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AER\Cost Pass Throughs\AusNet Storm CPT November 2021\Public documents - publishing\"/>
    </mc:Choice>
  </mc:AlternateContent>
  <bookViews>
    <workbookView xWindow="0" yWindow="0" windowWidth="28800" windowHeight="12300" tabRatio="816" firstSheet="1" activeTab="5"/>
  </bookViews>
  <sheets>
    <sheet name="AER amendments" sheetId="14" r:id="rId1"/>
    <sheet name="Inputs" sheetId="2" r:id="rId2"/>
    <sheet name="Cover" sheetId="11" r:id="rId3"/>
    <sheet name="OAV 2011" sheetId="5" r:id="rId4"/>
    <sheet name="Accel Depr" sheetId="6" r:id="rId5"/>
    <sheet name="Depr schedule - Actual" sheetId="8" r:id="rId6"/>
    <sheet name="RAB depn offset" sheetId="13" r:id="rId7"/>
    <sheet name="Opening RAB 2020" sheetId="4" r:id="rId8"/>
    <sheet name="ORAB v Depn and input to PTRM" sheetId="10" r:id="rId9"/>
  </sheets>
  <externalReferences>
    <externalReference r:id="rId10"/>
  </externalReferences>
  <definedNames>
    <definedName name="_xlnm._FilterDatabase" localSheetId="5" hidden="1">'Depr schedule - Actual'!$A$2:$BQ$624</definedName>
    <definedName name="Base_Reg_Year">Cover!$C$9</definedName>
    <definedName name="Reg_Period_Length">Cover!$C$11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82" i="13" l="1"/>
  <c r="P82" i="13"/>
  <c r="O82" i="13"/>
  <c r="N82" i="13"/>
  <c r="M82" i="13"/>
  <c r="L82" i="13"/>
  <c r="K82" i="13"/>
  <c r="J82" i="13"/>
  <c r="I82" i="13"/>
  <c r="M164" i="4"/>
  <c r="O164" i="4" s="1"/>
  <c r="N542" i="8"/>
  <c r="H62" i="13" l="1"/>
  <c r="O607" i="8"/>
  <c r="N538" i="8"/>
  <c r="O526" i="8" s="1"/>
  <c r="H82" i="13"/>
  <c r="J72" i="13"/>
  <c r="I21" i="8" l="1"/>
  <c r="N26" i="8" s="1"/>
  <c r="H51" i="13"/>
  <c r="H37" i="13"/>
  <c r="H21" i="13"/>
  <c r="H60" i="13"/>
  <c r="H61" i="13"/>
  <c r="H67" i="13"/>
  <c r="I73" i="13" s="1"/>
  <c r="I75" i="13" s="1"/>
  <c r="I81" i="13" s="1"/>
  <c r="H68" i="13"/>
  <c r="H71" i="13"/>
  <c r="I71" i="13"/>
  <c r="J71" i="13"/>
  <c r="K71" i="13"/>
  <c r="L71" i="13"/>
  <c r="M71" i="13"/>
  <c r="N71" i="13"/>
  <c r="O71" i="13"/>
  <c r="P71" i="13"/>
  <c r="Q71" i="13"/>
  <c r="R71" i="13"/>
  <c r="S71" i="13"/>
  <c r="T71" i="13"/>
  <c r="U71" i="13"/>
  <c r="V71" i="13"/>
  <c r="H72" i="13"/>
  <c r="I72" i="13"/>
  <c r="K72" i="13"/>
  <c r="L72" i="13"/>
  <c r="M72" i="13"/>
  <c r="N72" i="13"/>
  <c r="O72" i="13"/>
  <c r="P72" i="13"/>
  <c r="Q72" i="13"/>
  <c r="R72" i="13"/>
  <c r="S72" i="13"/>
  <c r="T72" i="13"/>
  <c r="U72" i="13"/>
  <c r="V72" i="13"/>
  <c r="W72" i="13"/>
  <c r="X72" i="13"/>
  <c r="Y72" i="13"/>
  <c r="Z72" i="13"/>
  <c r="AA72" i="13"/>
  <c r="AB72" i="13"/>
  <c r="AC72" i="13"/>
  <c r="H73" i="13"/>
  <c r="H75" i="13" s="1"/>
  <c r="H81" i="13" s="1"/>
  <c r="L73" i="13"/>
  <c r="L75" i="13" s="1"/>
  <c r="L81" i="13" s="1"/>
  <c r="P73" i="13"/>
  <c r="P75" i="13" s="1"/>
  <c r="P81" i="13" s="1"/>
  <c r="T73" i="13"/>
  <c r="T75" i="13" s="1"/>
  <c r="X73" i="13"/>
  <c r="X75" i="13" s="1"/>
  <c r="I74" i="13"/>
  <c r="J74" i="13"/>
  <c r="K74" i="13"/>
  <c r="L74" i="13"/>
  <c r="M74" i="13"/>
  <c r="N74" i="13"/>
  <c r="O74" i="13"/>
  <c r="P74" i="13"/>
  <c r="Q74" i="13"/>
  <c r="R74" i="13"/>
  <c r="S74" i="13"/>
  <c r="T74" i="13"/>
  <c r="U74" i="13"/>
  <c r="V74" i="13"/>
  <c r="W74" i="13"/>
  <c r="X74" i="13"/>
  <c r="Y74" i="13"/>
  <c r="Z74" i="13"/>
  <c r="AA74" i="13"/>
  <c r="AB75" i="13"/>
  <c r="AC75" i="13"/>
  <c r="AE75" i="13"/>
  <c r="AF75" i="13"/>
  <c r="AG75" i="13"/>
  <c r="AH75" i="13"/>
  <c r="AI75" i="13"/>
  <c r="AJ75" i="13"/>
  <c r="AK75" i="13"/>
  <c r="AL75" i="13"/>
  <c r="AM75" i="13"/>
  <c r="AN75" i="13"/>
  <c r="AO75" i="13"/>
  <c r="AP75" i="13"/>
  <c r="AQ75" i="13"/>
  <c r="AR75" i="13"/>
  <c r="AS75" i="13"/>
  <c r="AT75" i="13"/>
  <c r="AU75" i="13"/>
  <c r="AV75" i="13"/>
  <c r="AW75" i="13"/>
  <c r="AX75" i="13"/>
  <c r="AY75" i="13"/>
  <c r="AA75" i="13" l="1"/>
  <c r="W75" i="13"/>
  <c r="O75" i="13"/>
  <c r="O81" i="13" s="1"/>
  <c r="K75" i="13"/>
  <c r="K81" i="13" s="1"/>
  <c r="V75" i="13"/>
  <c r="AA73" i="13"/>
  <c r="W73" i="13"/>
  <c r="S73" i="13"/>
  <c r="S75" i="13" s="1"/>
  <c r="O73" i="13"/>
  <c r="K73" i="13"/>
  <c r="AD72" i="13"/>
  <c r="AD75" i="13" s="1"/>
  <c r="Z73" i="13"/>
  <c r="Z75" i="13" s="1"/>
  <c r="V73" i="13"/>
  <c r="R73" i="13"/>
  <c r="R75" i="13" s="1"/>
  <c r="N73" i="13"/>
  <c r="N75" i="13" s="1"/>
  <c r="N81" i="13" s="1"/>
  <c r="J73" i="13"/>
  <c r="J75" i="13" s="1"/>
  <c r="J81" i="13" s="1"/>
  <c r="Y73" i="13"/>
  <c r="Y75" i="13" s="1"/>
  <c r="U73" i="13"/>
  <c r="U75" i="13" s="1"/>
  <c r="Q73" i="13"/>
  <c r="Q75" i="13" s="1"/>
  <c r="Q81" i="13" s="1"/>
  <c r="M73" i="13"/>
  <c r="M75" i="13" s="1"/>
  <c r="M81" i="13" s="1"/>
  <c r="O161" i="4" l="1"/>
  <c r="O160" i="4"/>
  <c r="O159" i="4"/>
  <c r="O158" i="4"/>
  <c r="O157" i="4"/>
  <c r="O156" i="4"/>
  <c r="O155" i="4"/>
  <c r="O151" i="4"/>
  <c r="O150" i="4"/>
  <c r="O148" i="4"/>
  <c r="O147" i="4"/>
  <c r="O146" i="4"/>
  <c r="O145" i="4"/>
  <c r="O144" i="4"/>
  <c r="O143" i="4"/>
  <c r="O142" i="4"/>
  <c r="O20" i="2"/>
  <c r="O19" i="2"/>
  <c r="E2" i="10"/>
  <c r="X72" i="10"/>
  <c r="S72" i="10"/>
  <c r="R72" i="10"/>
  <c r="P72" i="10"/>
  <c r="B72" i="10"/>
  <c r="W72" i="10" s="1"/>
  <c r="W15" i="10" s="1"/>
  <c r="B71" i="10"/>
  <c r="B67" i="10"/>
  <c r="B73" i="10"/>
  <c r="E19" i="10"/>
  <c r="E18" i="10"/>
  <c r="E47" i="10"/>
  <c r="M128" i="4" s="1"/>
  <c r="H3" i="4"/>
  <c r="I3" i="4"/>
  <c r="J3" i="4"/>
  <c r="K3" i="4"/>
  <c r="L3" i="4"/>
  <c r="L120" i="4"/>
  <c r="L28" i="4"/>
  <c r="L161" i="4"/>
  <c r="M28" i="4" s="1"/>
  <c r="M3" i="4"/>
  <c r="M112" i="4" s="1"/>
  <c r="M138" i="4"/>
  <c r="S533" i="8"/>
  <c r="Y533" i="8"/>
  <c r="X533" i="8"/>
  <c r="W533" i="8"/>
  <c r="V533" i="8"/>
  <c r="U533" i="8"/>
  <c r="T533" i="8"/>
  <c r="R533" i="8"/>
  <c r="Q533" i="8"/>
  <c r="P533" i="8"/>
  <c r="O533" i="8"/>
  <c r="A75" i="10"/>
  <c r="P16" i="10"/>
  <c r="Q16" i="10"/>
  <c r="R16" i="10"/>
  <c r="S16" i="10"/>
  <c r="T16" i="10"/>
  <c r="U16" i="10"/>
  <c r="V16" i="10"/>
  <c r="W16" i="10"/>
  <c r="X16" i="10"/>
  <c r="Y16" i="10"/>
  <c r="Z16" i="10"/>
  <c r="AA16" i="10"/>
  <c r="AB16" i="10"/>
  <c r="AC16" i="10"/>
  <c r="AD16" i="10"/>
  <c r="AE16" i="10"/>
  <c r="AF16" i="10"/>
  <c r="AG16" i="10"/>
  <c r="AH16" i="10"/>
  <c r="AI16" i="10"/>
  <c r="AJ16" i="10"/>
  <c r="AK16" i="10"/>
  <c r="AL16" i="10"/>
  <c r="AM16" i="10"/>
  <c r="AN16" i="10"/>
  <c r="AO16" i="10"/>
  <c r="AP16" i="10"/>
  <c r="AQ16" i="10"/>
  <c r="AR16" i="10"/>
  <c r="AS16" i="10"/>
  <c r="AT16" i="10"/>
  <c r="AU16" i="10"/>
  <c r="AV16" i="10"/>
  <c r="AW16" i="10"/>
  <c r="AX16" i="10"/>
  <c r="AY16" i="10"/>
  <c r="AZ16" i="10"/>
  <c r="BA16" i="10"/>
  <c r="BB16" i="10"/>
  <c r="BC16" i="10"/>
  <c r="BD16" i="10"/>
  <c r="BE16" i="10"/>
  <c r="BF16" i="10"/>
  <c r="BG16" i="10"/>
  <c r="BH16" i="10"/>
  <c r="BI16" i="10"/>
  <c r="BJ16" i="10"/>
  <c r="AB15" i="10"/>
  <c r="AC15" i="10"/>
  <c r="AD15" i="10"/>
  <c r="AE15" i="10"/>
  <c r="AF15" i="10"/>
  <c r="AG15" i="10"/>
  <c r="AH15" i="10"/>
  <c r="AI15" i="10"/>
  <c r="AJ15" i="10"/>
  <c r="AK15" i="10"/>
  <c r="AL15" i="10"/>
  <c r="AM15" i="10"/>
  <c r="AN15" i="10"/>
  <c r="AO15" i="10"/>
  <c r="AP15" i="10"/>
  <c r="AQ15" i="10"/>
  <c r="AR15" i="10"/>
  <c r="AS15" i="10"/>
  <c r="AT15" i="10"/>
  <c r="AU15" i="10"/>
  <c r="AV15" i="10"/>
  <c r="AW15" i="10"/>
  <c r="AX15" i="10"/>
  <c r="AY15" i="10"/>
  <c r="AZ15" i="10"/>
  <c r="BA15" i="10"/>
  <c r="BB15" i="10"/>
  <c r="BC15" i="10"/>
  <c r="BD15" i="10"/>
  <c r="BE15" i="10"/>
  <c r="BF15" i="10"/>
  <c r="BG15" i="10"/>
  <c r="BH15" i="10"/>
  <c r="BI15" i="10"/>
  <c r="BJ15" i="10"/>
  <c r="I73" i="10"/>
  <c r="I16" i="10" s="1"/>
  <c r="J73" i="10"/>
  <c r="K73" i="10"/>
  <c r="K16" i="10" s="1"/>
  <c r="F16" i="10" s="1"/>
  <c r="L73" i="10"/>
  <c r="L16" i="10"/>
  <c r="M73" i="10"/>
  <c r="M16" i="10"/>
  <c r="N73" i="10"/>
  <c r="N16" i="10"/>
  <c r="O73" i="10"/>
  <c r="O16" i="10" s="1"/>
  <c r="H73" i="10"/>
  <c r="H16" i="10"/>
  <c r="J72" i="10"/>
  <c r="J15" i="10"/>
  <c r="L72" i="10"/>
  <c r="L15" i="10"/>
  <c r="R15" i="10"/>
  <c r="I71" i="10"/>
  <c r="I14" i="10"/>
  <c r="J71" i="10"/>
  <c r="J14" i="10"/>
  <c r="A72" i="10"/>
  <c r="A73" i="10"/>
  <c r="A71" i="10"/>
  <c r="AA15" i="10"/>
  <c r="S14" i="10"/>
  <c r="T14" i="10"/>
  <c r="U14" i="10"/>
  <c r="V14" i="10"/>
  <c r="W14" i="10"/>
  <c r="X14" i="10"/>
  <c r="Y14" i="10"/>
  <c r="Z14" i="10"/>
  <c r="AA14" i="10"/>
  <c r="AB14" i="10"/>
  <c r="AC14" i="10"/>
  <c r="AD14" i="10"/>
  <c r="AE14" i="10"/>
  <c r="AF14" i="10"/>
  <c r="AG14" i="10"/>
  <c r="AH14" i="10"/>
  <c r="AI14" i="10"/>
  <c r="AJ14" i="10"/>
  <c r="AK14" i="10"/>
  <c r="AL14" i="10"/>
  <c r="AM14" i="10"/>
  <c r="AN14" i="10"/>
  <c r="AO14" i="10"/>
  <c r="AP14" i="10"/>
  <c r="AQ14" i="10"/>
  <c r="AR14" i="10"/>
  <c r="AS14" i="10"/>
  <c r="AT14" i="10"/>
  <c r="AU14" i="10"/>
  <c r="AV14" i="10"/>
  <c r="AW14" i="10"/>
  <c r="AX14" i="10"/>
  <c r="AY14" i="10"/>
  <c r="AZ14" i="10"/>
  <c r="BA14" i="10"/>
  <c r="BB14" i="10"/>
  <c r="BC14" i="10"/>
  <c r="BD14" i="10"/>
  <c r="BE14" i="10"/>
  <c r="BF14" i="10"/>
  <c r="BG14" i="10"/>
  <c r="BH14" i="10"/>
  <c r="BI14" i="10"/>
  <c r="BJ14" i="10"/>
  <c r="N13" i="2"/>
  <c r="N14" i="2" s="1"/>
  <c r="M4" i="8" s="1"/>
  <c r="K13" i="2"/>
  <c r="K14" i="2" s="1"/>
  <c r="J4" i="8" s="1"/>
  <c r="M13" i="2"/>
  <c r="M14" i="2"/>
  <c r="L4" i="8" s="1"/>
  <c r="L13" i="2"/>
  <c r="L14" i="2" s="1"/>
  <c r="K4" i="8" s="1"/>
  <c r="J13" i="2"/>
  <c r="J14" i="2" s="1"/>
  <c r="I4" i="8" s="1"/>
  <c r="E495" i="8"/>
  <c r="E496" i="8"/>
  <c r="F496" i="8"/>
  <c r="E497" i="8"/>
  <c r="F497" i="8"/>
  <c r="G497" i="8"/>
  <c r="E498" i="8"/>
  <c r="F498" i="8"/>
  <c r="G498" i="8"/>
  <c r="H498" i="8"/>
  <c r="E499" i="8"/>
  <c r="F499" i="8"/>
  <c r="G499" i="8"/>
  <c r="H499" i="8"/>
  <c r="I499" i="8"/>
  <c r="E500" i="8"/>
  <c r="F500" i="8"/>
  <c r="G500" i="8"/>
  <c r="H500" i="8"/>
  <c r="I500" i="8"/>
  <c r="J500" i="8"/>
  <c r="E501" i="8"/>
  <c r="F501" i="8"/>
  <c r="G501" i="8"/>
  <c r="H501" i="8"/>
  <c r="I501" i="8"/>
  <c r="J501" i="8"/>
  <c r="K501" i="8"/>
  <c r="E502" i="8"/>
  <c r="F502" i="8"/>
  <c r="G502" i="8"/>
  <c r="H502" i="8"/>
  <c r="I502" i="8"/>
  <c r="J502" i="8"/>
  <c r="K502" i="8"/>
  <c r="L502" i="8"/>
  <c r="E503" i="8"/>
  <c r="F503" i="8"/>
  <c r="G503" i="8"/>
  <c r="H503" i="8"/>
  <c r="I503" i="8"/>
  <c r="J503" i="8"/>
  <c r="K503" i="8"/>
  <c r="L503" i="8"/>
  <c r="M503" i="8"/>
  <c r="E504" i="8"/>
  <c r="F504" i="8"/>
  <c r="G504" i="8"/>
  <c r="H504" i="8"/>
  <c r="I504" i="8"/>
  <c r="J504" i="8"/>
  <c r="K504" i="8"/>
  <c r="L504" i="8"/>
  <c r="M504" i="8"/>
  <c r="N504" i="8"/>
  <c r="E505" i="8"/>
  <c r="F505" i="8"/>
  <c r="G505" i="8"/>
  <c r="H505" i="8"/>
  <c r="I505" i="8"/>
  <c r="J505" i="8"/>
  <c r="K505" i="8"/>
  <c r="L505" i="8"/>
  <c r="M505" i="8"/>
  <c r="N505" i="8"/>
  <c r="O505" i="8"/>
  <c r="E506" i="8"/>
  <c r="F506" i="8"/>
  <c r="G506" i="8"/>
  <c r="H506" i="8"/>
  <c r="I506" i="8"/>
  <c r="J506" i="8"/>
  <c r="K506" i="8"/>
  <c r="L506" i="8"/>
  <c r="M506" i="8"/>
  <c r="N506" i="8"/>
  <c r="O506" i="8"/>
  <c r="P506" i="8"/>
  <c r="E507" i="8"/>
  <c r="F507" i="8"/>
  <c r="G507" i="8"/>
  <c r="H507" i="8"/>
  <c r="I507" i="8"/>
  <c r="J507" i="8"/>
  <c r="K507" i="8"/>
  <c r="L507" i="8"/>
  <c r="M507" i="8"/>
  <c r="N507" i="8"/>
  <c r="O507" i="8"/>
  <c r="P507" i="8"/>
  <c r="Q507" i="8"/>
  <c r="E508" i="8"/>
  <c r="F508" i="8"/>
  <c r="G508" i="8"/>
  <c r="H508" i="8"/>
  <c r="I508" i="8"/>
  <c r="J508" i="8"/>
  <c r="K508" i="8"/>
  <c r="L508" i="8"/>
  <c r="M508" i="8"/>
  <c r="N508" i="8"/>
  <c r="O508" i="8"/>
  <c r="P508" i="8"/>
  <c r="Q508" i="8"/>
  <c r="R508" i="8"/>
  <c r="E509" i="8"/>
  <c r="F509" i="8"/>
  <c r="G509" i="8"/>
  <c r="H509" i="8"/>
  <c r="I509" i="8"/>
  <c r="J509" i="8"/>
  <c r="K509" i="8"/>
  <c r="L509" i="8"/>
  <c r="M509" i="8"/>
  <c r="N509" i="8"/>
  <c r="O509" i="8"/>
  <c r="P509" i="8"/>
  <c r="Q509" i="8"/>
  <c r="R509" i="8"/>
  <c r="S509" i="8"/>
  <c r="G450" i="8"/>
  <c r="H45" i="8"/>
  <c r="J104" i="8"/>
  <c r="U153" i="8"/>
  <c r="AA157" i="8"/>
  <c r="AE157" i="8"/>
  <c r="AI157" i="8"/>
  <c r="AM157" i="8"/>
  <c r="AQ157" i="8"/>
  <c r="AU157" i="8"/>
  <c r="AY157" i="8"/>
  <c r="BC157" i="8"/>
  <c r="BG157" i="8"/>
  <c r="BK157" i="8"/>
  <c r="BO157" i="8"/>
  <c r="V203" i="8"/>
  <c r="AM194" i="8"/>
  <c r="AW204" i="8"/>
  <c r="BC194" i="8"/>
  <c r="BH199" i="8"/>
  <c r="BM204" i="8"/>
  <c r="O251" i="8"/>
  <c r="O252" i="8"/>
  <c r="O253" i="8"/>
  <c r="O254" i="8"/>
  <c r="O255" i="8"/>
  <c r="P252" i="8"/>
  <c r="P253" i="8"/>
  <c r="P254" i="8"/>
  <c r="P255" i="8"/>
  <c r="Q253" i="8"/>
  <c r="Q254" i="8"/>
  <c r="Q255" i="8"/>
  <c r="R254" i="8"/>
  <c r="R255" i="8"/>
  <c r="S255" i="8"/>
  <c r="E245" i="8"/>
  <c r="F245" i="8"/>
  <c r="G245" i="8"/>
  <c r="H245" i="8"/>
  <c r="I245" i="8"/>
  <c r="E246" i="8"/>
  <c r="F246" i="8"/>
  <c r="G246" i="8"/>
  <c r="H246" i="8"/>
  <c r="I246" i="8"/>
  <c r="J246" i="8"/>
  <c r="E247" i="8"/>
  <c r="F247" i="8"/>
  <c r="G247" i="8"/>
  <c r="H247" i="8"/>
  <c r="I247" i="8"/>
  <c r="J247" i="8"/>
  <c r="K247" i="8"/>
  <c r="E248" i="8"/>
  <c r="F248" i="8"/>
  <c r="G248" i="8"/>
  <c r="H248" i="8"/>
  <c r="I248" i="8"/>
  <c r="J248" i="8"/>
  <c r="K248" i="8"/>
  <c r="L248" i="8"/>
  <c r="E249" i="8"/>
  <c r="F249" i="8"/>
  <c r="G249" i="8"/>
  <c r="H249" i="8"/>
  <c r="I249" i="8"/>
  <c r="J249" i="8"/>
  <c r="K249" i="8"/>
  <c r="L249" i="8"/>
  <c r="M249" i="8"/>
  <c r="E250" i="8"/>
  <c r="F250" i="8"/>
  <c r="G250" i="8"/>
  <c r="H250" i="8"/>
  <c r="I250" i="8"/>
  <c r="J250" i="8"/>
  <c r="K250" i="8"/>
  <c r="L250" i="8"/>
  <c r="M250" i="8"/>
  <c r="N250" i="8"/>
  <c r="E251" i="8"/>
  <c r="F251" i="8"/>
  <c r="G251" i="8"/>
  <c r="H251" i="8"/>
  <c r="I251" i="8"/>
  <c r="J251" i="8"/>
  <c r="K251" i="8"/>
  <c r="L251" i="8"/>
  <c r="M251" i="8"/>
  <c r="N251" i="8"/>
  <c r="E252" i="8"/>
  <c r="F252" i="8"/>
  <c r="G252" i="8"/>
  <c r="H252" i="8"/>
  <c r="I252" i="8"/>
  <c r="J252" i="8"/>
  <c r="K252" i="8"/>
  <c r="L252" i="8"/>
  <c r="M252" i="8"/>
  <c r="N252" i="8"/>
  <c r="E253" i="8"/>
  <c r="F253" i="8"/>
  <c r="G253" i="8"/>
  <c r="H253" i="8"/>
  <c r="I253" i="8"/>
  <c r="J253" i="8"/>
  <c r="K253" i="8"/>
  <c r="L253" i="8"/>
  <c r="M253" i="8"/>
  <c r="N253" i="8"/>
  <c r="E254" i="8"/>
  <c r="F254" i="8"/>
  <c r="G254" i="8"/>
  <c r="H254" i="8"/>
  <c r="I254" i="8"/>
  <c r="J254" i="8"/>
  <c r="K254" i="8"/>
  <c r="L254" i="8"/>
  <c r="M254" i="8"/>
  <c r="N254" i="8"/>
  <c r="E255" i="8"/>
  <c r="F255" i="8"/>
  <c r="G255" i="8"/>
  <c r="H255" i="8"/>
  <c r="I255" i="8"/>
  <c r="J255" i="8"/>
  <c r="K255" i="8"/>
  <c r="L255" i="8"/>
  <c r="M255" i="8"/>
  <c r="N255" i="8"/>
  <c r="Q304" i="8"/>
  <c r="J306" i="8"/>
  <c r="S357" i="8"/>
  <c r="F18" i="10"/>
  <c r="C18" i="10" s="1"/>
  <c r="F19" i="10"/>
  <c r="C19" i="10" s="1"/>
  <c r="F20" i="10"/>
  <c r="C20" i="10"/>
  <c r="AC51" i="10" s="1"/>
  <c r="F21" i="10"/>
  <c r="C21" i="10"/>
  <c r="U52" i="10" s="1"/>
  <c r="E394" i="8"/>
  <c r="E395" i="8"/>
  <c r="F395" i="8"/>
  <c r="E396" i="8"/>
  <c r="F396" i="8"/>
  <c r="G396" i="8"/>
  <c r="O404" i="8"/>
  <c r="O405" i="8"/>
  <c r="O406" i="8"/>
  <c r="O407" i="8"/>
  <c r="O408" i="8"/>
  <c r="E397" i="8"/>
  <c r="F397" i="8"/>
  <c r="G397" i="8"/>
  <c r="H397" i="8"/>
  <c r="P405" i="8"/>
  <c r="P406" i="8"/>
  <c r="P407" i="8"/>
  <c r="P408" i="8"/>
  <c r="E398" i="8"/>
  <c r="F398" i="8"/>
  <c r="G398" i="8"/>
  <c r="H398" i="8"/>
  <c r="I398" i="8"/>
  <c r="Q406" i="8"/>
  <c r="Q407" i="8"/>
  <c r="Q408" i="8"/>
  <c r="E399" i="8"/>
  <c r="F399" i="8"/>
  <c r="G399" i="8"/>
  <c r="H399" i="8"/>
  <c r="I399" i="8"/>
  <c r="J399" i="8"/>
  <c r="R407" i="8"/>
  <c r="R408" i="8"/>
  <c r="E400" i="8"/>
  <c r="F400" i="8"/>
  <c r="G400" i="8"/>
  <c r="H400" i="8"/>
  <c r="I400" i="8"/>
  <c r="J400" i="8"/>
  <c r="K400" i="8"/>
  <c r="S408" i="8"/>
  <c r="E401" i="8"/>
  <c r="F401" i="8"/>
  <c r="G401" i="8"/>
  <c r="H401" i="8"/>
  <c r="I401" i="8"/>
  <c r="J401" i="8"/>
  <c r="K401" i="8"/>
  <c r="L401" i="8"/>
  <c r="E402" i="8"/>
  <c r="F402" i="8"/>
  <c r="G402" i="8"/>
  <c r="H402" i="8"/>
  <c r="I402" i="8"/>
  <c r="J402" i="8"/>
  <c r="K402" i="8"/>
  <c r="L402" i="8"/>
  <c r="M402" i="8"/>
  <c r="E403" i="8"/>
  <c r="F403" i="8"/>
  <c r="G403" i="8"/>
  <c r="H403" i="8"/>
  <c r="I403" i="8"/>
  <c r="J403" i="8"/>
  <c r="K403" i="8"/>
  <c r="L403" i="8"/>
  <c r="M403" i="8"/>
  <c r="N403" i="8"/>
  <c r="E404" i="8"/>
  <c r="F404" i="8"/>
  <c r="G404" i="8"/>
  <c r="H404" i="8"/>
  <c r="I404" i="8"/>
  <c r="J404" i="8"/>
  <c r="K404" i="8"/>
  <c r="L404" i="8"/>
  <c r="M404" i="8"/>
  <c r="N404" i="8"/>
  <c r="E405" i="8"/>
  <c r="F405" i="8"/>
  <c r="G405" i="8"/>
  <c r="H405" i="8"/>
  <c r="I405" i="8"/>
  <c r="J405" i="8"/>
  <c r="K405" i="8"/>
  <c r="L405" i="8"/>
  <c r="M405" i="8"/>
  <c r="N405" i="8"/>
  <c r="E406" i="8"/>
  <c r="F406" i="8"/>
  <c r="G406" i="8"/>
  <c r="H406" i="8"/>
  <c r="I406" i="8"/>
  <c r="J406" i="8"/>
  <c r="K406" i="8"/>
  <c r="L406" i="8"/>
  <c r="M406" i="8"/>
  <c r="N406" i="8"/>
  <c r="E407" i="8"/>
  <c r="F407" i="8"/>
  <c r="G407" i="8"/>
  <c r="H407" i="8"/>
  <c r="I407" i="8"/>
  <c r="J407" i="8"/>
  <c r="K407" i="8"/>
  <c r="L407" i="8"/>
  <c r="M407" i="8"/>
  <c r="N407" i="8"/>
  <c r="E408" i="8"/>
  <c r="F408" i="8"/>
  <c r="G408" i="8"/>
  <c r="H408" i="8"/>
  <c r="I408" i="8"/>
  <c r="J408" i="8"/>
  <c r="K408" i="8"/>
  <c r="L408" i="8"/>
  <c r="M408" i="8"/>
  <c r="N408" i="8"/>
  <c r="I44" i="2"/>
  <c r="O455" i="8"/>
  <c r="O456" i="8"/>
  <c r="O457" i="8"/>
  <c r="O458" i="8"/>
  <c r="O459" i="8"/>
  <c r="P456" i="8"/>
  <c r="P457" i="8"/>
  <c r="P458" i="8"/>
  <c r="P459" i="8"/>
  <c r="Q457" i="8"/>
  <c r="Q458" i="8"/>
  <c r="Q459" i="8"/>
  <c r="R458" i="8"/>
  <c r="R459" i="8"/>
  <c r="S459" i="8"/>
  <c r="E454" i="8"/>
  <c r="F454" i="8"/>
  <c r="G454" i="8"/>
  <c r="H454" i="8"/>
  <c r="I454" i="8"/>
  <c r="J454" i="8"/>
  <c r="K454" i="8"/>
  <c r="L454" i="8"/>
  <c r="M454" i="8"/>
  <c r="N454" i="8"/>
  <c r="E455" i="8"/>
  <c r="F455" i="8"/>
  <c r="G455" i="8"/>
  <c r="H455" i="8"/>
  <c r="I455" i="8"/>
  <c r="J455" i="8"/>
  <c r="K455" i="8"/>
  <c r="L455" i="8"/>
  <c r="M455" i="8"/>
  <c r="N455" i="8"/>
  <c r="E456" i="8"/>
  <c r="F456" i="8"/>
  <c r="G456" i="8"/>
  <c r="H456" i="8"/>
  <c r="I456" i="8"/>
  <c r="J456" i="8"/>
  <c r="K456" i="8"/>
  <c r="L456" i="8"/>
  <c r="M456" i="8"/>
  <c r="N456" i="8"/>
  <c r="E457" i="8"/>
  <c r="F457" i="8"/>
  <c r="G457" i="8"/>
  <c r="H457" i="8"/>
  <c r="I457" i="8"/>
  <c r="J457" i="8"/>
  <c r="K457" i="8"/>
  <c r="L457" i="8"/>
  <c r="M457" i="8"/>
  <c r="N457" i="8"/>
  <c r="I453" i="8"/>
  <c r="K453" i="8"/>
  <c r="E458" i="8"/>
  <c r="F458" i="8"/>
  <c r="G458" i="8"/>
  <c r="H458" i="8"/>
  <c r="I458" i="8"/>
  <c r="J458" i="8"/>
  <c r="K458" i="8"/>
  <c r="L458" i="8"/>
  <c r="M458" i="8"/>
  <c r="N458" i="8"/>
  <c r="E459" i="8"/>
  <c r="F459" i="8"/>
  <c r="G459" i="8"/>
  <c r="H459" i="8"/>
  <c r="I459" i="8"/>
  <c r="J459" i="8"/>
  <c r="K459" i="8"/>
  <c r="L459" i="8"/>
  <c r="M459" i="8"/>
  <c r="N459" i="8"/>
  <c r="F13" i="10"/>
  <c r="C13" i="10" s="1"/>
  <c r="AK46" i="10" s="1"/>
  <c r="J98" i="6"/>
  <c r="C65" i="13"/>
  <c r="E66" i="13"/>
  <c r="J86" i="6"/>
  <c r="E75" i="8"/>
  <c r="H80" i="8" s="1"/>
  <c r="D75" i="8"/>
  <c r="C86" i="8" s="1"/>
  <c r="D80" i="8"/>
  <c r="D122" i="8" s="1"/>
  <c r="D549" i="8" s="1"/>
  <c r="D84" i="8"/>
  <c r="E84" i="8"/>
  <c r="F84" i="8"/>
  <c r="G80" i="8"/>
  <c r="G84" i="8"/>
  <c r="F75" i="8"/>
  <c r="E106" i="8" s="1"/>
  <c r="E21" i="8"/>
  <c r="D21" i="8"/>
  <c r="C32" i="8"/>
  <c r="D30" i="8"/>
  <c r="E30" i="8"/>
  <c r="F30" i="8"/>
  <c r="G30" i="8"/>
  <c r="F21" i="8"/>
  <c r="M47" i="8" s="1"/>
  <c r="G45" i="8"/>
  <c r="R63" i="2"/>
  <c r="J88" i="2" s="1"/>
  <c r="G47" i="6"/>
  <c r="G61" i="6"/>
  <c r="J137" i="4" s="1"/>
  <c r="J75" i="6"/>
  <c r="M137" i="4"/>
  <c r="R64" i="2"/>
  <c r="J89" i="2" s="1"/>
  <c r="F223" i="8"/>
  <c r="R67" i="2"/>
  <c r="E223" i="8"/>
  <c r="I223" i="8"/>
  <c r="D223" i="8"/>
  <c r="C234" i="8"/>
  <c r="D228" i="8"/>
  <c r="D234" i="8" s="1"/>
  <c r="E234" i="8" s="1"/>
  <c r="F234" i="8" s="1"/>
  <c r="G234" i="8" s="1"/>
  <c r="D232" i="8"/>
  <c r="E232" i="8"/>
  <c r="F232" i="8"/>
  <c r="G232" i="8"/>
  <c r="F274" i="8"/>
  <c r="L299" i="8" s="1"/>
  <c r="E296" i="8"/>
  <c r="R68" i="2"/>
  <c r="J93" i="2"/>
  <c r="K93" i="2"/>
  <c r="E274" i="8"/>
  <c r="D274" i="8"/>
  <c r="C285" i="8"/>
  <c r="D283" i="8"/>
  <c r="E283" i="8"/>
  <c r="F283" i="8"/>
  <c r="G283" i="8"/>
  <c r="F325" i="8"/>
  <c r="E345" i="8" s="1"/>
  <c r="R69" i="2"/>
  <c r="K94" i="2" s="1"/>
  <c r="J94" i="2"/>
  <c r="E325" i="8"/>
  <c r="D325" i="8"/>
  <c r="C336" i="8"/>
  <c r="D334" i="8"/>
  <c r="E334" i="8"/>
  <c r="F334" i="8"/>
  <c r="G334" i="8"/>
  <c r="I376" i="8"/>
  <c r="D376" i="8"/>
  <c r="C387" i="8" s="1"/>
  <c r="D385" i="8"/>
  <c r="E385" i="8"/>
  <c r="F385" i="8"/>
  <c r="G385" i="8"/>
  <c r="F427" i="8"/>
  <c r="E427" i="8"/>
  <c r="I427" i="8" s="1"/>
  <c r="I432" i="8" s="1"/>
  <c r="D427" i="8"/>
  <c r="D436" i="8"/>
  <c r="E436" i="8"/>
  <c r="F436" i="8"/>
  <c r="G436" i="8"/>
  <c r="E5" i="2"/>
  <c r="F5" i="2"/>
  <c r="G5" i="2" s="1"/>
  <c r="M54" i="8"/>
  <c r="M55" i="8"/>
  <c r="M56" i="8"/>
  <c r="M57" i="8"/>
  <c r="L54" i="8"/>
  <c r="L55" i="8"/>
  <c r="L56" i="8"/>
  <c r="L57" i="8"/>
  <c r="K54" i="8"/>
  <c r="K55" i="8"/>
  <c r="K56" i="8"/>
  <c r="K57" i="8"/>
  <c r="J54" i="8"/>
  <c r="J55" i="8"/>
  <c r="J56" i="8"/>
  <c r="J57" i="8"/>
  <c r="I54" i="8"/>
  <c r="I55" i="8"/>
  <c r="I56" i="8"/>
  <c r="I57" i="8"/>
  <c r="H54" i="8"/>
  <c r="H55" i="8"/>
  <c r="H56" i="8"/>
  <c r="H57" i="8"/>
  <c r="G54" i="8"/>
  <c r="G55" i="8"/>
  <c r="G56" i="8"/>
  <c r="G57" i="8"/>
  <c r="F54" i="8"/>
  <c r="F55" i="8"/>
  <c r="F56" i="8"/>
  <c r="F57" i="8"/>
  <c r="E54" i="8"/>
  <c r="E55" i="8"/>
  <c r="E56" i="8"/>
  <c r="E57" i="8"/>
  <c r="D59" i="8"/>
  <c r="M107" i="8"/>
  <c r="M108" i="8"/>
  <c r="M109" i="8"/>
  <c r="M110" i="8"/>
  <c r="M111" i="8"/>
  <c r="L107" i="8"/>
  <c r="L108" i="8"/>
  <c r="L109" i="8"/>
  <c r="L110" i="8"/>
  <c r="L111" i="8"/>
  <c r="K107" i="8"/>
  <c r="K108" i="8"/>
  <c r="K109" i="8"/>
  <c r="K110" i="8"/>
  <c r="K111" i="8"/>
  <c r="J107" i="8"/>
  <c r="J108" i="8"/>
  <c r="J109" i="8"/>
  <c r="J110" i="8"/>
  <c r="J111" i="8"/>
  <c r="I107" i="8"/>
  <c r="I108" i="8"/>
  <c r="I109" i="8"/>
  <c r="I110" i="8"/>
  <c r="I111" i="8"/>
  <c r="H107" i="8"/>
  <c r="H108" i="8"/>
  <c r="H109" i="8"/>
  <c r="H110" i="8"/>
  <c r="H111" i="8"/>
  <c r="G107" i="8"/>
  <c r="G108" i="8"/>
  <c r="G109" i="8"/>
  <c r="G110" i="8"/>
  <c r="G111" i="8"/>
  <c r="F107" i="8"/>
  <c r="F108" i="8"/>
  <c r="F109" i="8"/>
  <c r="F110" i="8"/>
  <c r="F111" i="8"/>
  <c r="E107" i="8"/>
  <c r="E108" i="8"/>
  <c r="E109" i="8"/>
  <c r="E110" i="8"/>
  <c r="E111" i="8"/>
  <c r="D113" i="8"/>
  <c r="F129" i="8"/>
  <c r="V152" i="8" s="1"/>
  <c r="N146" i="8"/>
  <c r="N153" i="8"/>
  <c r="N161" i="8"/>
  <c r="N165" i="8"/>
  <c r="M148" i="8"/>
  <c r="M152" i="8"/>
  <c r="M157" i="8"/>
  <c r="M160" i="8"/>
  <c r="M164" i="8"/>
  <c r="M165" i="8"/>
  <c r="L148" i="8"/>
  <c r="L152" i="8"/>
  <c r="L159" i="8"/>
  <c r="L160" i="8"/>
  <c r="L164" i="8"/>
  <c r="K146" i="8"/>
  <c r="K150" i="8"/>
  <c r="K151" i="8"/>
  <c r="K154" i="8"/>
  <c r="K158" i="8"/>
  <c r="K159" i="8"/>
  <c r="K162" i="8"/>
  <c r="J146" i="8"/>
  <c r="J149" i="8"/>
  <c r="J153" i="8"/>
  <c r="J154" i="8"/>
  <c r="J157" i="8"/>
  <c r="J161" i="8"/>
  <c r="J162" i="8"/>
  <c r="J165" i="8"/>
  <c r="I148" i="8"/>
  <c r="I149" i="8"/>
  <c r="I152" i="8"/>
  <c r="I156" i="8"/>
  <c r="I157" i="8"/>
  <c r="I160" i="8"/>
  <c r="I164" i="8"/>
  <c r="I165" i="8"/>
  <c r="H147" i="8"/>
  <c r="H151" i="8"/>
  <c r="H152" i="8"/>
  <c r="H155" i="8"/>
  <c r="H159" i="8"/>
  <c r="H160" i="8"/>
  <c r="H163" i="8"/>
  <c r="G146" i="8"/>
  <c r="G147" i="8"/>
  <c r="G150" i="8"/>
  <c r="G154" i="8"/>
  <c r="G155" i="8"/>
  <c r="G158" i="8"/>
  <c r="G162" i="8"/>
  <c r="G163" i="8"/>
  <c r="F149" i="8"/>
  <c r="F150" i="8"/>
  <c r="F153" i="8"/>
  <c r="F157" i="8"/>
  <c r="F158" i="8"/>
  <c r="F161" i="8"/>
  <c r="F165" i="8"/>
  <c r="E148" i="8"/>
  <c r="E152" i="8"/>
  <c r="E153" i="8"/>
  <c r="E156" i="8"/>
  <c r="E160" i="8"/>
  <c r="E161" i="8"/>
  <c r="E164" i="8"/>
  <c r="D167" i="8"/>
  <c r="F176" i="8"/>
  <c r="Y196" i="8" s="1"/>
  <c r="P203" i="8"/>
  <c r="D214" i="8"/>
  <c r="D216" i="8" s="1"/>
  <c r="D551" i="8" s="1"/>
  <c r="N256" i="8"/>
  <c r="N257" i="8"/>
  <c r="N258" i="8"/>
  <c r="N259" i="8"/>
  <c r="M256" i="8"/>
  <c r="M257" i="8"/>
  <c r="M258" i="8"/>
  <c r="M259" i="8"/>
  <c r="L256" i="8"/>
  <c r="L257" i="8"/>
  <c r="L258" i="8"/>
  <c r="L259" i="8"/>
  <c r="K256" i="8"/>
  <c r="K257" i="8"/>
  <c r="K258" i="8"/>
  <c r="K259" i="8"/>
  <c r="J256" i="8"/>
  <c r="J257" i="8"/>
  <c r="J258" i="8"/>
  <c r="J259" i="8"/>
  <c r="I256" i="8"/>
  <c r="I257" i="8"/>
  <c r="I258" i="8"/>
  <c r="I259" i="8"/>
  <c r="H256" i="8"/>
  <c r="H257" i="8"/>
  <c r="H258" i="8"/>
  <c r="H259" i="8"/>
  <c r="G256" i="8"/>
  <c r="G257" i="8"/>
  <c r="G258" i="8"/>
  <c r="G259" i="8"/>
  <c r="F256" i="8"/>
  <c r="F257" i="8"/>
  <c r="F258" i="8"/>
  <c r="F259" i="8"/>
  <c r="E256" i="8"/>
  <c r="E257" i="8"/>
  <c r="E258" i="8"/>
  <c r="E259" i="8"/>
  <c r="D261" i="8"/>
  <c r="N307" i="8"/>
  <c r="N308" i="8"/>
  <c r="M307" i="8"/>
  <c r="M308" i="8"/>
  <c r="L307" i="8"/>
  <c r="L308" i="8"/>
  <c r="K307" i="8"/>
  <c r="K308" i="8"/>
  <c r="J307" i="8"/>
  <c r="J308" i="8"/>
  <c r="I307" i="8"/>
  <c r="I308" i="8"/>
  <c r="H307" i="8"/>
  <c r="H308" i="8"/>
  <c r="G307" i="8"/>
  <c r="G308" i="8"/>
  <c r="F307" i="8"/>
  <c r="F308" i="8"/>
  <c r="E307" i="8"/>
  <c r="E308" i="8"/>
  <c r="D312" i="8"/>
  <c r="N358" i="8"/>
  <c r="N361" i="8"/>
  <c r="M358" i="8"/>
  <c r="M361" i="8"/>
  <c r="L358" i="8"/>
  <c r="L361" i="8"/>
  <c r="K358" i="8"/>
  <c r="K361" i="8"/>
  <c r="J358" i="8"/>
  <c r="J361" i="8"/>
  <c r="I358" i="8"/>
  <c r="I361" i="8"/>
  <c r="H358" i="8"/>
  <c r="H361" i="8"/>
  <c r="G358" i="8"/>
  <c r="G361" i="8"/>
  <c r="F358" i="8"/>
  <c r="F361" i="8"/>
  <c r="E358" i="8"/>
  <c r="E361" i="8"/>
  <c r="D363" i="8"/>
  <c r="D465" i="8"/>
  <c r="N409" i="8"/>
  <c r="N410" i="8"/>
  <c r="N411" i="8"/>
  <c r="N412" i="8"/>
  <c r="M409" i="8"/>
  <c r="M410" i="8"/>
  <c r="M411" i="8"/>
  <c r="M412" i="8"/>
  <c r="L409" i="8"/>
  <c r="L410" i="8"/>
  <c r="L411" i="8"/>
  <c r="L412" i="8"/>
  <c r="K409" i="8"/>
  <c r="K410" i="8"/>
  <c r="K411" i="8"/>
  <c r="K412" i="8"/>
  <c r="J409" i="8"/>
  <c r="J410" i="8"/>
  <c r="J411" i="8"/>
  <c r="J412" i="8"/>
  <c r="I409" i="8"/>
  <c r="I410" i="8"/>
  <c r="I411" i="8"/>
  <c r="I412" i="8"/>
  <c r="H409" i="8"/>
  <c r="H410" i="8"/>
  <c r="H411" i="8"/>
  <c r="H412" i="8"/>
  <c r="G409" i="8"/>
  <c r="G410" i="8"/>
  <c r="G411" i="8"/>
  <c r="G412" i="8"/>
  <c r="F409" i="8"/>
  <c r="F410" i="8"/>
  <c r="F411" i="8"/>
  <c r="F412" i="8"/>
  <c r="E409" i="8"/>
  <c r="E410" i="8"/>
  <c r="E411" i="8"/>
  <c r="E412" i="8"/>
  <c r="D414" i="8"/>
  <c r="D515" i="8"/>
  <c r="I30" i="8"/>
  <c r="I31" i="8"/>
  <c r="J30" i="8"/>
  <c r="J31" i="8"/>
  <c r="K30" i="8"/>
  <c r="K31" i="8"/>
  <c r="L30" i="8"/>
  <c r="L31" i="8"/>
  <c r="M30" i="8"/>
  <c r="N30" i="8"/>
  <c r="I84" i="8"/>
  <c r="J84" i="8"/>
  <c r="K84" i="8"/>
  <c r="L84" i="8"/>
  <c r="M84" i="8"/>
  <c r="I474" i="8"/>
  <c r="D486" i="8"/>
  <c r="E486" i="8"/>
  <c r="F486" i="8"/>
  <c r="G486" i="8"/>
  <c r="H486" i="8"/>
  <c r="D482" i="8"/>
  <c r="D488" i="8" s="1"/>
  <c r="E482" i="8"/>
  <c r="C488" i="8"/>
  <c r="I486" i="8"/>
  <c r="J486" i="8"/>
  <c r="K486" i="8"/>
  <c r="L486" i="8"/>
  <c r="M486" i="8"/>
  <c r="N486" i="8"/>
  <c r="D129" i="8"/>
  <c r="C140" i="8"/>
  <c r="E129" i="8"/>
  <c r="I129" i="8"/>
  <c r="D138" i="8"/>
  <c r="D9" i="8" s="1"/>
  <c r="E138" i="8"/>
  <c r="F138" i="8"/>
  <c r="G138" i="8"/>
  <c r="I138" i="8"/>
  <c r="J138" i="8"/>
  <c r="K138" i="8"/>
  <c r="L138" i="8"/>
  <c r="M138" i="8"/>
  <c r="N138" i="8"/>
  <c r="D176" i="8"/>
  <c r="C187" i="8"/>
  <c r="E176" i="8"/>
  <c r="D185" i="8"/>
  <c r="E185" i="8"/>
  <c r="F185" i="8"/>
  <c r="G185" i="8"/>
  <c r="I185" i="8"/>
  <c r="J185" i="8"/>
  <c r="K185" i="8"/>
  <c r="L185" i="8"/>
  <c r="M185" i="8"/>
  <c r="N185" i="8"/>
  <c r="I232" i="8"/>
  <c r="J232" i="8"/>
  <c r="J9" i="8" s="1"/>
  <c r="K232" i="8"/>
  <c r="L232" i="8"/>
  <c r="M232" i="8"/>
  <c r="N232" i="8"/>
  <c r="I283" i="8"/>
  <c r="J283" i="8"/>
  <c r="K283" i="8"/>
  <c r="L283" i="8"/>
  <c r="M283" i="8"/>
  <c r="N283" i="8"/>
  <c r="I334" i="8"/>
  <c r="J334" i="8"/>
  <c r="K334" i="8"/>
  <c r="L334" i="8"/>
  <c r="L385" i="8"/>
  <c r="L436" i="8"/>
  <c r="M334" i="8"/>
  <c r="N334" i="8"/>
  <c r="I436" i="8"/>
  <c r="J436" i="8"/>
  <c r="K436" i="8"/>
  <c r="M436" i="8"/>
  <c r="N436" i="8"/>
  <c r="I385" i="8"/>
  <c r="J385" i="8"/>
  <c r="K385" i="8"/>
  <c r="M385" i="8"/>
  <c r="N385" i="8"/>
  <c r="H538" i="8"/>
  <c r="M540" i="8"/>
  <c r="BS193" i="8"/>
  <c r="BS201" i="8"/>
  <c r="BS146" i="8"/>
  <c r="BS147" i="8"/>
  <c r="BS148" i="8"/>
  <c r="BS149" i="8"/>
  <c r="BS150" i="8"/>
  <c r="BS151" i="8"/>
  <c r="BS152" i="8"/>
  <c r="BS153" i="8"/>
  <c r="BS154" i="8"/>
  <c r="BS155" i="8"/>
  <c r="BS156" i="8"/>
  <c r="BS157" i="8"/>
  <c r="BS158" i="8"/>
  <c r="BS159" i="8"/>
  <c r="BS160" i="8"/>
  <c r="BS161" i="8"/>
  <c r="BR146" i="8"/>
  <c r="BR147" i="8"/>
  <c r="BR148" i="8"/>
  <c r="BR149" i="8"/>
  <c r="BR150" i="8"/>
  <c r="BR151" i="8"/>
  <c r="BR152" i="8"/>
  <c r="BR153" i="8"/>
  <c r="BR154" i="8"/>
  <c r="BR155" i="8"/>
  <c r="BR156" i="8"/>
  <c r="BR157" i="8"/>
  <c r="BR158" i="8"/>
  <c r="BR159" i="8"/>
  <c r="BR160" i="8"/>
  <c r="BR161" i="8"/>
  <c r="K565" i="8"/>
  <c r="J565" i="8"/>
  <c r="I565" i="8"/>
  <c r="H565" i="8"/>
  <c r="G565" i="8"/>
  <c r="F565" i="8"/>
  <c r="E565" i="8"/>
  <c r="D565" i="8"/>
  <c r="K564" i="8"/>
  <c r="J564" i="8"/>
  <c r="I564" i="8"/>
  <c r="H564" i="8"/>
  <c r="G564" i="8"/>
  <c r="F564" i="8"/>
  <c r="E564" i="8"/>
  <c r="D564" i="8"/>
  <c r="I563" i="8"/>
  <c r="H563" i="8"/>
  <c r="G563" i="8"/>
  <c r="F563" i="8"/>
  <c r="E563" i="8"/>
  <c r="D563" i="8"/>
  <c r="M562" i="8"/>
  <c r="L562" i="8"/>
  <c r="K562" i="8"/>
  <c r="J562" i="8"/>
  <c r="I562" i="8"/>
  <c r="H562" i="8"/>
  <c r="G562" i="8"/>
  <c r="F562" i="8"/>
  <c r="E562" i="8"/>
  <c r="D562" i="8"/>
  <c r="H561" i="8"/>
  <c r="G561" i="8"/>
  <c r="F561" i="8"/>
  <c r="E561" i="8"/>
  <c r="D561" i="8"/>
  <c r="H560" i="8"/>
  <c r="G560" i="8"/>
  <c r="F560" i="8"/>
  <c r="E560" i="8"/>
  <c r="D560" i="8"/>
  <c r="H559" i="8"/>
  <c r="G559" i="8"/>
  <c r="F559" i="8"/>
  <c r="E559" i="8"/>
  <c r="D559" i="8"/>
  <c r="H558" i="8"/>
  <c r="G558" i="8"/>
  <c r="F558" i="8"/>
  <c r="E558" i="8"/>
  <c r="D558" i="8"/>
  <c r="C4" i="4"/>
  <c r="O409" i="8"/>
  <c r="O410" i="8"/>
  <c r="O411" i="8"/>
  <c r="O412" i="8"/>
  <c r="O358" i="8"/>
  <c r="O359" i="8"/>
  <c r="O360" i="8"/>
  <c r="O361" i="8"/>
  <c r="O307" i="8"/>
  <c r="O308" i="8"/>
  <c r="O309" i="8"/>
  <c r="O310" i="8"/>
  <c r="O256" i="8"/>
  <c r="O257" i="8"/>
  <c r="O258" i="8"/>
  <c r="O259" i="8"/>
  <c r="O209" i="8"/>
  <c r="O210" i="8"/>
  <c r="O211" i="8"/>
  <c r="O212" i="8"/>
  <c r="O162" i="8"/>
  <c r="O163" i="8"/>
  <c r="O164" i="8"/>
  <c r="O165" i="8"/>
  <c r="P409" i="8"/>
  <c r="Q409" i="8"/>
  <c r="R409" i="8"/>
  <c r="S409" i="8"/>
  <c r="T409" i="8"/>
  <c r="P410" i="8"/>
  <c r="Q410" i="8"/>
  <c r="R410" i="8"/>
  <c r="S410" i="8"/>
  <c r="T410" i="8"/>
  <c r="U410" i="8"/>
  <c r="P411" i="8"/>
  <c r="Q411" i="8"/>
  <c r="R411" i="8"/>
  <c r="S411" i="8"/>
  <c r="T411" i="8"/>
  <c r="U411" i="8"/>
  <c r="V411" i="8"/>
  <c r="P412" i="8"/>
  <c r="Q412" i="8"/>
  <c r="R412" i="8"/>
  <c r="S412" i="8"/>
  <c r="T412" i="8"/>
  <c r="U412" i="8"/>
  <c r="V412" i="8"/>
  <c r="W412" i="8"/>
  <c r="P358" i="8"/>
  <c r="Q358" i="8"/>
  <c r="R358" i="8"/>
  <c r="S358" i="8"/>
  <c r="T358" i="8"/>
  <c r="P359" i="8"/>
  <c r="Q359" i="8"/>
  <c r="R359" i="8"/>
  <c r="S359" i="8"/>
  <c r="T359" i="8"/>
  <c r="U359" i="8"/>
  <c r="P360" i="8"/>
  <c r="Q360" i="8"/>
  <c r="R360" i="8"/>
  <c r="S360" i="8"/>
  <c r="T360" i="8"/>
  <c r="U360" i="8"/>
  <c r="V360" i="8"/>
  <c r="P361" i="8"/>
  <c r="Q361" i="8"/>
  <c r="R361" i="8"/>
  <c r="S361" i="8"/>
  <c r="T361" i="8"/>
  <c r="U361" i="8"/>
  <c r="V361" i="8"/>
  <c r="W361" i="8"/>
  <c r="P307" i="8"/>
  <c r="Q307" i="8"/>
  <c r="R307" i="8"/>
  <c r="S307" i="8"/>
  <c r="T307" i="8"/>
  <c r="P308" i="8"/>
  <c r="Q308" i="8"/>
  <c r="R308" i="8"/>
  <c r="S308" i="8"/>
  <c r="T308" i="8"/>
  <c r="U308" i="8"/>
  <c r="P309" i="8"/>
  <c r="Q309" i="8"/>
  <c r="R309" i="8"/>
  <c r="S309" i="8"/>
  <c r="T309" i="8"/>
  <c r="U309" i="8"/>
  <c r="V309" i="8"/>
  <c r="P310" i="8"/>
  <c r="Q310" i="8"/>
  <c r="R310" i="8"/>
  <c r="S310" i="8"/>
  <c r="T310" i="8"/>
  <c r="U310" i="8"/>
  <c r="V310" i="8"/>
  <c r="W310" i="8"/>
  <c r="P256" i="8"/>
  <c r="Q256" i="8"/>
  <c r="R256" i="8"/>
  <c r="S256" i="8"/>
  <c r="T256" i="8"/>
  <c r="P257" i="8"/>
  <c r="Q257" i="8"/>
  <c r="R257" i="8"/>
  <c r="S257" i="8"/>
  <c r="T257" i="8"/>
  <c r="U257" i="8"/>
  <c r="P258" i="8"/>
  <c r="Q258" i="8"/>
  <c r="R258" i="8"/>
  <c r="S258" i="8"/>
  <c r="T258" i="8"/>
  <c r="U258" i="8"/>
  <c r="V258" i="8"/>
  <c r="P259" i="8"/>
  <c r="Q259" i="8"/>
  <c r="R259" i="8"/>
  <c r="S259" i="8"/>
  <c r="T259" i="8"/>
  <c r="U259" i="8"/>
  <c r="V259" i="8"/>
  <c r="W259" i="8"/>
  <c r="BS209" i="8"/>
  <c r="BS210" i="8"/>
  <c r="BS211" i="8"/>
  <c r="BS212" i="8"/>
  <c r="BR209" i="8"/>
  <c r="BR210" i="8"/>
  <c r="BR211" i="8"/>
  <c r="BR212" i="8"/>
  <c r="BQ209" i="8"/>
  <c r="BQ210" i="8"/>
  <c r="BQ211" i="8"/>
  <c r="BQ212" i="8"/>
  <c r="BP209" i="8"/>
  <c r="BP210" i="8"/>
  <c r="BP211" i="8"/>
  <c r="BP212" i="8"/>
  <c r="BO209" i="8"/>
  <c r="BO210" i="8"/>
  <c r="BO211" i="8"/>
  <c r="BO212" i="8"/>
  <c r="BN209" i="8"/>
  <c r="BN210" i="8"/>
  <c r="BN211" i="8"/>
  <c r="BN212" i="8"/>
  <c r="BM209" i="8"/>
  <c r="BM210" i="8"/>
  <c r="BM211" i="8"/>
  <c r="BM212" i="8"/>
  <c r="BL209" i="8"/>
  <c r="BL210" i="8"/>
  <c r="BL211" i="8"/>
  <c r="BL212" i="8"/>
  <c r="BK209" i="8"/>
  <c r="BK210" i="8"/>
  <c r="BK211" i="8"/>
  <c r="BK212" i="8"/>
  <c r="BJ209" i="8"/>
  <c r="BJ210" i="8"/>
  <c r="BJ211" i="8"/>
  <c r="BJ212" i="8"/>
  <c r="BI209" i="8"/>
  <c r="BI210" i="8"/>
  <c r="BI211" i="8"/>
  <c r="BI212" i="8"/>
  <c r="BH209" i="8"/>
  <c r="BH210" i="8"/>
  <c r="BH211" i="8"/>
  <c r="BH212" i="8"/>
  <c r="BG209" i="8"/>
  <c r="BG210" i="8"/>
  <c r="BG211" i="8"/>
  <c r="BG212" i="8"/>
  <c r="BF209" i="8"/>
  <c r="BF210" i="8"/>
  <c r="BF211" i="8"/>
  <c r="BF212" i="8"/>
  <c r="BE209" i="8"/>
  <c r="BE210" i="8"/>
  <c r="BE211" i="8"/>
  <c r="BE212" i="8"/>
  <c r="BD209" i="8"/>
  <c r="BD210" i="8"/>
  <c r="BD211" i="8"/>
  <c r="BD212" i="8"/>
  <c r="BC209" i="8"/>
  <c r="BC210" i="8"/>
  <c r="BC211" i="8"/>
  <c r="BC212" i="8"/>
  <c r="BB209" i="8"/>
  <c r="BB210" i="8"/>
  <c r="BB211" i="8"/>
  <c r="BB212" i="8"/>
  <c r="BA209" i="8"/>
  <c r="BA210" i="8"/>
  <c r="BA211" i="8"/>
  <c r="BA212" i="8"/>
  <c r="AZ209" i="8"/>
  <c r="AZ210" i="8"/>
  <c r="AZ211" i="8"/>
  <c r="AZ212" i="8"/>
  <c r="AY209" i="8"/>
  <c r="AY210" i="8"/>
  <c r="AY211" i="8"/>
  <c r="AY212" i="8"/>
  <c r="AX209" i="8"/>
  <c r="AX210" i="8"/>
  <c r="AX211" i="8"/>
  <c r="AX212" i="8"/>
  <c r="AW209" i="8"/>
  <c r="AW210" i="8"/>
  <c r="AW211" i="8"/>
  <c r="AW212" i="8"/>
  <c r="AV209" i="8"/>
  <c r="AV210" i="8"/>
  <c r="AV211" i="8"/>
  <c r="AV212" i="8"/>
  <c r="AU209" i="8"/>
  <c r="AU210" i="8"/>
  <c r="AU211" i="8"/>
  <c r="AU212" i="8"/>
  <c r="AT209" i="8"/>
  <c r="AT210" i="8"/>
  <c r="AT211" i="8"/>
  <c r="AT212" i="8"/>
  <c r="AS209" i="8"/>
  <c r="AS210" i="8"/>
  <c r="AS211" i="8"/>
  <c r="AS212" i="8"/>
  <c r="AR209" i="8"/>
  <c r="AR210" i="8"/>
  <c r="AR211" i="8"/>
  <c r="AR212" i="8"/>
  <c r="AQ209" i="8"/>
  <c r="AQ210" i="8"/>
  <c r="AQ211" i="8"/>
  <c r="AQ212" i="8"/>
  <c r="AP209" i="8"/>
  <c r="AP210" i="8"/>
  <c r="AP211" i="8"/>
  <c r="AP212" i="8"/>
  <c r="AO209" i="8"/>
  <c r="AO210" i="8"/>
  <c r="AO211" i="8"/>
  <c r="AO212" i="8"/>
  <c r="AN209" i="8"/>
  <c r="AN210" i="8"/>
  <c r="AN211" i="8"/>
  <c r="AN212" i="8"/>
  <c r="AM209" i="8"/>
  <c r="AM210" i="8"/>
  <c r="AM211" i="8"/>
  <c r="AM212" i="8"/>
  <c r="AL209" i="8"/>
  <c r="AL210" i="8"/>
  <c r="AL211" i="8"/>
  <c r="AL212" i="8"/>
  <c r="AK209" i="8"/>
  <c r="AK210" i="8"/>
  <c r="AK211" i="8"/>
  <c r="AK212" i="8"/>
  <c r="AJ209" i="8"/>
  <c r="AJ210" i="8"/>
  <c r="AJ211" i="8"/>
  <c r="AJ212" i="8"/>
  <c r="AI209" i="8"/>
  <c r="AI210" i="8"/>
  <c r="AI211" i="8"/>
  <c r="AI212" i="8"/>
  <c r="AH209" i="8"/>
  <c r="AH210" i="8"/>
  <c r="AH211" i="8"/>
  <c r="AH212" i="8"/>
  <c r="AG209" i="8"/>
  <c r="AG210" i="8"/>
  <c r="AG211" i="8"/>
  <c r="AG212" i="8"/>
  <c r="AF209" i="8"/>
  <c r="AF210" i="8"/>
  <c r="AF211" i="8"/>
  <c r="AF212" i="8"/>
  <c r="AE209" i="8"/>
  <c r="AE210" i="8"/>
  <c r="AE211" i="8"/>
  <c r="AE212" i="8"/>
  <c r="AD209" i="8"/>
  <c r="AD210" i="8"/>
  <c r="AD211" i="8"/>
  <c r="AD212" i="8"/>
  <c r="AC209" i="8"/>
  <c r="AC210" i="8"/>
  <c r="AC211" i="8"/>
  <c r="AC212" i="8"/>
  <c r="AB209" i="8"/>
  <c r="AB210" i="8"/>
  <c r="AB211" i="8"/>
  <c r="AB212" i="8"/>
  <c r="AA209" i="8"/>
  <c r="AA210" i="8"/>
  <c r="AA211" i="8"/>
  <c r="AA212" i="8"/>
  <c r="Z209" i="8"/>
  <c r="Z210" i="8"/>
  <c r="Z211" i="8"/>
  <c r="Z212" i="8"/>
  <c r="Y209" i="8"/>
  <c r="Y210" i="8"/>
  <c r="Y211" i="8"/>
  <c r="Y212" i="8"/>
  <c r="X209" i="8"/>
  <c r="X210" i="8"/>
  <c r="X211" i="8"/>
  <c r="X212" i="8"/>
  <c r="W209" i="8"/>
  <c r="W210" i="8"/>
  <c r="W211" i="8"/>
  <c r="W212" i="8"/>
  <c r="V209" i="8"/>
  <c r="V210" i="8"/>
  <c r="V211" i="8"/>
  <c r="V212" i="8"/>
  <c r="U209" i="8"/>
  <c r="U210" i="8"/>
  <c r="U211" i="8"/>
  <c r="U212" i="8"/>
  <c r="T209" i="8"/>
  <c r="T210" i="8"/>
  <c r="T211" i="8"/>
  <c r="T212" i="8"/>
  <c r="S209" i="8"/>
  <c r="S210" i="8"/>
  <c r="S211" i="8"/>
  <c r="S212" i="8"/>
  <c r="R209" i="8"/>
  <c r="R210" i="8"/>
  <c r="R211" i="8"/>
  <c r="R212" i="8"/>
  <c r="Q209" i="8"/>
  <c r="Q210" i="8"/>
  <c r="Q211" i="8"/>
  <c r="Q212" i="8"/>
  <c r="BS162" i="8"/>
  <c r="BS163" i="8"/>
  <c r="BS164" i="8"/>
  <c r="BS165" i="8"/>
  <c r="BR162" i="8"/>
  <c r="BR163" i="8"/>
  <c r="BR164" i="8"/>
  <c r="BR165" i="8"/>
  <c r="BQ162" i="8"/>
  <c r="BQ163" i="8"/>
  <c r="BQ164" i="8"/>
  <c r="BQ165" i="8"/>
  <c r="BP162" i="8"/>
  <c r="BP163" i="8"/>
  <c r="BP164" i="8"/>
  <c r="BP165" i="8"/>
  <c r="BO162" i="8"/>
  <c r="BO163" i="8"/>
  <c r="BO164" i="8"/>
  <c r="BO165" i="8"/>
  <c r="BN162" i="8"/>
  <c r="BN163" i="8"/>
  <c r="BN164" i="8"/>
  <c r="BN165" i="8"/>
  <c r="BM162" i="8"/>
  <c r="BM163" i="8"/>
  <c r="BM164" i="8"/>
  <c r="BM165" i="8"/>
  <c r="BL162" i="8"/>
  <c r="BL163" i="8"/>
  <c r="BL164" i="8"/>
  <c r="BL165" i="8"/>
  <c r="BK162" i="8"/>
  <c r="BK163" i="8"/>
  <c r="BK164" i="8"/>
  <c r="BK165" i="8"/>
  <c r="BJ162" i="8"/>
  <c r="BJ163" i="8"/>
  <c r="BJ164" i="8"/>
  <c r="BJ165" i="8"/>
  <c r="BI162" i="8"/>
  <c r="BI163" i="8"/>
  <c r="BI164" i="8"/>
  <c r="BI165" i="8"/>
  <c r="BH162" i="8"/>
  <c r="BH163" i="8"/>
  <c r="BH164" i="8"/>
  <c r="BH165" i="8"/>
  <c r="BG162" i="8"/>
  <c r="BG163" i="8"/>
  <c r="BG164" i="8"/>
  <c r="BG165" i="8"/>
  <c r="BF162" i="8"/>
  <c r="BF163" i="8"/>
  <c r="BF164" i="8"/>
  <c r="BF165" i="8"/>
  <c r="BE162" i="8"/>
  <c r="BE163" i="8"/>
  <c r="BE164" i="8"/>
  <c r="BE165" i="8"/>
  <c r="BD162" i="8"/>
  <c r="BD163" i="8"/>
  <c r="BD164" i="8"/>
  <c r="BD165" i="8"/>
  <c r="BC162" i="8"/>
  <c r="BC163" i="8"/>
  <c r="BC164" i="8"/>
  <c r="BC165" i="8"/>
  <c r="BB162" i="8"/>
  <c r="BB163" i="8"/>
  <c r="BB164" i="8"/>
  <c r="BB165" i="8"/>
  <c r="BA162" i="8"/>
  <c r="BA163" i="8"/>
  <c r="BA164" i="8"/>
  <c r="BA165" i="8"/>
  <c r="AZ162" i="8"/>
  <c r="AZ163" i="8"/>
  <c r="AZ164" i="8"/>
  <c r="AZ165" i="8"/>
  <c r="AY162" i="8"/>
  <c r="AY163" i="8"/>
  <c r="AY164" i="8"/>
  <c r="AY165" i="8"/>
  <c r="AX162" i="8"/>
  <c r="AX163" i="8"/>
  <c r="AX164" i="8"/>
  <c r="AX165" i="8"/>
  <c r="AW162" i="8"/>
  <c r="AW163" i="8"/>
  <c r="AW164" i="8"/>
  <c r="AW165" i="8"/>
  <c r="AV162" i="8"/>
  <c r="AV163" i="8"/>
  <c r="AV164" i="8"/>
  <c r="AV165" i="8"/>
  <c r="AU162" i="8"/>
  <c r="AU163" i="8"/>
  <c r="AU164" i="8"/>
  <c r="AU165" i="8"/>
  <c r="AT162" i="8"/>
  <c r="AT163" i="8"/>
  <c r="AT164" i="8"/>
  <c r="AT165" i="8"/>
  <c r="AS162" i="8"/>
  <c r="AS163" i="8"/>
  <c r="AS164" i="8"/>
  <c r="AS165" i="8"/>
  <c r="AR162" i="8"/>
  <c r="AR163" i="8"/>
  <c r="AR164" i="8"/>
  <c r="AR165" i="8"/>
  <c r="AQ162" i="8"/>
  <c r="AQ163" i="8"/>
  <c r="AQ164" i="8"/>
  <c r="AQ165" i="8"/>
  <c r="AP162" i="8"/>
  <c r="AP163" i="8"/>
  <c r="AP164" i="8"/>
  <c r="AP165" i="8"/>
  <c r="AO162" i="8"/>
  <c r="AO163" i="8"/>
  <c r="AO164" i="8"/>
  <c r="AO165" i="8"/>
  <c r="AN162" i="8"/>
  <c r="AN163" i="8"/>
  <c r="AN164" i="8"/>
  <c r="AN165" i="8"/>
  <c r="AM162" i="8"/>
  <c r="AM163" i="8"/>
  <c r="AM164" i="8"/>
  <c r="AM165" i="8"/>
  <c r="AL162" i="8"/>
  <c r="AL163" i="8"/>
  <c r="AL164" i="8"/>
  <c r="AL165" i="8"/>
  <c r="AK162" i="8"/>
  <c r="AK163" i="8"/>
  <c r="AK164" i="8"/>
  <c r="AK165" i="8"/>
  <c r="AJ162" i="8"/>
  <c r="AJ163" i="8"/>
  <c r="AJ164" i="8"/>
  <c r="AJ165" i="8"/>
  <c r="AI162" i="8"/>
  <c r="AI163" i="8"/>
  <c r="AI164" i="8"/>
  <c r="AI165" i="8"/>
  <c r="AH162" i="8"/>
  <c r="AH163" i="8"/>
  <c r="AH164" i="8"/>
  <c r="AH165" i="8"/>
  <c r="AG162" i="8"/>
  <c r="AG163" i="8"/>
  <c r="AG164" i="8"/>
  <c r="AG165" i="8"/>
  <c r="AF162" i="8"/>
  <c r="AF163" i="8"/>
  <c r="AF164" i="8"/>
  <c r="AF165" i="8"/>
  <c r="AE162" i="8"/>
  <c r="AE163" i="8"/>
  <c r="AE164" i="8"/>
  <c r="AE165" i="8"/>
  <c r="AD162" i="8"/>
  <c r="AD163" i="8"/>
  <c r="AD164" i="8"/>
  <c r="AD165" i="8"/>
  <c r="AC162" i="8"/>
  <c r="AC163" i="8"/>
  <c r="AC164" i="8"/>
  <c r="AC165" i="8"/>
  <c r="AB162" i="8"/>
  <c r="AB163" i="8"/>
  <c r="AB164" i="8"/>
  <c r="AB165" i="8"/>
  <c r="AA162" i="8"/>
  <c r="AA163" i="8"/>
  <c r="AA164" i="8"/>
  <c r="AA165" i="8"/>
  <c r="Z162" i="8"/>
  <c r="Z163" i="8"/>
  <c r="Z164" i="8"/>
  <c r="Z165" i="8"/>
  <c r="Y162" i="8"/>
  <c r="Y163" i="8"/>
  <c r="Y164" i="8"/>
  <c r="Y165" i="8"/>
  <c r="X162" i="8"/>
  <c r="X163" i="8"/>
  <c r="X164" i="8"/>
  <c r="X165" i="8"/>
  <c r="W162" i="8"/>
  <c r="W163" i="8"/>
  <c r="W164" i="8"/>
  <c r="W165" i="8"/>
  <c r="V162" i="8"/>
  <c r="V163" i="8"/>
  <c r="V164" i="8"/>
  <c r="V165" i="8"/>
  <c r="U162" i="8"/>
  <c r="U163" i="8"/>
  <c r="U164" i="8"/>
  <c r="U165" i="8"/>
  <c r="T162" i="8"/>
  <c r="T163" i="8"/>
  <c r="T164" i="8"/>
  <c r="T165" i="8"/>
  <c r="S162" i="8"/>
  <c r="S163" i="8"/>
  <c r="S164" i="8"/>
  <c r="S165" i="8"/>
  <c r="R162" i="8"/>
  <c r="R163" i="8"/>
  <c r="R164" i="8"/>
  <c r="R165" i="8"/>
  <c r="Q162" i="8"/>
  <c r="Q163" i="8"/>
  <c r="Q164" i="8"/>
  <c r="Q165" i="8"/>
  <c r="P209" i="8"/>
  <c r="P210" i="8"/>
  <c r="P211" i="8"/>
  <c r="P212" i="8"/>
  <c r="P162" i="8"/>
  <c r="P163" i="8"/>
  <c r="P164" i="8"/>
  <c r="P165" i="8"/>
  <c r="BS562" i="8"/>
  <c r="BR562" i="8"/>
  <c r="BQ562" i="8"/>
  <c r="BP562" i="8"/>
  <c r="BO562" i="8"/>
  <c r="BN562" i="8"/>
  <c r="BM562" i="8"/>
  <c r="BL562" i="8"/>
  <c r="BK562" i="8"/>
  <c r="BJ562" i="8"/>
  <c r="BI562" i="8"/>
  <c r="BH562" i="8"/>
  <c r="BG562" i="8"/>
  <c r="BF562" i="8"/>
  <c r="BE562" i="8"/>
  <c r="BD562" i="8"/>
  <c r="BC562" i="8"/>
  <c r="BB562" i="8"/>
  <c r="BA562" i="8"/>
  <c r="AZ562" i="8"/>
  <c r="AY562" i="8"/>
  <c r="AX562" i="8"/>
  <c r="AW562" i="8"/>
  <c r="AV562" i="8"/>
  <c r="AU562" i="8"/>
  <c r="AT562" i="8"/>
  <c r="AS562" i="8"/>
  <c r="AR562" i="8"/>
  <c r="AQ562" i="8"/>
  <c r="AP562" i="8"/>
  <c r="AO562" i="8"/>
  <c r="AN562" i="8"/>
  <c r="AM562" i="8"/>
  <c r="AL562" i="8"/>
  <c r="AK562" i="8"/>
  <c r="AJ562" i="8"/>
  <c r="AI562" i="8"/>
  <c r="AH562" i="8"/>
  <c r="AG562" i="8"/>
  <c r="AF562" i="8"/>
  <c r="AE562" i="8"/>
  <c r="AD562" i="8"/>
  <c r="AC562" i="8"/>
  <c r="AB562" i="8"/>
  <c r="AA562" i="8"/>
  <c r="Z562" i="8"/>
  <c r="Y562" i="8"/>
  <c r="X562" i="8"/>
  <c r="W562" i="8"/>
  <c r="V562" i="8"/>
  <c r="U562" i="8"/>
  <c r="N565" i="8"/>
  <c r="G538" i="8"/>
  <c r="F538" i="8"/>
  <c r="F542" i="8" s="1"/>
  <c r="F13" i="8" s="1"/>
  <c r="E538" i="8"/>
  <c r="E542" i="8" s="1"/>
  <c r="E13" i="8" s="1"/>
  <c r="D538" i="8"/>
  <c r="BS538" i="8"/>
  <c r="BR538" i="8"/>
  <c r="BQ538" i="8"/>
  <c r="BP538" i="8"/>
  <c r="BO538" i="8"/>
  <c r="BN538" i="8"/>
  <c r="BM538" i="8"/>
  <c r="BL538" i="8"/>
  <c r="BK538" i="8"/>
  <c r="BJ538" i="8"/>
  <c r="BI538" i="8"/>
  <c r="BH538" i="8"/>
  <c r="BG538" i="8"/>
  <c r="BF538" i="8"/>
  <c r="BE538" i="8"/>
  <c r="BD538" i="8"/>
  <c r="BC538" i="8"/>
  <c r="BB538" i="8"/>
  <c r="BA538" i="8"/>
  <c r="AZ538" i="8"/>
  <c r="AY538" i="8"/>
  <c r="AX538" i="8"/>
  <c r="AW538" i="8"/>
  <c r="AV538" i="8"/>
  <c r="AU538" i="8"/>
  <c r="AT538" i="8"/>
  <c r="AS538" i="8"/>
  <c r="AR538" i="8"/>
  <c r="AQ538" i="8"/>
  <c r="AP538" i="8"/>
  <c r="AO538" i="8"/>
  <c r="AN538" i="8"/>
  <c r="AM538" i="8"/>
  <c r="AL538" i="8"/>
  <c r="AK538" i="8"/>
  <c r="AJ538" i="8"/>
  <c r="AI538" i="8"/>
  <c r="AH538" i="8"/>
  <c r="AG538" i="8"/>
  <c r="AF538" i="8"/>
  <c r="AE538" i="8"/>
  <c r="AD538" i="8"/>
  <c r="AC538" i="8"/>
  <c r="AB538" i="8"/>
  <c r="AA538" i="8"/>
  <c r="Z538" i="8"/>
  <c r="Y538" i="8"/>
  <c r="X538" i="8"/>
  <c r="W538" i="8"/>
  <c r="V538" i="8"/>
  <c r="U538" i="8"/>
  <c r="O30" i="8"/>
  <c r="P30" i="8"/>
  <c r="Q30" i="8"/>
  <c r="R30" i="8"/>
  <c r="S30" i="8"/>
  <c r="T30" i="8"/>
  <c r="U30" i="8"/>
  <c r="V30" i="8"/>
  <c r="W30" i="8"/>
  <c r="X30" i="8"/>
  <c r="Y30" i="8"/>
  <c r="Z30" i="8"/>
  <c r="AA30" i="8"/>
  <c r="AB30" i="8"/>
  <c r="AC30" i="8"/>
  <c r="AD30" i="8"/>
  <c r="AE30" i="8"/>
  <c r="AF30" i="8"/>
  <c r="AG30" i="8"/>
  <c r="AH30" i="8"/>
  <c r="AI30" i="8"/>
  <c r="AJ30" i="8"/>
  <c r="AK30" i="8"/>
  <c r="AL30" i="8"/>
  <c r="AM30" i="8"/>
  <c r="AN30" i="8"/>
  <c r="AO30" i="8"/>
  <c r="AP30" i="8"/>
  <c r="AQ30" i="8"/>
  <c r="AR30" i="8"/>
  <c r="AS30" i="8"/>
  <c r="AT30" i="8"/>
  <c r="AU30" i="8"/>
  <c r="AV30" i="8"/>
  <c r="AW30" i="8"/>
  <c r="AX30" i="8"/>
  <c r="AY30" i="8"/>
  <c r="AZ30" i="8"/>
  <c r="BA30" i="8"/>
  <c r="BB30" i="8"/>
  <c r="BC30" i="8"/>
  <c r="BD30" i="8"/>
  <c r="BE30" i="8"/>
  <c r="BF30" i="8"/>
  <c r="BG30" i="8"/>
  <c r="BH30" i="8"/>
  <c r="BI30" i="8"/>
  <c r="BJ30" i="8"/>
  <c r="BK30" i="8"/>
  <c r="BL30" i="8"/>
  <c r="BL138" i="8"/>
  <c r="BL185" i="8"/>
  <c r="BL232" i="8"/>
  <c r="E34" i="2"/>
  <c r="E13" i="2"/>
  <c r="E14" i="2"/>
  <c r="D4" i="8" s="1"/>
  <c r="F34" i="2"/>
  <c r="F13" i="2"/>
  <c r="F14" i="2" s="1"/>
  <c r="E4" i="8" s="1"/>
  <c r="G34" i="2"/>
  <c r="G13" i="2"/>
  <c r="G14" i="2"/>
  <c r="F4" i="8" s="1"/>
  <c r="F143" i="8" s="1"/>
  <c r="H34" i="2"/>
  <c r="H13" i="2"/>
  <c r="I13" i="2"/>
  <c r="I14" i="2"/>
  <c r="P6" i="2"/>
  <c r="P13" i="2" s="1"/>
  <c r="Q6" i="2"/>
  <c r="Q13" i="2"/>
  <c r="R6" i="2"/>
  <c r="R13" i="2"/>
  <c r="Q3" i="8" s="1"/>
  <c r="S6" i="2"/>
  <c r="S13" i="2" s="1"/>
  <c r="R3" i="8" s="1"/>
  <c r="E33" i="6"/>
  <c r="D62" i="13"/>
  <c r="J85" i="8" s="1"/>
  <c r="J540" i="8" s="1"/>
  <c r="F62" i="13"/>
  <c r="L85" i="8" s="1"/>
  <c r="E35" i="2"/>
  <c r="F35" i="2"/>
  <c r="G35" i="2"/>
  <c r="G45" i="2" s="1"/>
  <c r="H35" i="2"/>
  <c r="D134" i="8"/>
  <c r="D140" i="8" s="1"/>
  <c r="E140" i="8" s="1"/>
  <c r="O138" i="8"/>
  <c r="P138" i="8"/>
  <c r="Q138" i="8"/>
  <c r="R138" i="8"/>
  <c r="S138" i="8"/>
  <c r="T138" i="8"/>
  <c r="U138" i="8"/>
  <c r="V138" i="8"/>
  <c r="W138" i="8"/>
  <c r="X138" i="8"/>
  <c r="Y138" i="8"/>
  <c r="Z138" i="8"/>
  <c r="AA138" i="8"/>
  <c r="AB138" i="8"/>
  <c r="AC138" i="8"/>
  <c r="AD138" i="8"/>
  <c r="AE138" i="8"/>
  <c r="AF138" i="8"/>
  <c r="AG138" i="8"/>
  <c r="AH138" i="8"/>
  <c r="AI138" i="8"/>
  <c r="AJ138" i="8"/>
  <c r="AK138" i="8"/>
  <c r="AL138" i="8"/>
  <c r="AM138" i="8"/>
  <c r="AN138" i="8"/>
  <c r="AO138" i="8"/>
  <c r="AP138" i="8"/>
  <c r="AQ138" i="8"/>
  <c r="AR138" i="8"/>
  <c r="AS138" i="8"/>
  <c r="AT138" i="8"/>
  <c r="AU138" i="8"/>
  <c r="AV138" i="8"/>
  <c r="AW138" i="8"/>
  <c r="AX138" i="8"/>
  <c r="AY138" i="8"/>
  <c r="AZ138" i="8"/>
  <c r="BA138" i="8"/>
  <c r="BB138" i="8"/>
  <c r="BC138" i="8"/>
  <c r="BD138" i="8"/>
  <c r="BE138" i="8"/>
  <c r="BF138" i="8"/>
  <c r="BG138" i="8"/>
  <c r="BH138" i="8"/>
  <c r="BI138" i="8"/>
  <c r="BJ138" i="8"/>
  <c r="BK138" i="8"/>
  <c r="N147" i="8"/>
  <c r="N148" i="8"/>
  <c r="N150" i="8"/>
  <c r="N151" i="8"/>
  <c r="N152" i="8"/>
  <c r="N155" i="8"/>
  <c r="N156" i="8"/>
  <c r="N158" i="8"/>
  <c r="N159" i="8"/>
  <c r="N160" i="8"/>
  <c r="N163" i="8"/>
  <c r="N164" i="8"/>
  <c r="M146" i="8"/>
  <c r="M147" i="8"/>
  <c r="M150" i="8"/>
  <c r="M151" i="8"/>
  <c r="M153" i="8"/>
  <c r="M154" i="8"/>
  <c r="M155" i="8"/>
  <c r="M158" i="8"/>
  <c r="M159" i="8"/>
  <c r="M161" i="8"/>
  <c r="M162" i="8"/>
  <c r="M163" i="8"/>
  <c r="L146" i="8"/>
  <c r="L147" i="8"/>
  <c r="L149" i="8"/>
  <c r="L150" i="8"/>
  <c r="L153" i="8"/>
  <c r="L154" i="8"/>
  <c r="L155" i="8"/>
  <c r="L157" i="8"/>
  <c r="L158" i="8"/>
  <c r="L161" i="8"/>
  <c r="L162" i="8"/>
  <c r="L163" i="8"/>
  <c r="L165" i="8"/>
  <c r="K147" i="8"/>
  <c r="K148" i="8"/>
  <c r="K149" i="8"/>
  <c r="K152" i="8"/>
  <c r="K153" i="8"/>
  <c r="K155" i="8"/>
  <c r="K156" i="8"/>
  <c r="K157" i="8"/>
  <c r="K160" i="8"/>
  <c r="K161" i="8"/>
  <c r="K163" i="8"/>
  <c r="K164" i="8"/>
  <c r="K165" i="8"/>
  <c r="J147" i="8"/>
  <c r="J148" i="8"/>
  <c r="J150" i="8"/>
  <c r="J151" i="8"/>
  <c r="J152" i="8"/>
  <c r="J155" i="8"/>
  <c r="J156" i="8"/>
  <c r="J158" i="8"/>
  <c r="J159" i="8"/>
  <c r="J160" i="8"/>
  <c r="J163" i="8"/>
  <c r="J164" i="8"/>
  <c r="I146" i="8"/>
  <c r="I147" i="8"/>
  <c r="I150" i="8"/>
  <c r="I151" i="8"/>
  <c r="I153" i="8"/>
  <c r="I154" i="8"/>
  <c r="I155" i="8"/>
  <c r="I158" i="8"/>
  <c r="I159" i="8"/>
  <c r="I161" i="8"/>
  <c r="I162" i="8"/>
  <c r="I163" i="8"/>
  <c r="H146" i="8"/>
  <c r="H148" i="8"/>
  <c r="H149" i="8"/>
  <c r="H150" i="8"/>
  <c r="H153" i="8"/>
  <c r="H154" i="8"/>
  <c r="H156" i="8"/>
  <c r="H157" i="8"/>
  <c r="H158" i="8"/>
  <c r="H161" i="8"/>
  <c r="H162" i="8"/>
  <c r="H164" i="8"/>
  <c r="H165" i="8"/>
  <c r="H36" i="2"/>
  <c r="G148" i="8"/>
  <c r="G149" i="8"/>
  <c r="G151" i="8"/>
  <c r="G152" i="8"/>
  <c r="G153" i="8"/>
  <c r="G156" i="8"/>
  <c r="G157" i="8"/>
  <c r="G159" i="8"/>
  <c r="G160" i="8"/>
  <c r="G161" i="8"/>
  <c r="G164" i="8"/>
  <c r="G165" i="8"/>
  <c r="G36" i="2"/>
  <c r="F146" i="8"/>
  <c r="F147" i="8"/>
  <c r="F148" i="8"/>
  <c r="F151" i="8"/>
  <c r="F152" i="8"/>
  <c r="F154" i="8"/>
  <c r="F155" i="8"/>
  <c r="F156" i="8"/>
  <c r="F159" i="8"/>
  <c r="F160" i="8"/>
  <c r="F162" i="8"/>
  <c r="F163" i="8"/>
  <c r="F164" i="8"/>
  <c r="F36" i="2"/>
  <c r="E146" i="8"/>
  <c r="E147" i="8"/>
  <c r="E149" i="8"/>
  <c r="E150" i="8"/>
  <c r="E151" i="8"/>
  <c r="E154" i="8"/>
  <c r="E155" i="8"/>
  <c r="E157" i="8"/>
  <c r="E158" i="8"/>
  <c r="E159" i="8"/>
  <c r="E162" i="8"/>
  <c r="E163" i="8"/>
  <c r="E165" i="8"/>
  <c r="E36" i="2"/>
  <c r="I176" i="8"/>
  <c r="D181" i="8"/>
  <c r="D187" i="8"/>
  <c r="E187" i="8" s="1"/>
  <c r="E181" i="8"/>
  <c r="F181" i="8" s="1"/>
  <c r="O185" i="8"/>
  <c r="P185" i="8"/>
  <c r="Q185" i="8"/>
  <c r="R185" i="8"/>
  <c r="S185" i="8"/>
  <c r="T185" i="8"/>
  <c r="U185" i="8"/>
  <c r="V185" i="8"/>
  <c r="W185" i="8"/>
  <c r="X185" i="8"/>
  <c r="Y185" i="8"/>
  <c r="Z185" i="8"/>
  <c r="AA185" i="8"/>
  <c r="AB185" i="8"/>
  <c r="AC185" i="8"/>
  <c r="AD185" i="8"/>
  <c r="AE185" i="8"/>
  <c r="AF185" i="8"/>
  <c r="AG185" i="8"/>
  <c r="AH185" i="8"/>
  <c r="AI185" i="8"/>
  <c r="AJ185" i="8"/>
  <c r="AK185" i="8"/>
  <c r="AL185" i="8"/>
  <c r="AM185" i="8"/>
  <c r="AN185" i="8"/>
  <c r="AO185" i="8"/>
  <c r="AP185" i="8"/>
  <c r="AQ185" i="8"/>
  <c r="AR185" i="8"/>
  <c r="AS185" i="8"/>
  <c r="AT185" i="8"/>
  <c r="AU185" i="8"/>
  <c r="AV185" i="8"/>
  <c r="AW185" i="8"/>
  <c r="AX185" i="8"/>
  <c r="AY185" i="8"/>
  <c r="AZ185" i="8"/>
  <c r="BA185" i="8"/>
  <c r="BB185" i="8"/>
  <c r="BC185" i="8"/>
  <c r="BD185" i="8"/>
  <c r="BE185" i="8"/>
  <c r="BF185" i="8"/>
  <c r="BG185" i="8"/>
  <c r="BH185" i="8"/>
  <c r="BI185" i="8"/>
  <c r="BJ185" i="8"/>
  <c r="BK185" i="8"/>
  <c r="N193" i="8"/>
  <c r="N194" i="8"/>
  <c r="N195" i="8"/>
  <c r="N196" i="8"/>
  <c r="N197" i="8"/>
  <c r="N198" i="8"/>
  <c r="N199" i="8"/>
  <c r="N200" i="8"/>
  <c r="N201" i="8"/>
  <c r="N202" i="8"/>
  <c r="N203" i="8"/>
  <c r="N204" i="8"/>
  <c r="N205" i="8"/>
  <c r="N206" i="8"/>
  <c r="N207" i="8"/>
  <c r="N209" i="8"/>
  <c r="N210" i="8"/>
  <c r="N211" i="8"/>
  <c r="N212" i="8"/>
  <c r="M193" i="8"/>
  <c r="M194" i="8"/>
  <c r="M195" i="8"/>
  <c r="M196" i="8"/>
  <c r="M197" i="8"/>
  <c r="M198" i="8"/>
  <c r="M199" i="8"/>
  <c r="M200" i="8"/>
  <c r="M201" i="8"/>
  <c r="M202" i="8"/>
  <c r="M203" i="8"/>
  <c r="M204" i="8"/>
  <c r="M205" i="8"/>
  <c r="M206" i="8"/>
  <c r="M207" i="8"/>
  <c r="M208" i="8"/>
  <c r="M209" i="8"/>
  <c r="M210" i="8"/>
  <c r="M211" i="8"/>
  <c r="L193" i="8"/>
  <c r="L194" i="8"/>
  <c r="L195" i="8"/>
  <c r="L196" i="8"/>
  <c r="L197" i="8"/>
  <c r="L198" i="8"/>
  <c r="L199" i="8"/>
  <c r="L200" i="8"/>
  <c r="L201" i="8"/>
  <c r="L202" i="8"/>
  <c r="L204" i="8"/>
  <c r="L205" i="8"/>
  <c r="L206" i="8"/>
  <c r="L207" i="8"/>
  <c r="L208" i="8"/>
  <c r="L209" i="8"/>
  <c r="L210" i="8"/>
  <c r="L211" i="8"/>
  <c r="L212" i="8"/>
  <c r="K193" i="8"/>
  <c r="K194" i="8"/>
  <c r="K195" i="8"/>
  <c r="K196" i="8"/>
  <c r="K198" i="8"/>
  <c r="K199" i="8"/>
  <c r="K200" i="8"/>
  <c r="K201" i="8"/>
  <c r="K202" i="8"/>
  <c r="K203" i="8"/>
  <c r="K204" i="8"/>
  <c r="K205" i="8"/>
  <c r="K206" i="8"/>
  <c r="K207" i="8"/>
  <c r="K208" i="8"/>
  <c r="K209" i="8"/>
  <c r="K210" i="8"/>
  <c r="K211" i="8"/>
  <c r="K212" i="8"/>
  <c r="J193" i="8"/>
  <c r="J194" i="8"/>
  <c r="J195" i="8"/>
  <c r="J196" i="8"/>
  <c r="J197" i="8"/>
  <c r="J198" i="8"/>
  <c r="J199" i="8"/>
  <c r="J200" i="8"/>
  <c r="J201" i="8"/>
  <c r="J202" i="8"/>
  <c r="J203" i="8"/>
  <c r="J204" i="8"/>
  <c r="J205" i="8"/>
  <c r="J206" i="8"/>
  <c r="J207" i="8"/>
  <c r="J209" i="8"/>
  <c r="J210" i="8"/>
  <c r="J211" i="8"/>
  <c r="J212" i="8"/>
  <c r="I193" i="8"/>
  <c r="I194" i="8"/>
  <c r="I195" i="8"/>
  <c r="I197" i="8"/>
  <c r="I198" i="8"/>
  <c r="I199" i="8"/>
  <c r="I200" i="8"/>
  <c r="I201" i="8"/>
  <c r="I202" i="8"/>
  <c r="I203" i="8"/>
  <c r="I204" i="8"/>
  <c r="I205" i="8"/>
  <c r="I206" i="8"/>
  <c r="I207" i="8"/>
  <c r="I208" i="8"/>
  <c r="I209" i="8"/>
  <c r="I210" i="8"/>
  <c r="I211" i="8"/>
  <c r="I212" i="8"/>
  <c r="H193" i="8"/>
  <c r="H194" i="8"/>
  <c r="H195" i="8"/>
  <c r="H196" i="8"/>
  <c r="H197" i="8"/>
  <c r="H198" i="8"/>
  <c r="H199" i="8"/>
  <c r="H200" i="8"/>
  <c r="H201" i="8"/>
  <c r="H202" i="8"/>
  <c r="H203" i="8"/>
  <c r="H204" i="8"/>
  <c r="H205" i="8"/>
  <c r="H206" i="8"/>
  <c r="H208" i="8"/>
  <c r="H209" i="8"/>
  <c r="H210" i="8"/>
  <c r="H211" i="8"/>
  <c r="H212" i="8"/>
  <c r="H37" i="2"/>
  <c r="G193" i="8"/>
  <c r="G194" i="8"/>
  <c r="G195" i="8"/>
  <c r="G196" i="8"/>
  <c r="G197" i="8"/>
  <c r="G198" i="8"/>
  <c r="G199" i="8"/>
  <c r="G200" i="8"/>
  <c r="G201" i="8"/>
  <c r="G202" i="8"/>
  <c r="G203" i="8"/>
  <c r="G204" i="8"/>
  <c r="G205" i="8"/>
  <c r="G206" i="8"/>
  <c r="G207" i="8"/>
  <c r="G208" i="8"/>
  <c r="G209" i="8"/>
  <c r="G210" i="8"/>
  <c r="G211" i="8"/>
  <c r="G212" i="8"/>
  <c r="G37" i="2"/>
  <c r="F193" i="8"/>
  <c r="F194" i="8"/>
  <c r="F195" i="8"/>
  <c r="F196" i="8"/>
  <c r="F198" i="8"/>
  <c r="F199" i="8"/>
  <c r="F200" i="8"/>
  <c r="F201" i="8"/>
  <c r="F202" i="8"/>
  <c r="F203" i="8"/>
  <c r="F204" i="8"/>
  <c r="F205" i="8"/>
  <c r="F206" i="8"/>
  <c r="F207" i="8"/>
  <c r="F208" i="8"/>
  <c r="F209" i="8"/>
  <c r="F210" i="8"/>
  <c r="F211" i="8"/>
  <c r="F212" i="8"/>
  <c r="F37" i="2"/>
  <c r="E193" i="8"/>
  <c r="E194" i="8"/>
  <c r="E195" i="8"/>
  <c r="E196" i="8"/>
  <c r="E197" i="8"/>
  <c r="E198" i="8"/>
  <c r="E199" i="8"/>
  <c r="E201" i="8"/>
  <c r="E202" i="8"/>
  <c r="E203" i="8"/>
  <c r="E204" i="8"/>
  <c r="E205" i="8"/>
  <c r="E206" i="8"/>
  <c r="E207" i="8"/>
  <c r="E208" i="8"/>
  <c r="E209" i="8"/>
  <c r="E210" i="8"/>
  <c r="E211" i="8"/>
  <c r="E212" i="8"/>
  <c r="E37" i="2"/>
  <c r="O232" i="8"/>
  <c r="P232" i="8"/>
  <c r="Q232" i="8"/>
  <c r="R232" i="8"/>
  <c r="S232" i="8"/>
  <c r="T232" i="8"/>
  <c r="U232" i="8"/>
  <c r="V232" i="8"/>
  <c r="W232" i="8"/>
  <c r="X232" i="8"/>
  <c r="Y232" i="8"/>
  <c r="Z232" i="8"/>
  <c r="AA232" i="8"/>
  <c r="AB232" i="8"/>
  <c r="AC232" i="8"/>
  <c r="AD232" i="8"/>
  <c r="AE232" i="8"/>
  <c r="AF232" i="8"/>
  <c r="AG232" i="8"/>
  <c r="AH232" i="8"/>
  <c r="AI232" i="8"/>
  <c r="AJ232" i="8"/>
  <c r="AK232" i="8"/>
  <c r="AL232" i="8"/>
  <c r="AM232" i="8"/>
  <c r="AN232" i="8"/>
  <c r="AO232" i="8"/>
  <c r="AP232" i="8"/>
  <c r="AQ232" i="8"/>
  <c r="AR232" i="8"/>
  <c r="AS232" i="8"/>
  <c r="AT232" i="8"/>
  <c r="AU232" i="8"/>
  <c r="AV232" i="8"/>
  <c r="AW232" i="8"/>
  <c r="AX232" i="8"/>
  <c r="AY232" i="8"/>
  <c r="AZ232" i="8"/>
  <c r="BA232" i="8"/>
  <c r="BB232" i="8"/>
  <c r="BC232" i="8"/>
  <c r="BD232" i="8"/>
  <c r="BE232" i="8"/>
  <c r="BF232" i="8"/>
  <c r="BG232" i="8"/>
  <c r="BH232" i="8"/>
  <c r="BI232" i="8"/>
  <c r="BJ232" i="8"/>
  <c r="BK232" i="8"/>
  <c r="E38" i="2"/>
  <c r="F38" i="2"/>
  <c r="G38" i="2"/>
  <c r="H38" i="2"/>
  <c r="BL283" i="8"/>
  <c r="O283" i="8"/>
  <c r="P283" i="8"/>
  <c r="Q283" i="8"/>
  <c r="R283" i="8"/>
  <c r="S283" i="8"/>
  <c r="T283" i="8"/>
  <c r="U283" i="8"/>
  <c r="V283" i="8"/>
  <c r="W283" i="8"/>
  <c r="X283" i="8"/>
  <c r="Y283" i="8"/>
  <c r="Z283" i="8"/>
  <c r="AA283" i="8"/>
  <c r="AB283" i="8"/>
  <c r="AC283" i="8"/>
  <c r="AD283" i="8"/>
  <c r="AE283" i="8"/>
  <c r="AF283" i="8"/>
  <c r="AG283" i="8"/>
  <c r="AH283" i="8"/>
  <c r="AI283" i="8"/>
  <c r="AJ283" i="8"/>
  <c r="AK283" i="8"/>
  <c r="AL283" i="8"/>
  <c r="AM283" i="8"/>
  <c r="AN283" i="8"/>
  <c r="AO283" i="8"/>
  <c r="AP283" i="8"/>
  <c r="AQ283" i="8"/>
  <c r="AR283" i="8"/>
  <c r="AS283" i="8"/>
  <c r="AT283" i="8"/>
  <c r="AU283" i="8"/>
  <c r="AV283" i="8"/>
  <c r="AW283" i="8"/>
  <c r="AX283" i="8"/>
  <c r="AY283" i="8"/>
  <c r="AZ283" i="8"/>
  <c r="BA283" i="8"/>
  <c r="BB283" i="8"/>
  <c r="BC283" i="8"/>
  <c r="BD283" i="8"/>
  <c r="BE283" i="8"/>
  <c r="BF283" i="8"/>
  <c r="BG283" i="8"/>
  <c r="BH283" i="8"/>
  <c r="BI283" i="8"/>
  <c r="BJ283" i="8"/>
  <c r="BK283" i="8"/>
  <c r="E39" i="2"/>
  <c r="F39" i="2"/>
  <c r="G39" i="2"/>
  <c r="H39" i="2"/>
  <c r="BL334" i="8"/>
  <c r="O334" i="8"/>
  <c r="P334" i="8"/>
  <c r="Q334" i="8"/>
  <c r="R334" i="8"/>
  <c r="S334" i="8"/>
  <c r="T334" i="8"/>
  <c r="U334" i="8"/>
  <c r="V334" i="8"/>
  <c r="W334" i="8"/>
  <c r="X334" i="8"/>
  <c r="Y334" i="8"/>
  <c r="Z334" i="8"/>
  <c r="AA334" i="8"/>
  <c r="AB334" i="8"/>
  <c r="AC334" i="8"/>
  <c r="AD334" i="8"/>
  <c r="AE334" i="8"/>
  <c r="AF334" i="8"/>
  <c r="AG334" i="8"/>
  <c r="AH334" i="8"/>
  <c r="AI334" i="8"/>
  <c r="AJ334" i="8"/>
  <c r="AK334" i="8"/>
  <c r="AL334" i="8"/>
  <c r="AM334" i="8"/>
  <c r="AN334" i="8"/>
  <c r="AO334" i="8"/>
  <c r="AP334" i="8"/>
  <c r="AQ334" i="8"/>
  <c r="AR334" i="8"/>
  <c r="AS334" i="8"/>
  <c r="AT334" i="8"/>
  <c r="AU334" i="8"/>
  <c r="AV334" i="8"/>
  <c r="AW334" i="8"/>
  <c r="AX334" i="8"/>
  <c r="AY334" i="8"/>
  <c r="AZ334" i="8"/>
  <c r="BA334" i="8"/>
  <c r="BB334" i="8"/>
  <c r="BC334" i="8"/>
  <c r="BD334" i="8"/>
  <c r="BE334" i="8"/>
  <c r="BF334" i="8"/>
  <c r="BG334" i="8"/>
  <c r="BH334" i="8"/>
  <c r="BI334" i="8"/>
  <c r="BJ334" i="8"/>
  <c r="BK334" i="8"/>
  <c r="E40" i="2"/>
  <c r="F40" i="2"/>
  <c r="G40" i="2"/>
  <c r="H40" i="2"/>
  <c r="BL385" i="8"/>
  <c r="O385" i="8"/>
  <c r="P385" i="8"/>
  <c r="Q385" i="8"/>
  <c r="R385" i="8"/>
  <c r="S385" i="8"/>
  <c r="T385" i="8"/>
  <c r="U385" i="8"/>
  <c r="V385" i="8"/>
  <c r="W385" i="8"/>
  <c r="X385" i="8"/>
  <c r="Y385" i="8"/>
  <c r="Z385" i="8"/>
  <c r="AA385" i="8"/>
  <c r="AB385" i="8"/>
  <c r="AC385" i="8"/>
  <c r="AD385" i="8"/>
  <c r="AE385" i="8"/>
  <c r="AF385" i="8"/>
  <c r="AG385" i="8"/>
  <c r="AH385" i="8"/>
  <c r="AI385" i="8"/>
  <c r="AJ385" i="8"/>
  <c r="AK385" i="8"/>
  <c r="AL385" i="8"/>
  <c r="AM385" i="8"/>
  <c r="AN385" i="8"/>
  <c r="AO385" i="8"/>
  <c r="AP385" i="8"/>
  <c r="AQ385" i="8"/>
  <c r="AR385" i="8"/>
  <c r="AS385" i="8"/>
  <c r="AT385" i="8"/>
  <c r="AU385" i="8"/>
  <c r="AV385" i="8"/>
  <c r="AW385" i="8"/>
  <c r="AX385" i="8"/>
  <c r="AY385" i="8"/>
  <c r="AZ385" i="8"/>
  <c r="BA385" i="8"/>
  <c r="BB385" i="8"/>
  <c r="BC385" i="8"/>
  <c r="BD385" i="8"/>
  <c r="BE385" i="8"/>
  <c r="BF385" i="8"/>
  <c r="BG385" i="8"/>
  <c r="BH385" i="8"/>
  <c r="BI385" i="8"/>
  <c r="BJ385" i="8"/>
  <c r="BK385" i="8"/>
  <c r="BL436" i="8"/>
  <c r="O436" i="8"/>
  <c r="P436" i="8"/>
  <c r="Q436" i="8"/>
  <c r="R436" i="8"/>
  <c r="S436" i="8"/>
  <c r="T436" i="8"/>
  <c r="U436" i="8"/>
  <c r="V436" i="8"/>
  <c r="W436" i="8"/>
  <c r="X436" i="8"/>
  <c r="Y436" i="8"/>
  <c r="Z436" i="8"/>
  <c r="AA436" i="8"/>
  <c r="AB436" i="8"/>
  <c r="AC436" i="8"/>
  <c r="AD436" i="8"/>
  <c r="AE436" i="8"/>
  <c r="AF436" i="8"/>
  <c r="AG436" i="8"/>
  <c r="AH436" i="8"/>
  <c r="AI436" i="8"/>
  <c r="AJ436" i="8"/>
  <c r="AK436" i="8"/>
  <c r="AL436" i="8"/>
  <c r="AM436" i="8"/>
  <c r="AN436" i="8"/>
  <c r="AO436" i="8"/>
  <c r="AP436" i="8"/>
  <c r="AQ436" i="8"/>
  <c r="AR436" i="8"/>
  <c r="AS436" i="8"/>
  <c r="AT436" i="8"/>
  <c r="AU436" i="8"/>
  <c r="AV436" i="8"/>
  <c r="AW436" i="8"/>
  <c r="AX436" i="8"/>
  <c r="AY436" i="8"/>
  <c r="AZ436" i="8"/>
  <c r="BA436" i="8"/>
  <c r="BB436" i="8"/>
  <c r="BC436" i="8"/>
  <c r="BD436" i="8"/>
  <c r="BE436" i="8"/>
  <c r="BF436" i="8"/>
  <c r="BG436" i="8"/>
  <c r="BH436" i="8"/>
  <c r="BI436" i="8"/>
  <c r="BJ436" i="8"/>
  <c r="BK436" i="8"/>
  <c r="E44" i="2"/>
  <c r="F44" i="2"/>
  <c r="G44" i="2"/>
  <c r="H44" i="2"/>
  <c r="E460" i="8"/>
  <c r="F460" i="8"/>
  <c r="G460" i="8"/>
  <c r="H460" i="8"/>
  <c r="I460" i="8"/>
  <c r="J460" i="8"/>
  <c r="K460" i="8"/>
  <c r="L460" i="8"/>
  <c r="M460" i="8"/>
  <c r="N460" i="8"/>
  <c r="O460" i="8"/>
  <c r="P460" i="8"/>
  <c r="Q460" i="8"/>
  <c r="R460" i="8"/>
  <c r="S460" i="8"/>
  <c r="T460" i="8"/>
  <c r="E461" i="8"/>
  <c r="F461" i="8"/>
  <c r="G461" i="8"/>
  <c r="H461" i="8"/>
  <c r="I461" i="8"/>
  <c r="J461" i="8"/>
  <c r="K461" i="8"/>
  <c r="L461" i="8"/>
  <c r="M461" i="8"/>
  <c r="N461" i="8"/>
  <c r="O461" i="8"/>
  <c r="P461" i="8"/>
  <c r="Q461" i="8"/>
  <c r="R461" i="8"/>
  <c r="S461" i="8"/>
  <c r="T461" i="8"/>
  <c r="U461" i="8"/>
  <c r="W463" i="8"/>
  <c r="V462" i="8"/>
  <c r="V463" i="8"/>
  <c r="U462" i="8"/>
  <c r="U463" i="8"/>
  <c r="T462" i="8"/>
  <c r="T463" i="8"/>
  <c r="S462" i="8"/>
  <c r="S463" i="8"/>
  <c r="R462" i="8"/>
  <c r="R463" i="8"/>
  <c r="Q462" i="8"/>
  <c r="Q463" i="8"/>
  <c r="P462" i="8"/>
  <c r="P463" i="8"/>
  <c r="O462" i="8"/>
  <c r="O463" i="8"/>
  <c r="N462" i="8"/>
  <c r="N463" i="8"/>
  <c r="M462" i="8"/>
  <c r="M463" i="8"/>
  <c r="L462" i="8"/>
  <c r="L463" i="8"/>
  <c r="K462" i="8"/>
  <c r="K463" i="8"/>
  <c r="J462" i="8"/>
  <c r="J463" i="8"/>
  <c r="I462" i="8"/>
  <c r="I463" i="8"/>
  <c r="H462" i="8"/>
  <c r="H463" i="8"/>
  <c r="G462" i="8"/>
  <c r="G463" i="8"/>
  <c r="F462" i="8"/>
  <c r="F463" i="8"/>
  <c r="E462" i="8"/>
  <c r="E463" i="8"/>
  <c r="BM30" i="8"/>
  <c r="BN30" i="8"/>
  <c r="BO30" i="8"/>
  <c r="BP30" i="8"/>
  <c r="BQ30" i="8"/>
  <c r="BR30" i="8"/>
  <c r="BS30" i="8"/>
  <c r="BO138" i="8"/>
  <c r="BO185" i="8"/>
  <c r="BO232" i="8"/>
  <c r="BO283" i="8"/>
  <c r="BM138" i="8"/>
  <c r="BN138" i="8"/>
  <c r="BM185" i="8"/>
  <c r="BN185" i="8"/>
  <c r="BM232" i="8"/>
  <c r="BN232" i="8"/>
  <c r="BM283" i="8"/>
  <c r="BN283" i="8"/>
  <c r="BO334" i="8"/>
  <c r="BM334" i="8"/>
  <c r="BN334" i="8"/>
  <c r="BO385" i="8"/>
  <c r="BM385" i="8"/>
  <c r="BN385" i="8"/>
  <c r="BO436" i="8"/>
  <c r="BM436" i="8"/>
  <c r="BN436" i="8"/>
  <c r="BS138" i="8"/>
  <c r="BS185" i="8"/>
  <c r="BS232" i="8"/>
  <c r="BS283" i="8"/>
  <c r="BP138" i="8"/>
  <c r="BQ138" i="8"/>
  <c r="BR138" i="8"/>
  <c r="BP185" i="8"/>
  <c r="BQ185" i="8"/>
  <c r="BR185" i="8"/>
  <c r="BS194" i="8"/>
  <c r="BS195" i="8"/>
  <c r="BS196" i="8"/>
  <c r="BS197" i="8"/>
  <c r="BS198" i="8"/>
  <c r="BS199" i="8"/>
  <c r="BS200" i="8"/>
  <c r="BS202" i="8"/>
  <c r="BS203" i="8"/>
  <c r="BS204" i="8"/>
  <c r="BS205" i="8"/>
  <c r="BS206" i="8"/>
  <c r="BS207" i="8"/>
  <c r="BS208" i="8"/>
  <c r="BR193" i="8"/>
  <c r="BR194" i="8"/>
  <c r="BR195" i="8"/>
  <c r="BR196" i="8"/>
  <c r="BR197" i="8"/>
  <c r="BR198" i="8"/>
  <c r="BR199" i="8"/>
  <c r="BR201" i="8"/>
  <c r="BR202" i="8"/>
  <c r="BR203" i="8"/>
  <c r="BR204" i="8"/>
  <c r="BR205" i="8"/>
  <c r="BR206" i="8"/>
  <c r="BR207" i="8"/>
  <c r="BP232" i="8"/>
  <c r="BQ232" i="8"/>
  <c r="BR232" i="8"/>
  <c r="BP283" i="8"/>
  <c r="BQ283" i="8"/>
  <c r="BR283" i="8"/>
  <c r="BS334" i="8"/>
  <c r="BP334" i="8"/>
  <c r="BQ334" i="8"/>
  <c r="BR334" i="8"/>
  <c r="BS385" i="8"/>
  <c r="BP385" i="8"/>
  <c r="BQ385" i="8"/>
  <c r="BR385" i="8"/>
  <c r="BS436" i="8"/>
  <c r="BP436" i="8"/>
  <c r="BQ436" i="8"/>
  <c r="BR436" i="8"/>
  <c r="O486" i="8"/>
  <c r="P486" i="8"/>
  <c r="Q486" i="8"/>
  <c r="R486" i="8"/>
  <c r="S486" i="8"/>
  <c r="T486" i="8"/>
  <c r="U486" i="8"/>
  <c r="V486" i="8"/>
  <c r="W486" i="8"/>
  <c r="X486" i="8"/>
  <c r="Y486" i="8"/>
  <c r="Z486" i="8"/>
  <c r="AA486" i="8"/>
  <c r="AB486" i="8"/>
  <c r="AC486" i="8"/>
  <c r="AD486" i="8"/>
  <c r="AE486" i="8"/>
  <c r="AF486" i="8"/>
  <c r="AG486" i="8"/>
  <c r="AH486" i="8"/>
  <c r="AI486" i="8"/>
  <c r="AJ486" i="8"/>
  <c r="AK486" i="8"/>
  <c r="AL486" i="8"/>
  <c r="AM486" i="8"/>
  <c r="AN486" i="8"/>
  <c r="AO486" i="8"/>
  <c r="AP486" i="8"/>
  <c r="AQ486" i="8"/>
  <c r="AR486" i="8"/>
  <c r="AS486" i="8"/>
  <c r="AT486" i="8"/>
  <c r="AU486" i="8"/>
  <c r="AV486" i="8"/>
  <c r="AW486" i="8"/>
  <c r="AX486" i="8"/>
  <c r="AY486" i="8"/>
  <c r="AZ486" i="8"/>
  <c r="BA486" i="8"/>
  <c r="BB486" i="8"/>
  <c r="BC486" i="8"/>
  <c r="BD486" i="8"/>
  <c r="BE486" i="8"/>
  <c r="BF486" i="8"/>
  <c r="BG486" i="8"/>
  <c r="BH486" i="8"/>
  <c r="BI486" i="8"/>
  <c r="BJ486" i="8"/>
  <c r="BK486" i="8"/>
  <c r="BL486" i="8"/>
  <c r="BM486" i="8"/>
  <c r="BN486" i="8"/>
  <c r="BO486" i="8"/>
  <c r="BP486" i="8"/>
  <c r="BQ486" i="8"/>
  <c r="BR486" i="8"/>
  <c r="BS486" i="8"/>
  <c r="G62" i="13"/>
  <c r="B609" i="8"/>
  <c r="X4" i="2"/>
  <c r="X6" i="2"/>
  <c r="T6" i="2"/>
  <c r="T13" i="2" s="1"/>
  <c r="T14" i="2" s="1"/>
  <c r="W4" i="2"/>
  <c r="V4" i="2"/>
  <c r="U4" i="2"/>
  <c r="B57" i="10"/>
  <c r="K139" i="4"/>
  <c r="I139" i="4"/>
  <c r="F139" i="4"/>
  <c r="E139" i="4"/>
  <c r="D139" i="4"/>
  <c r="C139" i="4"/>
  <c r="I28" i="4"/>
  <c r="J28" i="4"/>
  <c r="K28" i="4"/>
  <c r="B53" i="10"/>
  <c r="B56" i="10"/>
  <c r="G542" i="8"/>
  <c r="G13" i="8" s="1"/>
  <c r="D542" i="8"/>
  <c r="D13" i="8"/>
  <c r="A56" i="10"/>
  <c r="B55" i="10"/>
  <c r="A55" i="10"/>
  <c r="D26" i="4"/>
  <c r="E26" i="4"/>
  <c r="F26" i="4"/>
  <c r="G26" i="4"/>
  <c r="G3" i="4"/>
  <c r="G48" i="4" s="1"/>
  <c r="G158" i="4" s="1"/>
  <c r="G25" i="4"/>
  <c r="G119" i="4"/>
  <c r="G139" i="4" s="1"/>
  <c r="G120" i="4"/>
  <c r="G130" i="4"/>
  <c r="G131" i="4"/>
  <c r="G132" i="4"/>
  <c r="G133" i="4"/>
  <c r="C3" i="4"/>
  <c r="C43" i="4" s="1"/>
  <c r="C66" i="4"/>
  <c r="C15" i="4"/>
  <c r="C38" i="4" s="1"/>
  <c r="D3" i="4"/>
  <c r="D40" i="4" s="1"/>
  <c r="G113" i="4"/>
  <c r="B45" i="10"/>
  <c r="A45" i="10"/>
  <c r="D606" i="8"/>
  <c r="K116" i="4"/>
  <c r="J116" i="4"/>
  <c r="I116" i="4"/>
  <c r="H116" i="4"/>
  <c r="B596" i="8"/>
  <c r="E9" i="11"/>
  <c r="B594" i="8"/>
  <c r="D25" i="4"/>
  <c r="D48" i="4" s="1"/>
  <c r="E25" i="4"/>
  <c r="F25" i="4"/>
  <c r="D42" i="2"/>
  <c r="E42" i="2"/>
  <c r="F42" i="2"/>
  <c r="F45" i="2" s="1"/>
  <c r="G42" i="2"/>
  <c r="H42" i="2"/>
  <c r="I42" i="2"/>
  <c r="I4" i="10"/>
  <c r="J4" i="10" s="1"/>
  <c r="D21" i="10"/>
  <c r="B54" i="10"/>
  <c r="B52" i="10"/>
  <c r="D52" i="10" s="1"/>
  <c r="A54" i="10"/>
  <c r="A52" i="10"/>
  <c r="A51" i="10"/>
  <c r="A50" i="10"/>
  <c r="A49" i="10"/>
  <c r="A48" i="10"/>
  <c r="A46" i="10"/>
  <c r="A44" i="10"/>
  <c r="A43" i="10"/>
  <c r="A42" i="10"/>
  <c r="A41" i="10"/>
  <c r="A40" i="10"/>
  <c r="A39" i="10"/>
  <c r="A38" i="10"/>
  <c r="A60" i="10"/>
  <c r="B51" i="10"/>
  <c r="D51" i="10" s="1"/>
  <c r="B50" i="10"/>
  <c r="D50" i="10"/>
  <c r="B49" i="10"/>
  <c r="D49" i="10"/>
  <c r="B48" i="10"/>
  <c r="B46" i="10"/>
  <c r="D46" i="10" s="1"/>
  <c r="B44" i="10"/>
  <c r="B43" i="10"/>
  <c r="B42" i="10"/>
  <c r="B41" i="10"/>
  <c r="D41" i="10"/>
  <c r="B40" i="10"/>
  <c r="D40" i="10" s="1"/>
  <c r="B39" i="10"/>
  <c r="B38" i="10"/>
  <c r="H37" i="10"/>
  <c r="I35" i="10"/>
  <c r="J35" i="10" s="1"/>
  <c r="K35" i="10" s="1"/>
  <c r="L35" i="10"/>
  <c r="M35" i="10" s="1"/>
  <c r="N35" i="10" s="1"/>
  <c r="O35" i="10" s="1"/>
  <c r="P35" i="10" s="1"/>
  <c r="Q35" i="10" s="1"/>
  <c r="R35" i="10" s="1"/>
  <c r="S35" i="10" s="1"/>
  <c r="T35" i="10" s="1"/>
  <c r="U35" i="10" s="1"/>
  <c r="V35" i="10" s="1"/>
  <c r="W35" i="10" s="1"/>
  <c r="X35" i="10" s="1"/>
  <c r="Y35" i="10" s="1"/>
  <c r="Z35" i="10" s="1"/>
  <c r="AA35" i="10" s="1"/>
  <c r="AB35" i="10" s="1"/>
  <c r="AC35" i="10" s="1"/>
  <c r="AD35" i="10" s="1"/>
  <c r="AE35" i="10" s="1"/>
  <c r="AF35" i="10" s="1"/>
  <c r="AG35" i="10" s="1"/>
  <c r="AH35" i="10" s="1"/>
  <c r="AI35" i="10" s="1"/>
  <c r="AJ35" i="10" s="1"/>
  <c r="AK35" i="10" s="1"/>
  <c r="AL35" i="10" s="1"/>
  <c r="AM35" i="10" s="1"/>
  <c r="AN35" i="10" s="1"/>
  <c r="AO35" i="10" s="1"/>
  <c r="AP35" i="10" s="1"/>
  <c r="AQ35" i="10" s="1"/>
  <c r="AR35" i="10" s="1"/>
  <c r="AS35" i="10" s="1"/>
  <c r="AT35" i="10" s="1"/>
  <c r="AU35" i="10" s="1"/>
  <c r="AV35" i="10" s="1"/>
  <c r="AW35" i="10" s="1"/>
  <c r="AX35" i="10" s="1"/>
  <c r="AY35" i="10" s="1"/>
  <c r="AZ35" i="10" s="1"/>
  <c r="BA35" i="10" s="1"/>
  <c r="BB35" i="10" s="1"/>
  <c r="BC35" i="10" s="1"/>
  <c r="BD35" i="10" s="1"/>
  <c r="BE35" i="10" s="1"/>
  <c r="BF35" i="10" s="1"/>
  <c r="BG35" i="10" s="1"/>
  <c r="BH35" i="10" s="1"/>
  <c r="BI35" i="10" s="1"/>
  <c r="BJ35" i="10" s="1"/>
  <c r="BK35" i="10" s="1"/>
  <c r="BL35" i="10" s="1"/>
  <c r="BM35" i="10" s="1"/>
  <c r="BN35" i="10" s="1"/>
  <c r="BO35" i="10" s="1"/>
  <c r="BP35" i="10" s="1"/>
  <c r="BQ35" i="10" s="1"/>
  <c r="D19" i="10"/>
  <c r="D20" i="10"/>
  <c r="D8" i="10"/>
  <c r="D18" i="10"/>
  <c r="D13" i="10"/>
  <c r="D7" i="10"/>
  <c r="D13" i="2"/>
  <c r="D6" i="8"/>
  <c r="I86" i="2"/>
  <c r="X45" i="2"/>
  <c r="W45" i="2"/>
  <c r="V45" i="2"/>
  <c r="U45" i="2"/>
  <c r="X30" i="2"/>
  <c r="W30" i="2"/>
  <c r="V30" i="2"/>
  <c r="U30" i="2"/>
  <c r="D17" i="6"/>
  <c r="D16" i="6"/>
  <c r="I16" i="6"/>
  <c r="H18" i="6"/>
  <c r="D18" i="6"/>
  <c r="G18" i="6"/>
  <c r="F18" i="6"/>
  <c r="E18" i="6"/>
  <c r="G19" i="6"/>
  <c r="F19" i="6"/>
  <c r="E19" i="6"/>
  <c r="H19" i="6"/>
  <c r="D19" i="6"/>
  <c r="D44" i="2"/>
  <c r="D40" i="2"/>
  <c r="D34" i="2"/>
  <c r="D35" i="2"/>
  <c r="D36" i="2"/>
  <c r="D37" i="2"/>
  <c r="D38" i="2"/>
  <c r="D39" i="2"/>
  <c r="E3" i="4"/>
  <c r="F3" i="4"/>
  <c r="F48" i="4" s="1"/>
  <c r="C19" i="4"/>
  <c r="C14" i="4"/>
  <c r="C37" i="4"/>
  <c r="C13" i="4"/>
  <c r="C36" i="4"/>
  <c r="C12" i="4"/>
  <c r="C11" i="4"/>
  <c r="C10" i="4"/>
  <c r="C9" i="4"/>
  <c r="F116" i="4"/>
  <c r="E116" i="4"/>
  <c r="D116" i="4"/>
  <c r="C116" i="4"/>
  <c r="D60" i="2"/>
  <c r="D30" i="2"/>
  <c r="F30" i="2"/>
  <c r="G30" i="2"/>
  <c r="H30" i="2"/>
  <c r="C13" i="5"/>
  <c r="D9" i="6"/>
  <c r="E30" i="2"/>
  <c r="V6" i="2"/>
  <c r="K3" i="8"/>
  <c r="L3" i="8"/>
  <c r="E3" i="8"/>
  <c r="I3" i="8"/>
  <c r="H20" i="6"/>
  <c r="H3" i="8"/>
  <c r="D3" i="8"/>
  <c r="D4" i="4"/>
  <c r="U6" i="2"/>
  <c r="BP29" i="10"/>
  <c r="BO29" i="10"/>
  <c r="BN29" i="10"/>
  <c r="J3" i="8"/>
  <c r="F3" i="8"/>
  <c r="K9" i="8"/>
  <c r="I9" i="8"/>
  <c r="F9" i="8"/>
  <c r="E9" i="8"/>
  <c r="BM29" i="10"/>
  <c r="BK29" i="10"/>
  <c r="BL29" i="10"/>
  <c r="BQ29" i="10"/>
  <c r="I37" i="10"/>
  <c r="C68" i="4"/>
  <c r="C99" i="4"/>
  <c r="C40" i="4"/>
  <c r="C69" i="4"/>
  <c r="F40" i="4"/>
  <c r="G42" i="13"/>
  <c r="L139" i="4"/>
  <c r="M3" i="8"/>
  <c r="G12" i="13"/>
  <c r="G28" i="13"/>
  <c r="E20" i="6"/>
  <c r="W6" i="2"/>
  <c r="H45" i="2"/>
  <c r="H29" i="4"/>
  <c r="P73" i="2"/>
  <c r="D599" i="8"/>
  <c r="D169" i="8"/>
  <c r="D550" i="8"/>
  <c r="C57" i="4"/>
  <c r="D598" i="8"/>
  <c r="D600" i="8"/>
  <c r="D601" i="8"/>
  <c r="D267" i="8"/>
  <c r="D552" i="8"/>
  <c r="R66" i="2"/>
  <c r="J91" i="2" s="1"/>
  <c r="R65" i="2"/>
  <c r="J90" i="2"/>
  <c r="K90" i="2"/>
  <c r="M90" i="2" s="1"/>
  <c r="E512" i="8"/>
  <c r="P512" i="8"/>
  <c r="J511" i="8"/>
  <c r="N511" i="8"/>
  <c r="N513" i="8"/>
  <c r="E510" i="8"/>
  <c r="O510" i="8"/>
  <c r="G512" i="8"/>
  <c r="G510" i="8"/>
  <c r="L510" i="8"/>
  <c r="J513" i="8"/>
  <c r="V513" i="8"/>
  <c r="G513" i="8"/>
  <c r="T510" i="8"/>
  <c r="J510" i="8"/>
  <c r="R510" i="8"/>
  <c r="O513" i="8"/>
  <c r="H511" i="8"/>
  <c r="N512" i="8"/>
  <c r="F510" i="8"/>
  <c r="K512" i="8"/>
  <c r="F511" i="8"/>
  <c r="Q513" i="8"/>
  <c r="O511" i="8"/>
  <c r="S510" i="8"/>
  <c r="E511" i="8"/>
  <c r="I511" i="8"/>
  <c r="P510" i="8"/>
  <c r="O512" i="8"/>
  <c r="T511" i="8"/>
  <c r="J512" i="8"/>
  <c r="M510" i="8"/>
  <c r="L512" i="8"/>
  <c r="S513" i="8"/>
  <c r="R511" i="8"/>
  <c r="Q510" i="8"/>
  <c r="P511" i="8"/>
  <c r="E513" i="8"/>
  <c r="H510" i="8"/>
  <c r="Q512" i="8"/>
  <c r="N510" i="8"/>
  <c r="G511" i="8"/>
  <c r="I512" i="8"/>
  <c r="L511" i="8"/>
  <c r="F513" i="8"/>
  <c r="K513" i="8"/>
  <c r="U511" i="8"/>
  <c r="F512" i="8"/>
  <c r="I513" i="8"/>
  <c r="R512" i="8"/>
  <c r="M513" i="8"/>
  <c r="T512" i="8"/>
  <c r="K510" i="8"/>
  <c r="U513" i="8"/>
  <c r="W513" i="8"/>
  <c r="S512" i="8"/>
  <c r="P513" i="8"/>
  <c r="K511" i="8"/>
  <c r="S511" i="8"/>
  <c r="M511" i="8"/>
  <c r="T513" i="8"/>
  <c r="H512" i="8"/>
  <c r="H513" i="8"/>
  <c r="R513" i="8"/>
  <c r="I510" i="8"/>
  <c r="V512" i="8"/>
  <c r="Q511" i="8"/>
  <c r="L513" i="8"/>
  <c r="M512" i="8"/>
  <c r="U512" i="8"/>
  <c r="R14" i="2"/>
  <c r="Q4" i="8"/>
  <c r="V12" i="2"/>
  <c r="V13" i="2"/>
  <c r="V14" i="2" s="1"/>
  <c r="X12" i="2"/>
  <c r="W12" i="2"/>
  <c r="U12" i="2"/>
  <c r="U13" i="2" s="1"/>
  <c r="U14" i="2" s="1"/>
  <c r="W10" i="2"/>
  <c r="X10" i="2"/>
  <c r="V10" i="2"/>
  <c r="U10" i="2"/>
  <c r="S14" i="2"/>
  <c r="R4" i="8"/>
  <c r="AM4" i="8" s="1"/>
  <c r="AV3" i="8"/>
  <c r="BB3" i="8"/>
  <c r="AC3" i="8"/>
  <c r="BP3" i="8"/>
  <c r="BR3" i="8"/>
  <c r="AD3" i="8"/>
  <c r="AE3" i="8"/>
  <c r="AI3" i="8"/>
  <c r="AJ3" i="8"/>
  <c r="BH3" i="8"/>
  <c r="AX3" i="8"/>
  <c r="BG3" i="8"/>
  <c r="Z3" i="8"/>
  <c r="BL3" i="8"/>
  <c r="BF3" i="8"/>
  <c r="BE3" i="8"/>
  <c r="AW3" i="8"/>
  <c r="Y3" i="8"/>
  <c r="Q30" i="2"/>
  <c r="R30" i="2"/>
  <c r="S30" i="2"/>
  <c r="P30" i="2"/>
  <c r="T31" i="2" s="1"/>
  <c r="T30" i="2"/>
  <c r="U31" i="2"/>
  <c r="O562" i="8"/>
  <c r="R562" i="8"/>
  <c r="F451" i="8"/>
  <c r="BO50" i="10"/>
  <c r="AK50" i="10"/>
  <c r="BP50" i="10"/>
  <c r="P50" i="10"/>
  <c r="BF50" i="10"/>
  <c r="AJ50" i="10"/>
  <c r="AN50" i="10"/>
  <c r="J453" i="8"/>
  <c r="E451" i="8"/>
  <c r="L452" i="8"/>
  <c r="K452" i="8"/>
  <c r="F450" i="8"/>
  <c r="E452" i="8"/>
  <c r="E450" i="8"/>
  <c r="D390" i="8"/>
  <c r="F390" i="8"/>
  <c r="AC50" i="10"/>
  <c r="H4" i="8"/>
  <c r="H190" i="8" s="1"/>
  <c r="AB50" i="10"/>
  <c r="AL50" i="10"/>
  <c r="BG50" i="10"/>
  <c r="K88" i="2"/>
  <c r="L88" i="2" s="1"/>
  <c r="M88" i="2" s="1"/>
  <c r="R538" i="8"/>
  <c r="H453" i="8"/>
  <c r="J452" i="8"/>
  <c r="K451" i="8"/>
  <c r="G453" i="8"/>
  <c r="I452" i="8"/>
  <c r="J451" i="8"/>
  <c r="J450" i="8"/>
  <c r="F453" i="8"/>
  <c r="H452" i="8"/>
  <c r="I451" i="8"/>
  <c r="I450" i="8"/>
  <c r="M453" i="8"/>
  <c r="E453" i="8"/>
  <c r="G452" i="8"/>
  <c r="H451" i="8"/>
  <c r="H450" i="8"/>
  <c r="L453" i="8"/>
  <c r="F452" i="8"/>
  <c r="G451" i="8"/>
  <c r="L93" i="2"/>
  <c r="M93" i="2" s="1"/>
  <c r="L90" i="2"/>
  <c r="I449" i="8"/>
  <c r="H449" i="8"/>
  <c r="E449" i="8"/>
  <c r="C48" i="4"/>
  <c r="G40" i="4"/>
  <c r="C46" i="4"/>
  <c r="G49" i="4"/>
  <c r="G159" i="4" s="1"/>
  <c r="O75" i="4"/>
  <c r="C45" i="4"/>
  <c r="C44" i="4"/>
  <c r="C29" i="4"/>
  <c r="G449" i="8"/>
  <c r="F449" i="8"/>
  <c r="N93" i="2"/>
  <c r="T562" i="8"/>
  <c r="T538" i="8"/>
  <c r="S538" i="8"/>
  <c r="S562" i="8"/>
  <c r="P562" i="8"/>
  <c r="Q562" i="8"/>
  <c r="Q538" i="8"/>
  <c r="N88" i="2"/>
  <c r="D22" i="10"/>
  <c r="D53" i="10"/>
  <c r="Q14" i="10"/>
  <c r="R14" i="10"/>
  <c r="P75" i="4"/>
  <c r="R75" i="4"/>
  <c r="Q75" i="4"/>
  <c r="S75" i="4"/>
  <c r="I35" i="2"/>
  <c r="I37" i="2"/>
  <c r="I45" i="2" s="1"/>
  <c r="I34" i="2"/>
  <c r="I40" i="2"/>
  <c r="I36" i="2"/>
  <c r="K30" i="2"/>
  <c r="J30" i="2"/>
  <c r="I39" i="2"/>
  <c r="I38" i="2"/>
  <c r="M30" i="2"/>
  <c r="L30" i="2"/>
  <c r="I30" i="2"/>
  <c r="E50" i="10"/>
  <c r="E49" i="10"/>
  <c r="J37" i="10"/>
  <c r="K4" i="10"/>
  <c r="BE50" i="10"/>
  <c r="Y50" i="10"/>
  <c r="U50" i="10"/>
  <c r="V50" i="10"/>
  <c r="BK50" i="10"/>
  <c r="AG50" i="10"/>
  <c r="X50" i="10"/>
  <c r="BB50" i="10"/>
  <c r="J50" i="10"/>
  <c r="AI50" i="10"/>
  <c r="AW50" i="10"/>
  <c r="AS50" i="10"/>
  <c r="AH50" i="10"/>
  <c r="BN50" i="10"/>
  <c r="BC50" i="10"/>
  <c r="O50" i="10"/>
  <c r="M50" i="10"/>
  <c r="AR50" i="10"/>
  <c r="Q50" i="10"/>
  <c r="AY50" i="10"/>
  <c r="BM50" i="10"/>
  <c r="T50" i="10"/>
  <c r="AX50" i="10"/>
  <c r="AT50" i="10"/>
  <c r="AA50" i="10"/>
  <c r="W50" i="10"/>
  <c r="Z50" i="10"/>
  <c r="R50" i="10"/>
  <c r="AZ50" i="10"/>
  <c r="BI50" i="10"/>
  <c r="BA50" i="10"/>
  <c r="AD50" i="10"/>
  <c r="I50" i="10"/>
  <c r="AE50" i="10"/>
  <c r="K50" i="10"/>
  <c r="AU50" i="10"/>
  <c r="AQ50" i="10"/>
  <c r="L50" i="10"/>
  <c r="AF50" i="10"/>
  <c r="AP50" i="10"/>
  <c r="S50" i="10"/>
  <c r="BL50" i="10"/>
  <c r="N50" i="10"/>
  <c r="AV50" i="10"/>
  <c r="AO50" i="10"/>
  <c r="BH50" i="10"/>
  <c r="AX4" i="8"/>
  <c r="AC4" i="8"/>
  <c r="X13" i="2"/>
  <c r="X14" i="2" s="1"/>
  <c r="L4" i="10"/>
  <c r="K37" i="10"/>
  <c r="AG4" i="8"/>
  <c r="BA4" i="8"/>
  <c r="C59" i="4"/>
  <c r="D45" i="2"/>
  <c r="I19" i="6"/>
  <c r="G20" i="6"/>
  <c r="I18" i="6"/>
  <c r="D20" i="6"/>
  <c r="BB4" i="8"/>
  <c r="BM4" i="8"/>
  <c r="BL4" i="8"/>
  <c r="BG4" i="8"/>
  <c r="K91" i="2"/>
  <c r="I17" i="6"/>
  <c r="D49" i="4"/>
  <c r="S3" i="8"/>
  <c r="T3" i="8"/>
  <c r="W3" i="8"/>
  <c r="W390" i="8" s="1"/>
  <c r="U3" i="8"/>
  <c r="E241" i="8"/>
  <c r="F243" i="8"/>
  <c r="G244" i="8"/>
  <c r="F242" i="8"/>
  <c r="F244" i="8"/>
  <c r="E243" i="8"/>
  <c r="H244" i="8"/>
  <c r="E242" i="8"/>
  <c r="G243" i="8"/>
  <c r="E244" i="8"/>
  <c r="H14" i="2"/>
  <c r="G4" i="8"/>
  <c r="G3" i="8"/>
  <c r="F20" i="6"/>
  <c r="E45" i="2"/>
  <c r="V3" i="8"/>
  <c r="V190" i="8" s="1"/>
  <c r="E134" i="8"/>
  <c r="I325" i="8"/>
  <c r="E330" i="8"/>
  <c r="D330" i="8"/>
  <c r="I274" i="8"/>
  <c r="F279" i="8"/>
  <c r="E279" i="8"/>
  <c r="E285" i="8" s="1"/>
  <c r="D279" i="8"/>
  <c r="M134" i="4"/>
  <c r="M120" i="4" s="1"/>
  <c r="M139" i="4" s="1"/>
  <c r="C438" i="8"/>
  <c r="E432" i="8"/>
  <c r="D432" i="8"/>
  <c r="H432" i="8"/>
  <c r="F432" i="8"/>
  <c r="G432" i="8"/>
  <c r="F26" i="8"/>
  <c r="E26" i="8"/>
  <c r="G26" i="8"/>
  <c r="D26" i="8"/>
  <c r="E200" i="8"/>
  <c r="N208" i="8"/>
  <c r="D381" i="8"/>
  <c r="F80" i="8"/>
  <c r="E80" i="8"/>
  <c r="I357" i="8"/>
  <c r="K356" i="8"/>
  <c r="M355" i="8"/>
  <c r="E355" i="8"/>
  <c r="G354" i="8"/>
  <c r="I353" i="8"/>
  <c r="K352" i="8"/>
  <c r="M351" i="8"/>
  <c r="E351" i="8"/>
  <c r="G350" i="8"/>
  <c r="I349" i="8"/>
  <c r="P354" i="8"/>
  <c r="O356" i="8"/>
  <c r="E347" i="8"/>
  <c r="F344" i="8"/>
  <c r="I306" i="8"/>
  <c r="K305" i="8"/>
  <c r="M304" i="8"/>
  <c r="N303" i="8"/>
  <c r="M302" i="8"/>
  <c r="L301" i="8"/>
  <c r="L300" i="8"/>
  <c r="K299" i="8"/>
  <c r="J298" i="8"/>
  <c r="J297" i="8"/>
  <c r="I296" i="8"/>
  <c r="E294" i="8"/>
  <c r="BQ203" i="8"/>
  <c r="BP208" i="8"/>
  <c r="BP198" i="8"/>
  <c r="BO203" i="8"/>
  <c r="BN208" i="8"/>
  <c r="BN198" i="8"/>
  <c r="BM203" i="8"/>
  <c r="BL208" i="8"/>
  <c r="BL198" i="8"/>
  <c r="BK203" i="8"/>
  <c r="BJ208" i="8"/>
  <c r="BJ198" i="8"/>
  <c r="BI203" i="8"/>
  <c r="BH208" i="8"/>
  <c r="BH198" i="8"/>
  <c r="BG203" i="8"/>
  <c r="BF208" i="8"/>
  <c r="BF198" i="8"/>
  <c r="BE203" i="8"/>
  <c r="BD208" i="8"/>
  <c r="BD198" i="8"/>
  <c r="BC203" i="8"/>
  <c r="BB208" i="8"/>
  <c r="BB198" i="8"/>
  <c r="BA203" i="8"/>
  <c r="AZ208" i="8"/>
  <c r="AZ198" i="8"/>
  <c r="AY203" i="8"/>
  <c r="AX208" i="8"/>
  <c r="AX198" i="8"/>
  <c r="AW199" i="8"/>
  <c r="AV194" i="8"/>
  <c r="AT204" i="8"/>
  <c r="AS199" i="8"/>
  <c r="AR194" i="8"/>
  <c r="AP204" i="8"/>
  <c r="AO199" i="8"/>
  <c r="AN194" i="8"/>
  <c r="AL204" i="8"/>
  <c r="AK199" i="8"/>
  <c r="AJ194" i="8"/>
  <c r="AH204" i="8"/>
  <c r="AF203" i="8"/>
  <c r="AC208" i="8"/>
  <c r="AA196" i="8"/>
  <c r="X203" i="8"/>
  <c r="U208" i="8"/>
  <c r="S196" i="8"/>
  <c r="O193" i="8"/>
  <c r="O197" i="8"/>
  <c r="O201" i="8"/>
  <c r="O205" i="8"/>
  <c r="P193" i="8"/>
  <c r="P197" i="8"/>
  <c r="P201" i="8"/>
  <c r="P205" i="8"/>
  <c r="Q193" i="8"/>
  <c r="Q197" i="8"/>
  <c r="Q201" i="8"/>
  <c r="Q205" i="8"/>
  <c r="R193" i="8"/>
  <c r="R197" i="8"/>
  <c r="R201" i="8"/>
  <c r="R205" i="8"/>
  <c r="S193" i="8"/>
  <c r="S197" i="8"/>
  <c r="S201" i="8"/>
  <c r="S205" i="8"/>
  <c r="T193" i="8"/>
  <c r="T197" i="8"/>
  <c r="T201" i="8"/>
  <c r="T205" i="8"/>
  <c r="U193" i="8"/>
  <c r="U197" i="8"/>
  <c r="U201" i="8"/>
  <c r="U205" i="8"/>
  <c r="V193" i="8"/>
  <c r="V197" i="8"/>
  <c r="V201" i="8"/>
  <c r="V205" i="8"/>
  <c r="W193" i="8"/>
  <c r="W197" i="8"/>
  <c r="W201" i="8"/>
  <c r="W205" i="8"/>
  <c r="X193" i="8"/>
  <c r="X197" i="8"/>
  <c r="X201" i="8"/>
  <c r="X205" i="8"/>
  <c r="Y193" i="8"/>
  <c r="Y197" i="8"/>
  <c r="Y201" i="8"/>
  <c r="Y205" i="8"/>
  <c r="Z193" i="8"/>
  <c r="Z197" i="8"/>
  <c r="Z201" i="8"/>
  <c r="Z205" i="8"/>
  <c r="AA193" i="8"/>
  <c r="AA197" i="8"/>
  <c r="AA201" i="8"/>
  <c r="AA205" i="8"/>
  <c r="AB193" i="8"/>
  <c r="AB197" i="8"/>
  <c r="AB201" i="8"/>
  <c r="AB205" i="8"/>
  <c r="AC193" i="8"/>
  <c r="AC197" i="8"/>
  <c r="AC201" i="8"/>
  <c r="AC205" i="8"/>
  <c r="AD193" i="8"/>
  <c r="AD197" i="8"/>
  <c r="AD201" i="8"/>
  <c r="AD205" i="8"/>
  <c r="AE193" i="8"/>
  <c r="AE197" i="8"/>
  <c r="AE201" i="8"/>
  <c r="AE205" i="8"/>
  <c r="AF193" i="8"/>
  <c r="AF197" i="8"/>
  <c r="AF201" i="8"/>
  <c r="AF205" i="8"/>
  <c r="AG193" i="8"/>
  <c r="AG197" i="8"/>
  <c r="AG201" i="8"/>
  <c r="AG205" i="8"/>
  <c r="AH193" i="8"/>
  <c r="O194" i="8"/>
  <c r="O198" i="8"/>
  <c r="O202" i="8"/>
  <c r="O206" i="8"/>
  <c r="P194" i="8"/>
  <c r="P198" i="8"/>
  <c r="P202" i="8"/>
  <c r="P206" i="8"/>
  <c r="Q194" i="8"/>
  <c r="Q198" i="8"/>
  <c r="Q202" i="8"/>
  <c r="Q206" i="8"/>
  <c r="R194" i="8"/>
  <c r="R198" i="8"/>
  <c r="R202" i="8"/>
  <c r="R206" i="8"/>
  <c r="S194" i="8"/>
  <c r="S198" i="8"/>
  <c r="S202" i="8"/>
  <c r="S206" i="8"/>
  <c r="T194" i="8"/>
  <c r="T198" i="8"/>
  <c r="T202" i="8"/>
  <c r="T206" i="8"/>
  <c r="U194" i="8"/>
  <c r="U198" i="8"/>
  <c r="U202" i="8"/>
  <c r="U206" i="8"/>
  <c r="V194" i="8"/>
  <c r="V198" i="8"/>
  <c r="V202" i="8"/>
  <c r="V206" i="8"/>
  <c r="W194" i="8"/>
  <c r="W198" i="8"/>
  <c r="W202" i="8"/>
  <c r="W206" i="8"/>
  <c r="X194" i="8"/>
  <c r="X198" i="8"/>
  <c r="X202" i="8"/>
  <c r="X206" i="8"/>
  <c r="Y194" i="8"/>
  <c r="Y198" i="8"/>
  <c r="Y202" i="8"/>
  <c r="Y206" i="8"/>
  <c r="Z194" i="8"/>
  <c r="Z198" i="8"/>
  <c r="Z202" i="8"/>
  <c r="Z206" i="8"/>
  <c r="AA194" i="8"/>
  <c r="AA198" i="8"/>
  <c r="AA202" i="8"/>
  <c r="AA206" i="8"/>
  <c r="AB194" i="8"/>
  <c r="AB198" i="8"/>
  <c r="AB202" i="8"/>
  <c r="AB206" i="8"/>
  <c r="AC194" i="8"/>
  <c r="AC198" i="8"/>
  <c r="AC202" i="8"/>
  <c r="AC206" i="8"/>
  <c r="AD194" i="8"/>
  <c r="AD198" i="8"/>
  <c r="AD202" i="8"/>
  <c r="AD206" i="8"/>
  <c r="AE194" i="8"/>
  <c r="AE198" i="8"/>
  <c r="AE202" i="8"/>
  <c r="AE206" i="8"/>
  <c r="AF194" i="8"/>
  <c r="AF198" i="8"/>
  <c r="AF202" i="8"/>
  <c r="AF206" i="8"/>
  <c r="AG194" i="8"/>
  <c r="AG198" i="8"/>
  <c r="AG202" i="8"/>
  <c r="AG206" i="8"/>
  <c r="AH194" i="8"/>
  <c r="O199" i="8"/>
  <c r="O207" i="8"/>
  <c r="P199" i="8"/>
  <c r="P207" i="8"/>
  <c r="Q199" i="8"/>
  <c r="Q207" i="8"/>
  <c r="R199" i="8"/>
  <c r="R207" i="8"/>
  <c r="S199" i="8"/>
  <c r="S207" i="8"/>
  <c r="T199" i="8"/>
  <c r="T207" i="8"/>
  <c r="U199" i="8"/>
  <c r="U207" i="8"/>
  <c r="V199" i="8"/>
  <c r="V207" i="8"/>
  <c r="W199" i="8"/>
  <c r="W207" i="8"/>
  <c r="X199" i="8"/>
  <c r="X207" i="8"/>
  <c r="Y199" i="8"/>
  <c r="Y207" i="8"/>
  <c r="Z199" i="8"/>
  <c r="Z207" i="8"/>
  <c r="AA199" i="8"/>
  <c r="AA207" i="8"/>
  <c r="AB199" i="8"/>
  <c r="AB207" i="8"/>
  <c r="AC199" i="8"/>
  <c r="AC207" i="8"/>
  <c r="AD199" i="8"/>
  <c r="AD207" i="8"/>
  <c r="AE199" i="8"/>
  <c r="AE207" i="8"/>
  <c r="AF199" i="8"/>
  <c r="AF207" i="8"/>
  <c r="AG199" i="8"/>
  <c r="AG207" i="8"/>
  <c r="AH197" i="8"/>
  <c r="AH201" i="8"/>
  <c r="AH205" i="8"/>
  <c r="AI193" i="8"/>
  <c r="AI197" i="8"/>
  <c r="AI201" i="8"/>
  <c r="AI205" i="8"/>
  <c r="AJ193" i="8"/>
  <c r="AJ197" i="8"/>
  <c r="AJ201" i="8"/>
  <c r="AJ205" i="8"/>
  <c r="AK193" i="8"/>
  <c r="AK197" i="8"/>
  <c r="AK201" i="8"/>
  <c r="AK205" i="8"/>
  <c r="AL193" i="8"/>
  <c r="AL197" i="8"/>
  <c r="AL201" i="8"/>
  <c r="AL205" i="8"/>
  <c r="AM193" i="8"/>
  <c r="AM197" i="8"/>
  <c r="AM201" i="8"/>
  <c r="AM205" i="8"/>
  <c r="AN193" i="8"/>
  <c r="AN197" i="8"/>
  <c r="AN201" i="8"/>
  <c r="AN205" i="8"/>
  <c r="AO193" i="8"/>
  <c r="AO197" i="8"/>
  <c r="AO201" i="8"/>
  <c r="AO205" i="8"/>
  <c r="AP193" i="8"/>
  <c r="AP197" i="8"/>
  <c r="AP201" i="8"/>
  <c r="AP205" i="8"/>
  <c r="AQ193" i="8"/>
  <c r="AQ197" i="8"/>
  <c r="AQ201" i="8"/>
  <c r="AQ205" i="8"/>
  <c r="AR193" i="8"/>
  <c r="AR197" i="8"/>
  <c r="AR201" i="8"/>
  <c r="AR205" i="8"/>
  <c r="AS193" i="8"/>
  <c r="AS197" i="8"/>
  <c r="AS201" i="8"/>
  <c r="AS205" i="8"/>
  <c r="AT193" i="8"/>
  <c r="AT197" i="8"/>
  <c r="AT201" i="8"/>
  <c r="AT205" i="8"/>
  <c r="AU193" i="8"/>
  <c r="AU197" i="8"/>
  <c r="AU201" i="8"/>
  <c r="AU205" i="8"/>
  <c r="AV193" i="8"/>
  <c r="AV197" i="8"/>
  <c r="AV201" i="8"/>
  <c r="AV205" i="8"/>
  <c r="AW193" i="8"/>
  <c r="AW197" i="8"/>
  <c r="AW201" i="8"/>
  <c r="AW205" i="8"/>
  <c r="AX193" i="8"/>
  <c r="AX197" i="8"/>
  <c r="AX201" i="8"/>
  <c r="AX205" i="8"/>
  <c r="AY193" i="8"/>
  <c r="AY197" i="8"/>
  <c r="AY201" i="8"/>
  <c r="AY205" i="8"/>
  <c r="AZ193" i="8"/>
  <c r="AZ197" i="8"/>
  <c r="AZ201" i="8"/>
  <c r="AZ205" i="8"/>
  <c r="BA193" i="8"/>
  <c r="BA197" i="8"/>
  <c r="BA201" i="8"/>
  <c r="BA205" i="8"/>
  <c r="BB193" i="8"/>
  <c r="BB197" i="8"/>
  <c r="BB201" i="8"/>
  <c r="BB205" i="8"/>
  <c r="BC193" i="8"/>
  <c r="BC197" i="8"/>
  <c r="BC201" i="8"/>
  <c r="BC205" i="8"/>
  <c r="BD193" i="8"/>
  <c r="BD197" i="8"/>
  <c r="BD201" i="8"/>
  <c r="BD205" i="8"/>
  <c r="BE193" i="8"/>
  <c r="BE197" i="8"/>
  <c r="BE201" i="8"/>
  <c r="BE205" i="8"/>
  <c r="BF193" i="8"/>
  <c r="BF197" i="8"/>
  <c r="BF201" i="8"/>
  <c r="BF205" i="8"/>
  <c r="BG193" i="8"/>
  <c r="BG197" i="8"/>
  <c r="BG201" i="8"/>
  <c r="BG205" i="8"/>
  <c r="BH193" i="8"/>
  <c r="BH197" i="8"/>
  <c r="BH201" i="8"/>
  <c r="BH205" i="8"/>
  <c r="BI193" i="8"/>
  <c r="BI197" i="8"/>
  <c r="BI201" i="8"/>
  <c r="BI205" i="8"/>
  <c r="BJ193" i="8"/>
  <c r="BJ197" i="8"/>
  <c r="BJ201" i="8"/>
  <c r="BJ205" i="8"/>
  <c r="BK193" i="8"/>
  <c r="BK197" i="8"/>
  <c r="BK201" i="8"/>
  <c r="BK205" i="8"/>
  <c r="BL193" i="8"/>
  <c r="BL197" i="8"/>
  <c r="BL201" i="8"/>
  <c r="BL205" i="8"/>
  <c r="BM193" i="8"/>
  <c r="BM197" i="8"/>
  <c r="BM201" i="8"/>
  <c r="BM205" i="8"/>
  <c r="BN193" i="8"/>
  <c r="BN197" i="8"/>
  <c r="BN201" i="8"/>
  <c r="BN205" i="8"/>
  <c r="BO193" i="8"/>
  <c r="BO197" i="8"/>
  <c r="BO201" i="8"/>
  <c r="BO205" i="8"/>
  <c r="BP193" i="8"/>
  <c r="BP197" i="8"/>
  <c r="BP201" i="8"/>
  <c r="BP205" i="8"/>
  <c r="BQ193" i="8"/>
  <c r="BQ197" i="8"/>
  <c r="BQ201" i="8"/>
  <c r="BQ205" i="8"/>
  <c r="O200" i="8"/>
  <c r="P195" i="8"/>
  <c r="P204" i="8"/>
  <c r="Q200" i="8"/>
  <c r="R195" i="8"/>
  <c r="R204" i="8"/>
  <c r="S200" i="8"/>
  <c r="T195" i="8"/>
  <c r="T204" i="8"/>
  <c r="U200" i="8"/>
  <c r="V195" i="8"/>
  <c r="V204" i="8"/>
  <c r="W200" i="8"/>
  <c r="X195" i="8"/>
  <c r="X204" i="8"/>
  <c r="Y200" i="8"/>
  <c r="Z195" i="8"/>
  <c r="Z204" i="8"/>
  <c r="AA200" i="8"/>
  <c r="AB195" i="8"/>
  <c r="AB204" i="8"/>
  <c r="AC200" i="8"/>
  <c r="AD195" i="8"/>
  <c r="AD204" i="8"/>
  <c r="AE200" i="8"/>
  <c r="AF195" i="8"/>
  <c r="AF204" i="8"/>
  <c r="AG200" i="8"/>
  <c r="AH195" i="8"/>
  <c r="AH200" i="8"/>
  <c r="AH206" i="8"/>
  <c r="AI195" i="8"/>
  <c r="AI200" i="8"/>
  <c r="AI206" i="8"/>
  <c r="AJ195" i="8"/>
  <c r="AJ200" i="8"/>
  <c r="AJ206" i="8"/>
  <c r="AK195" i="8"/>
  <c r="AK200" i="8"/>
  <c r="AK206" i="8"/>
  <c r="AL195" i="8"/>
  <c r="AL200" i="8"/>
  <c r="AL206" i="8"/>
  <c r="AM195" i="8"/>
  <c r="AM200" i="8"/>
  <c r="AM206" i="8"/>
  <c r="AN195" i="8"/>
  <c r="AN200" i="8"/>
  <c r="AN206" i="8"/>
  <c r="AO195" i="8"/>
  <c r="AO200" i="8"/>
  <c r="AO206" i="8"/>
  <c r="AP195" i="8"/>
  <c r="AP200" i="8"/>
  <c r="AP206" i="8"/>
  <c r="AQ195" i="8"/>
  <c r="AQ200" i="8"/>
  <c r="AQ206" i="8"/>
  <c r="AR195" i="8"/>
  <c r="AR200" i="8"/>
  <c r="AR206" i="8"/>
  <c r="AS195" i="8"/>
  <c r="AS200" i="8"/>
  <c r="AS206" i="8"/>
  <c r="AT195" i="8"/>
  <c r="AT200" i="8"/>
  <c r="AT206" i="8"/>
  <c r="AU195" i="8"/>
  <c r="AU200" i="8"/>
  <c r="AU206" i="8"/>
  <c r="AV195" i="8"/>
  <c r="AV200" i="8"/>
  <c r="AV206" i="8"/>
  <c r="AW195" i="8"/>
  <c r="AW200" i="8"/>
  <c r="AW206" i="8"/>
  <c r="AX195" i="8"/>
  <c r="AX200" i="8"/>
  <c r="AX206" i="8"/>
  <c r="AY195" i="8"/>
  <c r="AY200" i="8"/>
  <c r="AY206" i="8"/>
  <c r="AZ195" i="8"/>
  <c r="AZ200" i="8"/>
  <c r="AZ206" i="8"/>
  <c r="BA195" i="8"/>
  <c r="BA200" i="8"/>
  <c r="BA206" i="8"/>
  <c r="BB195" i="8"/>
  <c r="BB200" i="8"/>
  <c r="BB206" i="8"/>
  <c r="BC195" i="8"/>
  <c r="BC200" i="8"/>
  <c r="BC206" i="8"/>
  <c r="BD195" i="8"/>
  <c r="BD200" i="8"/>
  <c r="BD206" i="8"/>
  <c r="BE195" i="8"/>
  <c r="BE200" i="8"/>
  <c r="BE206" i="8"/>
  <c r="BF195" i="8"/>
  <c r="BF200" i="8"/>
  <c r="BF206" i="8"/>
  <c r="BG195" i="8"/>
  <c r="BG200" i="8"/>
  <c r="BG206" i="8"/>
  <c r="BH195" i="8"/>
  <c r="BH200" i="8"/>
  <c r="BH206" i="8"/>
  <c r="BI195" i="8"/>
  <c r="BI200" i="8"/>
  <c r="BI206" i="8"/>
  <c r="BJ195" i="8"/>
  <c r="BJ200" i="8"/>
  <c r="BJ206" i="8"/>
  <c r="BK195" i="8"/>
  <c r="BK200" i="8"/>
  <c r="BK206" i="8"/>
  <c r="BL195" i="8"/>
  <c r="BL200" i="8"/>
  <c r="BL206" i="8"/>
  <c r="BM195" i="8"/>
  <c r="BM200" i="8"/>
  <c r="BM206" i="8"/>
  <c r="BN195" i="8"/>
  <c r="BN200" i="8"/>
  <c r="BN206" i="8"/>
  <c r="BO195" i="8"/>
  <c r="BO200" i="8"/>
  <c r="BO206" i="8"/>
  <c r="BP195" i="8"/>
  <c r="BP200" i="8"/>
  <c r="BP206" i="8"/>
  <c r="BQ195" i="8"/>
  <c r="BQ200" i="8"/>
  <c r="BQ206" i="8"/>
  <c r="M212" i="8"/>
  <c r="I196" i="8"/>
  <c r="BR200" i="8"/>
  <c r="O203" i="8"/>
  <c r="P196" i="8"/>
  <c r="P208" i="8"/>
  <c r="Q203" i="8"/>
  <c r="R196" i="8"/>
  <c r="R208" i="8"/>
  <c r="S203" i="8"/>
  <c r="T196" i="8"/>
  <c r="T208" i="8"/>
  <c r="U203" i="8"/>
  <c r="V196" i="8"/>
  <c r="V208" i="8"/>
  <c r="W203" i="8"/>
  <c r="X196" i="8"/>
  <c r="X208" i="8"/>
  <c r="Y203" i="8"/>
  <c r="Z196" i="8"/>
  <c r="Z208" i="8"/>
  <c r="AA203" i="8"/>
  <c r="AB196" i="8"/>
  <c r="AB208" i="8"/>
  <c r="AC203" i="8"/>
  <c r="AD196" i="8"/>
  <c r="AD208" i="8"/>
  <c r="AE203" i="8"/>
  <c r="AF196" i="8"/>
  <c r="AF208" i="8"/>
  <c r="AG203" i="8"/>
  <c r="AH196" i="8"/>
  <c r="AH202" i="8"/>
  <c r="AH207" i="8"/>
  <c r="AI196" i="8"/>
  <c r="AI202" i="8"/>
  <c r="AI207" i="8"/>
  <c r="AJ196" i="8"/>
  <c r="AJ202" i="8"/>
  <c r="AJ207" i="8"/>
  <c r="AK196" i="8"/>
  <c r="AK202" i="8"/>
  <c r="AK207" i="8"/>
  <c r="AL196" i="8"/>
  <c r="AL202" i="8"/>
  <c r="AL207" i="8"/>
  <c r="AM196" i="8"/>
  <c r="AM202" i="8"/>
  <c r="AM207" i="8"/>
  <c r="AN196" i="8"/>
  <c r="AN202" i="8"/>
  <c r="AN207" i="8"/>
  <c r="AO196" i="8"/>
  <c r="AO202" i="8"/>
  <c r="AO207" i="8"/>
  <c r="AP196" i="8"/>
  <c r="AP202" i="8"/>
  <c r="AP207" i="8"/>
  <c r="AQ196" i="8"/>
  <c r="AQ202" i="8"/>
  <c r="AQ207" i="8"/>
  <c r="AR196" i="8"/>
  <c r="AR202" i="8"/>
  <c r="AR207" i="8"/>
  <c r="AS196" i="8"/>
  <c r="AS202" i="8"/>
  <c r="AS207" i="8"/>
  <c r="AT196" i="8"/>
  <c r="AT202" i="8"/>
  <c r="AT207" i="8"/>
  <c r="AU196" i="8"/>
  <c r="AU202" i="8"/>
  <c r="AU207" i="8"/>
  <c r="AV196" i="8"/>
  <c r="AV202" i="8"/>
  <c r="AV207" i="8"/>
  <c r="AW196" i="8"/>
  <c r="AW202" i="8"/>
  <c r="AW207" i="8"/>
  <c r="AX196" i="8"/>
  <c r="AX202" i="8"/>
  <c r="AX207" i="8"/>
  <c r="AY196" i="8"/>
  <c r="AY202" i="8"/>
  <c r="AY207" i="8"/>
  <c r="AZ196" i="8"/>
  <c r="AZ202" i="8"/>
  <c r="AZ207" i="8"/>
  <c r="BA196" i="8"/>
  <c r="BA202" i="8"/>
  <c r="BA207" i="8"/>
  <c r="BB196" i="8"/>
  <c r="BB202" i="8"/>
  <c r="BB207" i="8"/>
  <c r="BC196" i="8"/>
  <c r="BC202" i="8"/>
  <c r="BC207" i="8"/>
  <c r="BD196" i="8"/>
  <c r="BD202" i="8"/>
  <c r="BD207" i="8"/>
  <c r="BE196" i="8"/>
  <c r="BE202" i="8"/>
  <c r="BE207" i="8"/>
  <c r="BF196" i="8"/>
  <c r="BF202" i="8"/>
  <c r="BF207" i="8"/>
  <c r="BG196" i="8"/>
  <c r="BG202" i="8"/>
  <c r="BG207" i="8"/>
  <c r="BH196" i="8"/>
  <c r="BH202" i="8"/>
  <c r="BH207" i="8"/>
  <c r="BI196" i="8"/>
  <c r="BI202" i="8"/>
  <c r="BI207" i="8"/>
  <c r="BJ196" i="8"/>
  <c r="BJ202" i="8"/>
  <c r="BJ207" i="8"/>
  <c r="BK196" i="8"/>
  <c r="BK202" i="8"/>
  <c r="BK207" i="8"/>
  <c r="BL196" i="8"/>
  <c r="BL202" i="8"/>
  <c r="BL207" i="8"/>
  <c r="BM196" i="8"/>
  <c r="BM202" i="8"/>
  <c r="BM207" i="8"/>
  <c r="BN196" i="8"/>
  <c r="BN202" i="8"/>
  <c r="BN207" i="8"/>
  <c r="BO196" i="8"/>
  <c r="BO202" i="8"/>
  <c r="BO207" i="8"/>
  <c r="BP196" i="8"/>
  <c r="BP202" i="8"/>
  <c r="BP207" i="8"/>
  <c r="BQ196" i="8"/>
  <c r="BQ202" i="8"/>
  <c r="BQ207" i="8"/>
  <c r="L203" i="8"/>
  <c r="H207" i="8"/>
  <c r="BR208" i="8"/>
  <c r="O195" i="8"/>
  <c r="O204" i="8"/>
  <c r="P200" i="8"/>
  <c r="Q195" i="8"/>
  <c r="Q204" i="8"/>
  <c r="R200" i="8"/>
  <c r="S195" i="8"/>
  <c r="S204" i="8"/>
  <c r="T200" i="8"/>
  <c r="U195" i="8"/>
  <c r="U204" i="8"/>
  <c r="V200" i="8"/>
  <c r="W195" i="8"/>
  <c r="W204" i="8"/>
  <c r="X200" i="8"/>
  <c r="Y195" i="8"/>
  <c r="Y204" i="8"/>
  <c r="Z200" i="8"/>
  <c r="AA195" i="8"/>
  <c r="AA204" i="8"/>
  <c r="AB200" i="8"/>
  <c r="AC195" i="8"/>
  <c r="AC204" i="8"/>
  <c r="AD200" i="8"/>
  <c r="AE195" i="8"/>
  <c r="AE204" i="8"/>
  <c r="AF200" i="8"/>
  <c r="AG195" i="8"/>
  <c r="AG204" i="8"/>
  <c r="AH198" i="8"/>
  <c r="AH203" i="8"/>
  <c r="AH208" i="8"/>
  <c r="AI198" i="8"/>
  <c r="AI203" i="8"/>
  <c r="AI208" i="8"/>
  <c r="AJ198" i="8"/>
  <c r="AJ203" i="8"/>
  <c r="AJ208" i="8"/>
  <c r="AK198" i="8"/>
  <c r="AK203" i="8"/>
  <c r="AK208" i="8"/>
  <c r="AL198" i="8"/>
  <c r="AL203" i="8"/>
  <c r="AL208" i="8"/>
  <c r="AM198" i="8"/>
  <c r="AM203" i="8"/>
  <c r="AM208" i="8"/>
  <c r="AN198" i="8"/>
  <c r="AN203" i="8"/>
  <c r="AN208" i="8"/>
  <c r="AO198" i="8"/>
  <c r="AO203" i="8"/>
  <c r="AO208" i="8"/>
  <c r="AP198" i="8"/>
  <c r="AP203" i="8"/>
  <c r="AP208" i="8"/>
  <c r="AQ198" i="8"/>
  <c r="AQ203" i="8"/>
  <c r="AQ208" i="8"/>
  <c r="AR198" i="8"/>
  <c r="AR203" i="8"/>
  <c r="AR208" i="8"/>
  <c r="AS198" i="8"/>
  <c r="AS203" i="8"/>
  <c r="AS208" i="8"/>
  <c r="AT198" i="8"/>
  <c r="AT203" i="8"/>
  <c r="AT208" i="8"/>
  <c r="AU198" i="8"/>
  <c r="AU203" i="8"/>
  <c r="AU208" i="8"/>
  <c r="AV198" i="8"/>
  <c r="AV203" i="8"/>
  <c r="AV208" i="8"/>
  <c r="AW198" i="8"/>
  <c r="AW203" i="8"/>
  <c r="D336" i="8"/>
  <c r="E336" i="8" s="1"/>
  <c r="F336" i="8" s="1"/>
  <c r="D285" i="8"/>
  <c r="E228" i="8"/>
  <c r="N357" i="8"/>
  <c r="F357" i="8"/>
  <c r="H356" i="8"/>
  <c r="J355" i="8"/>
  <c r="L354" i="8"/>
  <c r="N353" i="8"/>
  <c r="F353" i="8"/>
  <c r="H352" i="8"/>
  <c r="J351" i="8"/>
  <c r="L350" i="8"/>
  <c r="Q357" i="8"/>
  <c r="F349" i="8"/>
  <c r="H348" i="8"/>
  <c r="O353" i="8"/>
  <c r="N306" i="8"/>
  <c r="F306" i="8"/>
  <c r="H305" i="8"/>
  <c r="J304" i="8"/>
  <c r="J303" i="8"/>
  <c r="I302" i="8"/>
  <c r="H301" i="8"/>
  <c r="H300" i="8"/>
  <c r="G299" i="8"/>
  <c r="F298" i="8"/>
  <c r="F297" i="8"/>
  <c r="BQ199" i="8"/>
  <c r="BP204" i="8"/>
  <c r="BP194" i="8"/>
  <c r="BO199" i="8"/>
  <c r="BN204" i="8"/>
  <c r="BN194" i="8"/>
  <c r="BM199" i="8"/>
  <c r="BL204" i="8"/>
  <c r="BL194" i="8"/>
  <c r="BK199" i="8"/>
  <c r="BJ204" i="8"/>
  <c r="BJ194" i="8"/>
  <c r="BI199" i="8"/>
  <c r="BH204" i="8"/>
  <c r="BH194" i="8"/>
  <c r="BG199" i="8"/>
  <c r="BF204" i="8"/>
  <c r="BF194" i="8"/>
  <c r="BE199" i="8"/>
  <c r="BD204" i="8"/>
  <c r="BD194" i="8"/>
  <c r="BC199" i="8"/>
  <c r="BB204" i="8"/>
  <c r="BB194" i="8"/>
  <c r="BA199" i="8"/>
  <c r="AZ204" i="8"/>
  <c r="AZ194" i="8"/>
  <c r="AY199" i="8"/>
  <c r="AX204" i="8"/>
  <c r="AX194" i="8"/>
  <c r="AW194" i="8"/>
  <c r="AU204" i="8"/>
  <c r="AT199" i="8"/>
  <c r="AS194" i="8"/>
  <c r="AQ204" i="8"/>
  <c r="AP199" i="8"/>
  <c r="AO194" i="8"/>
  <c r="AM204" i="8"/>
  <c r="AL199" i="8"/>
  <c r="AK194" i="8"/>
  <c r="AI204" i="8"/>
  <c r="AH199" i="8"/>
  <c r="AE208" i="8"/>
  <c r="AC196" i="8"/>
  <c r="Z203" i="8"/>
  <c r="W208" i="8"/>
  <c r="U196" i="8"/>
  <c r="R203" i="8"/>
  <c r="O208" i="8"/>
  <c r="J208" i="8"/>
  <c r="E343" i="8"/>
  <c r="F345" i="8"/>
  <c r="G346" i="8"/>
  <c r="G347" i="8"/>
  <c r="O354" i="8"/>
  <c r="E348" i="8"/>
  <c r="I348" i="8"/>
  <c r="P356" i="8"/>
  <c r="G349" i="8"/>
  <c r="K349" i="8"/>
  <c r="E350" i="8"/>
  <c r="I350" i="8"/>
  <c r="R356" i="8"/>
  <c r="G351" i="8"/>
  <c r="K351" i="8"/>
  <c r="E352" i="8"/>
  <c r="I352" i="8"/>
  <c r="M352" i="8"/>
  <c r="G353" i="8"/>
  <c r="K353" i="8"/>
  <c r="E354" i="8"/>
  <c r="I354" i="8"/>
  <c r="M354" i="8"/>
  <c r="G355" i="8"/>
  <c r="K355" i="8"/>
  <c r="E356" i="8"/>
  <c r="I356" i="8"/>
  <c r="M356" i="8"/>
  <c r="G357" i="8"/>
  <c r="K357" i="8"/>
  <c r="N359" i="8"/>
  <c r="M359" i="8"/>
  <c r="L359" i="8"/>
  <c r="K359" i="8"/>
  <c r="J359" i="8"/>
  <c r="I359" i="8"/>
  <c r="H359" i="8"/>
  <c r="G359" i="8"/>
  <c r="F359" i="8"/>
  <c r="E359" i="8"/>
  <c r="E344" i="8"/>
  <c r="G345" i="8"/>
  <c r="H346" i="8"/>
  <c r="H347" i="8"/>
  <c r="O355" i="8"/>
  <c r="F348" i="8"/>
  <c r="J348" i="8"/>
  <c r="P357" i="8"/>
  <c r="H349" i="8"/>
  <c r="Q355" i="8"/>
  <c r="F350" i="8"/>
  <c r="J350" i="8"/>
  <c r="R357" i="8"/>
  <c r="H351" i="8"/>
  <c r="L351" i="8"/>
  <c r="F352" i="8"/>
  <c r="J352" i="8"/>
  <c r="N352" i="8"/>
  <c r="H353" i="8"/>
  <c r="L353" i="8"/>
  <c r="F354" i="8"/>
  <c r="J354" i="8"/>
  <c r="N354" i="8"/>
  <c r="H355" i="8"/>
  <c r="L355" i="8"/>
  <c r="F356" i="8"/>
  <c r="J356" i="8"/>
  <c r="N356" i="8"/>
  <c r="H357" i="8"/>
  <c r="L357" i="8"/>
  <c r="N360" i="8"/>
  <c r="M360" i="8"/>
  <c r="L360" i="8"/>
  <c r="K360" i="8"/>
  <c r="J360" i="8"/>
  <c r="I360" i="8"/>
  <c r="H360" i="8"/>
  <c r="G360" i="8"/>
  <c r="F360" i="8"/>
  <c r="E360" i="8"/>
  <c r="E292" i="8"/>
  <c r="F294" i="8"/>
  <c r="G295" i="8"/>
  <c r="G296" i="8"/>
  <c r="O303" i="8"/>
  <c r="E297" i="8"/>
  <c r="I297" i="8"/>
  <c r="P305" i="8"/>
  <c r="G298" i="8"/>
  <c r="K298" i="8"/>
  <c r="E299" i="8"/>
  <c r="I299" i="8"/>
  <c r="R305" i="8"/>
  <c r="G300" i="8"/>
  <c r="K300" i="8"/>
  <c r="E301" i="8"/>
  <c r="I301" i="8"/>
  <c r="M301" i="8"/>
  <c r="G302" i="8"/>
  <c r="K302" i="8"/>
  <c r="E303" i="8"/>
  <c r="I303" i="8"/>
  <c r="M303" i="8"/>
  <c r="G304" i="8"/>
  <c r="E293" i="8"/>
  <c r="E295" i="8"/>
  <c r="F296" i="8"/>
  <c r="O304" i="8"/>
  <c r="G297" i="8"/>
  <c r="P304" i="8"/>
  <c r="H298" i="8"/>
  <c r="Q305" i="8"/>
  <c r="H299" i="8"/>
  <c r="R306" i="8"/>
  <c r="I300" i="8"/>
  <c r="S306" i="8"/>
  <c r="J301" i="8"/>
  <c r="E302" i="8"/>
  <c r="J302" i="8"/>
  <c r="F303" i="8"/>
  <c r="K303" i="8"/>
  <c r="F304" i="8"/>
  <c r="K304" i="8"/>
  <c r="E305" i="8"/>
  <c r="I305" i="8"/>
  <c r="M305" i="8"/>
  <c r="G306" i="8"/>
  <c r="K306" i="8"/>
  <c r="N309" i="8"/>
  <c r="M309" i="8"/>
  <c r="L309" i="8"/>
  <c r="K309" i="8"/>
  <c r="J309" i="8"/>
  <c r="I309" i="8"/>
  <c r="H309" i="8"/>
  <c r="G309" i="8"/>
  <c r="F309" i="8"/>
  <c r="E309" i="8"/>
  <c r="F293" i="8"/>
  <c r="F295" i="8"/>
  <c r="H296" i="8"/>
  <c r="O305" i="8"/>
  <c r="H297" i="8"/>
  <c r="P306" i="8"/>
  <c r="I298" i="8"/>
  <c r="Q306" i="8"/>
  <c r="J299" i="8"/>
  <c r="E300" i="8"/>
  <c r="J300" i="8"/>
  <c r="F301" i="8"/>
  <c r="K301" i="8"/>
  <c r="F302" i="8"/>
  <c r="L302" i="8"/>
  <c r="G303" i="8"/>
  <c r="L303" i="8"/>
  <c r="H304" i="8"/>
  <c r="L304" i="8"/>
  <c r="F305" i="8"/>
  <c r="J305" i="8"/>
  <c r="N305" i="8"/>
  <c r="H306" i="8"/>
  <c r="L306" i="8"/>
  <c r="N310" i="8"/>
  <c r="M310" i="8"/>
  <c r="L310" i="8"/>
  <c r="K310" i="8"/>
  <c r="J310" i="8"/>
  <c r="I310" i="8"/>
  <c r="H310" i="8"/>
  <c r="G310" i="8"/>
  <c r="F310" i="8"/>
  <c r="E310" i="8"/>
  <c r="J92" i="2"/>
  <c r="K92" i="2"/>
  <c r="J136" i="4"/>
  <c r="J120" i="4" s="1"/>
  <c r="J139" i="4" s="1"/>
  <c r="D86" i="8"/>
  <c r="M357" i="8"/>
  <c r="E357" i="8"/>
  <c r="G356" i="8"/>
  <c r="I355" i="8"/>
  <c r="K354" i="8"/>
  <c r="M353" i="8"/>
  <c r="E353" i="8"/>
  <c r="G352" i="8"/>
  <c r="I351" i="8"/>
  <c r="K350" i="8"/>
  <c r="Q356" i="8"/>
  <c r="E349" i="8"/>
  <c r="G348" i="8"/>
  <c r="I347" i="8"/>
  <c r="E346" i="8"/>
  <c r="M306" i="8"/>
  <c r="E306" i="8"/>
  <c r="G305" i="8"/>
  <c r="I304" i="8"/>
  <c r="H303" i="8"/>
  <c r="H302" i="8"/>
  <c r="G301" i="8"/>
  <c r="F300" i="8"/>
  <c r="F299" i="8"/>
  <c r="E298" i="8"/>
  <c r="O306" i="8"/>
  <c r="H295" i="8"/>
  <c r="BQ208" i="8"/>
  <c r="BQ198" i="8"/>
  <c r="BP203" i="8"/>
  <c r="BO208" i="8"/>
  <c r="BO198" i="8"/>
  <c r="BN203" i="8"/>
  <c r="BM208" i="8"/>
  <c r="BM198" i="8"/>
  <c r="BL203" i="8"/>
  <c r="BK208" i="8"/>
  <c r="BK198" i="8"/>
  <c r="BJ203" i="8"/>
  <c r="BI208" i="8"/>
  <c r="BI198" i="8"/>
  <c r="BH203" i="8"/>
  <c r="BG208" i="8"/>
  <c r="BG198" i="8"/>
  <c r="BF203" i="8"/>
  <c r="BE208" i="8"/>
  <c r="BE198" i="8"/>
  <c r="BD203" i="8"/>
  <c r="BC208" i="8"/>
  <c r="BC198" i="8"/>
  <c r="BB203" i="8"/>
  <c r="BA208" i="8"/>
  <c r="BA198" i="8"/>
  <c r="AZ203" i="8"/>
  <c r="AY208" i="8"/>
  <c r="AY198" i="8"/>
  <c r="AX203" i="8"/>
  <c r="AW208" i="8"/>
  <c r="AV204" i="8"/>
  <c r="AU199" i="8"/>
  <c r="AT194" i="8"/>
  <c r="AR204" i="8"/>
  <c r="AQ199" i="8"/>
  <c r="AP194" i="8"/>
  <c r="AN204" i="8"/>
  <c r="AM199" i="8"/>
  <c r="AL194" i="8"/>
  <c r="AJ204" i="8"/>
  <c r="AI199" i="8"/>
  <c r="AG208" i="8"/>
  <c r="AE196" i="8"/>
  <c r="AB203" i="8"/>
  <c r="Y208" i="8"/>
  <c r="W196" i="8"/>
  <c r="T203" i="8"/>
  <c r="Q208" i="8"/>
  <c r="O196" i="8"/>
  <c r="O146" i="8"/>
  <c r="O150" i="8"/>
  <c r="O154" i="8"/>
  <c r="O158" i="8"/>
  <c r="P146" i="8"/>
  <c r="P150" i="8"/>
  <c r="P154" i="8"/>
  <c r="P158" i="8"/>
  <c r="Q146" i="8"/>
  <c r="Q150" i="8"/>
  <c r="Q154" i="8"/>
  <c r="Q158" i="8"/>
  <c r="R146" i="8"/>
  <c r="R150" i="8"/>
  <c r="R154" i="8"/>
  <c r="R158" i="8"/>
  <c r="S146" i="8"/>
  <c r="S150" i="8"/>
  <c r="S154" i="8"/>
  <c r="S158" i="8"/>
  <c r="T146" i="8"/>
  <c r="T150" i="8"/>
  <c r="T154" i="8"/>
  <c r="T158" i="8"/>
  <c r="U146" i="8"/>
  <c r="U150" i="8"/>
  <c r="U154" i="8"/>
  <c r="U158" i="8"/>
  <c r="V146" i="8"/>
  <c r="V150" i="8"/>
  <c r="V154" i="8"/>
  <c r="V158" i="8"/>
  <c r="W146" i="8"/>
  <c r="W150" i="8"/>
  <c r="W154" i="8"/>
  <c r="W158" i="8"/>
  <c r="X146" i="8"/>
  <c r="X150" i="8"/>
  <c r="X154" i="8"/>
  <c r="X158" i="8"/>
  <c r="Y146" i="8"/>
  <c r="Y150" i="8"/>
  <c r="Y154" i="8"/>
  <c r="Y158" i="8"/>
  <c r="Z146" i="8"/>
  <c r="O147" i="8"/>
  <c r="O151" i="8"/>
  <c r="O155" i="8"/>
  <c r="O159" i="8"/>
  <c r="P147" i="8"/>
  <c r="P151" i="8"/>
  <c r="P155" i="8"/>
  <c r="P159" i="8"/>
  <c r="Q147" i="8"/>
  <c r="Q151" i="8"/>
  <c r="Q155" i="8"/>
  <c r="Q159" i="8"/>
  <c r="R147" i="8"/>
  <c r="R151" i="8"/>
  <c r="R155" i="8"/>
  <c r="R159" i="8"/>
  <c r="S147" i="8"/>
  <c r="S151" i="8"/>
  <c r="S155" i="8"/>
  <c r="S159" i="8"/>
  <c r="T147" i="8"/>
  <c r="T151" i="8"/>
  <c r="T155" i="8"/>
  <c r="T159" i="8"/>
  <c r="U147" i="8"/>
  <c r="U151" i="8"/>
  <c r="U155" i="8"/>
  <c r="U159" i="8"/>
  <c r="V147" i="8"/>
  <c r="V151" i="8"/>
  <c r="V155" i="8"/>
  <c r="V159" i="8"/>
  <c r="W147" i="8"/>
  <c r="W151" i="8"/>
  <c r="W155" i="8"/>
  <c r="W159" i="8"/>
  <c r="X147" i="8"/>
  <c r="X151" i="8"/>
  <c r="X155" i="8"/>
  <c r="X159" i="8"/>
  <c r="Y147" i="8"/>
  <c r="Y151" i="8"/>
  <c r="Y155" i="8"/>
  <c r="O148" i="8"/>
  <c r="O156" i="8"/>
  <c r="P148" i="8"/>
  <c r="P156" i="8"/>
  <c r="Q148" i="8"/>
  <c r="Q156" i="8"/>
  <c r="R148" i="8"/>
  <c r="R156" i="8"/>
  <c r="S148" i="8"/>
  <c r="S156" i="8"/>
  <c r="T148" i="8"/>
  <c r="T156" i="8"/>
  <c r="U148" i="8"/>
  <c r="U156" i="8"/>
  <c r="V148" i="8"/>
  <c r="V156" i="8"/>
  <c r="W148" i="8"/>
  <c r="W156" i="8"/>
  <c r="X148" i="8"/>
  <c r="X156" i="8"/>
  <c r="Y148" i="8"/>
  <c r="Y156" i="8"/>
  <c r="Y161" i="8"/>
  <c r="Z150" i="8"/>
  <c r="Z154" i="8"/>
  <c r="Z158" i="8"/>
  <c r="AA146" i="8"/>
  <c r="AA150" i="8"/>
  <c r="AA154" i="8"/>
  <c r="AA158" i="8"/>
  <c r="AB146" i="8"/>
  <c r="AB150" i="8"/>
  <c r="AB154" i="8"/>
  <c r="AB158" i="8"/>
  <c r="AC146" i="8"/>
  <c r="AC150" i="8"/>
  <c r="AC154" i="8"/>
  <c r="AC158" i="8"/>
  <c r="AD146" i="8"/>
  <c r="AD150" i="8"/>
  <c r="AD154" i="8"/>
  <c r="AD158" i="8"/>
  <c r="AE146" i="8"/>
  <c r="AE150" i="8"/>
  <c r="AE154" i="8"/>
  <c r="AE158" i="8"/>
  <c r="AF146" i="8"/>
  <c r="AF150" i="8"/>
  <c r="AF154" i="8"/>
  <c r="AF158" i="8"/>
  <c r="AG146" i="8"/>
  <c r="AG150" i="8"/>
  <c r="AG154" i="8"/>
  <c r="AG158" i="8"/>
  <c r="AH146" i="8"/>
  <c r="AH150" i="8"/>
  <c r="AH154" i="8"/>
  <c r="AH158" i="8"/>
  <c r="AI146" i="8"/>
  <c r="AI150" i="8"/>
  <c r="AI154" i="8"/>
  <c r="AI158" i="8"/>
  <c r="AJ146" i="8"/>
  <c r="AJ150" i="8"/>
  <c r="AJ154" i="8"/>
  <c r="AJ158" i="8"/>
  <c r="AK146" i="8"/>
  <c r="AK150" i="8"/>
  <c r="AK154" i="8"/>
  <c r="AK158" i="8"/>
  <c r="AL146" i="8"/>
  <c r="AL150" i="8"/>
  <c r="AL154" i="8"/>
  <c r="AL158" i="8"/>
  <c r="AM146" i="8"/>
  <c r="AM150" i="8"/>
  <c r="AM154" i="8"/>
  <c r="AM158" i="8"/>
  <c r="AN146" i="8"/>
  <c r="AN150" i="8"/>
  <c r="AN154" i="8"/>
  <c r="AN158" i="8"/>
  <c r="AO146" i="8"/>
  <c r="AO150" i="8"/>
  <c r="AO154" i="8"/>
  <c r="AO158" i="8"/>
  <c r="AP146" i="8"/>
  <c r="AP150" i="8"/>
  <c r="AP154" i="8"/>
  <c r="AP158" i="8"/>
  <c r="AQ146" i="8"/>
  <c r="AQ150" i="8"/>
  <c r="AQ154" i="8"/>
  <c r="AQ158" i="8"/>
  <c r="AR146" i="8"/>
  <c r="AR150" i="8"/>
  <c r="AR154" i="8"/>
  <c r="AR158" i="8"/>
  <c r="AS146" i="8"/>
  <c r="AS150" i="8"/>
  <c r="AS154" i="8"/>
  <c r="AS158" i="8"/>
  <c r="AT146" i="8"/>
  <c r="AT150" i="8"/>
  <c r="AT154" i="8"/>
  <c r="AT158" i="8"/>
  <c r="AU146" i="8"/>
  <c r="AU150" i="8"/>
  <c r="AU154" i="8"/>
  <c r="AU158" i="8"/>
  <c r="AV146" i="8"/>
  <c r="AV150" i="8"/>
  <c r="AV154" i="8"/>
  <c r="AV158" i="8"/>
  <c r="AW146" i="8"/>
  <c r="AW150" i="8"/>
  <c r="AW154" i="8"/>
  <c r="AW158" i="8"/>
  <c r="AX146" i="8"/>
  <c r="AX150" i="8"/>
  <c r="AX154" i="8"/>
  <c r="AX158" i="8"/>
  <c r="AY146" i="8"/>
  <c r="AY150" i="8"/>
  <c r="AY154" i="8"/>
  <c r="AY158" i="8"/>
  <c r="AZ146" i="8"/>
  <c r="AZ150" i="8"/>
  <c r="AZ154" i="8"/>
  <c r="AZ158" i="8"/>
  <c r="BA146" i="8"/>
  <c r="BA150" i="8"/>
  <c r="BA154" i="8"/>
  <c r="BA158" i="8"/>
  <c r="BB146" i="8"/>
  <c r="BB150" i="8"/>
  <c r="BB154" i="8"/>
  <c r="BB158" i="8"/>
  <c r="BC146" i="8"/>
  <c r="BC150" i="8"/>
  <c r="BC154" i="8"/>
  <c r="BC158" i="8"/>
  <c r="BD146" i="8"/>
  <c r="BD150" i="8"/>
  <c r="BD154" i="8"/>
  <c r="BD158" i="8"/>
  <c r="BE146" i="8"/>
  <c r="BE150" i="8"/>
  <c r="BE154" i="8"/>
  <c r="BE158" i="8"/>
  <c r="BF146" i="8"/>
  <c r="BF150" i="8"/>
  <c r="BF154" i="8"/>
  <c r="BF158" i="8"/>
  <c r="BG146" i="8"/>
  <c r="BG150" i="8"/>
  <c r="BG154" i="8"/>
  <c r="BG158" i="8"/>
  <c r="BH146" i="8"/>
  <c r="BH150" i="8"/>
  <c r="BH154" i="8"/>
  <c r="BH158" i="8"/>
  <c r="BI146" i="8"/>
  <c r="BI150" i="8"/>
  <c r="BI154" i="8"/>
  <c r="BI158" i="8"/>
  <c r="BJ146" i="8"/>
  <c r="BJ150" i="8"/>
  <c r="BJ154" i="8"/>
  <c r="BJ158" i="8"/>
  <c r="BK146" i="8"/>
  <c r="BK150" i="8"/>
  <c r="BK154" i="8"/>
  <c r="BK158" i="8"/>
  <c r="BL146" i="8"/>
  <c r="BL150" i="8"/>
  <c r="BL154" i="8"/>
  <c r="BL158" i="8"/>
  <c r="BM146" i="8"/>
  <c r="BM150" i="8"/>
  <c r="BM154" i="8"/>
  <c r="BM158" i="8"/>
  <c r="BN146" i="8"/>
  <c r="BN150" i="8"/>
  <c r="BN154" i="8"/>
  <c r="BN158" i="8"/>
  <c r="BO146" i="8"/>
  <c r="BO150" i="8"/>
  <c r="BO154" i="8"/>
  <c r="BO158" i="8"/>
  <c r="BP146" i="8"/>
  <c r="BP150" i="8"/>
  <c r="BP154" i="8"/>
  <c r="BP158" i="8"/>
  <c r="BQ146" i="8"/>
  <c r="BQ150" i="8"/>
  <c r="BQ154" i="8"/>
  <c r="BQ158" i="8"/>
  <c r="O149" i="8"/>
  <c r="O157" i="8"/>
  <c r="P149" i="8"/>
  <c r="P157" i="8"/>
  <c r="Q149" i="8"/>
  <c r="Q157" i="8"/>
  <c r="R149" i="8"/>
  <c r="R157" i="8"/>
  <c r="S149" i="8"/>
  <c r="S157" i="8"/>
  <c r="T149" i="8"/>
  <c r="T157" i="8"/>
  <c r="U149" i="8"/>
  <c r="U157" i="8"/>
  <c r="V149" i="8"/>
  <c r="V157" i="8"/>
  <c r="W149" i="8"/>
  <c r="W157" i="8"/>
  <c r="X149" i="8"/>
  <c r="X157" i="8"/>
  <c r="Y149" i="8"/>
  <c r="Y157" i="8"/>
  <c r="Z147" i="8"/>
  <c r="Z151" i="8"/>
  <c r="Z155" i="8"/>
  <c r="Z159" i="8"/>
  <c r="AA147" i="8"/>
  <c r="AA151" i="8"/>
  <c r="AA155" i="8"/>
  <c r="AA159" i="8"/>
  <c r="AB147" i="8"/>
  <c r="AB151" i="8"/>
  <c r="AB155" i="8"/>
  <c r="AB159" i="8"/>
  <c r="AC147" i="8"/>
  <c r="AC151" i="8"/>
  <c r="AC155" i="8"/>
  <c r="AC159" i="8"/>
  <c r="AD147" i="8"/>
  <c r="AD151" i="8"/>
  <c r="AD155" i="8"/>
  <c r="AD159" i="8"/>
  <c r="AE147" i="8"/>
  <c r="AE151" i="8"/>
  <c r="AE155" i="8"/>
  <c r="AE159" i="8"/>
  <c r="AF147" i="8"/>
  <c r="AF151" i="8"/>
  <c r="AF155" i="8"/>
  <c r="AF159" i="8"/>
  <c r="AG147" i="8"/>
  <c r="AG151" i="8"/>
  <c r="AG155" i="8"/>
  <c r="AG159" i="8"/>
  <c r="AH147" i="8"/>
  <c r="AH151" i="8"/>
  <c r="AH155" i="8"/>
  <c r="AH159" i="8"/>
  <c r="AI147" i="8"/>
  <c r="AI151" i="8"/>
  <c r="AI155" i="8"/>
  <c r="AI159" i="8"/>
  <c r="AJ147" i="8"/>
  <c r="AJ151" i="8"/>
  <c r="AJ155" i="8"/>
  <c r="AJ159" i="8"/>
  <c r="AK147" i="8"/>
  <c r="AK151" i="8"/>
  <c r="AK155" i="8"/>
  <c r="AK159" i="8"/>
  <c r="AL147" i="8"/>
  <c r="AL151" i="8"/>
  <c r="AL155" i="8"/>
  <c r="AL159" i="8"/>
  <c r="AM147" i="8"/>
  <c r="AM151" i="8"/>
  <c r="AM155" i="8"/>
  <c r="AM159" i="8"/>
  <c r="AN147" i="8"/>
  <c r="AN151" i="8"/>
  <c r="AN155" i="8"/>
  <c r="AN159" i="8"/>
  <c r="AO147" i="8"/>
  <c r="AO151" i="8"/>
  <c r="AO155" i="8"/>
  <c r="AO159" i="8"/>
  <c r="AP147" i="8"/>
  <c r="AP151" i="8"/>
  <c r="AP155" i="8"/>
  <c r="AP159" i="8"/>
  <c r="AQ147" i="8"/>
  <c r="AQ151" i="8"/>
  <c r="AQ155" i="8"/>
  <c r="AQ159" i="8"/>
  <c r="AR147" i="8"/>
  <c r="AR151" i="8"/>
  <c r="AR155" i="8"/>
  <c r="AR159" i="8"/>
  <c r="AS147" i="8"/>
  <c r="AS151" i="8"/>
  <c r="AS155" i="8"/>
  <c r="AS159" i="8"/>
  <c r="AT147" i="8"/>
  <c r="AT151" i="8"/>
  <c r="AT155" i="8"/>
  <c r="AT159" i="8"/>
  <c r="AU147" i="8"/>
  <c r="AU151" i="8"/>
  <c r="AU155" i="8"/>
  <c r="AU159" i="8"/>
  <c r="AV147" i="8"/>
  <c r="AV151" i="8"/>
  <c r="AV155" i="8"/>
  <c r="AV159" i="8"/>
  <c r="AW147" i="8"/>
  <c r="AW151" i="8"/>
  <c r="AW155" i="8"/>
  <c r="AW159" i="8"/>
  <c r="AX147" i="8"/>
  <c r="AX151" i="8"/>
  <c r="AX155" i="8"/>
  <c r="AX159" i="8"/>
  <c r="AY147" i="8"/>
  <c r="AY151" i="8"/>
  <c r="AY155" i="8"/>
  <c r="AY159" i="8"/>
  <c r="AZ147" i="8"/>
  <c r="AZ151" i="8"/>
  <c r="AZ155" i="8"/>
  <c r="AZ159" i="8"/>
  <c r="BA147" i="8"/>
  <c r="BA151" i="8"/>
  <c r="BA155" i="8"/>
  <c r="BA159" i="8"/>
  <c r="BB147" i="8"/>
  <c r="BB151" i="8"/>
  <c r="BB155" i="8"/>
  <c r="BB159" i="8"/>
  <c r="BC147" i="8"/>
  <c r="BC151" i="8"/>
  <c r="BC155" i="8"/>
  <c r="BC159" i="8"/>
  <c r="BD147" i="8"/>
  <c r="BD151" i="8"/>
  <c r="BD155" i="8"/>
  <c r="BD159" i="8"/>
  <c r="BE147" i="8"/>
  <c r="BE151" i="8"/>
  <c r="BE155" i="8"/>
  <c r="BE159" i="8"/>
  <c r="BF147" i="8"/>
  <c r="BF151" i="8"/>
  <c r="BF155" i="8"/>
  <c r="BF159" i="8"/>
  <c r="BG147" i="8"/>
  <c r="BG151" i="8"/>
  <c r="BG155" i="8"/>
  <c r="BG159" i="8"/>
  <c r="BH147" i="8"/>
  <c r="BH151" i="8"/>
  <c r="BH155" i="8"/>
  <c r="BH159" i="8"/>
  <c r="BI147" i="8"/>
  <c r="BI151" i="8"/>
  <c r="BI155" i="8"/>
  <c r="BI159" i="8"/>
  <c r="BJ147" i="8"/>
  <c r="BJ151" i="8"/>
  <c r="BJ155" i="8"/>
  <c r="BJ159" i="8"/>
  <c r="BK147" i="8"/>
  <c r="BK151" i="8"/>
  <c r="BK155" i="8"/>
  <c r="BK159" i="8"/>
  <c r="BL147" i="8"/>
  <c r="BL151" i="8"/>
  <c r="BL155" i="8"/>
  <c r="BL159" i="8"/>
  <c r="BM147" i="8"/>
  <c r="BM151" i="8"/>
  <c r="BM155" i="8"/>
  <c r="BM159" i="8"/>
  <c r="BN147" i="8"/>
  <c r="BN151" i="8"/>
  <c r="BN155" i="8"/>
  <c r="BN159" i="8"/>
  <c r="BO147" i="8"/>
  <c r="BO151" i="8"/>
  <c r="BO155" i="8"/>
  <c r="BO159" i="8"/>
  <c r="BP147" i="8"/>
  <c r="BP151" i="8"/>
  <c r="BP155" i="8"/>
  <c r="BP159" i="8"/>
  <c r="BQ147" i="8"/>
  <c r="BQ151" i="8"/>
  <c r="BQ155" i="8"/>
  <c r="BQ159" i="8"/>
  <c r="O160" i="8"/>
  <c r="P160" i="8"/>
  <c r="Q160" i="8"/>
  <c r="R160" i="8"/>
  <c r="S160" i="8"/>
  <c r="T160" i="8"/>
  <c r="U160" i="8"/>
  <c r="V160" i="8"/>
  <c r="W160" i="8"/>
  <c r="X160" i="8"/>
  <c r="Y159" i="8"/>
  <c r="Z152" i="8"/>
  <c r="Z160" i="8"/>
  <c r="AA152" i="8"/>
  <c r="AA160" i="8"/>
  <c r="AB152" i="8"/>
  <c r="AB160" i="8"/>
  <c r="AC152" i="8"/>
  <c r="AC160" i="8"/>
  <c r="AD152" i="8"/>
  <c r="AD160" i="8"/>
  <c r="AE152" i="8"/>
  <c r="AE160" i="8"/>
  <c r="AF152" i="8"/>
  <c r="AF160" i="8"/>
  <c r="AG152" i="8"/>
  <c r="AG160" i="8"/>
  <c r="AH152" i="8"/>
  <c r="AH160" i="8"/>
  <c r="AI152" i="8"/>
  <c r="AI160" i="8"/>
  <c r="AJ152" i="8"/>
  <c r="AJ160" i="8"/>
  <c r="AK152" i="8"/>
  <c r="AK160" i="8"/>
  <c r="AL152" i="8"/>
  <c r="AL160" i="8"/>
  <c r="AM152" i="8"/>
  <c r="AM160" i="8"/>
  <c r="AN152" i="8"/>
  <c r="AN160" i="8"/>
  <c r="AO152" i="8"/>
  <c r="AO160" i="8"/>
  <c r="AP152" i="8"/>
  <c r="AP160" i="8"/>
  <c r="AQ152" i="8"/>
  <c r="AQ160" i="8"/>
  <c r="AR152" i="8"/>
  <c r="AR160" i="8"/>
  <c r="AS152" i="8"/>
  <c r="AS160" i="8"/>
  <c r="AT152" i="8"/>
  <c r="AT160" i="8"/>
  <c r="AU152" i="8"/>
  <c r="AU160" i="8"/>
  <c r="AV152" i="8"/>
  <c r="AV160" i="8"/>
  <c r="AW152" i="8"/>
  <c r="AW160" i="8"/>
  <c r="AX152" i="8"/>
  <c r="AX160" i="8"/>
  <c r="AY152" i="8"/>
  <c r="AY160" i="8"/>
  <c r="AZ152" i="8"/>
  <c r="AZ160" i="8"/>
  <c r="BA152" i="8"/>
  <c r="BA160" i="8"/>
  <c r="BB152" i="8"/>
  <c r="BB160" i="8"/>
  <c r="BC152" i="8"/>
  <c r="BC160" i="8"/>
  <c r="BD152" i="8"/>
  <c r="BD160" i="8"/>
  <c r="BE152" i="8"/>
  <c r="BE160" i="8"/>
  <c r="BF152" i="8"/>
  <c r="BF160" i="8"/>
  <c r="BG152" i="8"/>
  <c r="BG160" i="8"/>
  <c r="BH152" i="8"/>
  <c r="BH160" i="8"/>
  <c r="BI152" i="8"/>
  <c r="BI160" i="8"/>
  <c r="BJ152" i="8"/>
  <c r="BJ160" i="8"/>
  <c r="BK152" i="8"/>
  <c r="BK160" i="8"/>
  <c r="BL152" i="8"/>
  <c r="BL160" i="8"/>
  <c r="BM152" i="8"/>
  <c r="BM160" i="8"/>
  <c r="BN152" i="8"/>
  <c r="BN160" i="8"/>
  <c r="BO152" i="8"/>
  <c r="BO160" i="8"/>
  <c r="BP152" i="8"/>
  <c r="BP160" i="8"/>
  <c r="BQ152" i="8"/>
  <c r="BQ160" i="8"/>
  <c r="O161" i="8"/>
  <c r="P161" i="8"/>
  <c r="Q161" i="8"/>
  <c r="R161" i="8"/>
  <c r="S161" i="8"/>
  <c r="T161" i="8"/>
  <c r="U161" i="8"/>
  <c r="V161" i="8"/>
  <c r="W161" i="8"/>
  <c r="X161" i="8"/>
  <c r="Y160" i="8"/>
  <c r="Z153" i="8"/>
  <c r="Z161" i="8"/>
  <c r="AA153" i="8"/>
  <c r="AA161" i="8"/>
  <c r="AB153" i="8"/>
  <c r="AB161" i="8"/>
  <c r="AC153" i="8"/>
  <c r="AC161" i="8"/>
  <c r="AD153" i="8"/>
  <c r="AD161" i="8"/>
  <c r="AE153" i="8"/>
  <c r="AE161" i="8"/>
  <c r="AF153" i="8"/>
  <c r="AF161" i="8"/>
  <c r="AG153" i="8"/>
  <c r="AG161" i="8"/>
  <c r="AH153" i="8"/>
  <c r="AH161" i="8"/>
  <c r="AI153" i="8"/>
  <c r="AI161" i="8"/>
  <c r="AJ153" i="8"/>
  <c r="AJ161" i="8"/>
  <c r="AK153" i="8"/>
  <c r="AK161" i="8"/>
  <c r="AL153" i="8"/>
  <c r="AL161" i="8"/>
  <c r="AM153" i="8"/>
  <c r="AM161" i="8"/>
  <c r="AN153" i="8"/>
  <c r="AN161" i="8"/>
  <c r="AO153" i="8"/>
  <c r="AO161" i="8"/>
  <c r="AP153" i="8"/>
  <c r="AP161" i="8"/>
  <c r="AQ153" i="8"/>
  <c r="AQ161" i="8"/>
  <c r="AR153" i="8"/>
  <c r="AR161" i="8"/>
  <c r="AS153" i="8"/>
  <c r="AS161" i="8"/>
  <c r="AT153" i="8"/>
  <c r="AT161" i="8"/>
  <c r="AU153" i="8"/>
  <c r="AU161" i="8"/>
  <c r="AV153" i="8"/>
  <c r="AV161" i="8"/>
  <c r="AW153" i="8"/>
  <c r="AW161" i="8"/>
  <c r="AX153" i="8"/>
  <c r="AX161" i="8"/>
  <c r="AY153" i="8"/>
  <c r="AY161" i="8"/>
  <c r="AZ153" i="8"/>
  <c r="AZ161" i="8"/>
  <c r="BA153" i="8"/>
  <c r="BA161" i="8"/>
  <c r="BB153" i="8"/>
  <c r="BB161" i="8"/>
  <c r="BC153" i="8"/>
  <c r="BC161" i="8"/>
  <c r="BD153" i="8"/>
  <c r="BD161" i="8"/>
  <c r="BE153" i="8"/>
  <c r="BE161" i="8"/>
  <c r="BF153" i="8"/>
  <c r="BF161" i="8"/>
  <c r="BG153" i="8"/>
  <c r="BG161" i="8"/>
  <c r="BH153" i="8"/>
  <c r="BH161" i="8"/>
  <c r="BI153" i="8"/>
  <c r="BI161" i="8"/>
  <c r="BJ153" i="8"/>
  <c r="BJ161" i="8"/>
  <c r="BK153" i="8"/>
  <c r="BK161" i="8"/>
  <c r="BL153" i="8"/>
  <c r="BL161" i="8"/>
  <c r="BM153" i="8"/>
  <c r="BM161" i="8"/>
  <c r="BN153" i="8"/>
  <c r="BN161" i="8"/>
  <c r="BO153" i="8"/>
  <c r="BO161" i="8"/>
  <c r="BP153" i="8"/>
  <c r="F448" i="8"/>
  <c r="E447" i="8"/>
  <c r="BQ161" i="8"/>
  <c r="BQ149" i="8"/>
  <c r="BP156" i="8"/>
  <c r="BO156" i="8"/>
  <c r="BN156" i="8"/>
  <c r="BM156" i="8"/>
  <c r="BL156" i="8"/>
  <c r="BK156" i="8"/>
  <c r="BJ156" i="8"/>
  <c r="BI156" i="8"/>
  <c r="BH156" i="8"/>
  <c r="BG156" i="8"/>
  <c r="BF156" i="8"/>
  <c r="BE156" i="8"/>
  <c r="BD156" i="8"/>
  <c r="BC156" i="8"/>
  <c r="BB156" i="8"/>
  <c r="BA156" i="8"/>
  <c r="AZ156" i="8"/>
  <c r="AY156" i="8"/>
  <c r="AX156" i="8"/>
  <c r="AW156" i="8"/>
  <c r="AV156" i="8"/>
  <c r="AU156" i="8"/>
  <c r="AT156" i="8"/>
  <c r="AS156" i="8"/>
  <c r="AR156" i="8"/>
  <c r="AQ156" i="8"/>
  <c r="AP156" i="8"/>
  <c r="AO156" i="8"/>
  <c r="AN156" i="8"/>
  <c r="AM156" i="8"/>
  <c r="AL156" i="8"/>
  <c r="AK156" i="8"/>
  <c r="AJ156" i="8"/>
  <c r="AI156" i="8"/>
  <c r="AH156" i="8"/>
  <c r="AG156" i="8"/>
  <c r="AF156" i="8"/>
  <c r="AE156" i="8"/>
  <c r="AD156" i="8"/>
  <c r="AC156" i="8"/>
  <c r="AB156" i="8"/>
  <c r="AA156" i="8"/>
  <c r="Z156" i="8"/>
  <c r="Y152" i="8"/>
  <c r="W152" i="8"/>
  <c r="U152" i="8"/>
  <c r="S152" i="8"/>
  <c r="Q152" i="8"/>
  <c r="O152" i="8"/>
  <c r="I104" i="8"/>
  <c r="H100" i="8"/>
  <c r="F50" i="8"/>
  <c r="E40" i="8"/>
  <c r="G41" i="8"/>
  <c r="H42" i="8"/>
  <c r="H43" i="8"/>
  <c r="G44" i="8"/>
  <c r="E45" i="8"/>
  <c r="I45" i="8"/>
  <c r="F46" i="8"/>
  <c r="J46" i="8"/>
  <c r="F47" i="8"/>
  <c r="J47" i="8"/>
  <c r="E48" i="8"/>
  <c r="I48" i="8"/>
  <c r="M48" i="8"/>
  <c r="G49" i="8"/>
  <c r="K49" i="8"/>
  <c r="E50" i="8"/>
  <c r="I50" i="8"/>
  <c r="M50" i="8"/>
  <c r="G51" i="8"/>
  <c r="K51" i="8"/>
  <c r="E52" i="8"/>
  <c r="I52" i="8"/>
  <c r="M52" i="8"/>
  <c r="G53" i="8"/>
  <c r="K53" i="8"/>
  <c r="F41" i="8"/>
  <c r="E43" i="8"/>
  <c r="E44" i="8"/>
  <c r="J44" i="8"/>
  <c r="J45" i="8"/>
  <c r="H46" i="8"/>
  <c r="E47" i="8"/>
  <c r="K47" i="8"/>
  <c r="G48" i="8"/>
  <c r="L48" i="8"/>
  <c r="H49" i="8"/>
  <c r="M49" i="8"/>
  <c r="H50" i="8"/>
  <c r="I51" i="8"/>
  <c r="J52" i="8"/>
  <c r="E53" i="8"/>
  <c r="J53" i="8"/>
  <c r="E39" i="8"/>
  <c r="E42" i="8"/>
  <c r="F43" i="8"/>
  <c r="F44" i="8"/>
  <c r="F45" i="8"/>
  <c r="K45" i="8"/>
  <c r="I46" i="8"/>
  <c r="G47" i="8"/>
  <c r="L47" i="8"/>
  <c r="H48" i="8"/>
  <c r="I49" i="8"/>
  <c r="J50" i="8"/>
  <c r="E51" i="8"/>
  <c r="J51" i="8"/>
  <c r="F52" i="8"/>
  <c r="K52" i="8"/>
  <c r="F53" i="8"/>
  <c r="L53" i="8"/>
  <c r="F42" i="8"/>
  <c r="H44" i="8"/>
  <c r="E46" i="8"/>
  <c r="H47" i="8"/>
  <c r="J48" i="8"/>
  <c r="J49" i="8"/>
  <c r="K50" i="8"/>
  <c r="L51" i="8"/>
  <c r="L52" i="8"/>
  <c r="M53" i="8"/>
  <c r="G42" i="8"/>
  <c r="I44" i="8"/>
  <c r="G46" i="8"/>
  <c r="I47" i="8"/>
  <c r="K48" i="8"/>
  <c r="L49" i="8"/>
  <c r="L50" i="8"/>
  <c r="M51" i="8"/>
  <c r="G43" i="8"/>
  <c r="K46" i="8"/>
  <c r="E49" i="8"/>
  <c r="F51" i="8"/>
  <c r="H53" i="8"/>
  <c r="I43" i="8"/>
  <c r="L46" i="8"/>
  <c r="F49" i="8"/>
  <c r="H51" i="8"/>
  <c r="I53" i="8"/>
  <c r="E94" i="8"/>
  <c r="G95" i="8"/>
  <c r="H96" i="8"/>
  <c r="H97" i="8"/>
  <c r="G98" i="8"/>
  <c r="E99" i="8"/>
  <c r="I99" i="8"/>
  <c r="F100" i="8"/>
  <c r="J100" i="8"/>
  <c r="F101" i="8"/>
  <c r="J101" i="8"/>
  <c r="E102" i="8"/>
  <c r="I102" i="8"/>
  <c r="M102" i="8"/>
  <c r="F94" i="8"/>
  <c r="F96" i="8"/>
  <c r="G97" i="8"/>
  <c r="H98" i="8"/>
  <c r="G99" i="8"/>
  <c r="E100" i="8"/>
  <c r="K100" i="8"/>
  <c r="H101" i="8"/>
  <c r="M101" i="8"/>
  <c r="J102" i="8"/>
  <c r="E103" i="8"/>
  <c r="I103" i="8"/>
  <c r="M103" i="8"/>
  <c r="G104" i="8"/>
  <c r="K104" i="8"/>
  <c r="E105" i="8"/>
  <c r="I105" i="8"/>
  <c r="M105" i="8"/>
  <c r="G106" i="8"/>
  <c r="K106" i="8"/>
  <c r="E95" i="8"/>
  <c r="G96" i="8"/>
  <c r="I97" i="8"/>
  <c r="I98" i="8"/>
  <c r="H99" i="8"/>
  <c r="G100" i="8"/>
  <c r="L100" i="8"/>
  <c r="I101" i="8"/>
  <c r="F102" i="8"/>
  <c r="K102" i="8"/>
  <c r="F103" i="8"/>
  <c r="J103" i="8"/>
  <c r="H104" i="8"/>
  <c r="L104" i="8"/>
  <c r="F105" i="8"/>
  <c r="J105" i="8"/>
  <c r="H106" i="8"/>
  <c r="L106" i="8"/>
  <c r="F95" i="8"/>
  <c r="E98" i="8"/>
  <c r="J99" i="8"/>
  <c r="E101" i="8"/>
  <c r="G102" i="8"/>
  <c r="G103" i="8"/>
  <c r="E104" i="8"/>
  <c r="M104" i="8"/>
  <c r="K105" i="8"/>
  <c r="I106" i="8"/>
  <c r="E96" i="8"/>
  <c r="F98" i="8"/>
  <c r="K99" i="8"/>
  <c r="G101" i="8"/>
  <c r="H102" i="8"/>
  <c r="H103" i="8"/>
  <c r="F104" i="8"/>
  <c r="L105" i="8"/>
  <c r="J106" i="8"/>
  <c r="J98" i="8"/>
  <c r="K101" i="8"/>
  <c r="K103" i="8"/>
  <c r="G105" i="8"/>
  <c r="M106" i="8"/>
  <c r="E93" i="8"/>
  <c r="F99" i="8"/>
  <c r="L101" i="8"/>
  <c r="L103" i="8"/>
  <c r="H105" i="8"/>
  <c r="E448" i="8"/>
  <c r="BQ157" i="8"/>
  <c r="BQ148" i="8"/>
  <c r="BP149" i="8"/>
  <c r="BO149" i="8"/>
  <c r="BN149" i="8"/>
  <c r="BM149" i="8"/>
  <c r="BL149" i="8"/>
  <c r="BK149" i="8"/>
  <c r="BJ149" i="8"/>
  <c r="BI149" i="8"/>
  <c r="BH149" i="8"/>
  <c r="BG149" i="8"/>
  <c r="BF149" i="8"/>
  <c r="BE149" i="8"/>
  <c r="BD149" i="8"/>
  <c r="BC149" i="8"/>
  <c r="BB149" i="8"/>
  <c r="BA149" i="8"/>
  <c r="AZ149" i="8"/>
  <c r="AY149" i="8"/>
  <c r="AX149" i="8"/>
  <c r="AW149" i="8"/>
  <c r="AV149" i="8"/>
  <c r="AU149" i="8"/>
  <c r="AT149" i="8"/>
  <c r="AS149" i="8"/>
  <c r="AR149" i="8"/>
  <c r="AQ149" i="8"/>
  <c r="AP149" i="8"/>
  <c r="AO149" i="8"/>
  <c r="AN149" i="8"/>
  <c r="AM149" i="8"/>
  <c r="AL149" i="8"/>
  <c r="AK149" i="8"/>
  <c r="AJ149" i="8"/>
  <c r="AI149" i="8"/>
  <c r="AH149" i="8"/>
  <c r="AG149" i="8"/>
  <c r="AF149" i="8"/>
  <c r="AE149" i="8"/>
  <c r="AD149" i="8"/>
  <c r="AC149" i="8"/>
  <c r="AB149" i="8"/>
  <c r="AA149" i="8"/>
  <c r="Z149" i="8"/>
  <c r="X153" i="8"/>
  <c r="V153" i="8"/>
  <c r="T153" i="8"/>
  <c r="R153" i="8"/>
  <c r="P153" i="8"/>
  <c r="F106" i="8"/>
  <c r="F97" i="8"/>
  <c r="H52" i="8"/>
  <c r="F48" i="8"/>
  <c r="E41" i="8"/>
  <c r="B75" i="10"/>
  <c r="O47" i="10"/>
  <c r="K71" i="10"/>
  <c r="K14" i="10"/>
  <c r="O71" i="10"/>
  <c r="L71" i="10"/>
  <c r="L14" i="10"/>
  <c r="M71" i="10"/>
  <c r="M14" i="10"/>
  <c r="N71" i="10"/>
  <c r="N14" i="10"/>
  <c r="H71" i="10"/>
  <c r="C73" i="10"/>
  <c r="J16" i="10"/>
  <c r="I72" i="10"/>
  <c r="I15" i="10"/>
  <c r="K72" i="10"/>
  <c r="K15" i="10"/>
  <c r="M72" i="10"/>
  <c r="M15" i="10" s="1"/>
  <c r="S15" i="10"/>
  <c r="P15" i="10"/>
  <c r="X15" i="10"/>
  <c r="H72" i="10"/>
  <c r="P71" i="10"/>
  <c r="P14" i="10" s="1"/>
  <c r="H14" i="10"/>
  <c r="E381" i="8"/>
  <c r="F381" i="8" s="1"/>
  <c r="D420" i="8"/>
  <c r="D555" i="8"/>
  <c r="D604" i="8"/>
  <c r="D597" i="8"/>
  <c r="D438" i="8"/>
  <c r="E438" i="8" s="1"/>
  <c r="F438" i="8" s="1"/>
  <c r="W143" i="8"/>
  <c r="J47" i="10"/>
  <c r="N47" i="10"/>
  <c r="K47" i="10"/>
  <c r="M47" i="10"/>
  <c r="H47" i="10"/>
  <c r="I47" i="10"/>
  <c r="L47" i="10"/>
  <c r="E86" i="8"/>
  <c r="F86" i="8" s="1"/>
  <c r="G86" i="8" s="1"/>
  <c r="L92" i="2"/>
  <c r="M92" i="2"/>
  <c r="N92" i="2"/>
  <c r="F228" i="8"/>
  <c r="D369" i="8"/>
  <c r="D554" i="8" s="1"/>
  <c r="C61" i="4" s="1"/>
  <c r="D603" i="8"/>
  <c r="T190" i="8"/>
  <c r="T441" i="8"/>
  <c r="T288" i="8"/>
  <c r="T390" i="8"/>
  <c r="T143" i="8"/>
  <c r="T339" i="8"/>
  <c r="T237" i="8"/>
  <c r="T491" i="8"/>
  <c r="I20" i="6"/>
  <c r="I21" i="6"/>
  <c r="D605" i="8"/>
  <c r="D467" i="8"/>
  <c r="D556" i="8"/>
  <c r="C65" i="4" s="1"/>
  <c r="D387" i="8"/>
  <c r="E387" i="8" s="1"/>
  <c r="F387" i="8" s="1"/>
  <c r="V288" i="8"/>
  <c r="V441" i="8"/>
  <c r="V491" i="8"/>
  <c r="M4" i="10"/>
  <c r="L37" i="10"/>
  <c r="D318" i="8"/>
  <c r="D553" i="8" s="1"/>
  <c r="C60" i="4" s="1"/>
  <c r="D602" i="8"/>
  <c r="F330" i="8"/>
  <c r="G330" i="8" s="1"/>
  <c r="H330" i="8" s="1"/>
  <c r="F134" i="8"/>
  <c r="U237" i="8"/>
  <c r="U339" i="8"/>
  <c r="U143" i="8"/>
  <c r="U441" i="8"/>
  <c r="U390" i="8"/>
  <c r="U288" i="8"/>
  <c r="U190" i="8"/>
  <c r="U491" i="8"/>
  <c r="L91" i="2"/>
  <c r="M91" i="2"/>
  <c r="F285" i="8"/>
  <c r="G228" i="8"/>
  <c r="N91" i="2"/>
  <c r="D607" i="8"/>
  <c r="G381" i="8"/>
  <c r="H381" i="8" s="1"/>
  <c r="P47" i="10"/>
  <c r="H228" i="8"/>
  <c r="G336" i="8"/>
  <c r="G438" i="8"/>
  <c r="G387" i="8"/>
  <c r="N30" i="2"/>
  <c r="O46" i="10"/>
  <c r="AN46" i="10"/>
  <c r="AI46" i="10"/>
  <c r="BG46" i="10"/>
  <c r="BN46" i="10"/>
  <c r="X46" i="10"/>
  <c r="BM46" i="10"/>
  <c r="AN52" i="10"/>
  <c r="BE46" i="10"/>
  <c r="AL46" i="10"/>
  <c r="BH46" i="10"/>
  <c r="AP46" i="10"/>
  <c r="W46" i="10"/>
  <c r="H46" i="10"/>
  <c r="T46" i="10"/>
  <c r="BQ46" i="10"/>
  <c r="AH46" i="10"/>
  <c r="Z46" i="10"/>
  <c r="AF46" i="10"/>
  <c r="J46" i="10"/>
  <c r="AE46" i="10"/>
  <c r="Y46" i="10"/>
  <c r="AS46" i="10"/>
  <c r="Q52" i="10"/>
  <c r="T75" i="4"/>
  <c r="O13" i="2"/>
  <c r="N3" i="8" s="1"/>
  <c r="O10" i="2"/>
  <c r="O14" i="2"/>
  <c r="N4" i="8"/>
  <c r="E17" i="10"/>
  <c r="E48" i="10"/>
  <c r="Y256" i="8" l="1"/>
  <c r="W307" i="8"/>
  <c r="V358" i="8"/>
  <c r="V460" i="8"/>
  <c r="H395" i="8"/>
  <c r="Z461" i="8"/>
  <c r="V308" i="8"/>
  <c r="AA412" i="8"/>
  <c r="D421" i="8"/>
  <c r="Z359" i="8"/>
  <c r="AA410" i="8"/>
  <c r="AA257" i="8"/>
  <c r="W462" i="8"/>
  <c r="W409" i="8"/>
  <c r="G81" i="4"/>
  <c r="E80" i="4"/>
  <c r="BE52" i="10"/>
  <c r="AP52" i="10"/>
  <c r="BF52" i="10"/>
  <c r="BM52" i="10"/>
  <c r="BP52" i="10"/>
  <c r="AP51" i="10"/>
  <c r="K51" i="10"/>
  <c r="AM51" i="10"/>
  <c r="BH51" i="10"/>
  <c r="N51" i="10"/>
  <c r="O51" i="10"/>
  <c r="AQ51" i="10"/>
  <c r="M51" i="10"/>
  <c r="AN51" i="10"/>
  <c r="L51" i="10"/>
  <c r="Z51" i="10"/>
  <c r="BK51" i="10"/>
  <c r="AU51" i="10"/>
  <c r="BN51" i="10"/>
  <c r="P51" i="10"/>
  <c r="Y51" i="10"/>
  <c r="BB51" i="10"/>
  <c r="BQ51" i="10"/>
  <c r="J51" i="10"/>
  <c r="BI51" i="10"/>
  <c r="V51" i="10"/>
  <c r="AT51" i="10"/>
  <c r="AK51" i="10"/>
  <c r="AX51" i="10"/>
  <c r="AL51" i="10"/>
  <c r="AD51" i="10"/>
  <c r="S51" i="10"/>
  <c r="AH51" i="10"/>
  <c r="BD51" i="10"/>
  <c r="AA51" i="10"/>
  <c r="BE51" i="10"/>
  <c r="AZ51" i="10"/>
  <c r="I51" i="10"/>
  <c r="H51" i="10"/>
  <c r="AW51" i="10"/>
  <c r="AR51" i="10"/>
  <c r="AG51" i="10"/>
  <c r="AI51" i="10"/>
  <c r="BF51" i="10"/>
  <c r="AY51" i="10"/>
  <c r="W51" i="10"/>
  <c r="AO51" i="10"/>
  <c r="AF51" i="10"/>
  <c r="BO51" i="10"/>
  <c r="X51" i="10"/>
  <c r="AS51" i="10"/>
  <c r="T51" i="10"/>
  <c r="U51" i="10"/>
  <c r="AV51" i="10"/>
  <c r="BM51" i="10"/>
  <c r="AJ51" i="10"/>
  <c r="Q51" i="10"/>
  <c r="BC51" i="10"/>
  <c r="AE51" i="10"/>
  <c r="R51" i="10"/>
  <c r="BJ51" i="10"/>
  <c r="BG51" i="10"/>
  <c r="BL51" i="10"/>
  <c r="BA51" i="10"/>
  <c r="BP51" i="10"/>
  <c r="AB51" i="10"/>
  <c r="C56" i="4"/>
  <c r="AD52" i="10"/>
  <c r="T52" i="10"/>
  <c r="AQ52" i="10"/>
  <c r="S52" i="10"/>
  <c r="BO52" i="10"/>
  <c r="I52" i="10"/>
  <c r="AB52" i="10"/>
  <c r="Z52" i="10"/>
  <c r="BL52" i="10"/>
  <c r="BG52" i="10"/>
  <c r="AF52" i="10"/>
  <c r="BB52" i="10"/>
  <c r="H52" i="10"/>
  <c r="AX52" i="10"/>
  <c r="BQ52" i="10"/>
  <c r="BA52" i="10"/>
  <c r="AV52" i="10"/>
  <c r="AR52" i="10"/>
  <c r="AA52" i="10"/>
  <c r="AS52" i="10"/>
  <c r="BH52" i="10"/>
  <c r="AE52" i="10"/>
  <c r="V52" i="10"/>
  <c r="J52" i="10"/>
  <c r="AM52" i="10"/>
  <c r="P52" i="10"/>
  <c r="AO52" i="10"/>
  <c r="AT52" i="10"/>
  <c r="AY52" i="10"/>
  <c r="L52" i="10"/>
  <c r="BK52" i="10"/>
  <c r="AL52" i="10"/>
  <c r="O52" i="10"/>
  <c r="BI52" i="10"/>
  <c r="BC52" i="10"/>
  <c r="K52" i="10"/>
  <c r="Y52" i="10"/>
  <c r="BD52" i="10"/>
  <c r="R52" i="10"/>
  <c r="AZ52" i="10"/>
  <c r="M52" i="10"/>
  <c r="BN52" i="10"/>
  <c r="W52" i="10"/>
  <c r="N52" i="10"/>
  <c r="AK52" i="10"/>
  <c r="AU52" i="10"/>
  <c r="X52" i="10"/>
  <c r="AC52" i="10"/>
  <c r="AI52" i="10"/>
  <c r="AG52" i="10"/>
  <c r="AH52" i="10"/>
  <c r="AJ52" i="10"/>
  <c r="BJ52" i="10"/>
  <c r="AW52" i="10"/>
  <c r="V390" i="8"/>
  <c r="W339" i="8"/>
  <c r="BK4" i="8"/>
  <c r="BJ4" i="8"/>
  <c r="C34" i="4"/>
  <c r="C49" i="4"/>
  <c r="M51" i="4"/>
  <c r="J393" i="8"/>
  <c r="V339" i="8"/>
  <c r="H393" i="8"/>
  <c r="V143" i="8"/>
  <c r="W288" i="8"/>
  <c r="H143" i="8"/>
  <c r="C35" i="4"/>
  <c r="C42" i="4"/>
  <c r="W491" i="8"/>
  <c r="W441" i="8"/>
  <c r="BE463" i="8" s="1"/>
  <c r="W237" i="8"/>
  <c r="C33" i="4"/>
  <c r="C150" i="4"/>
  <c r="W190" i="8"/>
  <c r="V237" i="8"/>
  <c r="W4" i="8"/>
  <c r="BF4" i="8"/>
  <c r="C32" i="4"/>
  <c r="X461" i="8"/>
  <c r="AB461" i="8"/>
  <c r="V409" i="8"/>
  <c r="I395" i="8"/>
  <c r="U409" i="8"/>
  <c r="AY460" i="8"/>
  <c r="X257" i="8"/>
  <c r="Y309" i="8"/>
  <c r="X309" i="8"/>
  <c r="V461" i="8"/>
  <c r="AM461" i="8"/>
  <c r="AA409" i="8"/>
  <c r="BJ461" i="8"/>
  <c r="BO461" i="8"/>
  <c r="BI461" i="8"/>
  <c r="AP461" i="8"/>
  <c r="AN461" i="8"/>
  <c r="AZ461" i="8"/>
  <c r="AQ461" i="8"/>
  <c r="BG460" i="8"/>
  <c r="K167" i="8"/>
  <c r="AA462" i="8"/>
  <c r="AB462" i="8"/>
  <c r="AM462" i="8"/>
  <c r="V410" i="8"/>
  <c r="AE214" i="8"/>
  <c r="BR167" i="8"/>
  <c r="BS167" i="8"/>
  <c r="U256" i="8"/>
  <c r="AV460" i="8"/>
  <c r="AU460" i="8"/>
  <c r="AF460" i="8"/>
  <c r="W358" i="8"/>
  <c r="BE460" i="8"/>
  <c r="W359" i="8"/>
  <c r="AB412" i="8"/>
  <c r="AL214" i="8"/>
  <c r="AB214" i="8"/>
  <c r="P214" i="8"/>
  <c r="E600" i="8"/>
  <c r="I214" i="8"/>
  <c r="J214" i="8"/>
  <c r="L214" i="8"/>
  <c r="N214" i="8"/>
  <c r="F599" i="8"/>
  <c r="G167" i="8"/>
  <c r="J167" i="8"/>
  <c r="V167" i="8"/>
  <c r="T214" i="8"/>
  <c r="AC214" i="8"/>
  <c r="Y307" i="8"/>
  <c r="AP214" i="8"/>
  <c r="U214" i="8"/>
  <c r="BL46" i="10"/>
  <c r="AU46" i="10"/>
  <c r="BI46" i="10"/>
  <c r="BC46" i="10"/>
  <c r="AT46" i="10"/>
  <c r="Y214" i="8"/>
  <c r="AH214" i="8"/>
  <c r="AF214" i="8"/>
  <c r="Z214" i="8"/>
  <c r="X214" i="8"/>
  <c r="V214" i="8"/>
  <c r="R214" i="8"/>
  <c r="BS214" i="8"/>
  <c r="E214" i="8"/>
  <c r="M214" i="8"/>
  <c r="E167" i="8"/>
  <c r="H167" i="8"/>
  <c r="I167" i="8"/>
  <c r="AX46" i="10"/>
  <c r="M395" i="8"/>
  <c r="V46" i="10"/>
  <c r="O214" i="8"/>
  <c r="AT214" i="8"/>
  <c r="BH214" i="8"/>
  <c r="AW214" i="8"/>
  <c r="AM214" i="8"/>
  <c r="F167" i="8"/>
  <c r="S46" i="10"/>
  <c r="V359" i="8"/>
  <c r="BF46" i="10"/>
  <c r="AV46" i="10"/>
  <c r="BK46" i="10"/>
  <c r="AY46" i="10"/>
  <c r="K46" i="10"/>
  <c r="BL460" i="8"/>
  <c r="W512" i="8"/>
  <c r="Y359" i="8"/>
  <c r="AJ46" i="10"/>
  <c r="AM46" i="10"/>
  <c r="AW46" i="10"/>
  <c r="Q46" i="10"/>
  <c r="AA309" i="8"/>
  <c r="I46" i="10"/>
  <c r="AC46" i="10"/>
  <c r="AG46" i="10"/>
  <c r="BP46" i="10"/>
  <c r="BD46" i="10"/>
  <c r="BJ46" i="10"/>
  <c r="AB46" i="10"/>
  <c r="L395" i="8"/>
  <c r="W309" i="8"/>
  <c r="AE460" i="8"/>
  <c r="AA46" i="10"/>
  <c r="L46" i="10"/>
  <c r="U46" i="10"/>
  <c r="P46" i="10"/>
  <c r="BB46" i="10"/>
  <c r="AZ46" i="10"/>
  <c r="AD46" i="10"/>
  <c r="BO46" i="10"/>
  <c r="AL460" i="8"/>
  <c r="V257" i="8"/>
  <c r="BA46" i="10"/>
  <c r="AR46" i="10"/>
  <c r="AO46" i="10"/>
  <c r="R46" i="10"/>
  <c r="N46" i="10"/>
  <c r="M46" i="10"/>
  <c r="K395" i="8"/>
  <c r="Z309" i="8"/>
  <c r="Y358" i="8"/>
  <c r="AQ46" i="10"/>
  <c r="U460" i="8"/>
  <c r="Y257" i="8"/>
  <c r="AS462" i="8"/>
  <c r="AQ460" i="8"/>
  <c r="AK460" i="8"/>
  <c r="Z257" i="8"/>
  <c r="W257" i="8"/>
  <c r="AG460" i="8"/>
  <c r="W214" i="8"/>
  <c r="U510" i="8"/>
  <c r="F393" i="8"/>
  <c r="BA461" i="8"/>
  <c r="X358" i="8"/>
  <c r="U358" i="8"/>
  <c r="BQ463" i="8"/>
  <c r="BC461" i="8"/>
  <c r="AG461" i="8"/>
  <c r="AD461" i="8"/>
  <c r="X307" i="8"/>
  <c r="AV463" i="8"/>
  <c r="AE257" i="8"/>
  <c r="BN461" i="8"/>
  <c r="K393" i="8"/>
  <c r="AX461" i="8"/>
  <c r="BR214" i="8"/>
  <c r="G214" i="8"/>
  <c r="H214" i="8"/>
  <c r="AW461" i="8"/>
  <c r="BP461" i="8"/>
  <c r="X308" i="8"/>
  <c r="E599" i="8"/>
  <c r="AT463" i="8"/>
  <c r="AK461" i="8"/>
  <c r="AH461" i="8"/>
  <c r="BM461" i="8"/>
  <c r="Y461" i="8"/>
  <c r="BH462" i="8"/>
  <c r="AC257" i="8"/>
  <c r="BF461" i="8"/>
  <c r="AB463" i="8"/>
  <c r="BD462" i="8"/>
  <c r="BN462" i="8"/>
  <c r="AD257" i="8"/>
  <c r="X359" i="8"/>
  <c r="U167" i="8"/>
  <c r="Y308" i="8"/>
  <c r="AC461" i="8"/>
  <c r="AY461" i="8"/>
  <c r="BD463" i="8"/>
  <c r="BE461" i="8"/>
  <c r="BK461" i="8"/>
  <c r="AO461" i="8"/>
  <c r="AJ461" i="8"/>
  <c r="AS461" i="8"/>
  <c r="AT462" i="8"/>
  <c r="BP462" i="8"/>
  <c r="U307" i="8"/>
  <c r="W308" i="8"/>
  <c r="AT461" i="8"/>
  <c r="AE461" i="8"/>
  <c r="AL461" i="8"/>
  <c r="Z308" i="8"/>
  <c r="AJ463" i="8"/>
  <c r="AI461" i="8"/>
  <c r="V307" i="8"/>
  <c r="BG461" i="8"/>
  <c r="BL461" i="8"/>
  <c r="AR461" i="8"/>
  <c r="BB462" i="8"/>
  <c r="AT460" i="8"/>
  <c r="AL462" i="8"/>
  <c r="AE462" i="8"/>
  <c r="AU461" i="8"/>
  <c r="AB257" i="8"/>
  <c r="BB461" i="8"/>
  <c r="AV461" i="8"/>
  <c r="X463" i="8"/>
  <c r="BH461" i="8"/>
  <c r="BD461" i="8"/>
  <c r="AA461" i="8"/>
  <c r="W461" i="8"/>
  <c r="AF461" i="8"/>
  <c r="BO462" i="8"/>
  <c r="H32" i="4"/>
  <c r="H5" i="4"/>
  <c r="H47" i="4"/>
  <c r="H157" i="4" s="1"/>
  <c r="I24" i="4" s="1"/>
  <c r="H45" i="4"/>
  <c r="H34" i="4"/>
  <c r="H33" i="4"/>
  <c r="H35" i="4"/>
  <c r="H44" i="4"/>
  <c r="H49" i="4"/>
  <c r="H40" i="4"/>
  <c r="H50" i="4"/>
  <c r="H36" i="4"/>
  <c r="H48" i="4"/>
  <c r="H37" i="4"/>
  <c r="H42" i="4"/>
  <c r="H41" i="4"/>
  <c r="H46" i="4"/>
  <c r="W410" i="8"/>
  <c r="AB410" i="8"/>
  <c r="Y410" i="8"/>
  <c r="Z410" i="8"/>
  <c r="X410" i="8"/>
  <c r="AW460" i="8"/>
  <c r="BJ460" i="8"/>
  <c r="AC460" i="8"/>
  <c r="BM460" i="8"/>
  <c r="AO460" i="8"/>
  <c r="BB460" i="8"/>
  <c r="AD460" i="8"/>
  <c r="AB460" i="8"/>
  <c r="AN460" i="8"/>
  <c r="BK460" i="8"/>
  <c r="AJ460" i="8"/>
  <c r="BN460" i="8"/>
  <c r="BO460" i="8"/>
  <c r="AM460" i="8"/>
  <c r="BA460" i="8"/>
  <c r="AX460" i="8"/>
  <c r="Z460" i="8"/>
  <c r="AA460" i="8"/>
  <c r="X460" i="8"/>
  <c r="BI460" i="8"/>
  <c r="BH460" i="8"/>
  <c r="AP460" i="8"/>
  <c r="AH460" i="8"/>
  <c r="BD460" i="8"/>
  <c r="AI460" i="8"/>
  <c r="W460" i="8"/>
  <c r="BF460" i="8"/>
  <c r="AZ460" i="8"/>
  <c r="AS460" i="8"/>
  <c r="Y460" i="8"/>
  <c r="AR460" i="8"/>
  <c r="BC460" i="8"/>
  <c r="H39" i="4"/>
  <c r="C155" i="4"/>
  <c r="D22" i="4" s="1"/>
  <c r="H491" i="8"/>
  <c r="H390" i="8"/>
  <c r="H441" i="8"/>
  <c r="Z256" i="8"/>
  <c r="AB256" i="8"/>
  <c r="AA256" i="8"/>
  <c r="V256" i="8"/>
  <c r="W256" i="8"/>
  <c r="AD256" i="8"/>
  <c r="AC256" i="8"/>
  <c r="X256" i="8"/>
  <c r="AU462" i="8"/>
  <c r="BE462" i="8"/>
  <c r="AQ462" i="8"/>
  <c r="BA462" i="8"/>
  <c r="X462" i="8"/>
  <c r="BK462" i="8"/>
  <c r="BF462" i="8"/>
  <c r="AO462" i="8"/>
  <c r="AI462" i="8"/>
  <c r="AN462" i="8"/>
  <c r="AY462" i="8"/>
  <c r="AD462" i="8"/>
  <c r="AX462" i="8"/>
  <c r="BC462" i="8"/>
  <c r="Y462" i="8"/>
  <c r="AC462" i="8"/>
  <c r="BM462" i="8"/>
  <c r="AR462" i="8"/>
  <c r="Z462" i="8"/>
  <c r="AG462" i="8"/>
  <c r="BG462" i="8"/>
  <c r="AK462" i="8"/>
  <c r="AH462" i="8"/>
  <c r="BJ462" i="8"/>
  <c r="AZ462" i="8"/>
  <c r="AF462" i="8"/>
  <c r="AV462" i="8"/>
  <c r="BL462" i="8"/>
  <c r="BQ462" i="8"/>
  <c r="AP462" i="8"/>
  <c r="AJ462" i="8"/>
  <c r="BI462" i="8"/>
  <c r="AW462" i="8"/>
  <c r="H43" i="4"/>
  <c r="H38" i="4"/>
  <c r="J395" i="8"/>
  <c r="G395" i="8"/>
  <c r="E393" i="8"/>
  <c r="G393" i="8"/>
  <c r="I393" i="8"/>
  <c r="V511" i="8"/>
  <c r="F339" i="8"/>
  <c r="F491" i="8"/>
  <c r="F35" i="8"/>
  <c r="F89" i="8"/>
  <c r="F441" i="8"/>
  <c r="F237" i="8"/>
  <c r="F190" i="8"/>
  <c r="F288" i="8"/>
  <c r="D66" i="4"/>
  <c r="D69" i="4"/>
  <c r="D99" i="4"/>
  <c r="D150" i="4" s="1"/>
  <c r="D67" i="4"/>
  <c r="D68" i="4"/>
  <c r="E40" i="4"/>
  <c r="E49" i="4"/>
  <c r="E48" i="4"/>
  <c r="Z409" i="8"/>
  <c r="H237" i="8"/>
  <c r="X409" i="8"/>
  <c r="AZ4" i="8"/>
  <c r="AR4" i="8"/>
  <c r="H288" i="8"/>
  <c r="H89" i="8"/>
  <c r="Y409" i="8"/>
  <c r="C58" i="4"/>
  <c r="H339" i="8"/>
  <c r="C156" i="4"/>
  <c r="D23" i="4" s="1"/>
  <c r="H35" i="8"/>
  <c r="G491" i="8"/>
  <c r="G339" i="8"/>
  <c r="G237" i="8"/>
  <c r="G288" i="8"/>
  <c r="G35" i="8"/>
  <c r="G89" i="8"/>
  <c r="G441" i="8"/>
  <c r="G190" i="8"/>
  <c r="G143" i="8"/>
  <c r="G390" i="8"/>
  <c r="L49" i="10"/>
  <c r="K49" i="10"/>
  <c r="AR49" i="10"/>
  <c r="BN49" i="10"/>
  <c r="AC49" i="10"/>
  <c r="BO49" i="10"/>
  <c r="O49" i="10"/>
  <c r="AF49" i="10"/>
  <c r="BG49" i="10"/>
  <c r="BJ49" i="10"/>
  <c r="V49" i="10"/>
  <c r="S49" i="10"/>
  <c r="T49" i="10"/>
  <c r="AD49" i="10"/>
  <c r="BH49" i="10"/>
  <c r="X49" i="10"/>
  <c r="BQ49" i="10"/>
  <c r="Z49" i="10"/>
  <c r="AV49" i="10"/>
  <c r="AY49" i="10"/>
  <c r="AW49" i="10"/>
  <c r="M49" i="10"/>
  <c r="AT49" i="10"/>
  <c r="BA49" i="10"/>
  <c r="AL49" i="10"/>
  <c r="BL49" i="10"/>
  <c r="BK49" i="10"/>
  <c r="AB49" i="10"/>
  <c r="I49" i="10"/>
  <c r="BF49" i="10"/>
  <c r="H49" i="10"/>
  <c r="AQ49" i="10"/>
  <c r="BM49" i="10"/>
  <c r="U49" i="10"/>
  <c r="AG49" i="10"/>
  <c r="BC49" i="10"/>
  <c r="AP49" i="10"/>
  <c r="W49" i="10"/>
  <c r="AH49" i="10"/>
  <c r="BE49" i="10"/>
  <c r="AE49" i="10"/>
  <c r="AI49" i="10"/>
  <c r="BI49" i="10"/>
  <c r="AJ49" i="10"/>
  <c r="Q49" i="10"/>
  <c r="BP49" i="10"/>
  <c r="J49" i="10"/>
  <c r="AZ49" i="10"/>
  <c r="BB49" i="10"/>
  <c r="AU49" i="10"/>
  <c r="AA49" i="10"/>
  <c r="Y49" i="10"/>
  <c r="AK49" i="10"/>
  <c r="AM49" i="10"/>
  <c r="BD49" i="10"/>
  <c r="AS49" i="10"/>
  <c r="AN49" i="10"/>
  <c r="N49" i="10"/>
  <c r="AO49" i="10"/>
  <c r="R49" i="10"/>
  <c r="AX49" i="10"/>
  <c r="P49" i="10"/>
  <c r="C16" i="10"/>
  <c r="D16" i="10"/>
  <c r="O3" i="8"/>
  <c r="P14" i="2"/>
  <c r="O4" i="8" s="1"/>
  <c r="E390" i="8"/>
  <c r="E35" i="8"/>
  <c r="E89" i="8"/>
  <c r="E339" i="8"/>
  <c r="E441" i="8"/>
  <c r="E143" i="8"/>
  <c r="E491" i="8"/>
  <c r="E190" i="8"/>
  <c r="E288" i="8"/>
  <c r="E237" i="8"/>
  <c r="C67" i="4"/>
  <c r="C154" i="4" s="1"/>
  <c r="D21" i="4" s="1"/>
  <c r="F47" i="10"/>
  <c r="I47" i="4"/>
  <c r="I157" i="4" s="1"/>
  <c r="J24" i="4" s="1"/>
  <c r="N4" i="10"/>
  <c r="M37" i="10"/>
  <c r="Z72" i="10"/>
  <c r="Z15" i="10" s="1"/>
  <c r="H15" i="10"/>
  <c r="AD412" i="8"/>
  <c r="X412" i="8"/>
  <c r="Y412" i="8"/>
  <c r="Z412" i="8"/>
  <c r="AC412" i="8"/>
  <c r="G134" i="8"/>
  <c r="H134" i="8" s="1"/>
  <c r="F140" i="8"/>
  <c r="O14" i="10"/>
  <c r="F14" i="10" s="1"/>
  <c r="C71" i="10"/>
  <c r="BC463" i="8"/>
  <c r="AC463" i="8"/>
  <c r="D32" i="8"/>
  <c r="D68" i="8"/>
  <c r="L94" i="2"/>
  <c r="G9" i="8"/>
  <c r="H26" i="8"/>
  <c r="H135" i="4"/>
  <c r="D491" i="8"/>
  <c r="D237" i="8"/>
  <c r="D143" i="8"/>
  <c r="D190" i="8"/>
  <c r="D35" i="8"/>
  <c r="D339" i="8"/>
  <c r="D89" i="8"/>
  <c r="D441" i="8"/>
  <c r="D288" i="8"/>
  <c r="G279" i="8"/>
  <c r="C52" i="4"/>
  <c r="N90" i="2"/>
  <c r="BQ4" i="8"/>
  <c r="AV4" i="8"/>
  <c r="AT4" i="8"/>
  <c r="Y4" i="8"/>
  <c r="BO4" i="8"/>
  <c r="BP4" i="8"/>
  <c r="AB4" i="8"/>
  <c r="AL4" i="8"/>
  <c r="Z4" i="8"/>
  <c r="AU4" i="8"/>
  <c r="AA4" i="8"/>
  <c r="AE4" i="8"/>
  <c r="BN4" i="8"/>
  <c r="BS4" i="8"/>
  <c r="AQ4" i="8"/>
  <c r="AW4" i="8"/>
  <c r="AK4" i="8"/>
  <c r="BE4" i="8"/>
  <c r="AF4" i="8"/>
  <c r="AY4" i="8"/>
  <c r="AN4" i="8"/>
  <c r="X4" i="8"/>
  <c r="AI4" i="8"/>
  <c r="AH4" i="8"/>
  <c r="AJ4" i="8"/>
  <c r="BR4" i="8"/>
  <c r="AP4" i="8"/>
  <c r="V4" i="8"/>
  <c r="AO4" i="8"/>
  <c r="BI4" i="8"/>
  <c r="AS4" i="8"/>
  <c r="T4" i="8"/>
  <c r="BH4" i="8"/>
  <c r="BD4" i="8"/>
  <c r="S4" i="8"/>
  <c r="U4" i="8"/>
  <c r="BC4" i="8"/>
  <c r="AD4" i="8"/>
  <c r="C153" i="4"/>
  <c r="D20" i="4" s="1"/>
  <c r="E4" i="4"/>
  <c r="H5" i="2"/>
  <c r="H448" i="8"/>
  <c r="F446" i="8"/>
  <c r="E445" i="8"/>
  <c r="E446" i="8"/>
  <c r="F447" i="8"/>
  <c r="G447" i="8"/>
  <c r="BQ50" i="10"/>
  <c r="H50" i="10"/>
  <c r="BJ50" i="10"/>
  <c r="BD50" i="10"/>
  <c r="AM50" i="10"/>
  <c r="W13" i="2"/>
  <c r="W14" i="2" s="1"/>
  <c r="AK3" i="8"/>
  <c r="BI3" i="8"/>
  <c r="X3" i="8"/>
  <c r="AT3" i="8"/>
  <c r="AH3" i="8"/>
  <c r="AL3" i="8"/>
  <c r="AN3" i="8"/>
  <c r="AR3" i="8"/>
  <c r="AS3" i="8"/>
  <c r="BS3" i="8"/>
  <c r="AM3" i="8"/>
  <c r="AP3" i="8"/>
  <c r="BD3" i="8"/>
  <c r="AU3" i="8"/>
  <c r="AB3" i="8"/>
  <c r="BN3" i="8"/>
  <c r="AF3" i="8"/>
  <c r="BA3" i="8"/>
  <c r="AG3" i="8"/>
  <c r="BC3" i="8"/>
  <c r="BJ3" i="8"/>
  <c r="BM3" i="8"/>
  <c r="BQ3" i="8"/>
  <c r="BK3" i="8"/>
  <c r="AQ3" i="8"/>
  <c r="AY3" i="8"/>
  <c r="BO3" i="8"/>
  <c r="AA3" i="8"/>
  <c r="AO3" i="8"/>
  <c r="AZ3" i="8"/>
  <c r="F482" i="8"/>
  <c r="G482" i="8"/>
  <c r="L540" i="8"/>
  <c r="E488" i="8"/>
  <c r="G448" i="8"/>
  <c r="F187" i="8"/>
  <c r="P3" i="8"/>
  <c r="Q14" i="2"/>
  <c r="P4" i="8" s="1"/>
  <c r="L9" i="8"/>
  <c r="F49" i="4"/>
  <c r="D517" i="8"/>
  <c r="D557" i="8" s="1"/>
  <c r="F197" i="8"/>
  <c r="J357" i="8"/>
  <c r="F351" i="8"/>
  <c r="L305" i="8"/>
  <c r="P303" i="8"/>
  <c r="BM194" i="8"/>
  <c r="BG204" i="8"/>
  <c r="BB199" i="8"/>
  <c r="AV199" i="8"/>
  <c r="AK204" i="8"/>
  <c r="S208" i="8"/>
  <c r="BO148" i="8"/>
  <c r="BK148" i="8"/>
  <c r="BG148" i="8"/>
  <c r="BC148" i="8"/>
  <c r="AY148" i="8"/>
  <c r="AU148" i="8"/>
  <c r="AQ148" i="8"/>
  <c r="AM148" i="8"/>
  <c r="AI148" i="8"/>
  <c r="AE148" i="8"/>
  <c r="AA148" i="8"/>
  <c r="T152" i="8"/>
  <c r="L102" i="8"/>
  <c r="F40" i="8"/>
  <c r="Q72" i="10"/>
  <c r="Q15" i="10" s="1"/>
  <c r="Y72" i="10"/>
  <c r="Y15" i="10" s="1"/>
  <c r="K197" i="8"/>
  <c r="N162" i="8"/>
  <c r="F346" i="8"/>
  <c r="L356" i="8"/>
  <c r="H350" i="8"/>
  <c r="N304" i="8"/>
  <c r="O302" i="8"/>
  <c r="BQ204" i="8"/>
  <c r="BL199" i="8"/>
  <c r="BG194" i="8"/>
  <c r="BA204" i="8"/>
  <c r="AU194" i="8"/>
  <c r="AJ199" i="8"/>
  <c r="Q196" i="8"/>
  <c r="BN157" i="8"/>
  <c r="BJ157" i="8"/>
  <c r="BF157" i="8"/>
  <c r="BB157" i="8"/>
  <c r="AX157" i="8"/>
  <c r="AT157" i="8"/>
  <c r="AP157" i="8"/>
  <c r="AL157" i="8"/>
  <c r="AH157" i="8"/>
  <c r="AD157" i="8"/>
  <c r="Z157" i="8"/>
  <c r="S153" i="8"/>
  <c r="I100" i="8"/>
  <c r="N355" i="8"/>
  <c r="J349" i="8"/>
  <c r="E304" i="8"/>
  <c r="G294" i="8"/>
  <c r="BQ194" i="8"/>
  <c r="BK204" i="8"/>
  <c r="BF199" i="8"/>
  <c r="BA194" i="8"/>
  <c r="AS204" i="8"/>
  <c r="AI194" i="8"/>
  <c r="BQ156" i="8"/>
  <c r="BN148" i="8"/>
  <c r="BJ148" i="8"/>
  <c r="BF148" i="8"/>
  <c r="BB148" i="8"/>
  <c r="AX148" i="8"/>
  <c r="AT148" i="8"/>
  <c r="AP148" i="8"/>
  <c r="AL148" i="8"/>
  <c r="AH148" i="8"/>
  <c r="AD148" i="8"/>
  <c r="Z148" i="8"/>
  <c r="R152" i="8"/>
  <c r="E97" i="8"/>
  <c r="G181" i="8"/>
  <c r="N157" i="8"/>
  <c r="F355" i="8"/>
  <c r="P355" i="8"/>
  <c r="N302" i="8"/>
  <c r="BP199" i="8"/>
  <c r="BK194" i="8"/>
  <c r="BE204" i="8"/>
  <c r="AZ199" i="8"/>
  <c r="AR199" i="8"/>
  <c r="AG196" i="8"/>
  <c r="BQ153" i="8"/>
  <c r="BM157" i="8"/>
  <c r="BI157" i="8"/>
  <c r="BE157" i="8"/>
  <c r="BA157" i="8"/>
  <c r="AW157" i="8"/>
  <c r="AS157" i="8"/>
  <c r="AO157" i="8"/>
  <c r="AK157" i="8"/>
  <c r="AG157" i="8"/>
  <c r="AC157" i="8"/>
  <c r="Y153" i="8"/>
  <c r="Q153" i="8"/>
  <c r="T72" i="10"/>
  <c r="T15" i="10" s="1"/>
  <c r="L156" i="8"/>
  <c r="M156" i="8"/>
  <c r="N154" i="8"/>
  <c r="K89" i="2"/>
  <c r="H354" i="8"/>
  <c r="O357" i="8"/>
  <c r="N301" i="8"/>
  <c r="BO204" i="8"/>
  <c r="BJ199" i="8"/>
  <c r="BE194" i="8"/>
  <c r="AY204" i="8"/>
  <c r="AQ194" i="8"/>
  <c r="AD203" i="8"/>
  <c r="BP161" i="8"/>
  <c r="BM148" i="8"/>
  <c r="BI148" i="8"/>
  <c r="BE148" i="8"/>
  <c r="BA148" i="8"/>
  <c r="AW148" i="8"/>
  <c r="AS148" i="8"/>
  <c r="AO148" i="8"/>
  <c r="AK148" i="8"/>
  <c r="AG148" i="8"/>
  <c r="AC148" i="8"/>
  <c r="X152" i="8"/>
  <c r="P152" i="8"/>
  <c r="G52" i="8"/>
  <c r="U72" i="10"/>
  <c r="U15" i="10" s="1"/>
  <c r="J353" i="8"/>
  <c r="F347" i="8"/>
  <c r="M300" i="8"/>
  <c r="BO194" i="8"/>
  <c r="BI204" i="8"/>
  <c r="BD199" i="8"/>
  <c r="AY194" i="8"/>
  <c r="AO204" i="8"/>
  <c r="AA208" i="8"/>
  <c r="BP157" i="8"/>
  <c r="BL157" i="8"/>
  <c r="BH157" i="8"/>
  <c r="BD157" i="8"/>
  <c r="AZ157" i="8"/>
  <c r="AV157" i="8"/>
  <c r="AR157" i="8"/>
  <c r="AN157" i="8"/>
  <c r="AJ157" i="8"/>
  <c r="AF157" i="8"/>
  <c r="AB157" i="8"/>
  <c r="W153" i="8"/>
  <c r="O153" i="8"/>
  <c r="G50" i="8"/>
  <c r="N72" i="10"/>
  <c r="V72" i="10"/>
  <c r="V15" i="10" s="1"/>
  <c r="L151" i="8"/>
  <c r="M149" i="8"/>
  <c r="N149" i="8"/>
  <c r="L352" i="8"/>
  <c r="BN199" i="8"/>
  <c r="BI194" i="8"/>
  <c r="BC204" i="8"/>
  <c r="AX199" i="8"/>
  <c r="AN199" i="8"/>
  <c r="BP148" i="8"/>
  <c r="BL148" i="8"/>
  <c r="BH148" i="8"/>
  <c r="BD148" i="8"/>
  <c r="AZ148" i="8"/>
  <c r="AV148" i="8"/>
  <c r="AR148" i="8"/>
  <c r="AN148" i="8"/>
  <c r="AJ148" i="8"/>
  <c r="AF148" i="8"/>
  <c r="AB148" i="8"/>
  <c r="O72" i="10"/>
  <c r="O15" i="10" s="1"/>
  <c r="AY214" i="8" l="1"/>
  <c r="Q167" i="8"/>
  <c r="AH167" i="8"/>
  <c r="AX167" i="8"/>
  <c r="BN167" i="8"/>
  <c r="BA214" i="8"/>
  <c r="AA167" i="8"/>
  <c r="AQ167" i="8"/>
  <c r="BG167" i="8"/>
  <c r="AK214" i="8"/>
  <c r="BM214" i="8"/>
  <c r="AN214" i="8"/>
  <c r="BN214" i="8"/>
  <c r="O167" i="8"/>
  <c r="BD214" i="8"/>
  <c r="P167" i="8"/>
  <c r="Y167" i="8"/>
  <c r="AG214" i="8"/>
  <c r="R167" i="8"/>
  <c r="AL167" i="8"/>
  <c r="BB167" i="8"/>
  <c r="BF214" i="8"/>
  <c r="S167" i="8"/>
  <c r="Q214" i="8"/>
  <c r="AE167" i="8"/>
  <c r="AU167" i="8"/>
  <c r="BK167" i="8"/>
  <c r="AV214" i="8"/>
  <c r="Q446" i="8"/>
  <c r="E414" i="8"/>
  <c r="AX214" i="8"/>
  <c r="AA214" i="8"/>
  <c r="AD214" i="8"/>
  <c r="BJ214" i="8"/>
  <c r="AR214" i="8"/>
  <c r="BP214" i="8"/>
  <c r="Z167" i="8"/>
  <c r="BF167" i="8"/>
  <c r="K214" i="8"/>
  <c r="AI167" i="8"/>
  <c r="BO167" i="8"/>
  <c r="BB214" i="8"/>
  <c r="W511" i="8"/>
  <c r="X512" i="8"/>
  <c r="E169" i="8"/>
  <c r="Z258" i="8"/>
  <c r="AD259" i="8"/>
  <c r="AA361" i="8"/>
  <c r="W167" i="8"/>
  <c r="X167" i="8"/>
  <c r="AP167" i="8"/>
  <c r="AI214" i="8"/>
  <c r="AJ214" i="8"/>
  <c r="BL214" i="8"/>
  <c r="AY167" i="8"/>
  <c r="BC214" i="8"/>
  <c r="AO214" i="8"/>
  <c r="BO214" i="8"/>
  <c r="AQ214" i="8"/>
  <c r="AZ214" i="8"/>
  <c r="AD167" i="8"/>
  <c r="AT167" i="8"/>
  <c r="AS214" i="8"/>
  <c r="BQ214" i="8"/>
  <c r="AU214" i="8"/>
  <c r="T167" i="8"/>
  <c r="AM167" i="8"/>
  <c r="BC167" i="8"/>
  <c r="S214" i="8"/>
  <c r="E81" i="4"/>
  <c r="E94" i="4" s="1"/>
  <c r="F169" i="8"/>
  <c r="AL463" i="8"/>
  <c r="G80" i="4"/>
  <c r="Z360" i="8"/>
  <c r="AB411" i="8"/>
  <c r="G496" i="8"/>
  <c r="V510" i="8"/>
  <c r="E216" i="8"/>
  <c r="X513" i="8"/>
  <c r="X310" i="8"/>
  <c r="D422" i="8"/>
  <c r="BJ167" i="8"/>
  <c r="BG463" i="8"/>
  <c r="BI463" i="8"/>
  <c r="AZ463" i="8"/>
  <c r="AP463" i="8"/>
  <c r="AE259" i="8"/>
  <c r="AX463" i="8"/>
  <c r="BN463" i="8"/>
  <c r="BP463" i="8"/>
  <c r="X259" i="8"/>
  <c r="AF463" i="8"/>
  <c r="BA463" i="8"/>
  <c r="Y463" i="8"/>
  <c r="AA463" i="8"/>
  <c r="AY463" i="8"/>
  <c r="AE463" i="8"/>
  <c r="BF463" i="8"/>
  <c r="AN463" i="8"/>
  <c r="AW463" i="8"/>
  <c r="Z361" i="8"/>
  <c r="BR463" i="8"/>
  <c r="AG463" i="8"/>
  <c r="AM463" i="8"/>
  <c r="AI463" i="8"/>
  <c r="Y259" i="8"/>
  <c r="AG259" i="8"/>
  <c r="AF259" i="8"/>
  <c r="AA259" i="8"/>
  <c r="Z463" i="8"/>
  <c r="F51" i="10"/>
  <c r="C51" i="10" s="1"/>
  <c r="AS463" i="8"/>
  <c r="AB259" i="8"/>
  <c r="AC259" i="8"/>
  <c r="Y360" i="8"/>
  <c r="AA411" i="8"/>
  <c r="X360" i="8"/>
  <c r="Z411" i="8"/>
  <c r="AC411" i="8"/>
  <c r="W360" i="8"/>
  <c r="BM463" i="8"/>
  <c r="BL463" i="8"/>
  <c r="W411" i="8"/>
  <c r="BO463" i="8"/>
  <c r="AA360" i="8"/>
  <c r="Y310" i="8"/>
  <c r="AK463" i="8"/>
  <c r="Y411" i="8"/>
  <c r="F52" i="10"/>
  <c r="C52" i="10" s="1"/>
  <c r="Z358" i="8"/>
  <c r="AB258" i="8"/>
  <c r="AE258" i="8"/>
  <c r="BB463" i="8"/>
  <c r="W258" i="8"/>
  <c r="X361" i="8"/>
  <c r="Y361" i="8"/>
  <c r="AU463" i="8"/>
  <c r="BK463" i="8"/>
  <c r="AH463" i="8"/>
  <c r="AA258" i="8"/>
  <c r="BJ463" i="8"/>
  <c r="AF258" i="8"/>
  <c r="AR463" i="8"/>
  <c r="AB361" i="8"/>
  <c r="AO463" i="8"/>
  <c r="X258" i="8"/>
  <c r="Y258" i="8"/>
  <c r="AC258" i="8"/>
  <c r="AD258" i="8"/>
  <c r="Z259" i="8"/>
  <c r="F46" i="10"/>
  <c r="C46" i="10" s="1"/>
  <c r="BH463" i="8"/>
  <c r="AD463" i="8"/>
  <c r="X411" i="8"/>
  <c r="AQ463" i="8"/>
  <c r="H52" i="4"/>
  <c r="AB310" i="8"/>
  <c r="Z310" i="8"/>
  <c r="AA310" i="8"/>
  <c r="BK214" i="8"/>
  <c r="AR167" i="8"/>
  <c r="Z446" i="8"/>
  <c r="L167" i="8"/>
  <c r="E604" i="8"/>
  <c r="AB309" i="8"/>
  <c r="W446" i="8"/>
  <c r="Z307" i="8"/>
  <c r="BG214" i="8"/>
  <c r="O446" i="8"/>
  <c r="AA359" i="8"/>
  <c r="AW167" i="8"/>
  <c r="AT446" i="8"/>
  <c r="AD446" i="8"/>
  <c r="AC410" i="8"/>
  <c r="BQ461" i="8"/>
  <c r="AA308" i="8"/>
  <c r="AI446" i="8"/>
  <c r="AF257" i="8"/>
  <c r="AB167" i="8"/>
  <c r="BH167" i="8"/>
  <c r="Y513" i="8"/>
  <c r="AB409" i="8"/>
  <c r="H344" i="8"/>
  <c r="K344" i="8"/>
  <c r="J344" i="8"/>
  <c r="G344" i="8"/>
  <c r="E84" i="4"/>
  <c r="E97" i="4" s="1"/>
  <c r="I344" i="8"/>
  <c r="I498" i="8"/>
  <c r="L498" i="8"/>
  <c r="K498" i="8"/>
  <c r="J498" i="8"/>
  <c r="N498" i="8"/>
  <c r="M498" i="8"/>
  <c r="R498" i="8"/>
  <c r="Q498" i="8"/>
  <c r="O498" i="8"/>
  <c r="P498" i="8"/>
  <c r="BE167" i="8"/>
  <c r="D46" i="4"/>
  <c r="D156" i="4" s="1"/>
  <c r="E23" i="4" s="1"/>
  <c r="E46" i="4" s="1"/>
  <c r="G293" i="8"/>
  <c r="K293" i="8"/>
  <c r="E83" i="4"/>
  <c r="E96" i="4" s="1"/>
  <c r="J293" i="8"/>
  <c r="I293" i="8"/>
  <c r="H293" i="8"/>
  <c r="D45" i="4"/>
  <c r="D155" i="4" s="1"/>
  <c r="E22" i="4" s="1"/>
  <c r="E45" i="4" s="1"/>
  <c r="BP460" i="8"/>
  <c r="AF167" i="8"/>
  <c r="BL167" i="8"/>
  <c r="N167" i="8"/>
  <c r="AC167" i="8"/>
  <c r="BI167" i="8"/>
  <c r="G84" i="4"/>
  <c r="J346" i="8"/>
  <c r="I346" i="8"/>
  <c r="L346" i="8"/>
  <c r="M346" i="8"/>
  <c r="K346" i="8"/>
  <c r="N395" i="8"/>
  <c r="BR462" i="8"/>
  <c r="M167" i="8"/>
  <c r="I96" i="8"/>
  <c r="G79" i="4"/>
  <c r="J96" i="8"/>
  <c r="K96" i="8"/>
  <c r="M96" i="8"/>
  <c r="L96" i="8"/>
  <c r="L244" i="8"/>
  <c r="K244" i="8"/>
  <c r="I244" i="8"/>
  <c r="M244" i="8"/>
  <c r="G82" i="4"/>
  <c r="J244" i="8"/>
  <c r="K242" i="8"/>
  <c r="I242" i="8"/>
  <c r="J242" i="8"/>
  <c r="E82" i="4"/>
  <c r="E95" i="4" s="1"/>
  <c r="H242" i="8"/>
  <c r="G242" i="8"/>
  <c r="AN167" i="8"/>
  <c r="AK167" i="8"/>
  <c r="I295" i="8"/>
  <c r="G83" i="4"/>
  <c r="L295" i="8"/>
  <c r="K295" i="8"/>
  <c r="J295" i="8"/>
  <c r="M295" i="8"/>
  <c r="V446" i="8"/>
  <c r="AE446" i="8"/>
  <c r="AX446" i="8"/>
  <c r="J446" i="8"/>
  <c r="E88" i="4"/>
  <c r="E101" i="4" s="1"/>
  <c r="AA446" i="8"/>
  <c r="U446" i="8"/>
  <c r="AZ446" i="8"/>
  <c r="K446" i="8"/>
  <c r="Y446" i="8"/>
  <c r="G446" i="8"/>
  <c r="AJ446" i="8"/>
  <c r="AG446" i="8"/>
  <c r="T446" i="8"/>
  <c r="AU446" i="8"/>
  <c r="N446" i="8"/>
  <c r="AF446" i="8"/>
  <c r="AK446" i="8"/>
  <c r="AB446" i="8"/>
  <c r="X446" i="8"/>
  <c r="P446" i="8"/>
  <c r="AQ446" i="8"/>
  <c r="AY446" i="8"/>
  <c r="R446" i="8"/>
  <c r="AC446" i="8"/>
  <c r="AN446" i="8"/>
  <c r="AP446" i="8"/>
  <c r="AV446" i="8"/>
  <c r="AO446" i="8"/>
  <c r="M446" i="8"/>
  <c r="L446" i="8"/>
  <c r="S446" i="8"/>
  <c r="AM446" i="8"/>
  <c r="I446" i="8"/>
  <c r="H446" i="8"/>
  <c r="AL446" i="8"/>
  <c r="AR446" i="8"/>
  <c r="AS446" i="8"/>
  <c r="AW446" i="8"/>
  <c r="AH446" i="8"/>
  <c r="E79" i="4"/>
  <c r="E92" i="4" s="1"/>
  <c r="I94" i="8"/>
  <c r="H94" i="8"/>
  <c r="K94" i="8"/>
  <c r="M94" i="8"/>
  <c r="G94" i="8"/>
  <c r="L94" i="8"/>
  <c r="J94" i="8"/>
  <c r="L393" i="8"/>
  <c r="AE256" i="8"/>
  <c r="H40" i="8"/>
  <c r="L40" i="8"/>
  <c r="G40" i="8"/>
  <c r="J40" i="8"/>
  <c r="I40" i="8"/>
  <c r="M40" i="8"/>
  <c r="K40" i="8"/>
  <c r="F7" i="8"/>
  <c r="E78" i="4"/>
  <c r="E91" i="4" s="1"/>
  <c r="AK448" i="8"/>
  <c r="U448" i="8"/>
  <c r="AX448" i="8"/>
  <c r="BA448" i="8"/>
  <c r="P448" i="8"/>
  <c r="L448" i="8"/>
  <c r="AY448" i="8"/>
  <c r="K448" i="8"/>
  <c r="O448" i="8"/>
  <c r="AM448" i="8"/>
  <c r="AU448" i="8"/>
  <c r="AF448" i="8"/>
  <c r="J448" i="8"/>
  <c r="AA448" i="8"/>
  <c r="AZ448" i="8"/>
  <c r="S448" i="8"/>
  <c r="N448" i="8"/>
  <c r="G88" i="4"/>
  <c r="AW448" i="8"/>
  <c r="AB448" i="8"/>
  <c r="AP448" i="8"/>
  <c r="AL448" i="8"/>
  <c r="AC448" i="8"/>
  <c r="AG448" i="8"/>
  <c r="AJ448" i="8"/>
  <c r="M448" i="8"/>
  <c r="AQ448" i="8"/>
  <c r="X448" i="8"/>
  <c r="Z448" i="8"/>
  <c r="AO448" i="8"/>
  <c r="T448" i="8"/>
  <c r="AV448" i="8"/>
  <c r="AD448" i="8"/>
  <c r="AN448" i="8"/>
  <c r="AE448" i="8"/>
  <c r="AT448" i="8"/>
  <c r="Y448" i="8"/>
  <c r="V448" i="8"/>
  <c r="I448" i="8"/>
  <c r="AS448" i="8"/>
  <c r="AH448" i="8"/>
  <c r="W448" i="8"/>
  <c r="R448" i="8"/>
  <c r="BB448" i="8"/>
  <c r="AR448" i="8"/>
  <c r="AI448" i="8"/>
  <c r="Q448" i="8"/>
  <c r="AZ167" i="8"/>
  <c r="G78" i="4"/>
  <c r="J42" i="8"/>
  <c r="I42" i="8"/>
  <c r="H7" i="8"/>
  <c r="K42" i="8"/>
  <c r="L42" i="8"/>
  <c r="M42" i="8"/>
  <c r="H496" i="8"/>
  <c r="P496" i="8"/>
  <c r="M496" i="8"/>
  <c r="I496" i="8"/>
  <c r="K496" i="8"/>
  <c r="J496" i="8"/>
  <c r="O496" i="8"/>
  <c r="N496" i="8"/>
  <c r="L496" i="8"/>
  <c r="N397" i="8"/>
  <c r="K397" i="8"/>
  <c r="O397" i="8"/>
  <c r="I397" i="8"/>
  <c r="J397" i="8"/>
  <c r="M397" i="8"/>
  <c r="L397" i="8"/>
  <c r="H61" i="4"/>
  <c r="H57" i="4"/>
  <c r="H63" i="4"/>
  <c r="H67" i="4"/>
  <c r="H154" i="4" s="1"/>
  <c r="I21" i="4" s="1"/>
  <c r="H71" i="4"/>
  <c r="H58" i="4"/>
  <c r="H59" i="4"/>
  <c r="H62" i="4"/>
  <c r="H65" i="4"/>
  <c r="H68" i="4"/>
  <c r="H155" i="4" s="1"/>
  <c r="I22" i="4" s="1"/>
  <c r="H69" i="4"/>
  <c r="H156" i="4" s="1"/>
  <c r="I23" i="4" s="1"/>
  <c r="I46" i="4" s="1"/>
  <c r="H55" i="4"/>
  <c r="H60" i="4"/>
  <c r="I5" i="4"/>
  <c r="H73" i="4"/>
  <c r="H160" i="4" s="1"/>
  <c r="I27" i="4" s="1"/>
  <c r="H66" i="4"/>
  <c r="H153" i="4" s="1"/>
  <c r="I20" i="4" s="1"/>
  <c r="I43" i="4" s="1"/>
  <c r="H72" i="4"/>
  <c r="H159" i="4" s="1"/>
  <c r="I26" i="4" s="1"/>
  <c r="I49" i="4" s="1"/>
  <c r="H56" i="4"/>
  <c r="H599" i="8"/>
  <c r="H169" i="8"/>
  <c r="D14" i="10"/>
  <c r="C14" i="10"/>
  <c r="J47" i="4"/>
  <c r="J157" i="4" s="1"/>
  <c r="K24" i="4" s="1"/>
  <c r="G187" i="8"/>
  <c r="D44" i="4"/>
  <c r="D154" i="4" s="1"/>
  <c r="E21" i="4" s="1"/>
  <c r="E291" i="8"/>
  <c r="C83" i="4"/>
  <c r="C96" i="4" s="1"/>
  <c r="C147" i="4" s="1"/>
  <c r="D14" i="4" s="1"/>
  <c r="F291" i="8"/>
  <c r="I291" i="8"/>
  <c r="D319" i="8"/>
  <c r="H291" i="8"/>
  <c r="G291" i="8"/>
  <c r="E494" i="8"/>
  <c r="G494" i="8"/>
  <c r="M494" i="8"/>
  <c r="D518" i="8"/>
  <c r="I494" i="8"/>
  <c r="F494" i="8"/>
  <c r="K494" i="8"/>
  <c r="J494" i="8"/>
  <c r="N494" i="8"/>
  <c r="L494" i="8"/>
  <c r="H494" i="8"/>
  <c r="E32" i="8"/>
  <c r="D12" i="8"/>
  <c r="AG445" i="8"/>
  <c r="I445" i="8"/>
  <c r="AH445" i="8"/>
  <c r="W445" i="8"/>
  <c r="AD445" i="8"/>
  <c r="AE445" i="8"/>
  <c r="Z445" i="8"/>
  <c r="AC445" i="8"/>
  <c r="AO445" i="8"/>
  <c r="N445" i="8"/>
  <c r="D88" i="4"/>
  <c r="D101" i="4" s="1"/>
  <c r="Q445" i="8"/>
  <c r="AA445" i="8"/>
  <c r="AV445" i="8"/>
  <c r="AK445" i="8"/>
  <c r="AB445" i="8"/>
  <c r="AP445" i="8"/>
  <c r="V445" i="8"/>
  <c r="H445" i="8"/>
  <c r="T445" i="8"/>
  <c r="G445" i="8"/>
  <c r="AI445" i="8"/>
  <c r="K445" i="8"/>
  <c r="AS445" i="8"/>
  <c r="AN445" i="8"/>
  <c r="AX445" i="8"/>
  <c r="S445" i="8"/>
  <c r="AR445" i="8"/>
  <c r="AY445" i="8"/>
  <c r="Y445" i="8"/>
  <c r="AL445" i="8"/>
  <c r="AU445" i="8"/>
  <c r="P445" i="8"/>
  <c r="M445" i="8"/>
  <c r="R445" i="8"/>
  <c r="F445" i="8"/>
  <c r="X445" i="8"/>
  <c r="O445" i="8"/>
  <c r="AQ445" i="8"/>
  <c r="U445" i="8"/>
  <c r="L445" i="8"/>
  <c r="AJ445" i="8"/>
  <c r="AT445" i="8"/>
  <c r="J445" i="8"/>
  <c r="AM445" i="8"/>
  <c r="AF445" i="8"/>
  <c r="AW445" i="8"/>
  <c r="J294" i="8"/>
  <c r="H294" i="8"/>
  <c r="I294" i="8"/>
  <c r="K294" i="8"/>
  <c r="F83" i="4"/>
  <c r="L294" i="8"/>
  <c r="AJ167" i="8"/>
  <c r="BP167" i="8"/>
  <c r="AG167" i="8"/>
  <c r="BM167" i="8"/>
  <c r="H181" i="8"/>
  <c r="G216" i="8"/>
  <c r="G600" i="8"/>
  <c r="D43" i="4"/>
  <c r="D153" i="4" s="1"/>
  <c r="E20" i="4" s="1"/>
  <c r="AA444" i="8"/>
  <c r="J444" i="8"/>
  <c r="M444" i="8"/>
  <c r="AB444" i="8"/>
  <c r="U444" i="8"/>
  <c r="AL444" i="8"/>
  <c r="V444" i="8"/>
  <c r="F444" i="8"/>
  <c r="K444" i="8"/>
  <c r="W444" i="8"/>
  <c r="E444" i="8"/>
  <c r="X444" i="8"/>
  <c r="R444" i="8"/>
  <c r="S444" i="8"/>
  <c r="AC444" i="8"/>
  <c r="AI444" i="8"/>
  <c r="AU444" i="8"/>
  <c r="AE444" i="8"/>
  <c r="T444" i="8"/>
  <c r="AH444" i="8"/>
  <c r="G444" i="8"/>
  <c r="N444" i="8"/>
  <c r="AM444" i="8"/>
  <c r="AW444" i="8"/>
  <c r="D468" i="8"/>
  <c r="AO444" i="8"/>
  <c r="AN444" i="8"/>
  <c r="O444" i="8"/>
  <c r="AS444" i="8"/>
  <c r="AR444" i="8"/>
  <c r="H444" i="8"/>
  <c r="AG444" i="8"/>
  <c r="AD444" i="8"/>
  <c r="AK444" i="8"/>
  <c r="I444" i="8"/>
  <c r="AP444" i="8"/>
  <c r="AT444" i="8"/>
  <c r="L444" i="8"/>
  <c r="P444" i="8"/>
  <c r="AV444" i="8"/>
  <c r="Y444" i="8"/>
  <c r="AQ444" i="8"/>
  <c r="C88" i="4"/>
  <c r="C101" i="4" s="1"/>
  <c r="C152" i="4" s="1"/>
  <c r="D19" i="4" s="1"/>
  <c r="AX444" i="8"/>
  <c r="AJ444" i="8"/>
  <c r="Q444" i="8"/>
  <c r="AF444" i="8"/>
  <c r="Z444" i="8"/>
  <c r="I44" i="4"/>
  <c r="D84" i="4"/>
  <c r="D97" i="4" s="1"/>
  <c r="F343" i="8"/>
  <c r="H343" i="8"/>
  <c r="I343" i="8"/>
  <c r="J343" i="8"/>
  <c r="G343" i="8"/>
  <c r="L243" i="8"/>
  <c r="I243" i="8"/>
  <c r="K243" i="8"/>
  <c r="H243" i="8"/>
  <c r="J243" i="8"/>
  <c r="F82" i="4"/>
  <c r="J396" i="8"/>
  <c r="M396" i="8"/>
  <c r="K396" i="8"/>
  <c r="N396" i="8"/>
  <c r="L396" i="8"/>
  <c r="H396" i="8"/>
  <c r="I396" i="8"/>
  <c r="AO167" i="8"/>
  <c r="F488" i="8"/>
  <c r="G342" i="8"/>
  <c r="H342" i="8"/>
  <c r="F342" i="8"/>
  <c r="C84" i="4"/>
  <c r="C97" i="4" s="1"/>
  <c r="C148" i="4" s="1"/>
  <c r="D15" i="4" s="1"/>
  <c r="D370" i="8"/>
  <c r="I342" i="8"/>
  <c r="E342" i="8"/>
  <c r="H241" i="8"/>
  <c r="I241" i="8"/>
  <c r="F241" i="8"/>
  <c r="G241" i="8"/>
  <c r="J241" i="8"/>
  <c r="D82" i="4"/>
  <c r="D95" i="4" s="1"/>
  <c r="H39" i="8"/>
  <c r="E7" i="8"/>
  <c r="I39" i="8"/>
  <c r="K39" i="8"/>
  <c r="F39" i="8"/>
  <c r="L39" i="8"/>
  <c r="D78" i="4"/>
  <c r="D91" i="4" s="1"/>
  <c r="J39" i="8"/>
  <c r="M39" i="8"/>
  <c r="G39" i="8"/>
  <c r="E93" i="4"/>
  <c r="F49" i="10"/>
  <c r="C49" i="10" s="1"/>
  <c r="F80" i="4"/>
  <c r="H497" i="8"/>
  <c r="J497" i="8"/>
  <c r="O497" i="8"/>
  <c r="Q497" i="8"/>
  <c r="K497" i="8"/>
  <c r="I497" i="8"/>
  <c r="P497" i="8"/>
  <c r="L497" i="8"/>
  <c r="M497" i="8"/>
  <c r="N497" i="8"/>
  <c r="Y512" i="8"/>
  <c r="G92" i="8"/>
  <c r="H92" i="8"/>
  <c r="D123" i="8"/>
  <c r="F92" i="8"/>
  <c r="L92" i="8"/>
  <c r="C79" i="4"/>
  <c r="C92" i="4" s="1"/>
  <c r="C143" i="4" s="1"/>
  <c r="D10" i="4" s="1"/>
  <c r="I92" i="8"/>
  <c r="E92" i="8"/>
  <c r="M92" i="8"/>
  <c r="J92" i="8"/>
  <c r="K92" i="8"/>
  <c r="C47" i="10"/>
  <c r="D47" i="10"/>
  <c r="J345" i="8"/>
  <c r="L345" i="8"/>
  <c r="K345" i="8"/>
  <c r="I345" i="8"/>
  <c r="H345" i="8"/>
  <c r="F84" i="4"/>
  <c r="AV167" i="8"/>
  <c r="N15" i="10"/>
  <c r="F15" i="10" s="1"/>
  <c r="C72" i="10"/>
  <c r="AS167" i="8"/>
  <c r="M89" i="2"/>
  <c r="N89" i="2" s="1"/>
  <c r="L89" i="2"/>
  <c r="I38" i="8"/>
  <c r="H38" i="8"/>
  <c r="K38" i="8"/>
  <c r="E38" i="8"/>
  <c r="C78" i="4"/>
  <c r="C91" i="4" s="1"/>
  <c r="J38" i="8"/>
  <c r="M38" i="8"/>
  <c r="D7" i="8"/>
  <c r="D69" i="8"/>
  <c r="F38" i="8"/>
  <c r="L38" i="8"/>
  <c r="G38" i="8"/>
  <c r="O4" i="10"/>
  <c r="N37" i="10"/>
  <c r="I45" i="4"/>
  <c r="J292" i="8"/>
  <c r="F292" i="8"/>
  <c r="H292" i="8"/>
  <c r="D83" i="4"/>
  <c r="D96" i="4" s="1"/>
  <c r="G292" i="8"/>
  <c r="I292" i="8"/>
  <c r="L394" i="8"/>
  <c r="K394" i="8"/>
  <c r="I394" i="8"/>
  <c r="F394" i="8"/>
  <c r="J394" i="8"/>
  <c r="G394" i="8"/>
  <c r="H394" i="8"/>
  <c r="E421" i="8"/>
  <c r="F81" i="4"/>
  <c r="H120" i="4"/>
  <c r="H139" i="4" s="1"/>
  <c r="H158" i="4"/>
  <c r="I25" i="4" s="1"/>
  <c r="M93" i="8"/>
  <c r="F93" i="8"/>
  <c r="K93" i="8"/>
  <c r="I93" i="8"/>
  <c r="G93" i="8"/>
  <c r="L93" i="8"/>
  <c r="J93" i="8"/>
  <c r="H93" i="8"/>
  <c r="D79" i="4"/>
  <c r="D92" i="4" s="1"/>
  <c r="BI214" i="8"/>
  <c r="D217" i="8"/>
  <c r="C81" i="4"/>
  <c r="C94" i="4" s="1"/>
  <c r="C145" i="4" s="1"/>
  <c r="D12" i="4" s="1"/>
  <c r="G140" i="8"/>
  <c r="G599" i="8"/>
  <c r="G169" i="8"/>
  <c r="D81" i="4"/>
  <c r="D94" i="4" s="1"/>
  <c r="AJ447" i="8"/>
  <c r="AK447" i="8"/>
  <c r="M447" i="8"/>
  <c r="R447" i="8"/>
  <c r="L447" i="8"/>
  <c r="Z447" i="8"/>
  <c r="S447" i="8"/>
  <c r="AM447" i="8"/>
  <c r="AH447" i="8"/>
  <c r="AP447" i="8"/>
  <c r="AQ447" i="8"/>
  <c r="X447" i="8"/>
  <c r="V447" i="8"/>
  <c r="AW447" i="8"/>
  <c r="AG447" i="8"/>
  <c r="AL447" i="8"/>
  <c r="AV447" i="8"/>
  <c r="AU447" i="8"/>
  <c r="AE447" i="8"/>
  <c r="AS447" i="8"/>
  <c r="AF447" i="8"/>
  <c r="AY447" i="8"/>
  <c r="BA447" i="8"/>
  <c r="N447" i="8"/>
  <c r="AC447" i="8"/>
  <c r="I447" i="8"/>
  <c r="O447" i="8"/>
  <c r="AD447" i="8"/>
  <c r="AT447" i="8"/>
  <c r="AI447" i="8"/>
  <c r="K447" i="8"/>
  <c r="H447" i="8"/>
  <c r="T447" i="8"/>
  <c r="P447" i="8"/>
  <c r="AB447" i="8"/>
  <c r="W447" i="8"/>
  <c r="Y447" i="8"/>
  <c r="U447" i="8"/>
  <c r="Q447" i="8"/>
  <c r="AX447" i="8"/>
  <c r="AR447" i="8"/>
  <c r="J447" i="8"/>
  <c r="AO447" i="8"/>
  <c r="AZ447" i="8"/>
  <c r="F88" i="4"/>
  <c r="AN447" i="8"/>
  <c r="AA447" i="8"/>
  <c r="BD167" i="8"/>
  <c r="BA167" i="8"/>
  <c r="BE214" i="8"/>
  <c r="BQ167" i="8"/>
  <c r="H482" i="8"/>
  <c r="I482" i="8" s="1"/>
  <c r="F50" i="10"/>
  <c r="C50" i="10" s="1"/>
  <c r="F4" i="4"/>
  <c r="I5" i="2"/>
  <c r="H279" i="8"/>
  <c r="C80" i="4"/>
  <c r="C93" i="4" s="1"/>
  <c r="C144" i="4" s="1"/>
  <c r="D11" i="4" s="1"/>
  <c r="D170" i="8"/>
  <c r="M94" i="2"/>
  <c r="N94" i="2" s="1"/>
  <c r="G285" i="8"/>
  <c r="F495" i="8"/>
  <c r="N495" i="8"/>
  <c r="J495" i="8"/>
  <c r="L495" i="8"/>
  <c r="I495" i="8"/>
  <c r="K495" i="8"/>
  <c r="M495" i="8"/>
  <c r="H495" i="8"/>
  <c r="O495" i="8"/>
  <c r="G495" i="8"/>
  <c r="L95" i="8"/>
  <c r="J95" i="8"/>
  <c r="I95" i="8"/>
  <c r="H95" i="8"/>
  <c r="K95" i="8"/>
  <c r="M95" i="8"/>
  <c r="F79" i="4"/>
  <c r="F92" i="4" s="1"/>
  <c r="F214" i="8"/>
  <c r="F600" i="8"/>
  <c r="E69" i="4"/>
  <c r="E99" i="4"/>
  <c r="E150" i="4" s="1"/>
  <c r="E67" i="4"/>
  <c r="E68" i="4"/>
  <c r="E66" i="4"/>
  <c r="G240" i="8"/>
  <c r="D268" i="8"/>
  <c r="E240" i="8"/>
  <c r="H240" i="8"/>
  <c r="I240" i="8"/>
  <c r="F240" i="8"/>
  <c r="C82" i="4"/>
  <c r="C95" i="4" s="1"/>
  <c r="C146" i="4" s="1"/>
  <c r="D13" i="4" s="1"/>
  <c r="D8" i="8"/>
  <c r="D548" i="8"/>
  <c r="AE412" i="8"/>
  <c r="D80" i="4"/>
  <c r="D93" i="4" s="1"/>
  <c r="I41" i="8"/>
  <c r="K41" i="8"/>
  <c r="J41" i="8"/>
  <c r="L41" i="8"/>
  <c r="H41" i="8"/>
  <c r="M41" i="8"/>
  <c r="F78" i="4"/>
  <c r="G7" i="8"/>
  <c r="D320" i="8" l="1"/>
  <c r="O395" i="8"/>
  <c r="P395" i="8" s="1"/>
  <c r="BQ460" i="8"/>
  <c r="AC309" i="8"/>
  <c r="AF412" i="8"/>
  <c r="D269" i="8"/>
  <c r="G550" i="8"/>
  <c r="D218" i="8"/>
  <c r="Z512" i="8"/>
  <c r="AA512" i="8" s="1"/>
  <c r="D371" i="8"/>
  <c r="AB308" i="8"/>
  <c r="AC308" i="8" s="1"/>
  <c r="AA358" i="8"/>
  <c r="AB358" i="8" s="1"/>
  <c r="E551" i="8"/>
  <c r="E420" i="8"/>
  <c r="D171" i="8"/>
  <c r="D124" i="8"/>
  <c r="G551" i="8"/>
  <c r="F58" i="4" s="1"/>
  <c r="D519" i="8"/>
  <c r="H550" i="8"/>
  <c r="AF256" i="8"/>
  <c r="AC409" i="8"/>
  <c r="AD409" i="8" s="1"/>
  <c r="BR461" i="8"/>
  <c r="AA307" i="8"/>
  <c r="E422" i="8"/>
  <c r="D469" i="8"/>
  <c r="M393" i="8"/>
  <c r="N393" i="8" s="1"/>
  <c r="BS462" i="8"/>
  <c r="Z513" i="8"/>
  <c r="AG257" i="8"/>
  <c r="AH257" i="8" s="1"/>
  <c r="AD410" i="8"/>
  <c r="AB359" i="8"/>
  <c r="AC359" i="8" s="1"/>
  <c r="W510" i="8"/>
  <c r="F550" i="8"/>
  <c r="E550" i="8"/>
  <c r="X511" i="8"/>
  <c r="AD411" i="8"/>
  <c r="AH259" i="8"/>
  <c r="AC310" i="8"/>
  <c r="AB360" i="8"/>
  <c r="AC361" i="8"/>
  <c r="BS463" i="8"/>
  <c r="AG258" i="8"/>
  <c r="AD309" i="8"/>
  <c r="F91" i="4"/>
  <c r="E156" i="4"/>
  <c r="F23" i="4" s="1"/>
  <c r="I414" i="8"/>
  <c r="O396" i="8"/>
  <c r="P397" i="8"/>
  <c r="Q496" i="8"/>
  <c r="BC448" i="8"/>
  <c r="BA446" i="8"/>
  <c r="N346" i="8"/>
  <c r="G602" i="8"/>
  <c r="L344" i="8"/>
  <c r="E170" i="8"/>
  <c r="J291" i="8"/>
  <c r="K343" i="8"/>
  <c r="H597" i="8"/>
  <c r="I50" i="4"/>
  <c r="I160" i="4" s="1"/>
  <c r="J27" i="4" s="1"/>
  <c r="J50" i="4" s="1"/>
  <c r="AG256" i="8"/>
  <c r="I156" i="4"/>
  <c r="J23" i="4" s="1"/>
  <c r="J46" i="4" s="1"/>
  <c r="D102" i="4"/>
  <c r="I363" i="8"/>
  <c r="I60" i="4"/>
  <c r="J5" i="4"/>
  <c r="I56" i="4"/>
  <c r="I57" i="4"/>
  <c r="I72" i="4"/>
  <c r="I159" i="4" s="1"/>
  <c r="J26" i="4" s="1"/>
  <c r="I59" i="4"/>
  <c r="I73" i="4"/>
  <c r="I63" i="4"/>
  <c r="I71" i="4"/>
  <c r="I62" i="4"/>
  <c r="I66" i="4"/>
  <c r="I153" i="4" s="1"/>
  <c r="J20" i="4" s="1"/>
  <c r="I68" i="4"/>
  <c r="I155" i="4" s="1"/>
  <c r="J22" i="4" s="1"/>
  <c r="I58" i="4"/>
  <c r="I65" i="4"/>
  <c r="I67" i="4"/>
  <c r="I154" i="4" s="1"/>
  <c r="J21" i="4" s="1"/>
  <c r="J44" i="4" s="1"/>
  <c r="I61" i="4"/>
  <c r="I69" i="4"/>
  <c r="I55" i="4"/>
  <c r="S498" i="8"/>
  <c r="F94" i="4"/>
  <c r="N295" i="8"/>
  <c r="H75" i="4"/>
  <c r="AI259" i="8"/>
  <c r="L293" i="8"/>
  <c r="L242" i="8"/>
  <c r="E155" i="4"/>
  <c r="F22" i="4" s="1"/>
  <c r="N244" i="8"/>
  <c r="AY444" i="8"/>
  <c r="D36" i="4"/>
  <c r="I48" i="4"/>
  <c r="I158" i="4" s="1"/>
  <c r="J25" i="4" s="1"/>
  <c r="AZ445" i="8"/>
  <c r="K47" i="4"/>
  <c r="K157" i="4" s="1"/>
  <c r="L24" i="4" s="1"/>
  <c r="D567" i="8"/>
  <c r="D568" i="8" s="1"/>
  <c r="C55" i="4"/>
  <c r="D15" i="10"/>
  <c r="C15" i="10" s="1"/>
  <c r="I261" i="8"/>
  <c r="G414" i="8"/>
  <c r="G604" i="8"/>
  <c r="D33" i="4"/>
  <c r="K241" i="8"/>
  <c r="E606" i="8"/>
  <c r="E515" i="8"/>
  <c r="O494" i="8"/>
  <c r="E44" i="4"/>
  <c r="E154" i="4" s="1"/>
  <c r="F21" i="4" s="1"/>
  <c r="O37" i="10"/>
  <c r="P4" i="10"/>
  <c r="D11" i="8"/>
  <c r="D70" i="8"/>
  <c r="C102" i="4"/>
  <c r="P495" i="8"/>
  <c r="D34" i="4"/>
  <c r="K292" i="8"/>
  <c r="M243" i="8"/>
  <c r="AG412" i="8"/>
  <c r="F597" i="8"/>
  <c r="F59" i="8"/>
  <c r="E43" i="4"/>
  <c r="E153" i="4" s="1"/>
  <c r="F20" i="4" s="1"/>
  <c r="M294" i="8"/>
  <c r="F46" i="4"/>
  <c r="R497" i="8"/>
  <c r="F261" i="8"/>
  <c r="F601" i="8"/>
  <c r="F216" i="8"/>
  <c r="BB447" i="8"/>
  <c r="E597" i="8"/>
  <c r="E59" i="8"/>
  <c r="H59" i="8"/>
  <c r="E603" i="8"/>
  <c r="E363" i="8"/>
  <c r="G488" i="8"/>
  <c r="G465" i="8"/>
  <c r="G605" i="8"/>
  <c r="F96" i="4"/>
  <c r="F604" i="8"/>
  <c r="F414" i="8"/>
  <c r="E598" i="8"/>
  <c r="E113" i="8"/>
  <c r="D42" i="4"/>
  <c r="I312" i="8"/>
  <c r="H261" i="8"/>
  <c r="H601" i="8"/>
  <c r="F45" i="4"/>
  <c r="H602" i="8"/>
  <c r="E6" i="8"/>
  <c r="I59" i="8"/>
  <c r="I465" i="8"/>
  <c r="I605" i="8"/>
  <c r="E465" i="8"/>
  <c r="E605" i="8"/>
  <c r="F606" i="8"/>
  <c r="F515" i="8"/>
  <c r="F602" i="8"/>
  <c r="F312" i="8"/>
  <c r="E601" i="8"/>
  <c r="E261" i="8"/>
  <c r="M529" i="8"/>
  <c r="M531" i="8"/>
  <c r="M560" i="8" s="1"/>
  <c r="J529" i="8"/>
  <c r="M532" i="8"/>
  <c r="M561" i="8" s="1"/>
  <c r="N533" i="8"/>
  <c r="J530" i="8"/>
  <c r="J559" i="8" s="1"/>
  <c r="I69" i="2"/>
  <c r="G111" i="4" s="1"/>
  <c r="I529" i="8"/>
  <c r="G4" i="4"/>
  <c r="G57" i="4" s="1"/>
  <c r="J37" i="2"/>
  <c r="J36" i="2"/>
  <c r="K39" i="2"/>
  <c r="L39" i="2"/>
  <c r="M42" i="2"/>
  <c r="K86" i="4" s="1"/>
  <c r="L34" i="2"/>
  <c r="I531" i="8"/>
  <c r="I560" i="8" s="1"/>
  <c r="M44" i="2"/>
  <c r="M41" i="2"/>
  <c r="H83" i="8"/>
  <c r="H383" i="8"/>
  <c r="K530" i="8"/>
  <c r="K559" i="8" s="1"/>
  <c r="J38" i="2"/>
  <c r="K34" i="2"/>
  <c r="M37" i="2"/>
  <c r="M34" i="2"/>
  <c r="J41" i="2"/>
  <c r="L43" i="2"/>
  <c r="H29" i="8"/>
  <c r="I63" i="2"/>
  <c r="I59" i="2"/>
  <c r="I72" i="2"/>
  <c r="G115" i="4" s="1"/>
  <c r="M530" i="8"/>
  <c r="M559" i="8" s="1"/>
  <c r="I66" i="2"/>
  <c r="G108" i="4" s="1"/>
  <c r="J40" i="2"/>
  <c r="K35" i="2"/>
  <c r="K42" i="2"/>
  <c r="I86" i="4" s="1"/>
  <c r="L35" i="2"/>
  <c r="L38" i="2"/>
  <c r="N41" i="2"/>
  <c r="J5" i="2"/>
  <c r="H231" i="8"/>
  <c r="H31" i="8"/>
  <c r="K529" i="8"/>
  <c r="J531" i="8"/>
  <c r="J560" i="8" s="1"/>
  <c r="L42" i="2"/>
  <c r="J86" i="4" s="1"/>
  <c r="M35" i="2"/>
  <c r="I532" i="8"/>
  <c r="I561" i="8" s="1"/>
  <c r="K43" i="2"/>
  <c r="J44" i="2"/>
  <c r="H85" i="8"/>
  <c r="H137" i="8"/>
  <c r="L529" i="8"/>
  <c r="I58" i="2"/>
  <c r="J39" i="2"/>
  <c r="K37" i="2"/>
  <c r="K38" i="2"/>
  <c r="L36" i="2"/>
  <c r="M39" i="2"/>
  <c r="L44" i="2"/>
  <c r="M43" i="2"/>
  <c r="I65" i="2"/>
  <c r="G107" i="4" s="1"/>
  <c r="J35" i="2"/>
  <c r="J42" i="2"/>
  <c r="H86" i="4" s="1"/>
  <c r="K40" i="2"/>
  <c r="K36" i="2"/>
  <c r="L40" i="2"/>
  <c r="M36" i="2"/>
  <c r="L532" i="8"/>
  <c r="L561" i="8" s="1"/>
  <c r="I530" i="8"/>
  <c r="I559" i="8" s="1"/>
  <c r="J43" i="2"/>
  <c r="K41" i="2"/>
  <c r="H282" i="8"/>
  <c r="H435" i="8"/>
  <c r="H184" i="8"/>
  <c r="H332" i="8"/>
  <c r="H333" i="8"/>
  <c r="K532" i="8"/>
  <c r="K561" i="8" s="1"/>
  <c r="H384" i="8"/>
  <c r="K44" i="2"/>
  <c r="I68" i="2"/>
  <c r="G110" i="4" s="1"/>
  <c r="K531" i="8"/>
  <c r="K560" i="8" s="1"/>
  <c r="N43" i="2"/>
  <c r="L530" i="8"/>
  <c r="L559" i="8" s="1"/>
  <c r="L37" i="2"/>
  <c r="M40" i="2"/>
  <c r="N44" i="2"/>
  <c r="I67" i="2"/>
  <c r="G109" i="4" s="1"/>
  <c r="L41" i="2"/>
  <c r="I64" i="2"/>
  <c r="G106" i="4" s="1"/>
  <c r="J34" i="2"/>
  <c r="M38" i="2"/>
  <c r="H28" i="8"/>
  <c r="H30" i="8" s="1"/>
  <c r="N36" i="2"/>
  <c r="N39" i="2"/>
  <c r="N40" i="2"/>
  <c r="N34" i="2"/>
  <c r="N38" i="2"/>
  <c r="N42" i="2"/>
  <c r="L86" i="4" s="1"/>
  <c r="N37" i="2"/>
  <c r="N35" i="2"/>
  <c r="J532" i="8"/>
  <c r="J561" i="8" s="1"/>
  <c r="L531" i="8"/>
  <c r="L560" i="8" s="1"/>
  <c r="M394" i="8"/>
  <c r="M345" i="8"/>
  <c r="F113" i="8"/>
  <c r="F598" i="8"/>
  <c r="H598" i="8"/>
  <c r="H113" i="8"/>
  <c r="D38" i="4"/>
  <c r="F32" i="8"/>
  <c r="E12" i="8"/>
  <c r="I515" i="8"/>
  <c r="I606" i="8"/>
  <c r="D37" i="4"/>
  <c r="F67" i="4"/>
  <c r="F99" i="4"/>
  <c r="F150" i="4" s="1"/>
  <c r="F66" i="4"/>
  <c r="F69" i="4"/>
  <c r="F68" i="4"/>
  <c r="F155" i="4" s="1"/>
  <c r="G22" i="4" s="1"/>
  <c r="E217" i="8"/>
  <c r="D35" i="4"/>
  <c r="G59" i="8"/>
  <c r="G597" i="8"/>
  <c r="F97" i="4"/>
  <c r="G113" i="8"/>
  <c r="G598" i="8"/>
  <c r="F363" i="8"/>
  <c r="F603" i="8"/>
  <c r="G312" i="8"/>
  <c r="E312" i="8"/>
  <c r="E602" i="8"/>
  <c r="E102" i="4"/>
  <c r="J240" i="8"/>
  <c r="G601" i="8"/>
  <c r="G261" i="8"/>
  <c r="F93" i="4"/>
  <c r="H603" i="8"/>
  <c r="H363" i="8"/>
  <c r="F95" i="4"/>
  <c r="F605" i="8"/>
  <c r="F465" i="8"/>
  <c r="H515" i="8"/>
  <c r="H606" i="8"/>
  <c r="H312" i="8"/>
  <c r="F101" i="4"/>
  <c r="F57" i="4"/>
  <c r="H604" i="8"/>
  <c r="H414" i="8"/>
  <c r="I113" i="8"/>
  <c r="J342" i="8"/>
  <c r="G603" i="8"/>
  <c r="G363" i="8"/>
  <c r="H605" i="8"/>
  <c r="H465" i="8"/>
  <c r="H600" i="8"/>
  <c r="H216" i="8"/>
  <c r="G515" i="8"/>
  <c r="G606" i="8"/>
  <c r="H551" i="8" l="1"/>
  <c r="H318" i="8"/>
  <c r="N294" i="8"/>
  <c r="AH256" i="8"/>
  <c r="Q395" i="8"/>
  <c r="AB512" i="8"/>
  <c r="BD448" i="8"/>
  <c r="AC358" i="8"/>
  <c r="N243" i="8"/>
  <c r="O393" i="8"/>
  <c r="P393" i="8" s="1"/>
  <c r="T498" i="8"/>
  <c r="L343" i="8"/>
  <c r="R496" i="8"/>
  <c r="AI257" i="8"/>
  <c r="AE309" i="8"/>
  <c r="AD361" i="8"/>
  <c r="AE411" i="8"/>
  <c r="D57" i="4"/>
  <c r="D144" i="4" s="1"/>
  <c r="E11" i="4" s="1"/>
  <c r="E34" i="4" s="1"/>
  <c r="E144" i="4" s="1"/>
  <c r="F11" i="4" s="1"/>
  <c r="X510" i="8"/>
  <c r="AE410" i="8"/>
  <c r="AA513" i="8"/>
  <c r="BS461" i="8"/>
  <c r="E555" i="8"/>
  <c r="K240" i="8"/>
  <c r="E218" i="8"/>
  <c r="I517" i="8"/>
  <c r="N345" i="8"/>
  <c r="S497" i="8"/>
  <c r="K291" i="8"/>
  <c r="M344" i="8"/>
  <c r="N344" i="8" s="1"/>
  <c r="O346" i="8"/>
  <c r="P346" i="8" s="1"/>
  <c r="Q397" i="8"/>
  <c r="AH258" i="8"/>
  <c r="AC360" i="8"/>
  <c r="I467" i="8"/>
  <c r="F551" i="8"/>
  <c r="D14" i="8"/>
  <c r="D15" i="8" s="1"/>
  <c r="P494" i="8"/>
  <c r="BA445" i="8"/>
  <c r="AZ444" i="8"/>
  <c r="O295" i="8"/>
  <c r="P295" i="8" s="1"/>
  <c r="E171" i="8"/>
  <c r="BB446" i="8"/>
  <c r="BC446" i="8" s="1"/>
  <c r="AD359" i="8"/>
  <c r="AD310" i="8"/>
  <c r="Y511" i="8"/>
  <c r="E57" i="4"/>
  <c r="AB307" i="8"/>
  <c r="D58" i="4"/>
  <c r="D145" i="4" s="1"/>
  <c r="E12" i="4" s="1"/>
  <c r="E35" i="4" s="1"/>
  <c r="BR460" i="8"/>
  <c r="AF411" i="8"/>
  <c r="AF309" i="8"/>
  <c r="I75" i="4"/>
  <c r="F156" i="4"/>
  <c r="G23" i="4" s="1"/>
  <c r="F170" i="8"/>
  <c r="P396" i="8"/>
  <c r="H607" i="8"/>
  <c r="AD308" i="8"/>
  <c r="J45" i="4"/>
  <c r="O345" i="8"/>
  <c r="J49" i="4"/>
  <c r="O244" i="8"/>
  <c r="M293" i="8"/>
  <c r="U498" i="8"/>
  <c r="J43" i="4"/>
  <c r="J60" i="4"/>
  <c r="J71" i="4"/>
  <c r="J61" i="4"/>
  <c r="J62" i="4"/>
  <c r="J65" i="4"/>
  <c r="J67" i="4"/>
  <c r="J154" i="4" s="1"/>
  <c r="K21" i="4" s="1"/>
  <c r="K44" i="4" s="1"/>
  <c r="J55" i="4"/>
  <c r="J58" i="4"/>
  <c r="J68" i="4"/>
  <c r="J59" i="4"/>
  <c r="J63" i="4"/>
  <c r="J57" i="4"/>
  <c r="J66" i="4"/>
  <c r="K5" i="4"/>
  <c r="J69" i="4"/>
  <c r="J156" i="4" s="1"/>
  <c r="K23" i="4" s="1"/>
  <c r="K46" i="4" s="1"/>
  <c r="J73" i="4"/>
  <c r="J160" i="4" s="1"/>
  <c r="K27" i="4" s="1"/>
  <c r="K50" i="4" s="1"/>
  <c r="J72" i="4"/>
  <c r="J56" i="4"/>
  <c r="AJ259" i="8"/>
  <c r="AI256" i="8"/>
  <c r="AE409" i="8"/>
  <c r="BB445" i="8"/>
  <c r="M242" i="8"/>
  <c r="G45" i="4"/>
  <c r="L291" i="8"/>
  <c r="H467" i="8"/>
  <c r="G46" i="4"/>
  <c r="F102" i="4"/>
  <c r="F44" i="4"/>
  <c r="F154" i="4" s="1"/>
  <c r="G21" i="4" s="1"/>
  <c r="G267" i="8"/>
  <c r="M390" i="8"/>
  <c r="L85" i="4"/>
  <c r="I538" i="8"/>
  <c r="I558" i="8"/>
  <c r="E369" i="8"/>
  <c r="E370" i="8"/>
  <c r="F267" i="8"/>
  <c r="H122" i="8"/>
  <c r="L87" i="4"/>
  <c r="M491" i="8"/>
  <c r="H334" i="8"/>
  <c r="L143" i="8"/>
  <c r="K80" i="4"/>
  <c r="K87" i="4"/>
  <c r="L491" i="8"/>
  <c r="L558" i="8"/>
  <c r="K237" i="8"/>
  <c r="J82" i="4"/>
  <c r="J35" i="8"/>
  <c r="I78" i="4"/>
  <c r="K45" i="2"/>
  <c r="J78" i="4"/>
  <c r="K35" i="8"/>
  <c r="L45" i="2"/>
  <c r="F43" i="4"/>
  <c r="F153" i="4" s="1"/>
  <c r="G20" i="4" s="1"/>
  <c r="F607" i="8"/>
  <c r="G607" i="8"/>
  <c r="M237" i="8"/>
  <c r="L82" i="4"/>
  <c r="J85" i="4"/>
  <c r="K390" i="8"/>
  <c r="K339" i="8"/>
  <c r="J84" i="4"/>
  <c r="K441" i="8"/>
  <c r="J88" i="4"/>
  <c r="J79" i="4"/>
  <c r="K89" i="8"/>
  <c r="R72" i="2"/>
  <c r="H82" i="4"/>
  <c r="I237" i="8"/>
  <c r="E267" i="8"/>
  <c r="E268" i="8"/>
  <c r="F318" i="8"/>
  <c r="L47" i="4"/>
  <c r="L157" i="4" s="1"/>
  <c r="M24" i="4" s="1"/>
  <c r="G58" i="4"/>
  <c r="K342" i="8"/>
  <c r="E318" i="8"/>
  <c r="E319" i="8"/>
  <c r="G68" i="8"/>
  <c r="L78" i="4"/>
  <c r="M35" i="8"/>
  <c r="N45" i="2"/>
  <c r="J143" i="8"/>
  <c r="I80" i="4"/>
  <c r="L288" i="8"/>
  <c r="K83" i="4"/>
  <c r="K558" i="8"/>
  <c r="I73" i="2"/>
  <c r="G105" i="4"/>
  <c r="G116" i="4" s="1"/>
  <c r="J83" i="4"/>
  <c r="K288" i="8"/>
  <c r="N562" i="8"/>
  <c r="AG411" i="8"/>
  <c r="BC447" i="8"/>
  <c r="AH412" i="8"/>
  <c r="L241" i="8"/>
  <c r="L240" i="8"/>
  <c r="K79" i="4"/>
  <c r="L89" i="8"/>
  <c r="K81" i="4"/>
  <c r="L190" i="8"/>
  <c r="F68" i="8"/>
  <c r="G369" i="8"/>
  <c r="G318" i="8"/>
  <c r="F122" i="8"/>
  <c r="L84" i="4"/>
  <c r="M339" i="8"/>
  <c r="K82" i="4"/>
  <c r="L237" i="8"/>
  <c r="L88" i="4"/>
  <c r="M441" i="8"/>
  <c r="J441" i="8"/>
  <c r="I88" i="4"/>
  <c r="J339" i="8"/>
  <c r="I84" i="4"/>
  <c r="J80" i="4"/>
  <c r="K143" i="8"/>
  <c r="H281" i="8"/>
  <c r="H283" i="8" s="1"/>
  <c r="H230" i="8"/>
  <c r="H232" i="8" s="1"/>
  <c r="I79" i="4"/>
  <c r="J89" i="8"/>
  <c r="H385" i="8"/>
  <c r="I83" i="4"/>
  <c r="J288" i="8"/>
  <c r="F517" i="8"/>
  <c r="E467" i="8"/>
  <c r="E468" i="8"/>
  <c r="G467" i="8"/>
  <c r="H68" i="8"/>
  <c r="T497" i="8"/>
  <c r="N394" i="8"/>
  <c r="G517" i="8"/>
  <c r="F369" i="8"/>
  <c r="L83" i="4"/>
  <c r="M288" i="8"/>
  <c r="K84" i="4"/>
  <c r="L339" i="8"/>
  <c r="J390" i="8"/>
  <c r="I85" i="4"/>
  <c r="J237" i="8"/>
  <c r="I82" i="4"/>
  <c r="I441" i="8"/>
  <c r="H88" i="4"/>
  <c r="H540" i="8"/>
  <c r="H542" i="8" s="1"/>
  <c r="H84" i="4"/>
  <c r="I339" i="8"/>
  <c r="J87" i="4"/>
  <c r="K491" i="8"/>
  <c r="H80" i="4"/>
  <c r="I143" i="8"/>
  <c r="J558" i="8"/>
  <c r="F217" i="8"/>
  <c r="C75" i="4"/>
  <c r="C142" i="4"/>
  <c r="M190" i="8"/>
  <c r="L81" i="4"/>
  <c r="I60" i="2"/>
  <c r="R71" i="2"/>
  <c r="F421" i="8"/>
  <c r="F420" i="8"/>
  <c r="F12" i="8"/>
  <c r="G32" i="8"/>
  <c r="M143" i="8"/>
  <c r="L80" i="4"/>
  <c r="H183" i="8"/>
  <c r="H185" i="8" s="1"/>
  <c r="J81" i="4"/>
  <c r="K190" i="8"/>
  <c r="I491" i="8"/>
  <c r="H87" i="4"/>
  <c r="I89" i="8"/>
  <c r="H79" i="4"/>
  <c r="J190" i="8"/>
  <c r="I81" i="4"/>
  <c r="I87" i="4"/>
  <c r="J491" i="8"/>
  <c r="H434" i="8"/>
  <c r="H436" i="8" s="1"/>
  <c r="H438" i="8" s="1"/>
  <c r="H85" i="4"/>
  <c r="I390" i="8"/>
  <c r="L390" i="8"/>
  <c r="K85" i="4"/>
  <c r="H81" i="4"/>
  <c r="I190" i="8"/>
  <c r="E68" i="8"/>
  <c r="E69" i="8"/>
  <c r="E58" i="4"/>
  <c r="E517" i="8"/>
  <c r="E518" i="8"/>
  <c r="G420" i="8"/>
  <c r="M343" i="8"/>
  <c r="J48" i="4"/>
  <c r="Q495" i="8"/>
  <c r="G122" i="8"/>
  <c r="H78" i="4"/>
  <c r="I35" i="8"/>
  <c r="J45" i="2"/>
  <c r="H267" i="8"/>
  <c r="H420" i="8"/>
  <c r="H369" i="8"/>
  <c r="H517" i="8"/>
  <c r="F467" i="8"/>
  <c r="L79" i="4"/>
  <c r="M89" i="8"/>
  <c r="H82" i="8"/>
  <c r="H84" i="8" s="1"/>
  <c r="H86" i="8" s="1"/>
  <c r="H136" i="8"/>
  <c r="H138" i="8" s="1"/>
  <c r="I288" i="8"/>
  <c r="H83" i="4"/>
  <c r="K5" i="2"/>
  <c r="H4" i="4"/>
  <c r="H99" i="4" s="1"/>
  <c r="H150" i="4" s="1"/>
  <c r="I17" i="4" s="1"/>
  <c r="J534" i="8"/>
  <c r="C58" i="13"/>
  <c r="K78" i="4"/>
  <c r="L35" i="8"/>
  <c r="M45" i="2"/>
  <c r="L441" i="8"/>
  <c r="K88" i="4"/>
  <c r="G99" i="4"/>
  <c r="G150" i="4" s="1"/>
  <c r="G66" i="4"/>
  <c r="G68" i="4"/>
  <c r="G69" i="4"/>
  <c r="G67" i="4"/>
  <c r="G91" i="4"/>
  <c r="G94" i="4"/>
  <c r="G93" i="4"/>
  <c r="G92" i="4"/>
  <c r="G96" i="4"/>
  <c r="G95" i="4"/>
  <c r="G97" i="4"/>
  <c r="G101" i="4"/>
  <c r="M558" i="8"/>
  <c r="E122" i="8"/>
  <c r="E123" i="8"/>
  <c r="H488" i="8"/>
  <c r="E607" i="8"/>
  <c r="L292" i="8"/>
  <c r="P37" i="10"/>
  <c r="Q4" i="10"/>
  <c r="BE448" i="8"/>
  <c r="S496" i="8"/>
  <c r="H555" i="8" l="1"/>
  <c r="G555" i="8"/>
  <c r="F555" i="8"/>
  <c r="O394" i="8"/>
  <c r="G556" i="8"/>
  <c r="M240" i="8"/>
  <c r="E553" i="8"/>
  <c r="F552" i="8"/>
  <c r="M291" i="8"/>
  <c r="AK259" i="8"/>
  <c r="V498" i="8"/>
  <c r="Q393" i="8"/>
  <c r="Q346" i="8"/>
  <c r="AD360" i="8"/>
  <c r="R397" i="8"/>
  <c r="I557" i="8"/>
  <c r="F422" i="8"/>
  <c r="E469" i="8"/>
  <c r="G553" i="8"/>
  <c r="F553" i="8"/>
  <c r="E371" i="8"/>
  <c r="BC445" i="8"/>
  <c r="N293" i="8"/>
  <c r="O293" i="8" s="1"/>
  <c r="P345" i="8"/>
  <c r="O344" i="8"/>
  <c r="G170" i="8"/>
  <c r="AE310" i="8"/>
  <c r="D16" i="8"/>
  <c r="AF410" i="8"/>
  <c r="AE361" i="8"/>
  <c r="AJ257" i="8"/>
  <c r="AD358" i="8"/>
  <c r="AC512" i="8"/>
  <c r="H553" i="8"/>
  <c r="G549" i="8"/>
  <c r="E124" i="8"/>
  <c r="H557" i="8"/>
  <c r="E557" i="8"/>
  <c r="F554" i="8"/>
  <c r="U497" i="8"/>
  <c r="E556" i="8"/>
  <c r="D65" i="4" s="1"/>
  <c r="D152" i="4" s="1"/>
  <c r="E19" i="4" s="1"/>
  <c r="G554" i="8"/>
  <c r="E269" i="8"/>
  <c r="E554" i="8"/>
  <c r="P244" i="8"/>
  <c r="Q244" i="8" s="1"/>
  <c r="AE359" i="8"/>
  <c r="Q396" i="8"/>
  <c r="AG309" i="8"/>
  <c r="Z511" i="8"/>
  <c r="AA511" i="8" s="1"/>
  <c r="I556" i="8"/>
  <c r="AI258" i="8"/>
  <c r="Y510" i="8"/>
  <c r="F556" i="8"/>
  <c r="H552" i="8"/>
  <c r="E519" i="8"/>
  <c r="M292" i="8"/>
  <c r="N292" i="8" s="1"/>
  <c r="E549" i="8"/>
  <c r="H554" i="8"/>
  <c r="G557" i="8"/>
  <c r="F557" i="8"/>
  <c r="F549" i="8"/>
  <c r="BD447" i="8"/>
  <c r="E320" i="8"/>
  <c r="E552" i="8"/>
  <c r="H549" i="8"/>
  <c r="G552" i="8"/>
  <c r="F59" i="4" s="1"/>
  <c r="H556" i="8"/>
  <c r="Q295" i="8"/>
  <c r="BS460" i="8"/>
  <c r="AC307" i="8"/>
  <c r="BA444" i="8"/>
  <c r="Q494" i="8"/>
  <c r="AB513" i="8"/>
  <c r="O243" i="8"/>
  <c r="R395" i="8"/>
  <c r="O294" i="8"/>
  <c r="AH309" i="8"/>
  <c r="J153" i="4"/>
  <c r="K20" i="4" s="1"/>
  <c r="K43" i="4" s="1"/>
  <c r="J159" i="4"/>
  <c r="K26" i="4" s="1"/>
  <c r="K49" i="4" s="1"/>
  <c r="F171" i="8"/>
  <c r="J155" i="4"/>
  <c r="K22" i="4" s="1"/>
  <c r="K45" i="4" s="1"/>
  <c r="J158" i="4"/>
  <c r="K25" i="4" s="1"/>
  <c r="K48" i="4" s="1"/>
  <c r="F370" i="8"/>
  <c r="F468" i="8"/>
  <c r="BD446" i="8"/>
  <c r="R393" i="8"/>
  <c r="AE308" i="8"/>
  <c r="G421" i="8"/>
  <c r="H96" i="4"/>
  <c r="H147" i="4" s="1"/>
  <c r="I14" i="4" s="1"/>
  <c r="Q345" i="8"/>
  <c r="H91" i="4"/>
  <c r="H142" i="4" s="1"/>
  <c r="AF409" i="8"/>
  <c r="G155" i="4"/>
  <c r="J75" i="4"/>
  <c r="K66" i="4"/>
  <c r="K153" i="4" s="1"/>
  <c r="L20" i="4" s="1"/>
  <c r="L43" i="4" s="1"/>
  <c r="K73" i="4"/>
  <c r="K160" i="4" s="1"/>
  <c r="L27" i="4" s="1"/>
  <c r="L50" i="4" s="1"/>
  <c r="K65" i="4"/>
  <c r="L5" i="4"/>
  <c r="K59" i="4"/>
  <c r="K55" i="4"/>
  <c r="K60" i="4"/>
  <c r="K62" i="4"/>
  <c r="K58" i="4"/>
  <c r="K68" i="4"/>
  <c r="K155" i="4" s="1"/>
  <c r="L22" i="4" s="1"/>
  <c r="K71" i="4"/>
  <c r="K61" i="4"/>
  <c r="K57" i="4"/>
  <c r="K63" i="4"/>
  <c r="K72" i="4"/>
  <c r="K159" i="4" s="1"/>
  <c r="L26" i="4" s="1"/>
  <c r="L49" i="4" s="1"/>
  <c r="K56" i="4"/>
  <c r="K69" i="4"/>
  <c r="K156" i="4" s="1"/>
  <c r="L23" i="4" s="1"/>
  <c r="K67" i="4"/>
  <c r="K154" i="4" s="1"/>
  <c r="L21" i="4" s="1"/>
  <c r="L44" i="4" s="1"/>
  <c r="H92" i="4"/>
  <c r="H143" i="4" s="1"/>
  <c r="I10" i="4" s="1"/>
  <c r="I33" i="4" s="1"/>
  <c r="F268" i="8"/>
  <c r="N242" i="8"/>
  <c r="E145" i="4"/>
  <c r="F12" i="4" s="1"/>
  <c r="F35" i="4" s="1"/>
  <c r="G156" i="4"/>
  <c r="AJ256" i="8"/>
  <c r="F34" i="4"/>
  <c r="F144" i="4" s="1"/>
  <c r="G11" i="4" s="1"/>
  <c r="G44" i="4"/>
  <c r="G154" i="4" s="1"/>
  <c r="I40" i="4"/>
  <c r="G43" i="4"/>
  <c r="G153" i="4" s="1"/>
  <c r="N343" i="8"/>
  <c r="N96" i="2"/>
  <c r="J96" i="2"/>
  <c r="L96" i="2" s="1"/>
  <c r="R73" i="2"/>
  <c r="K96" i="2"/>
  <c r="M96" i="2" s="1"/>
  <c r="D9" i="4"/>
  <c r="C162" i="4"/>
  <c r="Q501" i="8"/>
  <c r="P501" i="8"/>
  <c r="L501" i="8"/>
  <c r="N501" i="8"/>
  <c r="O501" i="8"/>
  <c r="U501" i="8"/>
  <c r="R501" i="8"/>
  <c r="S501" i="8"/>
  <c r="M501" i="8"/>
  <c r="T501" i="8"/>
  <c r="L246" i="8"/>
  <c r="K246" i="8"/>
  <c r="S246" i="8"/>
  <c r="T246" i="8"/>
  <c r="Q246" i="8"/>
  <c r="P246" i="8"/>
  <c r="N246" i="8"/>
  <c r="O246" i="8"/>
  <c r="R246" i="8"/>
  <c r="M246" i="8"/>
  <c r="R248" i="8"/>
  <c r="T248" i="8"/>
  <c r="Q248" i="8"/>
  <c r="O248" i="8"/>
  <c r="M248" i="8"/>
  <c r="S248" i="8"/>
  <c r="V248" i="8"/>
  <c r="U248" i="8"/>
  <c r="P248" i="8"/>
  <c r="N248" i="8"/>
  <c r="L298" i="8"/>
  <c r="P298" i="8"/>
  <c r="M298" i="8"/>
  <c r="O298" i="8"/>
  <c r="N298" i="8"/>
  <c r="T503" i="8"/>
  <c r="AB503" i="8"/>
  <c r="Y503" i="8"/>
  <c r="AC503" i="8"/>
  <c r="AD503" i="8"/>
  <c r="R503" i="8"/>
  <c r="O503" i="8"/>
  <c r="W503" i="8"/>
  <c r="N503" i="8"/>
  <c r="Z503" i="8"/>
  <c r="Q503" i="8"/>
  <c r="U503" i="8"/>
  <c r="P503" i="8"/>
  <c r="AA503" i="8"/>
  <c r="AE503" i="8"/>
  <c r="V503" i="8"/>
  <c r="AF503" i="8"/>
  <c r="X503" i="8"/>
  <c r="S503" i="8"/>
  <c r="G56" i="4"/>
  <c r="N296" i="8"/>
  <c r="J296" i="8"/>
  <c r="M296" i="8"/>
  <c r="L296" i="8"/>
  <c r="K296" i="8"/>
  <c r="R401" i="8"/>
  <c r="O401" i="8"/>
  <c r="N401" i="8"/>
  <c r="S401" i="8"/>
  <c r="P401" i="8"/>
  <c r="M401" i="8"/>
  <c r="Q401" i="8"/>
  <c r="I134" i="8"/>
  <c r="H140" i="8"/>
  <c r="E65" i="4"/>
  <c r="E8" i="8"/>
  <c r="E548" i="8"/>
  <c r="L398" i="8"/>
  <c r="O398" i="8"/>
  <c r="P398" i="8"/>
  <c r="K398" i="8"/>
  <c r="M398" i="8"/>
  <c r="N398" i="8"/>
  <c r="J398" i="8"/>
  <c r="J97" i="8"/>
  <c r="K97" i="8"/>
  <c r="M97" i="8"/>
  <c r="L97" i="8"/>
  <c r="BF448" i="8"/>
  <c r="M297" i="8"/>
  <c r="N297" i="8"/>
  <c r="K297" i="8"/>
  <c r="L297" i="8"/>
  <c r="O297" i="8"/>
  <c r="G370" i="8"/>
  <c r="Q299" i="8"/>
  <c r="P299" i="8"/>
  <c r="N299" i="8"/>
  <c r="M299" i="8"/>
  <c r="O299" i="8"/>
  <c r="BD445" i="8"/>
  <c r="M45" i="8"/>
  <c r="L45" i="8"/>
  <c r="K7" i="8"/>
  <c r="G65" i="4"/>
  <c r="C62" i="13"/>
  <c r="I85" i="8" s="1"/>
  <c r="I540" i="8" s="1"/>
  <c r="G71" i="13"/>
  <c r="D71" i="13"/>
  <c r="D75" i="13" s="1"/>
  <c r="E71" i="13"/>
  <c r="E75" i="13" s="1"/>
  <c r="F71" i="13"/>
  <c r="F56" i="4"/>
  <c r="H98" i="4"/>
  <c r="H149" i="4" s="1"/>
  <c r="I16" i="4" s="1"/>
  <c r="H100" i="4"/>
  <c r="H151" i="4" s="1"/>
  <c r="I18" i="4" s="1"/>
  <c r="H32" i="8"/>
  <c r="G12" i="8"/>
  <c r="N347" i="8"/>
  <c r="M347" i="8"/>
  <c r="J347" i="8"/>
  <c r="L347" i="8"/>
  <c r="K347" i="8"/>
  <c r="H548" i="8"/>
  <c r="H8" i="8"/>
  <c r="N351" i="8"/>
  <c r="R351" i="8"/>
  <c r="P351" i="8"/>
  <c r="O351" i="8"/>
  <c r="Q351" i="8"/>
  <c r="F61" i="4"/>
  <c r="BE447" i="8"/>
  <c r="Q249" i="8"/>
  <c r="T249" i="8"/>
  <c r="S249" i="8"/>
  <c r="P249" i="8"/>
  <c r="R249" i="8"/>
  <c r="W249" i="8"/>
  <c r="O249" i="8"/>
  <c r="V249" i="8"/>
  <c r="N249" i="8"/>
  <c r="U249" i="8"/>
  <c r="AI309" i="8"/>
  <c r="D61" i="4"/>
  <c r="D148" i="4" s="1"/>
  <c r="E15" i="4" s="1"/>
  <c r="L7" i="8"/>
  <c r="M46" i="8"/>
  <c r="D56" i="4"/>
  <c r="D143" i="4" s="1"/>
  <c r="E10" i="4" s="1"/>
  <c r="J563" i="8"/>
  <c r="L534" i="8"/>
  <c r="K534" i="8"/>
  <c r="M534" i="8"/>
  <c r="G59" i="4"/>
  <c r="AI412" i="8"/>
  <c r="J432" i="8"/>
  <c r="I438" i="8"/>
  <c r="K499" i="8"/>
  <c r="R499" i="8"/>
  <c r="M499" i="8"/>
  <c r="N499" i="8"/>
  <c r="P499" i="8"/>
  <c r="J499" i="8"/>
  <c r="Q499" i="8"/>
  <c r="S499" i="8"/>
  <c r="O499" i="8"/>
  <c r="L499" i="8"/>
  <c r="H97" i="4"/>
  <c r="H148" i="4" s="1"/>
  <c r="I15" i="4" s="1"/>
  <c r="K399" i="8"/>
  <c r="O399" i="8"/>
  <c r="M399" i="8"/>
  <c r="L399" i="8"/>
  <c r="N399" i="8"/>
  <c r="P399" i="8"/>
  <c r="Q399" i="8"/>
  <c r="I381" i="8"/>
  <c r="H387" i="8"/>
  <c r="N348" i="8"/>
  <c r="M348" i="8"/>
  <c r="L348" i="8"/>
  <c r="O348" i="8"/>
  <c r="K348" i="8"/>
  <c r="M100" i="8"/>
  <c r="M241" i="8"/>
  <c r="G8" i="8"/>
  <c r="G548" i="8"/>
  <c r="D60" i="4"/>
  <c r="D147" i="4" s="1"/>
  <c r="E14" i="4" s="1"/>
  <c r="M47" i="4"/>
  <c r="F319" i="8"/>
  <c r="J245" i="8"/>
  <c r="N245" i="8"/>
  <c r="S245" i="8"/>
  <c r="P245" i="8"/>
  <c r="M245" i="8"/>
  <c r="R245" i="8"/>
  <c r="Q245" i="8"/>
  <c r="L245" i="8"/>
  <c r="K245" i="8"/>
  <c r="O245" i="8"/>
  <c r="AE451" i="8"/>
  <c r="S451" i="8"/>
  <c r="AS451" i="8"/>
  <c r="AI451" i="8"/>
  <c r="AA451" i="8"/>
  <c r="L451" i="8"/>
  <c r="Z451" i="8"/>
  <c r="T451" i="8"/>
  <c r="AP451" i="8"/>
  <c r="BD451" i="8"/>
  <c r="AJ451" i="8"/>
  <c r="AM451" i="8"/>
  <c r="BC451" i="8"/>
  <c r="AD451" i="8"/>
  <c r="AZ451" i="8"/>
  <c r="AQ451" i="8"/>
  <c r="BF451" i="8"/>
  <c r="AR451" i="8"/>
  <c r="AF451" i="8"/>
  <c r="M451" i="8"/>
  <c r="AG451" i="8"/>
  <c r="AC451" i="8"/>
  <c r="AL451" i="8"/>
  <c r="O451" i="8"/>
  <c r="Y451" i="8"/>
  <c r="V451" i="8"/>
  <c r="Q451" i="8"/>
  <c r="AX451" i="8"/>
  <c r="BE451" i="8"/>
  <c r="AO451" i="8"/>
  <c r="AK451" i="8"/>
  <c r="W451" i="8"/>
  <c r="N451" i="8"/>
  <c r="AT451" i="8"/>
  <c r="AW451" i="8"/>
  <c r="R451" i="8"/>
  <c r="X451" i="8"/>
  <c r="AU451" i="8"/>
  <c r="AH451" i="8"/>
  <c r="AN451" i="8"/>
  <c r="U451" i="8"/>
  <c r="AV451" i="8"/>
  <c r="AY451" i="8"/>
  <c r="P451" i="8"/>
  <c r="AB451" i="8"/>
  <c r="BB451" i="8"/>
  <c r="BA451" i="8"/>
  <c r="N502" i="8"/>
  <c r="V502" i="8"/>
  <c r="R502" i="8"/>
  <c r="U502" i="8"/>
  <c r="O502" i="8"/>
  <c r="T502" i="8"/>
  <c r="S502" i="8"/>
  <c r="P502" i="8"/>
  <c r="M502" i="8"/>
  <c r="Q502" i="8"/>
  <c r="T496" i="8"/>
  <c r="E11" i="8"/>
  <c r="E70" i="8"/>
  <c r="I75" i="8"/>
  <c r="R495" i="8"/>
  <c r="O500" i="8"/>
  <c r="K500" i="8"/>
  <c r="Q500" i="8"/>
  <c r="P500" i="8"/>
  <c r="L500" i="8"/>
  <c r="M500" i="8"/>
  <c r="R500" i="8"/>
  <c r="T500" i="8"/>
  <c r="S500" i="8"/>
  <c r="N500" i="8"/>
  <c r="H13" i="8"/>
  <c r="I526" i="8"/>
  <c r="I542" i="8" s="1"/>
  <c r="P350" i="8"/>
  <c r="M350" i="8"/>
  <c r="Q350" i="8"/>
  <c r="N350" i="8"/>
  <c r="O350" i="8"/>
  <c r="E61" i="4"/>
  <c r="V497" i="8"/>
  <c r="L98" i="8"/>
  <c r="K98" i="8"/>
  <c r="M98" i="8"/>
  <c r="F123" i="8"/>
  <c r="F60" i="4"/>
  <c r="F69" i="8"/>
  <c r="H9" i="8"/>
  <c r="E60" i="4"/>
  <c r="H95" i="4"/>
  <c r="H146" i="4" s="1"/>
  <c r="I13" i="4" s="1"/>
  <c r="K482" i="8"/>
  <c r="I488" i="8"/>
  <c r="J482" i="8"/>
  <c r="I4" i="4"/>
  <c r="I99" i="4" s="1"/>
  <c r="L5" i="2"/>
  <c r="J538" i="8"/>
  <c r="H101" i="4"/>
  <c r="H152" i="4" s="1"/>
  <c r="I19" i="4" s="1"/>
  <c r="F518" i="8"/>
  <c r="AY450" i="8"/>
  <c r="AH450" i="8"/>
  <c r="AF450" i="8"/>
  <c r="V450" i="8"/>
  <c r="AN450" i="8"/>
  <c r="T450" i="8"/>
  <c r="AJ450" i="8"/>
  <c r="BC450" i="8"/>
  <c r="AR450" i="8"/>
  <c r="AQ450" i="8"/>
  <c r="AS450" i="8"/>
  <c r="AD450" i="8"/>
  <c r="N450" i="8"/>
  <c r="AK450" i="8"/>
  <c r="AM450" i="8"/>
  <c r="X450" i="8"/>
  <c r="L450" i="8"/>
  <c r="AV450" i="8"/>
  <c r="AE450" i="8"/>
  <c r="P450" i="8"/>
  <c r="Q450" i="8"/>
  <c r="AW450" i="8"/>
  <c r="U450" i="8"/>
  <c r="O450" i="8"/>
  <c r="Y450" i="8"/>
  <c r="Z450" i="8"/>
  <c r="AU450" i="8"/>
  <c r="AI450" i="8"/>
  <c r="BD450" i="8"/>
  <c r="AL450" i="8"/>
  <c r="BE450" i="8"/>
  <c r="AP450" i="8"/>
  <c r="S450" i="8"/>
  <c r="W450" i="8"/>
  <c r="AG450" i="8"/>
  <c r="AA450" i="8"/>
  <c r="M450" i="8"/>
  <c r="AC450" i="8"/>
  <c r="AO450" i="8"/>
  <c r="AT450" i="8"/>
  <c r="K450" i="8"/>
  <c r="BA450" i="8"/>
  <c r="R450" i="8"/>
  <c r="AB450" i="8"/>
  <c r="AZ450" i="8"/>
  <c r="BB450" i="8"/>
  <c r="AX450" i="8"/>
  <c r="E56" i="4"/>
  <c r="F548" i="8"/>
  <c r="F8" i="8"/>
  <c r="N349" i="8"/>
  <c r="M349" i="8"/>
  <c r="P349" i="8"/>
  <c r="O349" i="8"/>
  <c r="L349" i="8"/>
  <c r="L44" i="8"/>
  <c r="K44" i="8"/>
  <c r="M44" i="8"/>
  <c r="J7" i="8"/>
  <c r="AN452" i="8"/>
  <c r="R452" i="8"/>
  <c r="BF452" i="8"/>
  <c r="AX452" i="8"/>
  <c r="O452" i="8"/>
  <c r="AF452" i="8"/>
  <c r="AM452" i="8"/>
  <c r="AS452" i="8"/>
  <c r="T452" i="8"/>
  <c r="BA452" i="8"/>
  <c r="AV452" i="8"/>
  <c r="BC452" i="8"/>
  <c r="S452" i="8"/>
  <c r="AC452" i="8"/>
  <c r="AO452" i="8"/>
  <c r="AG452" i="8"/>
  <c r="AK452" i="8"/>
  <c r="AL452" i="8"/>
  <c r="P452" i="8"/>
  <c r="AB452" i="8"/>
  <c r="AQ452" i="8"/>
  <c r="AI452" i="8"/>
  <c r="AU452" i="8"/>
  <c r="BE452" i="8"/>
  <c r="AE452" i="8"/>
  <c r="X452" i="8"/>
  <c r="AD452" i="8"/>
  <c r="AW452" i="8"/>
  <c r="BG452" i="8"/>
  <c r="Z452" i="8"/>
  <c r="M452" i="8"/>
  <c r="W452" i="8"/>
  <c r="Q452" i="8"/>
  <c r="AT452" i="8"/>
  <c r="V452" i="8"/>
  <c r="AP452" i="8"/>
  <c r="N452" i="8"/>
  <c r="AR452" i="8"/>
  <c r="AH452" i="8"/>
  <c r="AA452" i="8"/>
  <c r="Y452" i="8"/>
  <c r="AJ452" i="8"/>
  <c r="AZ452" i="8"/>
  <c r="BD452" i="8"/>
  <c r="BB452" i="8"/>
  <c r="U452" i="8"/>
  <c r="AY452" i="8"/>
  <c r="G61" i="4"/>
  <c r="H94" i="4"/>
  <c r="H145" i="4" s="1"/>
  <c r="I12" i="4" s="1"/>
  <c r="I94" i="4"/>
  <c r="I181" i="8"/>
  <c r="H187" i="8"/>
  <c r="F218" i="8"/>
  <c r="G217" i="8"/>
  <c r="T449" i="8"/>
  <c r="AK449" i="8"/>
  <c r="AU449" i="8"/>
  <c r="AO449" i="8"/>
  <c r="AX449" i="8"/>
  <c r="AP449" i="8"/>
  <c r="J449" i="8"/>
  <c r="BB449" i="8"/>
  <c r="AN449" i="8"/>
  <c r="AZ449" i="8"/>
  <c r="AH449" i="8"/>
  <c r="S449" i="8"/>
  <c r="W449" i="8"/>
  <c r="AT449" i="8"/>
  <c r="AR449" i="8"/>
  <c r="M449" i="8"/>
  <c r="L449" i="8"/>
  <c r="AS449" i="8"/>
  <c r="V449" i="8"/>
  <c r="AE449" i="8"/>
  <c r="AD449" i="8"/>
  <c r="AV449" i="8"/>
  <c r="BA449" i="8"/>
  <c r="AL449" i="8"/>
  <c r="AI449" i="8"/>
  <c r="AJ449" i="8"/>
  <c r="K449" i="8"/>
  <c r="Q449" i="8"/>
  <c r="AY449" i="8"/>
  <c r="BD449" i="8"/>
  <c r="AQ449" i="8"/>
  <c r="AC449" i="8"/>
  <c r="AW449" i="8"/>
  <c r="AM449" i="8"/>
  <c r="AF449" i="8"/>
  <c r="P449" i="8"/>
  <c r="AA449" i="8"/>
  <c r="AB449" i="8"/>
  <c r="BC449" i="8"/>
  <c r="U449" i="8"/>
  <c r="N449" i="8"/>
  <c r="O449" i="8"/>
  <c r="X449" i="8"/>
  <c r="Z449" i="8"/>
  <c r="Y449" i="8"/>
  <c r="AG449" i="8"/>
  <c r="R449" i="8"/>
  <c r="R300" i="8"/>
  <c r="Q300" i="8"/>
  <c r="N300" i="8"/>
  <c r="P300" i="8"/>
  <c r="O300" i="8"/>
  <c r="P394" i="8"/>
  <c r="I228" i="8"/>
  <c r="H234" i="8"/>
  <c r="BA453" i="8"/>
  <c r="AS453" i="8"/>
  <c r="AW453" i="8"/>
  <c r="S453" i="8"/>
  <c r="AM453" i="8"/>
  <c r="R453" i="8"/>
  <c r="P453" i="8"/>
  <c r="O453" i="8"/>
  <c r="AJ453" i="8"/>
  <c r="Z453" i="8"/>
  <c r="AA453" i="8"/>
  <c r="N453" i="8"/>
  <c r="AR453" i="8"/>
  <c r="BB453" i="8"/>
  <c r="AL453" i="8"/>
  <c r="AC453" i="8"/>
  <c r="AZ453" i="8"/>
  <c r="AX453" i="8"/>
  <c r="T453" i="8"/>
  <c r="Y453" i="8"/>
  <c r="AG453" i="8"/>
  <c r="BG453" i="8"/>
  <c r="BH453" i="8"/>
  <c r="Q453" i="8"/>
  <c r="AV453" i="8"/>
  <c r="AD453" i="8"/>
  <c r="AO453" i="8"/>
  <c r="AH453" i="8"/>
  <c r="BD453" i="8"/>
  <c r="AT453" i="8"/>
  <c r="AN453" i="8"/>
  <c r="W453" i="8"/>
  <c r="AQ453" i="8"/>
  <c r="BC453" i="8"/>
  <c r="V453" i="8"/>
  <c r="BE453" i="8"/>
  <c r="AP453" i="8"/>
  <c r="AB453" i="8"/>
  <c r="X453" i="8"/>
  <c r="U453" i="8"/>
  <c r="AK453" i="8"/>
  <c r="AI453" i="8"/>
  <c r="AY453" i="8"/>
  <c r="AE453" i="8"/>
  <c r="BF453" i="8"/>
  <c r="AF453" i="8"/>
  <c r="AU453" i="8"/>
  <c r="AH411" i="8"/>
  <c r="J97" i="2"/>
  <c r="K97" i="2"/>
  <c r="L97" i="2"/>
  <c r="N291" i="8"/>
  <c r="H170" i="8"/>
  <c r="G171" i="8"/>
  <c r="R4" i="10"/>
  <c r="Q37" i="10"/>
  <c r="G102" i="4"/>
  <c r="I37" i="4"/>
  <c r="J43" i="8"/>
  <c r="K43" i="8"/>
  <c r="M43" i="8"/>
  <c r="L43" i="8"/>
  <c r="I7" i="8"/>
  <c r="H93" i="4"/>
  <c r="I95" i="4"/>
  <c r="F65" i="4"/>
  <c r="I279" i="8"/>
  <c r="H285" i="8"/>
  <c r="D59" i="4"/>
  <c r="D146" i="4" s="1"/>
  <c r="E13" i="4" s="1"/>
  <c r="M99" i="8"/>
  <c r="L99" i="8"/>
  <c r="Q400" i="8"/>
  <c r="R400" i="8"/>
  <c r="O400" i="8"/>
  <c r="N400" i="8"/>
  <c r="L400" i="8"/>
  <c r="M400" i="8"/>
  <c r="P400" i="8"/>
  <c r="L342" i="8"/>
  <c r="P247" i="8"/>
  <c r="L247" i="8"/>
  <c r="T247" i="8"/>
  <c r="M247" i="8"/>
  <c r="R247" i="8"/>
  <c r="Q247" i="8"/>
  <c r="N247" i="8"/>
  <c r="S247" i="8"/>
  <c r="U247" i="8"/>
  <c r="O247" i="8"/>
  <c r="H336" i="8"/>
  <c r="I330" i="8"/>
  <c r="E59" i="4"/>
  <c r="O402" i="8"/>
  <c r="T402" i="8"/>
  <c r="R402" i="8"/>
  <c r="P402" i="8"/>
  <c r="S402" i="8"/>
  <c r="Q402" i="8"/>
  <c r="N402" i="8"/>
  <c r="O343" i="8" l="1"/>
  <c r="F269" i="8"/>
  <c r="R244" i="8"/>
  <c r="S244" i="8" s="1"/>
  <c r="G422" i="8"/>
  <c r="S393" i="8"/>
  <c r="T393" i="8" s="1"/>
  <c r="P294" i="8"/>
  <c r="P243" i="8"/>
  <c r="R494" i="8"/>
  <c r="R295" i="8"/>
  <c r="AB511" i="8"/>
  <c r="R396" i="8"/>
  <c r="J363" i="8"/>
  <c r="I170" i="8"/>
  <c r="E14" i="8"/>
  <c r="J261" i="8"/>
  <c r="AF308" i="8"/>
  <c r="AG308" i="8" s="1"/>
  <c r="F469" i="8"/>
  <c r="AC513" i="8"/>
  <c r="AD513" i="8" s="1"/>
  <c r="Z510" i="8"/>
  <c r="AF359" i="8"/>
  <c r="G60" i="4"/>
  <c r="AE358" i="8"/>
  <c r="AF358" i="8" s="1"/>
  <c r="AF361" i="8"/>
  <c r="AE360" i="8"/>
  <c r="AL259" i="8"/>
  <c r="N240" i="8"/>
  <c r="BE449" i="8"/>
  <c r="Q394" i="8"/>
  <c r="W497" i="8"/>
  <c r="U496" i="8"/>
  <c r="BE445" i="8"/>
  <c r="BF445" i="8" s="1"/>
  <c r="BG448" i="8"/>
  <c r="J113" i="8"/>
  <c r="AG503" i="8"/>
  <c r="AH503" i="8" s="1"/>
  <c r="F371" i="8"/>
  <c r="S395" i="8"/>
  <c r="BB444" i="8"/>
  <c r="AG410" i="8"/>
  <c r="AH410" i="8" s="1"/>
  <c r="J59" i="8"/>
  <c r="J465" i="8"/>
  <c r="O292" i="8"/>
  <c r="P292" i="8" s="1"/>
  <c r="AJ309" i="8"/>
  <c r="AK309" i="8" s="1"/>
  <c r="BE446" i="8"/>
  <c r="AD307" i="8"/>
  <c r="AJ258" i="8"/>
  <c r="AD512" i="8"/>
  <c r="AE512" i="8" s="1"/>
  <c r="AK257" i="8"/>
  <c r="AL257" i="8" s="1"/>
  <c r="AF310" i="8"/>
  <c r="P344" i="8"/>
  <c r="S397" i="8"/>
  <c r="R346" i="8"/>
  <c r="W498" i="8"/>
  <c r="G268" i="8"/>
  <c r="G468" i="8"/>
  <c r="K158" i="4"/>
  <c r="L25" i="4" s="1"/>
  <c r="P343" i="8"/>
  <c r="L261" i="8"/>
  <c r="K363" i="8"/>
  <c r="M59" i="8"/>
  <c r="M312" i="8"/>
  <c r="BF446" i="8"/>
  <c r="V496" i="8"/>
  <c r="P348" i="8"/>
  <c r="M261" i="8"/>
  <c r="N414" i="8"/>
  <c r="Q349" i="8"/>
  <c r="F145" i="4"/>
  <c r="G12" i="4" s="1"/>
  <c r="G35" i="4" s="1"/>
  <c r="G145" i="4" s="1"/>
  <c r="H421" i="8"/>
  <c r="K465" i="8"/>
  <c r="BF450" i="8"/>
  <c r="K261" i="8"/>
  <c r="L45" i="4"/>
  <c r="L46" i="4"/>
  <c r="K75" i="4"/>
  <c r="N465" i="8"/>
  <c r="L465" i="8"/>
  <c r="M465" i="8"/>
  <c r="L61" i="4"/>
  <c r="L57" i="4"/>
  <c r="L65" i="4"/>
  <c r="L55" i="4"/>
  <c r="L62" i="4"/>
  <c r="L73" i="4"/>
  <c r="L160" i="4" s="1"/>
  <c r="M27" i="4" s="1"/>
  <c r="M50" i="4" s="1"/>
  <c r="L60" i="4"/>
  <c r="L56" i="4"/>
  <c r="L66" i="4"/>
  <c r="L153" i="4" s="1"/>
  <c r="M20" i="4" s="1"/>
  <c r="M43" i="4" s="1"/>
  <c r="L68" i="4"/>
  <c r="L67" i="4"/>
  <c r="L154" i="4" s="1"/>
  <c r="M21" i="4" s="1"/>
  <c r="M44" i="4" s="1"/>
  <c r="L63" i="4"/>
  <c r="L71" i="4"/>
  <c r="M5" i="4"/>
  <c r="L72" i="4"/>
  <c r="L159" i="4" s="1"/>
  <c r="M26" i="4" s="1"/>
  <c r="M49" i="4" s="1"/>
  <c r="L58" i="4"/>
  <c r="L69" i="4"/>
  <c r="L156" i="4" s="1"/>
  <c r="M23" i="4" s="1"/>
  <c r="L59" i="4"/>
  <c r="R345" i="8"/>
  <c r="I92" i="4"/>
  <c r="I143" i="4" s="1"/>
  <c r="J10" i="4" s="1"/>
  <c r="BI453" i="8"/>
  <c r="I150" i="4"/>
  <c r="J17" i="4" s="1"/>
  <c r="AK256" i="8"/>
  <c r="O242" i="8"/>
  <c r="P293" i="8"/>
  <c r="S400" i="8"/>
  <c r="AG409" i="8"/>
  <c r="G34" i="4"/>
  <c r="G144" i="4" s="1"/>
  <c r="H144" i="4"/>
  <c r="I11" i="4" s="1"/>
  <c r="H102" i="4"/>
  <c r="BF449" i="8"/>
  <c r="BF447" i="8"/>
  <c r="E15" i="8"/>
  <c r="F6" i="8"/>
  <c r="J312" i="8"/>
  <c r="O296" i="8"/>
  <c r="Q298" i="8"/>
  <c r="L312" i="8"/>
  <c r="L98" i="2"/>
  <c r="L48" i="4"/>
  <c r="M97" i="2"/>
  <c r="L482" i="8"/>
  <c r="V247" i="8"/>
  <c r="J181" i="8"/>
  <c r="K181" i="8" s="1"/>
  <c r="I187" i="8"/>
  <c r="BH452" i="8"/>
  <c r="J330" i="8"/>
  <c r="K330" i="8" s="1"/>
  <c r="I336" i="8"/>
  <c r="U402" i="8"/>
  <c r="H217" i="8"/>
  <c r="G218" i="8"/>
  <c r="I600" i="8"/>
  <c r="I216" i="8"/>
  <c r="O347" i="8"/>
  <c r="AI411" i="8"/>
  <c r="E36" i="4"/>
  <c r="E146" i="4" s="1"/>
  <c r="F13" i="4" s="1"/>
  <c r="J279" i="8"/>
  <c r="K279" i="8" s="1"/>
  <c r="I285" i="8"/>
  <c r="J228" i="8"/>
  <c r="I234" i="8"/>
  <c r="R394" i="8"/>
  <c r="J33" i="4"/>
  <c r="U500" i="8"/>
  <c r="R399" i="8"/>
  <c r="P297" i="8"/>
  <c r="M113" i="8"/>
  <c r="J414" i="8"/>
  <c r="Q398" i="8"/>
  <c r="T401" i="8"/>
  <c r="S4" i="10"/>
  <c r="R37" i="10"/>
  <c r="L363" i="8"/>
  <c r="M342" i="8"/>
  <c r="I602" i="8"/>
  <c r="I318" i="8"/>
  <c r="K59" i="8"/>
  <c r="N312" i="8"/>
  <c r="O291" i="8"/>
  <c r="I601" i="8"/>
  <c r="I267" i="8"/>
  <c r="S300" i="8"/>
  <c r="I35" i="4"/>
  <c r="I145" i="4" s="1"/>
  <c r="J12" i="4" s="1"/>
  <c r="F567" i="8"/>
  <c r="E55" i="4"/>
  <c r="E75" i="4" s="1"/>
  <c r="I36" i="4"/>
  <c r="I146" i="4" s="1"/>
  <c r="J13" i="4" s="1"/>
  <c r="F11" i="8"/>
  <c r="G69" i="8"/>
  <c r="F70" i="8"/>
  <c r="R350" i="8"/>
  <c r="S351" i="8"/>
  <c r="I39" i="4"/>
  <c r="I603" i="8"/>
  <c r="I369" i="8"/>
  <c r="L59" i="8"/>
  <c r="E37" i="4"/>
  <c r="E147" i="4" s="1"/>
  <c r="F14" i="4" s="1"/>
  <c r="J515" i="8"/>
  <c r="J606" i="8"/>
  <c r="T499" i="8"/>
  <c r="X249" i="8"/>
  <c r="W248" i="8"/>
  <c r="J40" i="4"/>
  <c r="E59" i="13"/>
  <c r="L535" i="8"/>
  <c r="L536" i="8"/>
  <c r="J4" i="4"/>
  <c r="E60" i="13"/>
  <c r="M5" i="2"/>
  <c r="I101" i="4"/>
  <c r="I13" i="8"/>
  <c r="J526" i="8"/>
  <c r="J542" i="8" s="1"/>
  <c r="D56" i="6"/>
  <c r="E56" i="6" s="1"/>
  <c r="F56" i="6" s="1"/>
  <c r="G56" i="6" s="1"/>
  <c r="E67" i="13" s="1"/>
  <c r="I83" i="6"/>
  <c r="J83" i="6" s="1"/>
  <c r="I80" i="8"/>
  <c r="T245" i="8"/>
  <c r="I604" i="8"/>
  <c r="I420" i="8"/>
  <c r="I93" i="4"/>
  <c r="K113" i="8"/>
  <c r="L414" i="8"/>
  <c r="J488" i="8"/>
  <c r="E42" i="4"/>
  <c r="E152" i="4" s="1"/>
  <c r="F19" i="4" s="1"/>
  <c r="I41" i="4"/>
  <c r="E567" i="8"/>
  <c r="D55" i="4"/>
  <c r="D75" i="4" s="1"/>
  <c r="V501" i="8"/>
  <c r="J98" i="2"/>
  <c r="S495" i="8"/>
  <c r="G567" i="8"/>
  <c r="F55" i="4"/>
  <c r="F75" i="4" s="1"/>
  <c r="J438" i="8"/>
  <c r="J605" i="8"/>
  <c r="J467" i="8"/>
  <c r="E33" i="4"/>
  <c r="E143" i="4" s="1"/>
  <c r="F10" i="4" s="1"/>
  <c r="I140" i="8"/>
  <c r="J134" i="8"/>
  <c r="K134" i="8" s="1"/>
  <c r="H171" i="8"/>
  <c r="I9" i="4"/>
  <c r="AJ412" i="8"/>
  <c r="I42" i="4"/>
  <c r="F320" i="8"/>
  <c r="G319" i="8"/>
  <c r="N241" i="8"/>
  <c r="N515" i="8"/>
  <c r="N606" i="8"/>
  <c r="I98" i="4"/>
  <c r="R299" i="8"/>
  <c r="G371" i="8"/>
  <c r="H370" i="8"/>
  <c r="M414" i="8"/>
  <c r="I599" i="8"/>
  <c r="I169" i="8"/>
  <c r="I38" i="4"/>
  <c r="L606" i="8"/>
  <c r="L515" i="8"/>
  <c r="M606" i="8"/>
  <c r="M515" i="8"/>
  <c r="M563" i="8"/>
  <c r="H12" i="8"/>
  <c r="L113" i="8"/>
  <c r="K414" i="8"/>
  <c r="U246" i="8"/>
  <c r="D29" i="4"/>
  <c r="D32" i="4"/>
  <c r="D52" i="4" s="1"/>
  <c r="F519" i="8"/>
  <c r="G518" i="8"/>
  <c r="F124" i="8"/>
  <c r="G123" i="8"/>
  <c r="W502" i="8"/>
  <c r="BG451" i="8"/>
  <c r="K563" i="8"/>
  <c r="K538" i="8"/>
  <c r="E38" i="4"/>
  <c r="E148" i="4" s="1"/>
  <c r="F15" i="4" s="1"/>
  <c r="I97" i="4"/>
  <c r="G55" i="4"/>
  <c r="G75" i="4" s="1"/>
  <c r="H567" i="8"/>
  <c r="J87" i="8"/>
  <c r="J80" i="8" s="1"/>
  <c r="K98" i="2"/>
  <c r="I100" i="4"/>
  <c r="I91" i="4"/>
  <c r="X497" i="8"/>
  <c r="J381" i="8"/>
  <c r="K381" i="8" s="1"/>
  <c r="I387" i="8"/>
  <c r="K515" i="8"/>
  <c r="K606" i="8"/>
  <c r="K432" i="8"/>
  <c r="L563" i="8"/>
  <c r="I96" i="4"/>
  <c r="I147" i="4" s="1"/>
  <c r="J14" i="4" s="1"/>
  <c r="K87" i="8"/>
  <c r="K80" i="8" s="1"/>
  <c r="K312" i="8"/>
  <c r="AG358" i="8" l="1"/>
  <c r="AM257" i="8"/>
  <c r="AI410" i="8"/>
  <c r="X248" i="8"/>
  <c r="Y248" i="8" s="1"/>
  <c r="I552" i="8"/>
  <c r="AI503" i="8"/>
  <c r="V402" i="8"/>
  <c r="W402" i="8" s="1"/>
  <c r="P296" i="8"/>
  <c r="Q292" i="8"/>
  <c r="BG445" i="8"/>
  <c r="Q348" i="8"/>
  <c r="Q343" i="8"/>
  <c r="H468" i="8"/>
  <c r="AM259" i="8"/>
  <c r="AN259" i="8" s="1"/>
  <c r="AG361" i="8"/>
  <c r="E16" i="8"/>
  <c r="K517" i="8"/>
  <c r="Y249" i="8"/>
  <c r="F568" i="8"/>
  <c r="I553" i="8"/>
  <c r="P347" i="8"/>
  <c r="W247" i="8"/>
  <c r="BJ453" i="8"/>
  <c r="I421" i="8"/>
  <c r="I422" i="8" s="1"/>
  <c r="W496" i="8"/>
  <c r="G269" i="8"/>
  <c r="S346" i="8"/>
  <c r="Q344" i="8"/>
  <c r="AK258" i="8"/>
  <c r="T395" i="8"/>
  <c r="AA510" i="8"/>
  <c r="Q243" i="8"/>
  <c r="BH451" i="8"/>
  <c r="I550" i="8"/>
  <c r="J556" i="8"/>
  <c r="G568" i="8"/>
  <c r="T351" i="8"/>
  <c r="F14" i="8"/>
  <c r="V500" i="8"/>
  <c r="W500" i="8" s="1"/>
  <c r="I217" i="8"/>
  <c r="I218" i="8" s="1"/>
  <c r="T400" i="8"/>
  <c r="AL256" i="8"/>
  <c r="BG446" i="8"/>
  <c r="T397" i="8"/>
  <c r="U397" i="8" s="1"/>
  <c r="AF512" i="8"/>
  <c r="BH448" i="8"/>
  <c r="O240" i="8"/>
  <c r="AH358" i="8"/>
  <c r="AG359" i="8"/>
  <c r="AE513" i="8"/>
  <c r="J170" i="8"/>
  <c r="S396" i="8"/>
  <c r="S295" i="8"/>
  <c r="H568" i="8"/>
  <c r="S299" i="8"/>
  <c r="T299" i="8" s="1"/>
  <c r="E568" i="8"/>
  <c r="I555" i="8"/>
  <c r="I554" i="8"/>
  <c r="U401" i="8"/>
  <c r="V401" i="8" s="1"/>
  <c r="I551" i="8"/>
  <c r="R298" i="8"/>
  <c r="R349" i="8"/>
  <c r="X498" i="8"/>
  <c r="AG310" i="8"/>
  <c r="AE307" i="8"/>
  <c r="BC444" i="8"/>
  <c r="BD444" i="8" s="1"/>
  <c r="AF360" i="8"/>
  <c r="AC511" i="8"/>
  <c r="S494" i="8"/>
  <c r="T494" i="8"/>
  <c r="Q294" i="8"/>
  <c r="G469" i="8"/>
  <c r="H422" i="8"/>
  <c r="H268" i="8"/>
  <c r="I152" i="4"/>
  <c r="J19" i="4" s="1"/>
  <c r="BH446" i="8"/>
  <c r="L155" i="4"/>
  <c r="M22" i="4" s="1"/>
  <c r="I148" i="4"/>
  <c r="J15" i="4" s="1"/>
  <c r="I151" i="4"/>
  <c r="J18" i="4" s="1"/>
  <c r="I149" i="4"/>
  <c r="J16" i="4" s="1"/>
  <c r="X247" i="8"/>
  <c r="U393" i="8"/>
  <c r="AH308" i="8"/>
  <c r="BG450" i="8"/>
  <c r="M46" i="4"/>
  <c r="M45" i="4"/>
  <c r="H162" i="4"/>
  <c r="H166" i="4" s="1"/>
  <c r="M62" i="4"/>
  <c r="M71" i="4"/>
  <c r="M59" i="4"/>
  <c r="M70" i="4"/>
  <c r="M157" i="4" s="1"/>
  <c r="M60" i="4"/>
  <c r="M63" i="4"/>
  <c r="M61" i="4"/>
  <c r="M72" i="4"/>
  <c r="M159" i="4" s="1"/>
  <c r="M65" i="4"/>
  <c r="M73" i="4"/>
  <c r="M160" i="4" s="1"/>
  <c r="M55" i="4"/>
  <c r="M74" i="4"/>
  <c r="M161" i="4" s="1"/>
  <c r="M66" i="4"/>
  <c r="M153" i="4" s="1"/>
  <c r="P153" i="4" s="1"/>
  <c r="M57" i="4"/>
  <c r="M69" i="4"/>
  <c r="M67" i="4"/>
  <c r="M154" i="4" s="1"/>
  <c r="P154" i="4" s="1"/>
  <c r="M56" i="4"/>
  <c r="M64" i="4"/>
  <c r="M68" i="4"/>
  <c r="M58" i="4"/>
  <c r="U245" i="8"/>
  <c r="L75" i="4"/>
  <c r="L134" i="8"/>
  <c r="L599" i="8" s="1"/>
  <c r="BH445" i="8"/>
  <c r="L158" i="4"/>
  <c r="M25" i="4" s="1"/>
  <c r="AH409" i="8"/>
  <c r="S345" i="8"/>
  <c r="D142" i="4"/>
  <c r="D162" i="4" s="1"/>
  <c r="Q293" i="8"/>
  <c r="P242" i="8"/>
  <c r="T244" i="8"/>
  <c r="I102" i="4"/>
  <c r="L279" i="8"/>
  <c r="K598" i="8"/>
  <c r="K122" i="8"/>
  <c r="J38" i="4"/>
  <c r="J36" i="4"/>
  <c r="J42" i="4"/>
  <c r="M536" i="8"/>
  <c r="M565" i="8" s="1"/>
  <c r="L565" i="8"/>
  <c r="J517" i="8"/>
  <c r="K605" i="8"/>
  <c r="K467" i="8"/>
  <c r="J598" i="8"/>
  <c r="J122" i="8"/>
  <c r="BI451" i="8"/>
  <c r="Q347" i="8"/>
  <c r="G320" i="8"/>
  <c r="H319" i="8"/>
  <c r="H269" i="8"/>
  <c r="M535" i="8"/>
  <c r="L564" i="8"/>
  <c r="J35" i="4"/>
  <c r="J234" i="8"/>
  <c r="K600" i="8"/>
  <c r="K216" i="8"/>
  <c r="M98" i="2"/>
  <c r="N97" i="2"/>
  <c r="N98" i="2" s="1"/>
  <c r="F38" i="4"/>
  <c r="F148" i="4" s="1"/>
  <c r="G15" i="4" s="1"/>
  <c r="K438" i="8"/>
  <c r="I598" i="8"/>
  <c r="I122" i="8"/>
  <c r="I86" i="8"/>
  <c r="L538" i="8"/>
  <c r="J387" i="8"/>
  <c r="Y497" i="8"/>
  <c r="X502" i="8"/>
  <c r="G124" i="8"/>
  <c r="H123" i="8"/>
  <c r="M26" i="8"/>
  <c r="L26" i="8"/>
  <c r="J26" i="8"/>
  <c r="I26" i="8"/>
  <c r="K26" i="8"/>
  <c r="K599" i="8"/>
  <c r="K169" i="8"/>
  <c r="F33" i="4"/>
  <c r="F143" i="4" s="1"/>
  <c r="G10" i="4" s="1"/>
  <c r="K526" i="8"/>
  <c r="J13" i="8"/>
  <c r="F37" i="4"/>
  <c r="F147" i="4" s="1"/>
  <c r="G14" i="4" s="1"/>
  <c r="G11" i="8"/>
  <c r="H69" i="8"/>
  <c r="G70" i="8"/>
  <c r="K602" i="8"/>
  <c r="K318" i="8"/>
  <c r="J336" i="8"/>
  <c r="L181" i="8"/>
  <c r="I370" i="8"/>
  <c r="H371" i="8"/>
  <c r="N261" i="8"/>
  <c r="O241" i="8"/>
  <c r="X496" i="8"/>
  <c r="F72" i="13"/>
  <c r="G72" i="13"/>
  <c r="E62" i="13"/>
  <c r="K85" i="8" s="1"/>
  <c r="P291" i="8"/>
  <c r="BI452" i="8"/>
  <c r="J37" i="4"/>
  <c r="L381" i="8"/>
  <c r="M381" i="8" s="1"/>
  <c r="AL309" i="8"/>
  <c r="AK412" i="8"/>
  <c r="I29" i="4"/>
  <c r="I32" i="4"/>
  <c r="I142" i="4" s="1"/>
  <c r="J599" i="8"/>
  <c r="J169" i="8"/>
  <c r="S350" i="8"/>
  <c r="K603" i="8"/>
  <c r="K369" i="8"/>
  <c r="G6" i="8"/>
  <c r="F15" i="8"/>
  <c r="BG447" i="8"/>
  <c r="J604" i="8"/>
  <c r="J420" i="8"/>
  <c r="G519" i="8"/>
  <c r="H518" i="8"/>
  <c r="V246" i="8"/>
  <c r="J140" i="8"/>
  <c r="I171" i="8"/>
  <c r="M279" i="8"/>
  <c r="M181" i="8"/>
  <c r="N181" i="8" s="1"/>
  <c r="O181" i="8" s="1"/>
  <c r="J41" i="4"/>
  <c r="K604" i="8"/>
  <c r="K420" i="8"/>
  <c r="J39" i="4"/>
  <c r="J601" i="8"/>
  <c r="J267" i="8"/>
  <c r="K228" i="8"/>
  <c r="L228" i="8" s="1"/>
  <c r="L602" i="8"/>
  <c r="L318" i="8"/>
  <c r="J187" i="8"/>
  <c r="L432" i="8"/>
  <c r="T495" i="8"/>
  <c r="F73" i="13"/>
  <c r="G73" i="13"/>
  <c r="U499" i="8"/>
  <c r="T300" i="8"/>
  <c r="T4" i="10"/>
  <c r="S37" i="10"/>
  <c r="AJ411" i="8"/>
  <c r="W501" i="8"/>
  <c r="Q297" i="8"/>
  <c r="F36" i="4"/>
  <c r="F146" i="4" s="1"/>
  <c r="G13" i="4" s="1"/>
  <c r="M48" i="4"/>
  <c r="M158" i="4" s="1"/>
  <c r="S298" i="8"/>
  <c r="J99" i="4"/>
  <c r="J150" i="4" s="1"/>
  <c r="K17" i="4" s="1"/>
  <c r="J96" i="4"/>
  <c r="J147" i="4" s="1"/>
  <c r="K14" i="4" s="1"/>
  <c r="J94" i="4"/>
  <c r="J145" i="4" s="1"/>
  <c r="K12" i="4" s="1"/>
  <c r="J98" i="4"/>
  <c r="J100" i="4"/>
  <c r="J91" i="4"/>
  <c r="J97" i="4"/>
  <c r="J148" i="4" s="1"/>
  <c r="K15" i="4" s="1"/>
  <c r="J93" i="4"/>
  <c r="J101" i="4"/>
  <c r="J95" i="4"/>
  <c r="J92" i="4"/>
  <c r="J143" i="4" s="1"/>
  <c r="K10" i="4" s="1"/>
  <c r="H469" i="8"/>
  <c r="I468" i="8"/>
  <c r="R398" i="8"/>
  <c r="AJ503" i="8"/>
  <c r="L330" i="8"/>
  <c r="M330" i="8" s="1"/>
  <c r="J285" i="8"/>
  <c r="Z249" i="8"/>
  <c r="M482" i="8"/>
  <c r="J602" i="8"/>
  <c r="J318" i="8"/>
  <c r="J603" i="8"/>
  <c r="J369" i="8"/>
  <c r="J216" i="8"/>
  <c r="J600" i="8"/>
  <c r="BG449" i="8"/>
  <c r="F42" i="4"/>
  <c r="F152" i="4" s="1"/>
  <c r="G19" i="4" s="1"/>
  <c r="K488" i="8"/>
  <c r="H218" i="8"/>
  <c r="K4" i="4"/>
  <c r="N5" i="2"/>
  <c r="M363" i="8"/>
  <c r="N342" i="8"/>
  <c r="S399" i="8"/>
  <c r="U400" i="8"/>
  <c r="L517" i="8"/>
  <c r="S349" i="8"/>
  <c r="S394" i="8"/>
  <c r="I34" i="4"/>
  <c r="I144" i="4" s="1"/>
  <c r="J11" i="4" s="1"/>
  <c r="J421" i="8" l="1"/>
  <c r="K555" i="8"/>
  <c r="K554" i="8"/>
  <c r="P241" i="8"/>
  <c r="J549" i="8"/>
  <c r="K421" i="8"/>
  <c r="U494" i="8"/>
  <c r="T396" i="8"/>
  <c r="U396" i="8" s="1"/>
  <c r="AI358" i="8"/>
  <c r="AG512" i="8"/>
  <c r="AM256" i="8"/>
  <c r="J217" i="8"/>
  <c r="F16" i="8"/>
  <c r="U395" i="8"/>
  <c r="V395" i="8"/>
  <c r="AL258" i="8"/>
  <c r="BK453" i="8"/>
  <c r="K557" i="8"/>
  <c r="R348" i="8"/>
  <c r="R292" i="8"/>
  <c r="AN257" i="8"/>
  <c r="U300" i="8"/>
  <c r="L553" i="8"/>
  <c r="J551" i="8"/>
  <c r="J553" i="8"/>
  <c r="J552" i="8"/>
  <c r="J550" i="8"/>
  <c r="Y502" i="8"/>
  <c r="I549" i="8"/>
  <c r="K551" i="8"/>
  <c r="J557" i="8"/>
  <c r="Y247" i="8"/>
  <c r="BI446" i="8"/>
  <c r="R294" i="8"/>
  <c r="AD511" i="8"/>
  <c r="AH310" i="8"/>
  <c r="AF513" i="8"/>
  <c r="AG513" i="8" s="1"/>
  <c r="BI448" i="8"/>
  <c r="R344" i="8"/>
  <c r="AJ410" i="8"/>
  <c r="AJ358" i="8"/>
  <c r="J554" i="8"/>
  <c r="K550" i="8"/>
  <c r="X500" i="8"/>
  <c r="R347" i="8"/>
  <c r="Z248" i="8"/>
  <c r="BE444" i="8"/>
  <c r="Y498" i="8"/>
  <c r="T295" i="8"/>
  <c r="P240" i="8"/>
  <c r="V397" i="8"/>
  <c r="U351" i="8"/>
  <c r="AO259" i="8"/>
  <c r="R343" i="8"/>
  <c r="Q296" i="8"/>
  <c r="L557" i="8"/>
  <c r="T298" i="8"/>
  <c r="J555" i="8"/>
  <c r="J370" i="8"/>
  <c r="K553" i="8"/>
  <c r="G14" i="8"/>
  <c r="Z497" i="8"/>
  <c r="BJ451" i="8"/>
  <c r="K556" i="8"/>
  <c r="K549" i="8"/>
  <c r="Q242" i="8"/>
  <c r="BH450" i="8"/>
  <c r="BI450" i="8" s="1"/>
  <c r="I268" i="8"/>
  <c r="I269" i="8" s="1"/>
  <c r="AG360" i="8"/>
  <c r="AF307" i="8"/>
  <c r="K170" i="8"/>
  <c r="AH359" i="8"/>
  <c r="R243" i="8"/>
  <c r="AB510" i="8"/>
  <c r="AC510" i="8" s="1"/>
  <c r="T346" i="8"/>
  <c r="AH361" i="8"/>
  <c r="M155" i="4"/>
  <c r="J149" i="4"/>
  <c r="K16" i="4" s="1"/>
  <c r="M156" i="4"/>
  <c r="M134" i="8"/>
  <c r="N134" i="8" s="1"/>
  <c r="M432" i="8"/>
  <c r="N432" i="8" s="1"/>
  <c r="E9" i="4"/>
  <c r="E29" i="4" s="1"/>
  <c r="V393" i="8"/>
  <c r="AI308" i="8"/>
  <c r="T350" i="8"/>
  <c r="M228" i="8"/>
  <c r="M601" i="8" s="1"/>
  <c r="U244" i="8"/>
  <c r="R242" i="8"/>
  <c r="M75" i="4"/>
  <c r="T345" i="8"/>
  <c r="L169" i="8"/>
  <c r="J152" i="4"/>
  <c r="K19" i="4" s="1"/>
  <c r="R293" i="8"/>
  <c r="F75" i="13"/>
  <c r="J146" i="4"/>
  <c r="K13" i="4" s="1"/>
  <c r="K36" i="4" s="1"/>
  <c r="AI409" i="8"/>
  <c r="BI445" i="8"/>
  <c r="J151" i="4"/>
  <c r="K18" i="4" s="1"/>
  <c r="K41" i="4" s="1"/>
  <c r="G75" i="13"/>
  <c r="G81" i="13" s="1"/>
  <c r="G82" i="13" s="1"/>
  <c r="V245" i="8"/>
  <c r="K38" i="4"/>
  <c r="U298" i="8"/>
  <c r="K33" i="4"/>
  <c r="K35" i="4"/>
  <c r="G36" i="4"/>
  <c r="G146" i="4" s="1"/>
  <c r="G33" i="4"/>
  <c r="G143" i="4" s="1"/>
  <c r="G42" i="4"/>
  <c r="G152" i="4" s="1"/>
  <c r="J34" i="4"/>
  <c r="J144" i="4" s="1"/>
  <c r="K11" i="4" s="1"/>
  <c r="K37" i="4"/>
  <c r="K147" i="4" s="1"/>
  <c r="L14" i="4" s="1"/>
  <c r="K40" i="4"/>
  <c r="G38" i="4"/>
  <c r="G148" i="4" s="1"/>
  <c r="J616" i="8"/>
  <c r="K39" i="4"/>
  <c r="T399" i="8"/>
  <c r="K99" i="4"/>
  <c r="K95" i="4"/>
  <c r="K94" i="4"/>
  <c r="K145" i="4" s="1"/>
  <c r="L12" i="4" s="1"/>
  <c r="K100" i="4"/>
  <c r="K96" i="4"/>
  <c r="K91" i="4"/>
  <c r="K101" i="4"/>
  <c r="K98" i="4"/>
  <c r="K93" i="4"/>
  <c r="K92" i="4"/>
  <c r="K143" i="4" s="1"/>
  <c r="L10" i="4" s="1"/>
  <c r="K97" i="4"/>
  <c r="J468" i="8"/>
  <c r="I469" i="8"/>
  <c r="W401" i="8"/>
  <c r="V300" i="8"/>
  <c r="AK503" i="8"/>
  <c r="BH447" i="8"/>
  <c r="R297" i="8"/>
  <c r="W246" i="8"/>
  <c r="K597" i="8"/>
  <c r="K68" i="8"/>
  <c r="L597" i="8"/>
  <c r="L68" i="8"/>
  <c r="J86" i="8"/>
  <c r="N381" i="8"/>
  <c r="O381" i="8" s="1"/>
  <c r="P381" i="8" s="1"/>
  <c r="L4" i="4"/>
  <c r="R43" i="2"/>
  <c r="Q491" i="8" s="1"/>
  <c r="T41" i="2"/>
  <c r="S390" i="8" s="1"/>
  <c r="R41" i="2"/>
  <c r="Q390" i="8" s="1"/>
  <c r="T37" i="2"/>
  <c r="S190" i="8" s="1"/>
  <c r="T43" i="2"/>
  <c r="S491" i="8" s="1"/>
  <c r="T38" i="2"/>
  <c r="S237" i="8" s="1"/>
  <c r="T34" i="2"/>
  <c r="Q44" i="2"/>
  <c r="P441" i="8" s="1"/>
  <c r="R37" i="2"/>
  <c r="Q190" i="8" s="1"/>
  <c r="T36" i="2"/>
  <c r="S143" i="8" s="1"/>
  <c r="N82" i="2"/>
  <c r="N366" i="8" s="1"/>
  <c r="Q38" i="2"/>
  <c r="P237" i="8" s="1"/>
  <c r="M417" i="8"/>
  <c r="T39" i="2"/>
  <c r="S288" i="8" s="1"/>
  <c r="P39" i="2"/>
  <c r="T40" i="2"/>
  <c r="S339" i="8" s="1"/>
  <c r="S34" i="2"/>
  <c r="R34" i="2"/>
  <c r="R40" i="2"/>
  <c r="Q339" i="8" s="1"/>
  <c r="R44" i="2"/>
  <c r="Q441" i="8" s="1"/>
  <c r="Q43" i="2"/>
  <c r="P491" i="8" s="1"/>
  <c r="R36" i="2"/>
  <c r="Q143" i="8" s="1"/>
  <c r="Q37" i="2"/>
  <c r="P190" i="8" s="1"/>
  <c r="N81" i="2"/>
  <c r="N315" i="8" s="1"/>
  <c r="N76" i="2"/>
  <c r="R38" i="2"/>
  <c r="Q237" i="8" s="1"/>
  <c r="P34" i="2"/>
  <c r="P43" i="2"/>
  <c r="S36" i="2"/>
  <c r="R143" i="8" s="1"/>
  <c r="N78" i="2"/>
  <c r="P35" i="2"/>
  <c r="P44" i="2"/>
  <c r="S44" i="2"/>
  <c r="R441" i="8" s="1"/>
  <c r="P42" i="2"/>
  <c r="S42" i="2"/>
  <c r="N80" i="2"/>
  <c r="N264" i="8" s="1"/>
  <c r="Q39" i="2"/>
  <c r="P288" i="8" s="1"/>
  <c r="Q35" i="2"/>
  <c r="T44" i="2"/>
  <c r="S441" i="8" s="1"/>
  <c r="S43" i="2"/>
  <c r="R491" i="8" s="1"/>
  <c r="T35" i="2"/>
  <c r="Q36" i="2"/>
  <c r="P143" i="8" s="1"/>
  <c r="T42" i="2"/>
  <c r="R39" i="2"/>
  <c r="Q288" i="8" s="1"/>
  <c r="S38" i="2"/>
  <c r="R237" i="8" s="1"/>
  <c r="P38" i="2"/>
  <c r="N79" i="2"/>
  <c r="N84" i="2"/>
  <c r="S35" i="2"/>
  <c r="S40" i="2"/>
  <c r="R339" i="8" s="1"/>
  <c r="P41" i="2"/>
  <c r="S39" i="2"/>
  <c r="R288" i="8" s="1"/>
  <c r="Q41" i="2"/>
  <c r="P390" i="8" s="1"/>
  <c r="O5" i="2"/>
  <c r="R42" i="2"/>
  <c r="R35" i="2"/>
  <c r="N77" i="2"/>
  <c r="Q40" i="2"/>
  <c r="P339" i="8" s="1"/>
  <c r="P37" i="2"/>
  <c r="O41" i="2"/>
  <c r="S41" i="2"/>
  <c r="R390" i="8" s="1"/>
  <c r="Q42" i="2"/>
  <c r="Q34" i="2"/>
  <c r="N99" i="2"/>
  <c r="S37" i="2"/>
  <c r="R190" i="8" s="1"/>
  <c r="P40" i="2"/>
  <c r="N85" i="2"/>
  <c r="P36" i="2"/>
  <c r="O44" i="2"/>
  <c r="N65" i="2"/>
  <c r="M107" i="4" s="1"/>
  <c r="N68" i="2"/>
  <c r="N63" i="2"/>
  <c r="N66" i="2"/>
  <c r="M108" i="4" s="1"/>
  <c r="N64" i="2"/>
  <c r="N67" i="2"/>
  <c r="N69" i="2"/>
  <c r="N71" i="2"/>
  <c r="M113" i="4" s="1"/>
  <c r="N72" i="2"/>
  <c r="M115" i="4" s="1"/>
  <c r="M604" i="8"/>
  <c r="M420" i="8"/>
  <c r="M87" i="8"/>
  <c r="M80" i="8" s="1"/>
  <c r="J577" i="8"/>
  <c r="M517" i="8"/>
  <c r="O482" i="8"/>
  <c r="N482" i="8"/>
  <c r="Y500" i="8"/>
  <c r="L605" i="8"/>
  <c r="L467" i="8"/>
  <c r="J9" i="4"/>
  <c r="I162" i="4"/>
  <c r="I166" i="4" s="1"/>
  <c r="Q291" i="8"/>
  <c r="L87" i="8"/>
  <c r="L80" i="8" s="1"/>
  <c r="F81" i="13"/>
  <c r="F82" i="13" s="1"/>
  <c r="K576" i="8"/>
  <c r="G37" i="4"/>
  <c r="G147" i="4" s="1"/>
  <c r="I572" i="8"/>
  <c r="K234" i="8"/>
  <c r="J611" i="8"/>
  <c r="J580" i="8"/>
  <c r="O613" i="8"/>
  <c r="H8" i="10" s="1"/>
  <c r="O216" i="8"/>
  <c r="G15" i="8"/>
  <c r="H6" i="8"/>
  <c r="I611" i="8"/>
  <c r="J615" i="8"/>
  <c r="Q241" i="8"/>
  <c r="M600" i="8"/>
  <c r="M216" i="8"/>
  <c r="U299" i="8"/>
  <c r="K387" i="8"/>
  <c r="J422" i="8"/>
  <c r="M605" i="8"/>
  <c r="M467" i="8"/>
  <c r="L588" i="8"/>
  <c r="L576" i="8"/>
  <c r="K601" i="8"/>
  <c r="K267" i="8"/>
  <c r="S347" i="8"/>
  <c r="J578" i="8"/>
  <c r="L604" i="8"/>
  <c r="L420" i="8"/>
  <c r="I371" i="8"/>
  <c r="J597" i="8"/>
  <c r="J68" i="8"/>
  <c r="AA497" i="8"/>
  <c r="AL412" i="8"/>
  <c r="I319" i="8"/>
  <c r="H320" i="8"/>
  <c r="M588" i="8"/>
  <c r="K572" i="8"/>
  <c r="AK411" i="8"/>
  <c r="M267" i="8"/>
  <c r="N600" i="8"/>
  <c r="N216" i="8"/>
  <c r="K615" i="8"/>
  <c r="BJ452" i="8"/>
  <c r="H124" i="8"/>
  <c r="I123" i="8"/>
  <c r="T349" i="8"/>
  <c r="N363" i="8"/>
  <c r="O342" i="8"/>
  <c r="L488" i="8"/>
  <c r="J613" i="8"/>
  <c r="K285" i="8"/>
  <c r="L369" i="8"/>
  <c r="L603" i="8"/>
  <c r="N330" i="8"/>
  <c r="V499" i="8"/>
  <c r="L615" i="8"/>
  <c r="L601" i="8"/>
  <c r="L267" i="8"/>
  <c r="J575" i="8"/>
  <c r="N599" i="8"/>
  <c r="N169" i="8"/>
  <c r="M318" i="8"/>
  <c r="M602" i="8"/>
  <c r="K140" i="8"/>
  <c r="J171" i="8"/>
  <c r="H519" i="8"/>
  <c r="I518" i="8"/>
  <c r="J617" i="8"/>
  <c r="K577" i="8"/>
  <c r="AM309" i="8"/>
  <c r="K540" i="8"/>
  <c r="K542" i="8" s="1"/>
  <c r="K336" i="8"/>
  <c r="J371" i="8"/>
  <c r="K573" i="8"/>
  <c r="L438" i="8"/>
  <c r="L587" i="8"/>
  <c r="K579" i="8"/>
  <c r="K611" i="8"/>
  <c r="J576" i="8"/>
  <c r="X402" i="8"/>
  <c r="V400" i="8"/>
  <c r="S398" i="8"/>
  <c r="J574" i="8"/>
  <c r="U4" i="10"/>
  <c r="T37" i="10"/>
  <c r="J614" i="8"/>
  <c r="K578" i="8"/>
  <c r="N228" i="8"/>
  <c r="K616" i="8"/>
  <c r="J573" i="8"/>
  <c r="L600" i="8"/>
  <c r="L216" i="8"/>
  <c r="N279" i="8"/>
  <c r="K612" i="8"/>
  <c r="I597" i="8"/>
  <c r="I68" i="8"/>
  <c r="I32" i="8"/>
  <c r="N597" i="8"/>
  <c r="M564" i="8"/>
  <c r="M587" i="8" s="1"/>
  <c r="M538" i="8"/>
  <c r="M599" i="8"/>
  <c r="M169" i="8"/>
  <c r="O134" i="8"/>
  <c r="K618" i="8"/>
  <c r="Y496" i="8"/>
  <c r="K187" i="8"/>
  <c r="J218" i="8"/>
  <c r="K574" i="8"/>
  <c r="T394" i="8"/>
  <c r="K613" i="8"/>
  <c r="P181" i="8"/>
  <c r="BH449" i="8"/>
  <c r="AA249" i="8"/>
  <c r="M603" i="8"/>
  <c r="M369" i="8"/>
  <c r="J102" i="4"/>
  <c r="K617" i="8"/>
  <c r="X501" i="8"/>
  <c r="J612" i="8"/>
  <c r="I52" i="4"/>
  <c r="H11" i="8"/>
  <c r="I69" i="8"/>
  <c r="H70" i="8"/>
  <c r="U495" i="8"/>
  <c r="M597" i="8"/>
  <c r="M68" i="8"/>
  <c r="L612" i="8"/>
  <c r="BI449" i="8" l="1"/>
  <c r="H14" i="8"/>
  <c r="M616" i="8"/>
  <c r="L551" i="8"/>
  <c r="M553" i="8"/>
  <c r="L552" i="8"/>
  <c r="AL411" i="8"/>
  <c r="AM411" i="8" s="1"/>
  <c r="L555" i="8"/>
  <c r="K552" i="8"/>
  <c r="M613" i="8"/>
  <c r="O551" i="8"/>
  <c r="L556" i="8"/>
  <c r="W393" i="8"/>
  <c r="AI359" i="8"/>
  <c r="R296" i="8"/>
  <c r="W397" i="8"/>
  <c r="AA248" i="8"/>
  <c r="AK410" i="8"/>
  <c r="BJ448" i="8"/>
  <c r="BK448" i="8" s="1"/>
  <c r="AO257" i="8"/>
  <c r="S348" i="8"/>
  <c r="BL453" i="8"/>
  <c r="BM453" i="8" s="1"/>
  <c r="W395" i="8"/>
  <c r="AN256" i="8"/>
  <c r="AH512" i="8"/>
  <c r="AP259" i="8"/>
  <c r="L613" i="8"/>
  <c r="N550" i="8"/>
  <c r="L614" i="8"/>
  <c r="L616" i="8"/>
  <c r="J123" i="8"/>
  <c r="N551" i="8"/>
  <c r="L617" i="8"/>
  <c r="K614" i="8"/>
  <c r="R241" i="8"/>
  <c r="L618" i="8"/>
  <c r="M555" i="8"/>
  <c r="X401" i="8"/>
  <c r="U399" i="8"/>
  <c r="M614" i="8"/>
  <c r="BJ450" i="8"/>
  <c r="BK450" i="8" s="1"/>
  <c r="U346" i="8"/>
  <c r="V346" i="8" s="1"/>
  <c r="J268" i="8"/>
  <c r="Q240" i="8"/>
  <c r="U295" i="8"/>
  <c r="AE511" i="8"/>
  <c r="S294" i="8"/>
  <c r="Z247" i="8"/>
  <c r="Z502" i="8"/>
  <c r="X397" i="8"/>
  <c r="V396" i="8"/>
  <c r="L421" i="8"/>
  <c r="M550" i="8"/>
  <c r="U394" i="8"/>
  <c r="M612" i="8"/>
  <c r="N612" i="8"/>
  <c r="L554" i="8"/>
  <c r="P342" i="8"/>
  <c r="N613" i="8"/>
  <c r="AM412" i="8"/>
  <c r="M556" i="8"/>
  <c r="Z500" i="8"/>
  <c r="M557" i="8"/>
  <c r="M617" i="8"/>
  <c r="BI447" i="8"/>
  <c r="L550" i="8"/>
  <c r="U350" i="8"/>
  <c r="AI361" i="8"/>
  <c r="S243" i="8"/>
  <c r="L170" i="8"/>
  <c r="S343" i="8"/>
  <c r="V351" i="8"/>
  <c r="Z498" i="8"/>
  <c r="AI310" i="8"/>
  <c r="AH360" i="8"/>
  <c r="S292" i="8"/>
  <c r="AM258" i="8"/>
  <c r="K217" i="8"/>
  <c r="K218" i="8" s="1"/>
  <c r="AK358" i="8"/>
  <c r="V494" i="8"/>
  <c r="BF444" i="8"/>
  <c r="M554" i="8"/>
  <c r="M615" i="8"/>
  <c r="M552" i="8"/>
  <c r="T347" i="8"/>
  <c r="U347" i="8" s="1"/>
  <c r="M618" i="8"/>
  <c r="M551" i="8"/>
  <c r="U345" i="8"/>
  <c r="V345" i="8" s="1"/>
  <c r="AG307" i="8"/>
  <c r="BK451" i="8"/>
  <c r="G16" i="8"/>
  <c r="K370" i="8"/>
  <c r="V295" i="8"/>
  <c r="S344" i="8"/>
  <c r="AH513" i="8"/>
  <c r="BJ446" i="8"/>
  <c r="AD510" i="8"/>
  <c r="N605" i="8"/>
  <c r="N467" i="8"/>
  <c r="K146" i="4"/>
  <c r="L13" i="4" s="1"/>
  <c r="E32" i="4"/>
  <c r="E52" i="4" s="1"/>
  <c r="O432" i="8"/>
  <c r="P432" i="8" s="1"/>
  <c r="Q432" i="8" s="1"/>
  <c r="K148" i="4"/>
  <c r="L15" i="4" s="1"/>
  <c r="K151" i="4"/>
  <c r="L18" i="4" s="1"/>
  <c r="K42" i="4"/>
  <c r="K152" i="4" s="1"/>
  <c r="L19" i="4" s="1"/>
  <c r="X393" i="8"/>
  <c r="AJ308" i="8"/>
  <c r="V350" i="8"/>
  <c r="BJ449" i="8"/>
  <c r="K150" i="4"/>
  <c r="L17" i="4" s="1"/>
  <c r="W245" i="8"/>
  <c r="S242" i="8"/>
  <c r="BJ445" i="8"/>
  <c r="S293" i="8"/>
  <c r="W300" i="8"/>
  <c r="K102" i="4"/>
  <c r="K149" i="4"/>
  <c r="L16" i="4" s="1"/>
  <c r="L39" i="4" s="1"/>
  <c r="AJ409" i="8"/>
  <c r="V244" i="8"/>
  <c r="L37" i="4"/>
  <c r="L33" i="4"/>
  <c r="L38" i="4"/>
  <c r="L41" i="4"/>
  <c r="K34" i="4"/>
  <c r="K144" i="4"/>
  <c r="L11" i="4" s="1"/>
  <c r="K13" i="8"/>
  <c r="L526" i="8"/>
  <c r="L542" i="8" s="1"/>
  <c r="L36" i="4"/>
  <c r="L40" i="4"/>
  <c r="L109" i="4"/>
  <c r="M109" i="4"/>
  <c r="AG458" i="8"/>
  <c r="BB458" i="8"/>
  <c r="AS458" i="8"/>
  <c r="BD458" i="8"/>
  <c r="BM458" i="8"/>
  <c r="AQ458" i="8"/>
  <c r="BC458" i="8"/>
  <c r="AW458" i="8"/>
  <c r="BF458" i="8"/>
  <c r="S458" i="8"/>
  <c r="BH458" i="8"/>
  <c r="BG458" i="8"/>
  <c r="AT458" i="8"/>
  <c r="AY458" i="8"/>
  <c r="AC458" i="8"/>
  <c r="U458" i="8"/>
  <c r="AH458" i="8"/>
  <c r="BK458" i="8"/>
  <c r="X458" i="8"/>
  <c r="AX458" i="8"/>
  <c r="AK458" i="8"/>
  <c r="AF458" i="8"/>
  <c r="AR458" i="8"/>
  <c r="AO458" i="8"/>
  <c r="AA458" i="8"/>
  <c r="AD458" i="8"/>
  <c r="AB458" i="8"/>
  <c r="AV458" i="8"/>
  <c r="V458" i="8"/>
  <c r="AN458" i="8"/>
  <c r="W458" i="8"/>
  <c r="BL458" i="8"/>
  <c r="BA458" i="8"/>
  <c r="AP458" i="8"/>
  <c r="AU458" i="8"/>
  <c r="T458" i="8"/>
  <c r="AL458" i="8"/>
  <c r="BJ458" i="8"/>
  <c r="AE458" i="8"/>
  <c r="BE458" i="8"/>
  <c r="Z458" i="8"/>
  <c r="AI458" i="8"/>
  <c r="AZ458" i="8"/>
  <c r="AJ458" i="8"/>
  <c r="BI458" i="8"/>
  <c r="AM458" i="8"/>
  <c r="Y458" i="8"/>
  <c r="N86" i="2"/>
  <c r="N100" i="2" s="1"/>
  <c r="S45" i="2"/>
  <c r="R507" i="8"/>
  <c r="N610" i="8"/>
  <c r="L336" i="8"/>
  <c r="K371" i="8"/>
  <c r="J607" i="8"/>
  <c r="J610" i="8"/>
  <c r="Y501" i="8"/>
  <c r="R291" i="8"/>
  <c r="J32" i="4"/>
  <c r="J52" i="4" s="1"/>
  <c r="J29" i="4"/>
  <c r="M598" i="8"/>
  <c r="M122" i="8"/>
  <c r="M106" i="4"/>
  <c r="L106" i="4"/>
  <c r="S508" i="8"/>
  <c r="Y44" i="2"/>
  <c r="O441" i="8"/>
  <c r="O316" i="8"/>
  <c r="W357" i="8"/>
  <c r="T357" i="8"/>
  <c r="U357" i="8"/>
  <c r="V357" i="8"/>
  <c r="X357" i="8"/>
  <c r="U456" i="8"/>
  <c r="AH456" i="8"/>
  <c r="Z456" i="8"/>
  <c r="BH456" i="8"/>
  <c r="AE456" i="8"/>
  <c r="AL456" i="8"/>
  <c r="AO456" i="8"/>
  <c r="T456" i="8"/>
  <c r="AD456" i="8"/>
  <c r="AM456" i="8"/>
  <c r="BJ456" i="8"/>
  <c r="AT456" i="8"/>
  <c r="AJ456" i="8"/>
  <c r="X456" i="8"/>
  <c r="BC456" i="8"/>
  <c r="V456" i="8"/>
  <c r="BK456" i="8"/>
  <c r="BA456" i="8"/>
  <c r="BE456" i="8"/>
  <c r="W456" i="8"/>
  <c r="AA456" i="8"/>
  <c r="AC456" i="8"/>
  <c r="S456" i="8"/>
  <c r="AU456" i="8"/>
  <c r="AF456" i="8"/>
  <c r="BB456" i="8"/>
  <c r="Q456" i="8"/>
  <c r="AW456" i="8"/>
  <c r="AP456" i="8"/>
  <c r="AR456" i="8"/>
  <c r="AN456" i="8"/>
  <c r="AB456" i="8"/>
  <c r="AK456" i="8"/>
  <c r="AY456" i="8"/>
  <c r="AV456" i="8"/>
  <c r="BF456" i="8"/>
  <c r="AX456" i="8"/>
  <c r="AS456" i="8"/>
  <c r="Y456" i="8"/>
  <c r="BI456" i="8"/>
  <c r="BD456" i="8"/>
  <c r="AQ456" i="8"/>
  <c r="AI456" i="8"/>
  <c r="BG456" i="8"/>
  <c r="AG456" i="8"/>
  <c r="AZ456" i="8"/>
  <c r="R456" i="8"/>
  <c r="M4" i="4"/>
  <c r="L99" i="4"/>
  <c r="L100" i="4"/>
  <c r="L95" i="4"/>
  <c r="L94" i="4"/>
  <c r="L97" i="4"/>
  <c r="L96" i="4"/>
  <c r="L92" i="4"/>
  <c r="L143" i="4" s="1"/>
  <c r="M10" i="4" s="1"/>
  <c r="L91" i="4"/>
  <c r="L93" i="4"/>
  <c r="L101" i="4"/>
  <c r="L98" i="4"/>
  <c r="K8" i="8"/>
  <c r="K548" i="8"/>
  <c r="P613" i="8"/>
  <c r="I8" i="10" s="1"/>
  <c r="P216" i="8"/>
  <c r="N548" i="8"/>
  <c r="W499" i="8"/>
  <c r="J548" i="8"/>
  <c r="J8" i="8"/>
  <c r="M438" i="8"/>
  <c r="L234" i="8"/>
  <c r="Q45" i="2"/>
  <c r="AL459" i="8"/>
  <c r="BI459" i="8"/>
  <c r="AZ459" i="8"/>
  <c r="AU459" i="8"/>
  <c r="BL459" i="8"/>
  <c r="BJ459" i="8"/>
  <c r="BA459" i="8"/>
  <c r="AP459" i="8"/>
  <c r="AE459" i="8"/>
  <c r="BB459" i="8"/>
  <c r="AG459" i="8"/>
  <c r="V459" i="8"/>
  <c r="BD459" i="8"/>
  <c r="AO459" i="8"/>
  <c r="BC459" i="8"/>
  <c r="AX459" i="8"/>
  <c r="AR459" i="8"/>
  <c r="X459" i="8"/>
  <c r="BM459" i="8"/>
  <c r="AK459" i="8"/>
  <c r="BF459" i="8"/>
  <c r="AQ459" i="8"/>
  <c r="AM459" i="8"/>
  <c r="AI459" i="8"/>
  <c r="W459" i="8"/>
  <c r="BE459" i="8"/>
  <c r="BH459" i="8"/>
  <c r="AV459" i="8"/>
  <c r="Z459" i="8"/>
  <c r="AN459" i="8"/>
  <c r="AT459" i="8"/>
  <c r="AY459" i="8"/>
  <c r="AD459" i="8"/>
  <c r="U459" i="8"/>
  <c r="T459" i="8"/>
  <c r="AF459" i="8"/>
  <c r="AJ459" i="8"/>
  <c r="BG459" i="8"/>
  <c r="AH459" i="8"/>
  <c r="AB459" i="8"/>
  <c r="AS459" i="8"/>
  <c r="Y459" i="8"/>
  <c r="AW459" i="8"/>
  <c r="BN459" i="8"/>
  <c r="BK459" i="8"/>
  <c r="AA459" i="8"/>
  <c r="AC459" i="8"/>
  <c r="Y35" i="2"/>
  <c r="Y39" i="2"/>
  <c r="O288" i="8"/>
  <c r="T45" i="2"/>
  <c r="K610" i="8"/>
  <c r="K607" i="8"/>
  <c r="L35" i="4"/>
  <c r="L145" i="4" s="1"/>
  <c r="M12" i="4" s="1"/>
  <c r="V495" i="8"/>
  <c r="V394" i="8"/>
  <c r="O612" i="8"/>
  <c r="H7" i="10" s="1"/>
  <c r="O169" i="8"/>
  <c r="P134" i="8"/>
  <c r="AB249" i="8"/>
  <c r="Z496" i="8"/>
  <c r="I548" i="8"/>
  <c r="I8" i="8"/>
  <c r="R432" i="8"/>
  <c r="S432" i="8" s="1"/>
  <c r="T432" i="8" s="1"/>
  <c r="W400" i="8"/>
  <c r="Y402" i="8"/>
  <c r="AB497" i="8"/>
  <c r="I6" i="8"/>
  <c r="H15" i="8"/>
  <c r="O228" i="8"/>
  <c r="P228" i="8" s="1"/>
  <c r="L105" i="4"/>
  <c r="M105" i="4"/>
  <c r="N73" i="2"/>
  <c r="O143" i="8"/>
  <c r="Y36" i="2"/>
  <c r="R99" i="6"/>
  <c r="BB24" i="10"/>
  <c r="AX23" i="10"/>
  <c r="AT24" i="10"/>
  <c r="BH23" i="10"/>
  <c r="AM24" i="10"/>
  <c r="BB23" i="10"/>
  <c r="AU23" i="10"/>
  <c r="AV23" i="10"/>
  <c r="AN23" i="10"/>
  <c r="AD25" i="10"/>
  <c r="BJ25" i="10"/>
  <c r="AS22" i="10"/>
  <c r="O24" i="10"/>
  <c r="R23" i="10"/>
  <c r="L24" i="10"/>
  <c r="AH23" i="10"/>
  <c r="W24" i="10"/>
  <c r="AT23" i="10"/>
  <c r="K99" i="6"/>
  <c r="X24" i="10"/>
  <c r="J25" i="10"/>
  <c r="AT25" i="10"/>
  <c r="AG22" i="10"/>
  <c r="AP24" i="10"/>
  <c r="AI25" i="10"/>
  <c r="R22" i="10"/>
  <c r="AX22" i="10"/>
  <c r="U25" i="10"/>
  <c r="AJ22" i="10"/>
  <c r="AN25" i="10"/>
  <c r="BC22" i="10"/>
  <c r="P22" i="10"/>
  <c r="AI22" i="10"/>
  <c r="U585" i="8"/>
  <c r="BI582" i="8"/>
  <c r="BE583" i="8"/>
  <c r="AZ587" i="8"/>
  <c r="BM585" i="8"/>
  <c r="AR586" i="8"/>
  <c r="BL585" i="8"/>
  <c r="BC583" i="8"/>
  <c r="F587" i="8"/>
  <c r="BJ588" i="8"/>
  <c r="AW584" i="8"/>
  <c r="BC587" i="8"/>
  <c r="BL584" i="8"/>
  <c r="AS585" i="8"/>
  <c r="AQ588" i="8"/>
  <c r="AH581" i="8"/>
  <c r="P587" i="8"/>
  <c r="BD586" i="8"/>
  <c r="Y587" i="8"/>
  <c r="AG582" i="8"/>
  <c r="AX588" i="8"/>
  <c r="BK589" i="8"/>
  <c r="BA582" i="8"/>
  <c r="BM583" i="8"/>
  <c r="BG585" i="8"/>
  <c r="AI588" i="8"/>
  <c r="S586" i="8"/>
  <c r="BG22" i="10"/>
  <c r="R583" i="8"/>
  <c r="BC588" i="8"/>
  <c r="AB586" i="8"/>
  <c r="BN582" i="8"/>
  <c r="AZ588" i="8"/>
  <c r="BI588" i="8"/>
  <c r="D586" i="8"/>
  <c r="AZ584" i="8"/>
  <c r="BD584" i="8"/>
  <c r="AI584" i="8"/>
  <c r="R588" i="8"/>
  <c r="BB584" i="8"/>
  <c r="P582" i="8"/>
  <c r="BF582" i="8"/>
  <c r="AV586" i="8"/>
  <c r="AU582" i="8"/>
  <c r="V24" i="10"/>
  <c r="X23" i="10"/>
  <c r="T24" i="10"/>
  <c r="AP23" i="10"/>
  <c r="AE24" i="10"/>
  <c r="BJ23" i="10"/>
  <c r="BF24" i="10"/>
  <c r="N25" i="10"/>
  <c r="AX25" i="10"/>
  <c r="AK22" i="10"/>
  <c r="BC23" i="10"/>
  <c r="AM25" i="10"/>
  <c r="V22" i="10"/>
  <c r="BB22" i="10"/>
  <c r="AC25" i="10"/>
  <c r="AR22" i="10"/>
  <c r="AV25" i="10"/>
  <c r="X22" i="10"/>
  <c r="AB25" i="10"/>
  <c r="J585" i="8"/>
  <c r="BB581" i="8"/>
  <c r="AB582" i="8"/>
  <c r="BI584" i="8"/>
  <c r="BD587" i="8"/>
  <c r="AM584" i="8"/>
  <c r="AF585" i="8"/>
  <c r="AA582" i="8"/>
  <c r="AE587" i="8"/>
  <c r="BE584" i="8"/>
  <c r="AG585" i="8"/>
  <c r="AF586" i="8"/>
  <c r="BS582" i="8"/>
  <c r="S581" i="8"/>
  <c r="V584" i="8"/>
  <c r="BJ589" i="8"/>
  <c r="T584" i="8"/>
  <c r="BQ582" i="8"/>
  <c r="H582" i="8"/>
  <c r="AC584" i="8"/>
  <c r="BO585" i="8"/>
  <c r="Z588" i="8"/>
  <c r="G589" i="8"/>
  <c r="BC581" i="8"/>
  <c r="AS583" i="8"/>
  <c r="AX584" i="8"/>
  <c r="H586" i="8"/>
  <c r="X589" i="8"/>
  <c r="Y581" i="8"/>
  <c r="AI581" i="8"/>
  <c r="BL583" i="8"/>
  <c r="G585" i="8"/>
  <c r="X586" i="8"/>
  <c r="AJ582" i="8"/>
  <c r="AA587" i="8"/>
  <c r="AZ581" i="8"/>
  <c r="BM588" i="8"/>
  <c r="U582" i="8"/>
  <c r="BP582" i="8"/>
  <c r="BD588" i="8"/>
  <c r="BB583" i="8"/>
  <c r="BK583" i="8"/>
  <c r="AS582" i="8"/>
  <c r="E581" i="8"/>
  <c r="AK586" i="8"/>
  <c r="AB24" i="10"/>
  <c r="AE23" i="10"/>
  <c r="AD24" i="10"/>
  <c r="AZ23" i="10"/>
  <c r="AV24" i="10"/>
  <c r="Q99" i="6"/>
  <c r="R24" i="10"/>
  <c r="AM23" i="10"/>
  <c r="R25" i="10"/>
  <c r="BB25" i="10"/>
  <c r="AO22" i="10"/>
  <c r="K25" i="10"/>
  <c r="AQ25" i="10"/>
  <c r="Z22" i="10"/>
  <c r="BF22" i="10"/>
  <c r="AK25" i="10"/>
  <c r="AZ22" i="10"/>
  <c r="BD25" i="10"/>
  <c r="Q25" i="10"/>
  <c r="AF22" i="10"/>
  <c r="BH25" i="10"/>
  <c r="I589" i="8"/>
  <c r="E589" i="8"/>
  <c r="BI581" i="8"/>
  <c r="BM584" i="8"/>
  <c r="AF583" i="8"/>
  <c r="P584" i="8"/>
  <c r="E586" i="8"/>
  <c r="S584" i="8"/>
  <c r="BE581" i="8"/>
  <c r="V588" i="8"/>
  <c r="AZ583" i="8"/>
  <c r="U581" i="8"/>
  <c r="BN584" i="8"/>
  <c r="L589" i="8"/>
  <c r="BM587" i="8"/>
  <c r="BK581" i="8"/>
  <c r="D581" i="8"/>
  <c r="AU585" i="8"/>
  <c r="BB587" i="8"/>
  <c r="D613" i="8"/>
  <c r="S582" i="8"/>
  <c r="BB585" i="8"/>
  <c r="AZ582" i="8"/>
  <c r="BM589" i="8"/>
  <c r="BA585" i="8"/>
  <c r="AW588" i="8"/>
  <c r="AB587" i="8"/>
  <c r="AM588" i="8"/>
  <c r="BR586" i="8"/>
  <c r="AO582" i="8"/>
  <c r="AT588" i="8"/>
  <c r="AK582" i="8"/>
  <c r="AO585" i="8"/>
  <c r="O584" i="8"/>
  <c r="T587" i="8"/>
  <c r="AA585" i="8"/>
  <c r="AL587" i="8"/>
  <c r="AS588" i="8"/>
  <c r="BK584" i="8"/>
  <c r="X584" i="8"/>
  <c r="H581" i="8"/>
  <c r="AT582" i="8"/>
  <c r="AY583" i="8"/>
  <c r="E584" i="8"/>
  <c r="AU583" i="8"/>
  <c r="BK585" i="8"/>
  <c r="D619" i="8"/>
  <c r="AS24" i="10"/>
  <c r="D612" i="8"/>
  <c r="BB582" i="8"/>
  <c r="BS584" i="8"/>
  <c r="BI589" i="8"/>
  <c r="X587" i="8"/>
  <c r="K585" i="8"/>
  <c r="AF584" i="8"/>
  <c r="AP581" i="8"/>
  <c r="AQ581" i="8"/>
  <c r="H585" i="8"/>
  <c r="AV582" i="8"/>
  <c r="AC581" i="8"/>
  <c r="AH24" i="10"/>
  <c r="AL23" i="10"/>
  <c r="AL24" i="10"/>
  <c r="M99" i="6"/>
  <c r="BD24" i="10"/>
  <c r="P24" i="10"/>
  <c r="AJ24" i="10"/>
  <c r="O99" i="6"/>
  <c r="V25" i="10"/>
  <c r="BF25" i="10"/>
  <c r="AW22" i="10"/>
  <c r="O25" i="10"/>
  <c r="AU25" i="10"/>
  <c r="AD22" i="10"/>
  <c r="BJ22" i="10"/>
  <c r="AS25" i="10"/>
  <c r="BH22" i="10"/>
  <c r="O22" i="10"/>
  <c r="Y25" i="10"/>
  <c r="AN22" i="10"/>
  <c r="AQ22" i="10"/>
  <c r="AO589" i="8"/>
  <c r="BO589" i="8"/>
  <c r="P99" i="6"/>
  <c r="BH24" i="10"/>
  <c r="T99" i="6"/>
  <c r="P23" i="10"/>
  <c r="M24" i="10"/>
  <c r="AB23" i="10"/>
  <c r="N23" i="10"/>
  <c r="AF23" i="10"/>
  <c r="J24" i="10"/>
  <c r="AL25" i="10"/>
  <c r="Y22" i="10"/>
  <c r="BI22" i="10"/>
  <c r="AA25" i="10"/>
  <c r="BG25" i="10"/>
  <c r="AP22" i="10"/>
  <c r="V23" i="10"/>
  <c r="T22" i="10"/>
  <c r="X25" i="10"/>
  <c r="AM22" i="10"/>
  <c r="AW25" i="10"/>
  <c r="T25" i="10"/>
  <c r="S22" i="10"/>
  <c r="P586" i="8"/>
  <c r="AM583" i="8"/>
  <c r="AE583" i="8"/>
  <c r="BH588" i="8"/>
  <c r="H24" i="10"/>
  <c r="H23" i="10"/>
  <c r="AF24" i="10"/>
  <c r="W23" i="10"/>
  <c r="BE22" i="10"/>
  <c r="AH22" i="10"/>
  <c r="AB22" i="10"/>
  <c r="AO25" i="10"/>
  <c r="AF588" i="8"/>
  <c r="BP584" i="8"/>
  <c r="F581" i="8"/>
  <c r="AC588" i="8"/>
  <c r="BA584" i="8"/>
  <c r="AA22" i="10"/>
  <c r="BH581" i="8"/>
  <c r="O586" i="8"/>
  <c r="BP588" i="8"/>
  <c r="AI585" i="8"/>
  <c r="AL582" i="8"/>
  <c r="AR581" i="8"/>
  <c r="BG588" i="8"/>
  <c r="AJ585" i="8"/>
  <c r="BR581" i="8"/>
  <c r="AA588" i="8"/>
  <c r="I586" i="8"/>
  <c r="BS588" i="8"/>
  <c r="BA583" i="8"/>
  <c r="BE588" i="8"/>
  <c r="AP589" i="8"/>
  <c r="M589" i="8"/>
  <c r="AA581" i="8"/>
  <c r="L25" i="10"/>
  <c r="BR589" i="8"/>
  <c r="AG581" i="8"/>
  <c r="AH588" i="8"/>
  <c r="BI585" i="8"/>
  <c r="AD584" i="8"/>
  <c r="AQ23" i="10"/>
  <c r="AQ584" i="8"/>
  <c r="AN587" i="8"/>
  <c r="W582" i="8"/>
  <c r="AH586" i="8"/>
  <c r="N584" i="8"/>
  <c r="BD589" i="8"/>
  <c r="AU586" i="8"/>
  <c r="D584" i="8"/>
  <c r="W586" i="8"/>
  <c r="AE588" i="8"/>
  <c r="BO583" i="8"/>
  <c r="BJ583" i="8"/>
  <c r="AT583" i="8"/>
  <c r="BP586" i="8"/>
  <c r="AW585" i="8"/>
  <c r="AN24" i="10"/>
  <c r="Z23" i="10"/>
  <c r="AX24" i="10"/>
  <c r="Z25" i="10"/>
  <c r="L26" i="10"/>
  <c r="AL22" i="10"/>
  <c r="K26" i="10"/>
  <c r="BE25" i="10"/>
  <c r="W587" i="8"/>
  <c r="BP581" i="8"/>
  <c r="BA588" i="8"/>
  <c r="D587" i="8"/>
  <c r="BA581" i="8"/>
  <c r="J587" i="8"/>
  <c r="AY588" i="8"/>
  <c r="G581" i="8"/>
  <c r="X585" i="8"/>
  <c r="AQ587" i="8"/>
  <c r="D611" i="8"/>
  <c r="Q583" i="8"/>
  <c r="Q589" i="8"/>
  <c r="W585" i="8"/>
  <c r="BQ581" i="8"/>
  <c r="BH584" i="8"/>
  <c r="AN589" i="8"/>
  <c r="L585" i="8"/>
  <c r="V589" i="8"/>
  <c r="V583" i="8"/>
  <c r="H589" i="8"/>
  <c r="BI587" i="8"/>
  <c r="AV587" i="8"/>
  <c r="AR25" i="10"/>
  <c r="AE589" i="8"/>
  <c r="F584" i="8"/>
  <c r="T586" i="8"/>
  <c r="BG586" i="8"/>
  <c r="AS584" i="8"/>
  <c r="BO582" i="8"/>
  <c r="K23" i="10"/>
  <c r="AL581" i="8"/>
  <c r="AJ587" i="8"/>
  <c r="Y588" i="8"/>
  <c r="BG583" i="8"/>
  <c r="Z582" i="8"/>
  <c r="AO588" i="8"/>
  <c r="K587" i="8"/>
  <c r="BS587" i="8"/>
  <c r="R586" i="8"/>
  <c r="AN585" i="8"/>
  <c r="AT586" i="8"/>
  <c r="Z587" i="8"/>
  <c r="BA587" i="8"/>
  <c r="N586" i="8"/>
  <c r="O537" i="8"/>
  <c r="AY24" i="10"/>
  <c r="D573" i="8"/>
  <c r="AL586" i="8"/>
  <c r="AI23" i="10"/>
  <c r="BJ584" i="8"/>
  <c r="AY589" i="8"/>
  <c r="M22" i="10"/>
  <c r="AU24" i="10"/>
  <c r="U99" i="6"/>
  <c r="AD23" i="10"/>
  <c r="AH25" i="10"/>
  <c r="S25" i="10"/>
  <c r="AT22" i="10"/>
  <c r="P25" i="10"/>
  <c r="AV22" i="10"/>
  <c r="BP583" i="8"/>
  <c r="AT587" i="8"/>
  <c r="BM581" i="8"/>
  <c r="V587" i="8"/>
  <c r="H583" i="8"/>
  <c r="AD587" i="8"/>
  <c r="F583" i="8"/>
  <c r="BE586" i="8"/>
  <c r="BK582" i="8"/>
  <c r="AD583" i="8"/>
  <c r="BJ585" i="8"/>
  <c r="X588" i="8"/>
  <c r="Z589" i="8"/>
  <c r="BO584" i="8"/>
  <c r="AB581" i="8"/>
  <c r="L23" i="10"/>
  <c r="L99" i="6"/>
  <c r="AZ24" i="10"/>
  <c r="AP25" i="10"/>
  <c r="W25" i="10"/>
  <c r="AR24" i="10"/>
  <c r="AF25" i="10"/>
  <c r="BD22" i="10"/>
  <c r="AK588" i="8"/>
  <c r="BO581" i="8"/>
  <c r="H587" i="8"/>
  <c r="AR582" i="8"/>
  <c r="AS589" i="8"/>
  <c r="AQ583" i="8"/>
  <c r="Y589" i="8"/>
  <c r="BI583" i="8"/>
  <c r="BA589" i="8"/>
  <c r="AK581" i="8"/>
  <c r="Y583" i="8"/>
  <c r="AU584" i="8"/>
  <c r="AE585" i="8"/>
  <c r="BH582" i="8"/>
  <c r="AC586" i="8"/>
  <c r="AU589" i="8"/>
  <c r="H22" i="10"/>
  <c r="AX582" i="8"/>
  <c r="AK583" i="8"/>
  <c r="BD585" i="8"/>
  <c r="AT585" i="8"/>
  <c r="Z583" i="8"/>
  <c r="X581" i="8"/>
  <c r="AL585" i="8"/>
  <c r="BR583" i="8"/>
  <c r="BE587" i="8"/>
  <c r="BE589" i="8"/>
  <c r="G584" i="8"/>
  <c r="AR583" i="8"/>
  <c r="BH585" i="8"/>
  <c r="AN586" i="8"/>
  <c r="AW586" i="8"/>
  <c r="BJ587" i="8"/>
  <c r="BE23" i="10"/>
  <c r="F586" i="8"/>
  <c r="AO587" i="8"/>
  <c r="I587" i="8"/>
  <c r="AP582" i="8"/>
  <c r="O582" i="8"/>
  <c r="AE582" i="8"/>
  <c r="V581" i="8"/>
  <c r="AH584" i="8"/>
  <c r="AK587" i="8"/>
  <c r="AW581" i="8"/>
  <c r="F589" i="8"/>
  <c r="N583" i="8"/>
  <c r="BN589" i="8"/>
  <c r="AO23" i="10"/>
  <c r="D572" i="8"/>
  <c r="BM586" i="8"/>
  <c r="AW23" i="10"/>
  <c r="S99" i="6"/>
  <c r="T23" i="10"/>
  <c r="Z24" i="10"/>
  <c r="AC22" i="10"/>
  <c r="BC25" i="10"/>
  <c r="BA25" i="10"/>
  <c r="AU22" i="10"/>
  <c r="AJ25" i="10"/>
  <c r="R589" i="8"/>
  <c r="Y582" i="8"/>
  <c r="BF587" i="8"/>
  <c r="AI589" i="8"/>
  <c r="AL588" i="8"/>
  <c r="AT589" i="8"/>
  <c r="BF589" i="8"/>
  <c r="W584" i="8"/>
  <c r="D588" i="8"/>
  <c r="AN584" i="8"/>
  <c r="AR589" i="8"/>
  <c r="AQ586" i="8"/>
  <c r="BL582" i="8"/>
  <c r="X583" i="8"/>
  <c r="AW582" i="8"/>
  <c r="BG584" i="8"/>
  <c r="R584" i="8"/>
  <c r="AK589" i="8"/>
  <c r="AH583" i="8"/>
  <c r="AC583" i="8"/>
  <c r="AB585" i="8"/>
  <c r="N588" i="8"/>
  <c r="Y586" i="8"/>
  <c r="AG587" i="8"/>
  <c r="BG582" i="8"/>
  <c r="AM589" i="8"/>
  <c r="BC589" i="8"/>
  <c r="AG586" i="8"/>
  <c r="Y585" i="8"/>
  <c r="J589" i="8"/>
  <c r="BK588" i="8"/>
  <c r="BA23" i="10"/>
  <c r="Q24" i="10"/>
  <c r="BN586" i="8"/>
  <c r="S589" i="8"/>
  <c r="AD585" i="8"/>
  <c r="AV584" i="8"/>
  <c r="F585" i="8"/>
  <c r="BF583" i="8"/>
  <c r="E582" i="8"/>
  <c r="U587" i="8"/>
  <c r="BC584" i="8"/>
  <c r="AN588" i="8"/>
  <c r="BM582" i="8"/>
  <c r="AB583" i="8"/>
  <c r="E583" i="8"/>
  <c r="G582" i="8"/>
  <c r="AC24" i="10"/>
  <c r="BL586" i="8"/>
  <c r="AD582" i="8"/>
  <c r="BD581" i="8"/>
  <c r="BH589" i="8"/>
  <c r="O587" i="8"/>
  <c r="AJ23" i="10"/>
  <c r="AY25" i="10"/>
  <c r="AZ25" i="10"/>
  <c r="BJ581" i="8"/>
  <c r="AU581" i="8"/>
  <c r="AX586" i="8"/>
  <c r="BP587" i="8"/>
  <c r="AP584" i="8"/>
  <c r="AR587" i="8"/>
  <c r="T589" i="8"/>
  <c r="BK587" i="8"/>
  <c r="AX587" i="8"/>
  <c r="W581" i="8"/>
  <c r="K589" i="8"/>
  <c r="W588" i="8"/>
  <c r="AI24" i="10"/>
  <c r="AA586" i="8"/>
  <c r="BD582" i="8"/>
  <c r="AJ581" i="8"/>
  <c r="AA584" i="8"/>
  <c r="BG581" i="8"/>
  <c r="AI582" i="8"/>
  <c r="AZ585" i="8"/>
  <c r="AA23" i="10"/>
  <c r="AQ582" i="8"/>
  <c r="AA24" i="10"/>
  <c r="BN583" i="8"/>
  <c r="AG23" i="10"/>
  <c r="T581" i="8"/>
  <c r="AS587" i="8"/>
  <c r="AP586" i="8"/>
  <c r="BI586" i="8"/>
  <c r="AY23" i="10"/>
  <c r="R585" i="8"/>
  <c r="S585" i="8"/>
  <c r="D577" i="8"/>
  <c r="O23" i="10"/>
  <c r="N22" i="10"/>
  <c r="J26" i="10"/>
  <c r="BQ589" i="8"/>
  <c r="AE586" i="8"/>
  <c r="AA589" i="8"/>
  <c r="AX589" i="8"/>
  <c r="BE585" i="8"/>
  <c r="N582" i="8"/>
  <c r="AD588" i="8"/>
  <c r="BF584" i="8"/>
  <c r="BF581" i="8"/>
  <c r="R582" i="8"/>
  <c r="AH587" i="8"/>
  <c r="S587" i="8"/>
  <c r="W583" i="8"/>
  <c r="H584" i="8"/>
  <c r="Y23" i="10"/>
  <c r="U589" i="8"/>
  <c r="AN583" i="8"/>
  <c r="U583" i="8"/>
  <c r="BR587" i="8"/>
  <c r="D589" i="8"/>
  <c r="O583" i="8"/>
  <c r="AS586" i="8"/>
  <c r="S24" i="10"/>
  <c r="AV581" i="8"/>
  <c r="AO24" i="10"/>
  <c r="AJ584" i="8"/>
  <c r="Y24" i="10"/>
  <c r="BH587" i="8"/>
  <c r="Z584" i="8"/>
  <c r="G587" i="8"/>
  <c r="AE581" i="8"/>
  <c r="BA24" i="10"/>
  <c r="D575" i="8"/>
  <c r="D617" i="8"/>
  <c r="N99" i="6"/>
  <c r="BF23" i="10"/>
  <c r="AY22" i="10"/>
  <c r="AY587" i="8"/>
  <c r="BL589" i="8"/>
  <c r="AM585" i="8"/>
  <c r="BS583" i="8"/>
  <c r="BS589" i="8"/>
  <c r="AG588" i="8"/>
  <c r="AI586" i="8"/>
  <c r="AY586" i="8"/>
  <c r="BQ586" i="8"/>
  <c r="AB589" i="8"/>
  <c r="BP585" i="8"/>
  <c r="P583" i="8"/>
  <c r="AC585" i="8"/>
  <c r="BD583" i="8"/>
  <c r="AW24" i="10"/>
  <c r="BN581" i="8"/>
  <c r="AD589" i="8"/>
  <c r="T582" i="8"/>
  <c r="AC589" i="8"/>
  <c r="AQ589" i="8"/>
  <c r="K588" i="8"/>
  <c r="I23" i="10"/>
  <c r="R587" i="8"/>
  <c r="T583" i="8"/>
  <c r="BB589" i="8"/>
  <c r="J22" i="10"/>
  <c r="AC587" i="8"/>
  <c r="AR584" i="8"/>
  <c r="AI587" i="8"/>
  <c r="BA586" i="8"/>
  <c r="AQ24" i="10"/>
  <c r="D610" i="8"/>
  <c r="D578" i="8"/>
  <c r="AR23" i="10"/>
  <c r="BJ24" i="10"/>
  <c r="M25" i="10"/>
  <c r="BK586" i="8"/>
  <c r="R581" i="8"/>
  <c r="AS581" i="8"/>
  <c r="AB588" i="8"/>
  <c r="G588" i="8"/>
  <c r="BO586" i="8"/>
  <c r="O536" i="8"/>
  <c r="AL583" i="8"/>
  <c r="AO581" i="8"/>
  <c r="AH582" i="8"/>
  <c r="V582" i="8"/>
  <c r="AO584" i="8"/>
  <c r="V586" i="8"/>
  <c r="AO583" i="8"/>
  <c r="AV588" i="8"/>
  <c r="AV585" i="8"/>
  <c r="BQ587" i="8"/>
  <c r="AU587" i="8"/>
  <c r="AF582" i="8"/>
  <c r="BQ588" i="8"/>
  <c r="W589" i="8"/>
  <c r="AG24" i="10"/>
  <c r="AF581" i="8"/>
  <c r="G586" i="8"/>
  <c r="BC585" i="8"/>
  <c r="F582" i="8"/>
  <c r="Z581" i="8"/>
  <c r="M23" i="10"/>
  <c r="AK584" i="8"/>
  <c r="AM586" i="8"/>
  <c r="BE24" i="10"/>
  <c r="P585" i="8"/>
  <c r="D616" i="8"/>
  <c r="D615" i="8"/>
  <c r="BA22" i="10"/>
  <c r="BR588" i="8"/>
  <c r="N581" i="8"/>
  <c r="AO586" i="8"/>
  <c r="AM587" i="8"/>
  <c r="S588" i="8"/>
  <c r="Q582" i="8"/>
  <c r="O581" i="8"/>
  <c r="K22" i="10"/>
  <c r="AD581" i="8"/>
  <c r="BC582" i="8"/>
  <c r="AG589" i="8"/>
  <c r="BI24" i="10"/>
  <c r="AS23" i="10"/>
  <c r="S23" i="10"/>
  <c r="AT581" i="8"/>
  <c r="BS586" i="8"/>
  <c r="Q585" i="8"/>
  <c r="BS585" i="8"/>
  <c r="AE25" i="10"/>
  <c r="P5" i="2"/>
  <c r="Q5" i="2" s="1"/>
  <c r="R5" i="2" s="1"/>
  <c r="S5" i="2" s="1"/>
  <c r="T5" i="2" s="1"/>
  <c r="U5" i="2" s="1"/>
  <c r="V5" i="2" s="1"/>
  <c r="W5" i="2" s="1"/>
  <c r="X5" i="2" s="1"/>
  <c r="AW587" i="8"/>
  <c r="AM581" i="8"/>
  <c r="AJ583" i="8"/>
  <c r="AJ589" i="8"/>
  <c r="BQ584" i="8"/>
  <c r="AA583" i="8"/>
  <c r="U23" i="10"/>
  <c r="AF587" i="8"/>
  <c r="AP588" i="8"/>
  <c r="BG23" i="10"/>
  <c r="AK24" i="10"/>
  <c r="K24" i="10"/>
  <c r="BC586" i="8"/>
  <c r="Z586" i="8"/>
  <c r="L22" i="10"/>
  <c r="BD23" i="10"/>
  <c r="BI25" i="10"/>
  <c r="P581" i="8"/>
  <c r="BH586" i="8"/>
  <c r="AV589" i="8"/>
  <c r="Q581" i="8"/>
  <c r="BN588" i="8"/>
  <c r="J588" i="8"/>
  <c r="BF588" i="8"/>
  <c r="AP583" i="8"/>
  <c r="BB586" i="8"/>
  <c r="I585" i="8"/>
  <c r="U584" i="8"/>
  <c r="AY582" i="8"/>
  <c r="AT584" i="8"/>
  <c r="BG24" i="10"/>
  <c r="F588" i="8"/>
  <c r="BC24" i="10"/>
  <c r="W22" i="10"/>
  <c r="AH589" i="8"/>
  <c r="BE582" i="8"/>
  <c r="AZ589" i="8"/>
  <c r="H588" i="8"/>
  <c r="Q588" i="8"/>
  <c r="U586" i="8"/>
  <c r="N589" i="8"/>
  <c r="BL581" i="8"/>
  <c r="BQ583" i="8"/>
  <c r="AY585" i="8"/>
  <c r="BP589" i="8"/>
  <c r="AG583" i="8"/>
  <c r="AY584" i="8"/>
  <c r="Q584" i="8"/>
  <c r="Q23" i="10"/>
  <c r="BJ586" i="8"/>
  <c r="N24" i="10"/>
  <c r="AE22" i="10"/>
  <c r="AD586" i="8"/>
  <c r="BO588" i="8"/>
  <c r="AJ586" i="8"/>
  <c r="D583" i="8"/>
  <c r="AL584" i="8"/>
  <c r="AI583" i="8"/>
  <c r="BR585" i="8"/>
  <c r="BL587" i="8"/>
  <c r="BS581" i="8"/>
  <c r="AR588" i="8"/>
  <c r="X582" i="8"/>
  <c r="AV583" i="8"/>
  <c r="AN581" i="8"/>
  <c r="I588" i="8"/>
  <c r="I24" i="10"/>
  <c r="O585" i="8"/>
  <c r="D614" i="8"/>
  <c r="D579" i="8"/>
  <c r="J23" i="10"/>
  <c r="AG25" i="10"/>
  <c r="AJ588" i="8"/>
  <c r="BG589" i="8"/>
  <c r="U588" i="8"/>
  <c r="BO587" i="8"/>
  <c r="BR584" i="8"/>
  <c r="Y584" i="8"/>
  <c r="AX583" i="8"/>
  <c r="AF589" i="8"/>
  <c r="BH583" i="8"/>
  <c r="AX581" i="8"/>
  <c r="BJ582" i="8"/>
  <c r="T588" i="8"/>
  <c r="AZ586" i="8"/>
  <c r="BF586" i="8"/>
  <c r="D574" i="8"/>
  <c r="BI23" i="10"/>
  <c r="V585" i="8"/>
  <c r="D618" i="8"/>
  <c r="AC582" i="8"/>
  <c r="BB588" i="8"/>
  <c r="AW583" i="8"/>
  <c r="U24" i="10"/>
  <c r="AR585" i="8"/>
  <c r="BG587" i="8"/>
  <c r="AK585" i="8"/>
  <c r="BQ585" i="8"/>
  <c r="D576" i="8"/>
  <c r="S583" i="8"/>
  <c r="Q587" i="8"/>
  <c r="Q586" i="8"/>
  <c r="BN587" i="8"/>
  <c r="Q22" i="10"/>
  <c r="AN582" i="8"/>
  <c r="D585" i="8"/>
  <c r="U22" i="10"/>
  <c r="BL588" i="8"/>
  <c r="AQ585" i="8"/>
  <c r="AK23" i="10"/>
  <c r="N587" i="8"/>
  <c r="Z585" i="8"/>
  <c r="AU588" i="8"/>
  <c r="BR582" i="8"/>
  <c r="AE584" i="8"/>
  <c r="T585" i="8"/>
  <c r="AP587" i="8"/>
  <c r="AM582" i="8"/>
  <c r="AW589" i="8"/>
  <c r="AY581" i="8"/>
  <c r="I22" i="10"/>
  <c r="AG584" i="8"/>
  <c r="AB584" i="8"/>
  <c r="AC23" i="10"/>
  <c r="AL589" i="8"/>
  <c r="E573" i="8"/>
  <c r="F573" i="8"/>
  <c r="E574" i="8"/>
  <c r="E613" i="8"/>
  <c r="BN585" i="8"/>
  <c r="D582" i="8"/>
  <c r="AH585" i="8"/>
  <c r="AP585" i="8"/>
  <c r="G583" i="8"/>
  <c r="E612" i="8"/>
  <c r="E585" i="8"/>
  <c r="M585" i="8"/>
  <c r="AX585" i="8"/>
  <c r="E587" i="8"/>
  <c r="F612" i="8"/>
  <c r="BF585" i="8"/>
  <c r="E588" i="8"/>
  <c r="E617" i="8"/>
  <c r="D580" i="8"/>
  <c r="E578" i="8"/>
  <c r="G573" i="8"/>
  <c r="H612" i="8"/>
  <c r="G613" i="8"/>
  <c r="G574" i="8"/>
  <c r="D571" i="8"/>
  <c r="G615" i="8"/>
  <c r="H573" i="8"/>
  <c r="G612" i="8"/>
  <c r="F613" i="8"/>
  <c r="H610" i="8"/>
  <c r="F617" i="8"/>
  <c r="H616" i="8"/>
  <c r="H574" i="8"/>
  <c r="E618" i="8"/>
  <c r="G618" i="8"/>
  <c r="F614" i="8"/>
  <c r="L584" i="8"/>
  <c r="K583" i="8"/>
  <c r="G617" i="8"/>
  <c r="I584" i="8"/>
  <c r="H614" i="8"/>
  <c r="E610" i="8"/>
  <c r="E616" i="8"/>
  <c r="I579" i="8"/>
  <c r="I583" i="8"/>
  <c r="H617" i="8"/>
  <c r="H615" i="8"/>
  <c r="E614" i="8"/>
  <c r="F616" i="8"/>
  <c r="H618" i="8"/>
  <c r="M583" i="8"/>
  <c r="F574" i="8"/>
  <c r="I618" i="8"/>
  <c r="I580" i="8"/>
  <c r="F611" i="8"/>
  <c r="H613" i="8"/>
  <c r="H619" i="8"/>
  <c r="K584" i="8"/>
  <c r="G619" i="8"/>
  <c r="F610" i="8"/>
  <c r="E615" i="8"/>
  <c r="G610" i="8"/>
  <c r="I619" i="8"/>
  <c r="K582" i="8"/>
  <c r="F615" i="8"/>
  <c r="M582" i="8"/>
  <c r="G614" i="8"/>
  <c r="I582" i="8"/>
  <c r="F618" i="8"/>
  <c r="H611" i="8"/>
  <c r="J583" i="8"/>
  <c r="J582" i="8"/>
  <c r="E611" i="8"/>
  <c r="F619" i="8"/>
  <c r="J584" i="8"/>
  <c r="E619" i="8"/>
  <c r="G611" i="8"/>
  <c r="L582" i="8"/>
  <c r="H576" i="8"/>
  <c r="M584" i="8"/>
  <c r="G616" i="8"/>
  <c r="L583" i="8"/>
  <c r="H572" i="8"/>
  <c r="H579" i="8"/>
  <c r="F580" i="8"/>
  <c r="F577" i="8"/>
  <c r="H578" i="8"/>
  <c r="E577" i="8"/>
  <c r="F578" i="8"/>
  <c r="G575" i="8"/>
  <c r="H575" i="8"/>
  <c r="F579" i="8"/>
  <c r="G577" i="8"/>
  <c r="E576" i="8"/>
  <c r="E579" i="8"/>
  <c r="L581" i="8"/>
  <c r="G572" i="8"/>
  <c r="E572" i="8"/>
  <c r="F576" i="8"/>
  <c r="H580" i="8"/>
  <c r="K581" i="8"/>
  <c r="H577" i="8"/>
  <c r="M581" i="8"/>
  <c r="N585" i="8"/>
  <c r="J581" i="8"/>
  <c r="G578" i="8"/>
  <c r="E575" i="8"/>
  <c r="F575" i="8"/>
  <c r="F572" i="8"/>
  <c r="G580" i="8"/>
  <c r="G579" i="8"/>
  <c r="G576" i="8"/>
  <c r="I581" i="8"/>
  <c r="E580" i="8"/>
  <c r="J586" i="8"/>
  <c r="F571" i="8"/>
  <c r="D81" i="13"/>
  <c r="D82" i="13" s="1"/>
  <c r="G571" i="8"/>
  <c r="E81" i="13"/>
  <c r="E82" i="13" s="1"/>
  <c r="E571" i="8"/>
  <c r="H571" i="8"/>
  <c r="I613" i="8"/>
  <c r="I573" i="8"/>
  <c r="I615" i="8"/>
  <c r="I612" i="8"/>
  <c r="L586" i="8"/>
  <c r="K586" i="8"/>
  <c r="I614" i="8"/>
  <c r="I616" i="8"/>
  <c r="I575" i="8"/>
  <c r="J618" i="8"/>
  <c r="M619" i="8"/>
  <c r="I577" i="8"/>
  <c r="I576" i="8"/>
  <c r="L619" i="8"/>
  <c r="M586" i="8"/>
  <c r="N619" i="8"/>
  <c r="J619" i="8"/>
  <c r="I617" i="8"/>
  <c r="I574" i="8"/>
  <c r="K619" i="8"/>
  <c r="J579" i="8"/>
  <c r="I578" i="8"/>
  <c r="K580" i="8"/>
  <c r="Y38" i="2"/>
  <c r="O237" i="8"/>
  <c r="X306" i="8"/>
  <c r="U306" i="8"/>
  <c r="T306" i="8"/>
  <c r="V306" i="8"/>
  <c r="W306" i="8"/>
  <c r="AB255" i="8"/>
  <c r="AC255" i="8"/>
  <c r="AA255" i="8"/>
  <c r="Y255" i="8"/>
  <c r="U255" i="8"/>
  <c r="T255" i="8"/>
  <c r="X255" i="8"/>
  <c r="Z255" i="8"/>
  <c r="V255" i="8"/>
  <c r="W255" i="8"/>
  <c r="N604" i="8"/>
  <c r="N420" i="8"/>
  <c r="I124" i="8"/>
  <c r="X246" i="8"/>
  <c r="V299" i="8"/>
  <c r="L580" i="8"/>
  <c r="AA500" i="8"/>
  <c r="L187" i="8"/>
  <c r="I610" i="8"/>
  <c r="I607" i="8"/>
  <c r="N267" i="8"/>
  <c r="N601" i="8"/>
  <c r="V4" i="10"/>
  <c r="U37" i="10"/>
  <c r="S297" i="8"/>
  <c r="BK452" i="8"/>
  <c r="N517" i="8"/>
  <c r="M110" i="4"/>
  <c r="L110" i="4"/>
  <c r="V407" i="8"/>
  <c r="Y407" i="8"/>
  <c r="U407" i="8"/>
  <c r="X407" i="8"/>
  <c r="W407" i="8"/>
  <c r="T407" i="8"/>
  <c r="S407" i="8"/>
  <c r="V405" i="8"/>
  <c r="S405" i="8"/>
  <c r="U405" i="8"/>
  <c r="R405" i="8"/>
  <c r="Q405" i="8"/>
  <c r="T405" i="8"/>
  <c r="W405" i="8"/>
  <c r="T254" i="8"/>
  <c r="Z254" i="8"/>
  <c r="AB254" i="8"/>
  <c r="Y254" i="8"/>
  <c r="W254" i="8"/>
  <c r="V254" i="8"/>
  <c r="X254" i="8"/>
  <c r="U254" i="8"/>
  <c r="AA254" i="8"/>
  <c r="S254" i="8"/>
  <c r="U303" i="8"/>
  <c r="S303" i="8"/>
  <c r="T303" i="8"/>
  <c r="Q303" i="8"/>
  <c r="R303" i="8"/>
  <c r="Q506" i="8"/>
  <c r="O418" i="8"/>
  <c r="P418" i="8" s="1"/>
  <c r="M421" i="8"/>
  <c r="W509" i="8"/>
  <c r="U509" i="8"/>
  <c r="V509" i="8"/>
  <c r="T509" i="8"/>
  <c r="X509" i="8"/>
  <c r="J572" i="8"/>
  <c r="K86" i="8"/>
  <c r="J124" i="8"/>
  <c r="L548" i="8"/>
  <c r="K468" i="8"/>
  <c r="J469" i="8"/>
  <c r="V298" i="8"/>
  <c r="M488" i="8"/>
  <c r="AN309" i="8"/>
  <c r="I320" i="8"/>
  <c r="J319" i="8"/>
  <c r="L598" i="8"/>
  <c r="L122" i="8"/>
  <c r="M85" i="4"/>
  <c r="M98" i="4" s="1"/>
  <c r="N390" i="8"/>
  <c r="V305" i="8"/>
  <c r="T305" i="8"/>
  <c r="U305" i="8"/>
  <c r="W305" i="8"/>
  <c r="S305" i="8"/>
  <c r="U304" i="8"/>
  <c r="V304" i="8"/>
  <c r="R304" i="8"/>
  <c r="T304" i="8"/>
  <c r="S304" i="8"/>
  <c r="O265" i="8"/>
  <c r="O491" i="8"/>
  <c r="Y43" i="2"/>
  <c r="AW457" i="8"/>
  <c r="AH457" i="8"/>
  <c r="X457" i="8"/>
  <c r="AQ457" i="8"/>
  <c r="BI457" i="8"/>
  <c r="AO457" i="8"/>
  <c r="AT457" i="8"/>
  <c r="BK457" i="8"/>
  <c r="T457" i="8"/>
  <c r="BG457" i="8"/>
  <c r="AX457" i="8"/>
  <c r="U457" i="8"/>
  <c r="AG457" i="8"/>
  <c r="AM457" i="8"/>
  <c r="BE457" i="8"/>
  <c r="BA457" i="8"/>
  <c r="AR457" i="8"/>
  <c r="Z457" i="8"/>
  <c r="V457" i="8"/>
  <c r="AV457" i="8"/>
  <c r="AN457" i="8"/>
  <c r="BB457" i="8"/>
  <c r="S457" i="8"/>
  <c r="BJ457" i="8"/>
  <c r="W457" i="8"/>
  <c r="R457" i="8"/>
  <c r="AK457" i="8"/>
  <c r="AA457" i="8"/>
  <c r="BC457" i="8"/>
  <c r="AZ457" i="8"/>
  <c r="AD457" i="8"/>
  <c r="AS457" i="8"/>
  <c r="BD457" i="8"/>
  <c r="AB457" i="8"/>
  <c r="AL457" i="8"/>
  <c r="Y457" i="8"/>
  <c r="AI457" i="8"/>
  <c r="BL457" i="8"/>
  <c r="AE457" i="8"/>
  <c r="AC457" i="8"/>
  <c r="AY457" i="8"/>
  <c r="AJ457" i="8"/>
  <c r="AP457" i="8"/>
  <c r="AF457" i="8"/>
  <c r="AU457" i="8"/>
  <c r="BF457" i="8"/>
  <c r="BH457" i="8"/>
  <c r="Q252" i="8"/>
  <c r="T252" i="8"/>
  <c r="R252" i="8"/>
  <c r="U252" i="8"/>
  <c r="S252" i="8"/>
  <c r="Y252" i="8"/>
  <c r="V252" i="8"/>
  <c r="W252" i="8"/>
  <c r="X252" i="8"/>
  <c r="Z252" i="8"/>
  <c r="L610" i="8"/>
  <c r="AL503" i="8"/>
  <c r="I12" i="8"/>
  <c r="J32" i="8"/>
  <c r="I70" i="8"/>
  <c r="N602" i="8"/>
  <c r="N318" i="8"/>
  <c r="O279" i="8"/>
  <c r="M548" i="8"/>
  <c r="N369" i="8"/>
  <c r="N603" i="8"/>
  <c r="O330" i="8"/>
  <c r="Q342" i="8"/>
  <c r="Q381" i="8"/>
  <c r="Q181" i="8"/>
  <c r="T398" i="8"/>
  <c r="N441" i="8"/>
  <c r="M88" i="4"/>
  <c r="M101" i="4" s="1"/>
  <c r="O339" i="8"/>
  <c r="Y40" i="2"/>
  <c r="Y37" i="2"/>
  <c r="O190" i="8"/>
  <c r="O390" i="8"/>
  <c r="Y41" i="2"/>
  <c r="P45" i="2"/>
  <c r="Y34" i="2"/>
  <c r="V355" i="8"/>
  <c r="S355" i="8"/>
  <c r="T355" i="8"/>
  <c r="U355" i="8"/>
  <c r="R355" i="8"/>
  <c r="O367" i="8"/>
  <c r="P367" i="8" s="1"/>
  <c r="V406" i="8"/>
  <c r="S406" i="8"/>
  <c r="T406" i="8"/>
  <c r="U406" i="8"/>
  <c r="W406" i="8"/>
  <c r="X406" i="8"/>
  <c r="R406" i="8"/>
  <c r="V399" i="8"/>
  <c r="Q134" i="8"/>
  <c r="M610" i="8"/>
  <c r="I11" i="8"/>
  <c r="J69" i="8"/>
  <c r="I519" i="8"/>
  <c r="J518" i="8"/>
  <c r="L140" i="8"/>
  <c r="K171" i="8"/>
  <c r="L285" i="8"/>
  <c r="U349" i="8"/>
  <c r="L387" i="8"/>
  <c r="K422" i="8"/>
  <c r="P482" i="8"/>
  <c r="M111" i="4"/>
  <c r="L111" i="4"/>
  <c r="Q354" i="8"/>
  <c r="R354" i="8"/>
  <c r="U354" i="8"/>
  <c r="T354" i="8"/>
  <c r="S354" i="8"/>
  <c r="U356" i="8"/>
  <c r="T356" i="8"/>
  <c r="S356" i="8"/>
  <c r="W356" i="8"/>
  <c r="V356" i="8"/>
  <c r="Y42" i="2"/>
  <c r="X253" i="8"/>
  <c r="AA253" i="8"/>
  <c r="T253" i="8"/>
  <c r="Z253" i="8"/>
  <c r="S253" i="8"/>
  <c r="U253" i="8"/>
  <c r="Y253" i="8"/>
  <c r="R253" i="8"/>
  <c r="V253" i="8"/>
  <c r="W253" i="8"/>
  <c r="R45" i="2"/>
  <c r="U408" i="8"/>
  <c r="W408" i="8"/>
  <c r="V408" i="8"/>
  <c r="X408" i="8"/>
  <c r="Y408" i="8"/>
  <c r="Z408" i="8"/>
  <c r="T408" i="8"/>
  <c r="N616" i="8" l="1"/>
  <c r="N552" i="8"/>
  <c r="O550" i="8"/>
  <c r="AK308" i="8"/>
  <c r="AL308" i="8" s="1"/>
  <c r="AI513" i="8"/>
  <c r="T344" i="8"/>
  <c r="U344" i="8" s="1"/>
  <c r="M574" i="8"/>
  <c r="T292" i="8"/>
  <c r="BJ447" i="8"/>
  <c r="M580" i="8"/>
  <c r="M579" i="8"/>
  <c r="L577" i="8"/>
  <c r="M573" i="8"/>
  <c r="Y401" i="8"/>
  <c r="N574" i="8"/>
  <c r="N573" i="8"/>
  <c r="AP257" i="8"/>
  <c r="S296" i="8"/>
  <c r="T296" i="8"/>
  <c r="N615" i="8"/>
  <c r="N554" i="8"/>
  <c r="L549" i="8"/>
  <c r="AO309" i="8"/>
  <c r="AB500" i="8"/>
  <c r="AC500" i="8" s="1"/>
  <c r="AA496" i="8"/>
  <c r="X499" i="8"/>
  <c r="M549" i="8"/>
  <c r="W345" i="8"/>
  <c r="BL450" i="8"/>
  <c r="AN411" i="8"/>
  <c r="W295" i="8"/>
  <c r="W351" i="8"/>
  <c r="Y397" i="8"/>
  <c r="AA247" i="8"/>
  <c r="AB247" i="8" s="1"/>
  <c r="AF511" i="8"/>
  <c r="K268" i="8"/>
  <c r="J269" i="8"/>
  <c r="O574" i="8"/>
  <c r="K575" i="8"/>
  <c r="M576" i="8"/>
  <c r="AE510" i="8"/>
  <c r="R342" i="8"/>
  <c r="N553" i="8"/>
  <c r="L611" i="8"/>
  <c r="R506" i="8"/>
  <c r="N557" i="8"/>
  <c r="N555" i="8"/>
  <c r="T508" i="8"/>
  <c r="M611" i="8"/>
  <c r="BK445" i="8"/>
  <c r="X245" i="8"/>
  <c r="N556" i="8"/>
  <c r="BK446" i="8"/>
  <c r="AH307" i="8"/>
  <c r="AI307" i="8"/>
  <c r="M575" i="8"/>
  <c r="M577" i="8"/>
  <c r="W494" i="8"/>
  <c r="X494" i="8" s="1"/>
  <c r="L217" i="8"/>
  <c r="L218" i="8" s="1"/>
  <c r="AN258" i="8"/>
  <c r="AI360" i="8"/>
  <c r="M170" i="8"/>
  <c r="AJ361" i="8"/>
  <c r="L573" i="8"/>
  <c r="AN412" i="8"/>
  <c r="R240" i="8"/>
  <c r="S240" i="8"/>
  <c r="W346" i="8"/>
  <c r="M578" i="8"/>
  <c r="S241" i="8"/>
  <c r="K123" i="8"/>
  <c r="K124" i="8" s="1"/>
  <c r="AI512" i="8"/>
  <c r="X395" i="8"/>
  <c r="T348" i="8"/>
  <c r="BL448" i="8"/>
  <c r="AL410" i="8"/>
  <c r="AB248" i="8"/>
  <c r="AJ359" i="8"/>
  <c r="T243" i="8"/>
  <c r="U398" i="8"/>
  <c r="N614" i="8"/>
  <c r="W299" i="8"/>
  <c r="N617" i="8"/>
  <c r="AC497" i="8"/>
  <c r="P551" i="8"/>
  <c r="BK449" i="8"/>
  <c r="V347" i="8"/>
  <c r="Y393" i="8"/>
  <c r="N618" i="8"/>
  <c r="L370" i="8"/>
  <c r="BL451" i="8"/>
  <c r="BG444" i="8"/>
  <c r="AL358" i="8"/>
  <c r="AJ310" i="8"/>
  <c r="T343" i="8"/>
  <c r="W396" i="8"/>
  <c r="AA502" i="8"/>
  <c r="T294" i="8"/>
  <c r="X295" i="8"/>
  <c r="AQ259" i="8"/>
  <c r="AO256" i="8"/>
  <c r="BN453" i="8"/>
  <c r="BO453" i="8" s="1"/>
  <c r="AA498" i="8"/>
  <c r="L579" i="8"/>
  <c r="L578" i="8"/>
  <c r="L575" i="8"/>
  <c r="L574" i="8"/>
  <c r="H16" i="8"/>
  <c r="E142" i="4"/>
  <c r="L149" i="4"/>
  <c r="M16" i="4" s="1"/>
  <c r="L42" i="4"/>
  <c r="L152" i="4" s="1"/>
  <c r="M19" i="4" s="1"/>
  <c r="M42" i="4" s="1"/>
  <c r="M152" i="4" s="1"/>
  <c r="P152" i="4" s="1"/>
  <c r="J142" i="4"/>
  <c r="L146" i="4"/>
  <c r="M13" i="4" s="1"/>
  <c r="BL449" i="8"/>
  <c r="L607" i="8"/>
  <c r="X356" i="8"/>
  <c r="M607" i="8"/>
  <c r="X305" i="8"/>
  <c r="M620" i="8"/>
  <c r="T293" i="8"/>
  <c r="W350" i="8"/>
  <c r="L8" i="8"/>
  <c r="AA252" i="8"/>
  <c r="L148" i="4"/>
  <c r="M15" i="4" s="1"/>
  <c r="M38" i="4" s="1"/>
  <c r="X300" i="8"/>
  <c r="Y245" i="8"/>
  <c r="T242" i="8"/>
  <c r="Y306" i="8"/>
  <c r="P316" i="8"/>
  <c r="Q316" i="8" s="1"/>
  <c r="R316" i="8" s="1"/>
  <c r="S316" i="8" s="1"/>
  <c r="E620" i="8"/>
  <c r="H590" i="8"/>
  <c r="L150" i="4"/>
  <c r="M17" i="4" s="1"/>
  <c r="W244" i="8"/>
  <c r="AK409" i="8"/>
  <c r="I14" i="8"/>
  <c r="L620" i="8"/>
  <c r="BO459" i="8"/>
  <c r="L151" i="4"/>
  <c r="M18" i="4" s="1"/>
  <c r="M41" i="4" s="1"/>
  <c r="L147" i="4"/>
  <c r="M14" i="4" s="1"/>
  <c r="M37" i="4" s="1"/>
  <c r="M33" i="4"/>
  <c r="X299" i="8"/>
  <c r="M36" i="4"/>
  <c r="M35" i="4"/>
  <c r="M40" i="4"/>
  <c r="Q302" i="8"/>
  <c r="T302" i="8"/>
  <c r="P302" i="8"/>
  <c r="S302" i="8"/>
  <c r="R302" i="8"/>
  <c r="J571" i="8"/>
  <c r="J567" i="8"/>
  <c r="AR455" i="8"/>
  <c r="AW455" i="8"/>
  <c r="AH455" i="8"/>
  <c r="AV455" i="8"/>
  <c r="BF455" i="8"/>
  <c r="Y455" i="8"/>
  <c r="AK455" i="8"/>
  <c r="AG455" i="8"/>
  <c r="AU455" i="8"/>
  <c r="AE455" i="8"/>
  <c r="AA455" i="8"/>
  <c r="AL455" i="8"/>
  <c r="U455" i="8"/>
  <c r="BE455" i="8"/>
  <c r="AJ455" i="8"/>
  <c r="AO455" i="8"/>
  <c r="V455" i="8"/>
  <c r="AI455" i="8"/>
  <c r="P455" i="8"/>
  <c r="AQ455" i="8"/>
  <c r="BD455" i="8"/>
  <c r="Q455" i="8"/>
  <c r="X455" i="8"/>
  <c r="AT455" i="8"/>
  <c r="T455" i="8"/>
  <c r="S455" i="8"/>
  <c r="AZ455" i="8"/>
  <c r="AC455" i="8"/>
  <c r="AX455" i="8"/>
  <c r="BG455" i="8"/>
  <c r="AY455" i="8"/>
  <c r="BC455" i="8"/>
  <c r="Z455" i="8"/>
  <c r="AB455" i="8"/>
  <c r="BI455" i="8"/>
  <c r="BH455" i="8"/>
  <c r="AS455" i="8"/>
  <c r="AN455" i="8"/>
  <c r="W455" i="8"/>
  <c r="BB455" i="8"/>
  <c r="AD455" i="8"/>
  <c r="AP455" i="8"/>
  <c r="R455" i="8"/>
  <c r="BA455" i="8"/>
  <c r="AF455" i="8"/>
  <c r="AM455" i="8"/>
  <c r="BJ455" i="8"/>
  <c r="S291" i="8"/>
  <c r="L13" i="8"/>
  <c r="M526" i="8"/>
  <c r="M542" i="8" s="1"/>
  <c r="Y251" i="8"/>
  <c r="S251" i="8"/>
  <c r="Q251" i="8"/>
  <c r="U251" i="8"/>
  <c r="X251" i="8"/>
  <c r="R251" i="8"/>
  <c r="V251" i="8"/>
  <c r="T251" i="8"/>
  <c r="P251" i="8"/>
  <c r="W251" i="8"/>
  <c r="AB253" i="8"/>
  <c r="V349" i="8"/>
  <c r="Q613" i="8"/>
  <c r="J8" i="10" s="1"/>
  <c r="Q216" i="8"/>
  <c r="S342" i="8"/>
  <c r="X405" i="8"/>
  <c r="Q228" i="8"/>
  <c r="D590" i="8"/>
  <c r="I571" i="8"/>
  <c r="I567" i="8"/>
  <c r="AC249" i="8"/>
  <c r="Z501" i="8"/>
  <c r="J620" i="8"/>
  <c r="M336" i="8"/>
  <c r="L371" i="8"/>
  <c r="M39" i="4"/>
  <c r="M149" i="4" s="1"/>
  <c r="Q482" i="8"/>
  <c r="J11" i="8"/>
  <c r="K69" i="8"/>
  <c r="Q367" i="8"/>
  <c r="W298" i="8"/>
  <c r="L468" i="8"/>
  <c r="K469" i="8"/>
  <c r="Y509" i="8"/>
  <c r="Q418" i="8"/>
  <c r="W399" i="8"/>
  <c r="E590" i="8"/>
  <c r="P537" i="8"/>
  <c r="O566" i="8"/>
  <c r="O589" i="8" s="1"/>
  <c r="H26" i="10"/>
  <c r="J6" i="8"/>
  <c r="Z402" i="8"/>
  <c r="W394" i="8"/>
  <c r="K620" i="8"/>
  <c r="S507" i="8"/>
  <c r="L34" i="4"/>
  <c r="L144" i="4" s="1"/>
  <c r="M11" i="4" s="1"/>
  <c r="J519" i="8"/>
  <c r="K518" i="8"/>
  <c r="M571" i="8"/>
  <c r="M567" i="8"/>
  <c r="P353" i="8"/>
  <c r="R353" i="8"/>
  <c r="Q353" i="8"/>
  <c r="S353" i="8"/>
  <c r="T353" i="8"/>
  <c r="R381" i="8"/>
  <c r="R418" i="8"/>
  <c r="S506" i="8"/>
  <c r="V303" i="8"/>
  <c r="AC254" i="8"/>
  <c r="Z407" i="8"/>
  <c r="W4" i="10"/>
  <c r="V37" i="10"/>
  <c r="M187" i="8"/>
  <c r="F22" i="10"/>
  <c r="C22" i="10" s="1"/>
  <c r="BJ53" i="10" s="1"/>
  <c r="U432" i="8"/>
  <c r="F9" i="4"/>
  <c r="E162" i="4"/>
  <c r="BL456" i="8"/>
  <c r="R228" i="8"/>
  <c r="W355" i="8"/>
  <c r="BM457" i="8"/>
  <c r="AB505" i="8"/>
  <c r="AH505" i="8"/>
  <c r="U505" i="8"/>
  <c r="AA505" i="8"/>
  <c r="AG505" i="8"/>
  <c r="T505" i="8"/>
  <c r="P505" i="8"/>
  <c r="AF505" i="8"/>
  <c r="Z505" i="8"/>
  <c r="AC505" i="8"/>
  <c r="AK505" i="8"/>
  <c r="AI505" i="8"/>
  <c r="V505" i="8"/>
  <c r="AE505" i="8"/>
  <c r="W505" i="8"/>
  <c r="AD505" i="8"/>
  <c r="Y505" i="8"/>
  <c r="R505" i="8"/>
  <c r="Q505" i="8"/>
  <c r="X505" i="8"/>
  <c r="S505" i="8"/>
  <c r="AL505" i="8"/>
  <c r="AJ505" i="8"/>
  <c r="R482" i="8"/>
  <c r="L571" i="8"/>
  <c r="L567" i="8"/>
  <c r="G590" i="8"/>
  <c r="G620" i="8"/>
  <c r="H620" i="8"/>
  <c r="P536" i="8"/>
  <c r="H25" i="10"/>
  <c r="O538" i="8"/>
  <c r="O565" i="8"/>
  <c r="O588" i="8" s="1"/>
  <c r="R134" i="8"/>
  <c r="N438" i="8"/>
  <c r="N571" i="8"/>
  <c r="K567" i="8"/>
  <c r="K571" i="8"/>
  <c r="AA408" i="8"/>
  <c r="M387" i="8"/>
  <c r="L422" i="8"/>
  <c r="BG454" i="8"/>
  <c r="BC454" i="8"/>
  <c r="BE454" i="8"/>
  <c r="AL454" i="8"/>
  <c r="AS454" i="8"/>
  <c r="AA454" i="8"/>
  <c r="O454" i="8"/>
  <c r="X454" i="8"/>
  <c r="AX454" i="8"/>
  <c r="AG454" i="8"/>
  <c r="T454" i="8"/>
  <c r="BB454" i="8"/>
  <c r="P454" i="8"/>
  <c r="BF454" i="8"/>
  <c r="BI454" i="8"/>
  <c r="AV454" i="8"/>
  <c r="AD454" i="8"/>
  <c r="AM454" i="8"/>
  <c r="AZ454" i="8"/>
  <c r="AN454" i="8"/>
  <c r="BH454" i="8"/>
  <c r="R454" i="8"/>
  <c r="AH454" i="8"/>
  <c r="BA454" i="8"/>
  <c r="Z454" i="8"/>
  <c r="Y454" i="8"/>
  <c r="AR454" i="8"/>
  <c r="U454" i="8"/>
  <c r="AB454" i="8"/>
  <c r="AE454" i="8"/>
  <c r="AK454" i="8"/>
  <c r="AU454" i="8"/>
  <c r="AJ454" i="8"/>
  <c r="AF454" i="8"/>
  <c r="V454" i="8"/>
  <c r="S454" i="8"/>
  <c r="BD454" i="8"/>
  <c r="AO454" i="8"/>
  <c r="AY454" i="8"/>
  <c r="AP454" i="8"/>
  <c r="Q454" i="8"/>
  <c r="W454" i="8"/>
  <c r="AT454" i="8"/>
  <c r="AI454" i="8"/>
  <c r="AQ454" i="8"/>
  <c r="AW454" i="8"/>
  <c r="AC454" i="8"/>
  <c r="P330" i="8"/>
  <c r="K32" i="8"/>
  <c r="J12" i="8"/>
  <c r="J70" i="8"/>
  <c r="AM503" i="8"/>
  <c r="W304" i="8"/>
  <c r="K319" i="8"/>
  <c r="J320" i="8"/>
  <c r="N488" i="8"/>
  <c r="S482" i="8"/>
  <c r="BL452" i="8"/>
  <c r="Y246" i="8"/>
  <c r="F23" i="10"/>
  <c r="M116" i="4"/>
  <c r="W347" i="8"/>
  <c r="P612" i="8"/>
  <c r="I7" i="10" s="1"/>
  <c r="P169" i="8"/>
  <c r="L102" i="4"/>
  <c r="Y357" i="8"/>
  <c r="U508" i="8"/>
  <c r="K9" i="4"/>
  <c r="J162" i="4"/>
  <c r="J166" i="4" s="1"/>
  <c r="P279" i="8"/>
  <c r="BN458" i="8"/>
  <c r="V354" i="8"/>
  <c r="P265" i="8"/>
  <c r="R181" i="8"/>
  <c r="N598" i="8"/>
  <c r="AD255" i="8"/>
  <c r="F590" i="8"/>
  <c r="F620" i="8"/>
  <c r="F24" i="10"/>
  <c r="J99" i="6"/>
  <c r="L116" i="4"/>
  <c r="V398" i="8"/>
  <c r="M285" i="8"/>
  <c r="M140" i="8"/>
  <c r="L171" i="8"/>
  <c r="Q612" i="8"/>
  <c r="J7" i="10" s="1"/>
  <c r="Q169" i="8"/>
  <c r="Y406" i="8"/>
  <c r="P404" i="8"/>
  <c r="R404" i="8"/>
  <c r="U404" i="8"/>
  <c r="S404" i="8"/>
  <c r="Q404" i="8"/>
  <c r="V404" i="8"/>
  <c r="T404" i="8"/>
  <c r="R403" i="8"/>
  <c r="O403" i="8"/>
  <c r="N421" i="8"/>
  <c r="U403" i="8"/>
  <c r="T403" i="8"/>
  <c r="S403" i="8"/>
  <c r="Q403" i="8"/>
  <c r="P403" i="8"/>
  <c r="L86" i="8"/>
  <c r="T297" i="8"/>
  <c r="I620" i="8"/>
  <c r="D620" i="8"/>
  <c r="S228" i="8"/>
  <c r="T228" i="8" s="1"/>
  <c r="X400" i="8"/>
  <c r="W495" i="8"/>
  <c r="M234" i="8"/>
  <c r="Y494" i="8" l="1"/>
  <c r="BP453" i="8"/>
  <c r="V344" i="8"/>
  <c r="U297" i="8"/>
  <c r="K568" i="8"/>
  <c r="X399" i="8"/>
  <c r="Q551" i="8"/>
  <c r="J568" i="8"/>
  <c r="AD500" i="8"/>
  <c r="Z306" i="8"/>
  <c r="Y300" i="8"/>
  <c r="Y356" i="8"/>
  <c r="BM449" i="8"/>
  <c r="U294" i="8"/>
  <c r="V294" i="8" s="1"/>
  <c r="M370" i="8"/>
  <c r="Z393" i="8"/>
  <c r="AD497" i="8"/>
  <c r="AC248" i="8"/>
  <c r="AD248" i="8" s="1"/>
  <c r="AM410" i="8"/>
  <c r="AN410" i="8" s="1"/>
  <c r="Y395" i="8"/>
  <c r="T241" i="8"/>
  <c r="AO412" i="8"/>
  <c r="AO258" i="8"/>
  <c r="M217" i="8"/>
  <c r="AJ307" i="8"/>
  <c r="Z397" i="8"/>
  <c r="AO411" i="8"/>
  <c r="X345" i="8"/>
  <c r="Y499" i="8"/>
  <c r="L572" i="8"/>
  <c r="L590" i="8" s="1"/>
  <c r="U296" i="8"/>
  <c r="AQ257" i="8"/>
  <c r="N575" i="8"/>
  <c r="R618" i="8"/>
  <c r="K17" i="10" s="1"/>
  <c r="AB408" i="8"/>
  <c r="AA407" i="8"/>
  <c r="AD249" i="8"/>
  <c r="J590" i="8"/>
  <c r="I16" i="8"/>
  <c r="U242" i="8"/>
  <c r="Y295" i="8"/>
  <c r="AB502" i="8"/>
  <c r="AM358" i="8"/>
  <c r="BM451" i="8"/>
  <c r="BL446" i="8"/>
  <c r="N578" i="8"/>
  <c r="N576" i="8"/>
  <c r="AF510" i="8"/>
  <c r="AB498" i="8"/>
  <c r="U292" i="8"/>
  <c r="AJ513" i="8"/>
  <c r="AK310" i="8"/>
  <c r="BM452" i="8"/>
  <c r="BN452" i="8" s="1"/>
  <c r="BO458" i="8"/>
  <c r="BP458" i="8" s="1"/>
  <c r="P550" i="8"/>
  <c r="AN503" i="8"/>
  <c r="I568" i="8"/>
  <c r="Z245" i="8"/>
  <c r="AB252" i="8"/>
  <c r="Y305" i="8"/>
  <c r="AP256" i="8"/>
  <c r="U343" i="8"/>
  <c r="P574" i="8"/>
  <c r="BM448" i="8"/>
  <c r="AJ512" i="8"/>
  <c r="L123" i="8"/>
  <c r="T240" i="8"/>
  <c r="L268" i="8"/>
  <c r="K269" i="8"/>
  <c r="AC247" i="8"/>
  <c r="X351" i="8"/>
  <c r="BM450" i="8"/>
  <c r="M572" i="8"/>
  <c r="AB496" i="8"/>
  <c r="AP309" i="8"/>
  <c r="N577" i="8"/>
  <c r="Z401" i="8"/>
  <c r="BK447" i="8"/>
  <c r="O573" i="8"/>
  <c r="AK361" i="8"/>
  <c r="Y400" i="8"/>
  <c r="U414" i="8"/>
  <c r="Q550" i="8"/>
  <c r="K590" i="8"/>
  <c r="M590" i="8"/>
  <c r="I590" i="8"/>
  <c r="BP459" i="8"/>
  <c r="U293" i="8"/>
  <c r="AR259" i="8"/>
  <c r="X396" i="8"/>
  <c r="BH444" i="8"/>
  <c r="AK359" i="8"/>
  <c r="U348" i="8"/>
  <c r="AJ360" i="8"/>
  <c r="Z494" i="8"/>
  <c r="BM446" i="8"/>
  <c r="N579" i="8"/>
  <c r="BL445" i="8"/>
  <c r="N580" i="8"/>
  <c r="AG511" i="8"/>
  <c r="X346" i="8"/>
  <c r="U243" i="8"/>
  <c r="BN451" i="8"/>
  <c r="AL465" i="8"/>
  <c r="S418" i="8"/>
  <c r="M568" i="8"/>
  <c r="AS53" i="10"/>
  <c r="Y53" i="10"/>
  <c r="AE53" i="10"/>
  <c r="AY53" i="10"/>
  <c r="BA53" i="10"/>
  <c r="BH53" i="10"/>
  <c r="O53" i="10"/>
  <c r="J53" i="10"/>
  <c r="BF53" i="10"/>
  <c r="AV53" i="10"/>
  <c r="AM53" i="10"/>
  <c r="Z53" i="10"/>
  <c r="AW53" i="10"/>
  <c r="U53" i="10"/>
  <c r="X53" i="10"/>
  <c r="K53" i="10"/>
  <c r="I53" i="10"/>
  <c r="BI53" i="10"/>
  <c r="R53" i="10"/>
  <c r="W53" i="10"/>
  <c r="BD53" i="10"/>
  <c r="V53" i="10"/>
  <c r="AX53" i="10"/>
  <c r="AT53" i="10"/>
  <c r="BG53" i="10"/>
  <c r="AC53" i="10"/>
  <c r="AI53" i="10"/>
  <c r="AF53" i="10"/>
  <c r="BB53" i="10"/>
  <c r="N53" i="10"/>
  <c r="AR53" i="10"/>
  <c r="AQ53" i="10"/>
  <c r="AJ53" i="10"/>
  <c r="AN53" i="10"/>
  <c r="H53" i="10"/>
  <c r="BB465" i="8"/>
  <c r="AL53" i="10"/>
  <c r="AO465" i="8"/>
  <c r="AN465" i="8"/>
  <c r="AT465" i="8"/>
  <c r="Y465" i="8"/>
  <c r="BG465" i="8"/>
  <c r="BE465" i="8"/>
  <c r="AM465" i="8"/>
  <c r="AP465" i="8"/>
  <c r="AI465" i="8"/>
  <c r="S465" i="8"/>
  <c r="AX465" i="8"/>
  <c r="AB465" i="8"/>
  <c r="BA465" i="8"/>
  <c r="AV465" i="8"/>
  <c r="AQ465" i="8"/>
  <c r="BD465" i="8"/>
  <c r="BH465" i="8"/>
  <c r="AS465" i="8"/>
  <c r="U465" i="8"/>
  <c r="W465" i="8"/>
  <c r="AG465" i="8"/>
  <c r="BC465" i="8"/>
  <c r="AJ465" i="8"/>
  <c r="X465" i="8"/>
  <c r="AC465" i="8"/>
  <c r="AY465" i="8"/>
  <c r="AK465" i="8"/>
  <c r="P414" i="8"/>
  <c r="V465" i="8"/>
  <c r="AR465" i="8"/>
  <c r="T465" i="8"/>
  <c r="AF465" i="8"/>
  <c r="I15" i="8"/>
  <c r="Z465" i="8"/>
  <c r="AD465" i="8"/>
  <c r="AU465" i="8"/>
  <c r="AW465" i="8"/>
  <c r="AE465" i="8"/>
  <c r="BF465" i="8"/>
  <c r="R414" i="8"/>
  <c r="S618" i="8"/>
  <c r="L17" i="10" s="1"/>
  <c r="X350" i="8"/>
  <c r="AM505" i="8"/>
  <c r="S414" i="8"/>
  <c r="V297" i="8"/>
  <c r="L568" i="8"/>
  <c r="AC252" i="8"/>
  <c r="V293" i="8"/>
  <c r="Z300" i="8"/>
  <c r="AM308" i="8"/>
  <c r="Q414" i="8"/>
  <c r="BJ454" i="8"/>
  <c r="AL409" i="8"/>
  <c r="AH53" i="10"/>
  <c r="AG53" i="10"/>
  <c r="AA245" i="8"/>
  <c r="T53" i="10"/>
  <c r="L53" i="10"/>
  <c r="T618" i="8"/>
  <c r="M17" i="10" s="1"/>
  <c r="X244" i="8"/>
  <c r="AB407" i="8"/>
  <c r="Z251" i="8"/>
  <c r="M34" i="4"/>
  <c r="P566" i="8"/>
  <c r="P589" i="8" s="1"/>
  <c r="I26" i="10"/>
  <c r="X4" i="10"/>
  <c r="W37" i="10"/>
  <c r="X347" i="8"/>
  <c r="O488" i="8"/>
  <c r="L32" i="8"/>
  <c r="K12" i="8"/>
  <c r="K70" i="8"/>
  <c r="S53" i="10"/>
  <c r="R617" i="8"/>
  <c r="K12" i="10" s="1"/>
  <c r="S381" i="8"/>
  <c r="BC53" i="10"/>
  <c r="AD53" i="10"/>
  <c r="M468" i="8"/>
  <c r="L469" i="8"/>
  <c r="K11" i="8"/>
  <c r="L69" i="8"/>
  <c r="P149" i="4"/>
  <c r="E12" i="10"/>
  <c r="N336" i="8"/>
  <c r="M371" i="8"/>
  <c r="AA53" i="10"/>
  <c r="U302" i="8"/>
  <c r="Y405" i="8"/>
  <c r="V432" i="8"/>
  <c r="V508" i="8"/>
  <c r="N611" i="8"/>
  <c r="N620" i="8" s="1"/>
  <c r="N607" i="8"/>
  <c r="Y299" i="8"/>
  <c r="N285" i="8"/>
  <c r="C24" i="10"/>
  <c r="O438" i="8"/>
  <c r="U353" i="8"/>
  <c r="X298" i="8"/>
  <c r="J14" i="8"/>
  <c r="T507" i="8"/>
  <c r="N526" i="8"/>
  <c r="W354" i="8"/>
  <c r="N234" i="8"/>
  <c r="C23" i="10"/>
  <c r="AE255" i="8"/>
  <c r="AH465" i="8"/>
  <c r="O465" i="8"/>
  <c r="O618" i="8"/>
  <c r="H17" i="10" s="1"/>
  <c r="T414" i="8"/>
  <c r="U618" i="8"/>
  <c r="N17" i="10" s="1"/>
  <c r="AK53" i="10"/>
  <c r="AP53" i="10"/>
  <c r="W303" i="8"/>
  <c r="AA501" i="8"/>
  <c r="AB53" i="10"/>
  <c r="BK455" i="8"/>
  <c r="AC253" i="8"/>
  <c r="V403" i="8"/>
  <c r="W398" i="8"/>
  <c r="R465" i="8"/>
  <c r="R612" i="8"/>
  <c r="K7" i="10" s="1"/>
  <c r="R169" i="8"/>
  <c r="S134" i="8"/>
  <c r="Q279" i="8"/>
  <c r="F29" i="4"/>
  <c r="F32" i="4"/>
  <c r="F52" i="4" s="1"/>
  <c r="M53" i="10"/>
  <c r="S181" i="8"/>
  <c r="L518" i="8"/>
  <c r="K519" i="8"/>
  <c r="BN449" i="8"/>
  <c r="BE53" i="10"/>
  <c r="W349" i="8"/>
  <c r="T506" i="8"/>
  <c r="Z246" i="8"/>
  <c r="O414" i="8"/>
  <c r="O617" i="8"/>
  <c r="H12" i="10" s="1"/>
  <c r="Q265" i="8"/>
  <c r="Q465" i="8"/>
  <c r="Q618" i="8"/>
  <c r="J17" i="10" s="1"/>
  <c r="P465" i="8"/>
  <c r="P618" i="8"/>
  <c r="I17" i="10" s="1"/>
  <c r="AA465" i="8"/>
  <c r="P538" i="8"/>
  <c r="P565" i="8"/>
  <c r="P588" i="8" s="1"/>
  <c r="I25" i="10"/>
  <c r="N187" i="8"/>
  <c r="M218" i="8"/>
  <c r="BN457" i="8"/>
  <c r="AC408" i="8"/>
  <c r="AD254" i="8"/>
  <c r="P53" i="10"/>
  <c r="X304" i="8"/>
  <c r="Z509" i="8"/>
  <c r="N140" i="8"/>
  <c r="M171" i="8"/>
  <c r="Q330" i="8"/>
  <c r="M86" i="8"/>
  <c r="L124" i="8"/>
  <c r="W404" i="8"/>
  <c r="K32" i="4"/>
  <c r="K52" i="4" s="1"/>
  <c r="K29" i="4"/>
  <c r="L319" i="8"/>
  <c r="K320" i="8"/>
  <c r="Q617" i="8"/>
  <c r="J12" i="10" s="1"/>
  <c r="N387" i="8"/>
  <c r="M422" i="8"/>
  <c r="AE500" i="8"/>
  <c r="BK53" i="10"/>
  <c r="BP53" i="10"/>
  <c r="BQ53" i="10"/>
  <c r="BM53" i="10"/>
  <c r="BL53" i="10"/>
  <c r="BO53" i="10"/>
  <c r="BN53" i="10"/>
  <c r="X355" i="8"/>
  <c r="K6" i="8"/>
  <c r="F26" i="10"/>
  <c r="AU53" i="10"/>
  <c r="Q53" i="10"/>
  <c r="R367" i="8"/>
  <c r="S367" i="8" s="1"/>
  <c r="X495" i="8"/>
  <c r="P420" i="8"/>
  <c r="U228" i="8"/>
  <c r="N549" i="8"/>
  <c r="R216" i="8"/>
  <c r="R613" i="8"/>
  <c r="K8" i="10" s="1"/>
  <c r="Z406" i="8"/>
  <c r="Z357" i="8"/>
  <c r="AZ465" i="8"/>
  <c r="BM456" i="8"/>
  <c r="X394" i="8"/>
  <c r="AA402" i="8"/>
  <c r="AZ53" i="10"/>
  <c r="T482" i="8"/>
  <c r="AO53" i="10"/>
  <c r="T342" i="8"/>
  <c r="T291" i="8"/>
  <c r="P617" i="8"/>
  <c r="I12" i="10" s="1"/>
  <c r="AE248" i="8" l="1"/>
  <c r="J16" i="8"/>
  <c r="Z299" i="8"/>
  <c r="AC407" i="8"/>
  <c r="AD407" i="8" s="1"/>
  <c r="AB245" i="8"/>
  <c r="BN446" i="8"/>
  <c r="AL361" i="8"/>
  <c r="Y351" i="8"/>
  <c r="U240" i="8"/>
  <c r="Z305" i="8"/>
  <c r="P573" i="8"/>
  <c r="Z499" i="8"/>
  <c r="AA499" i="8" s="1"/>
  <c r="AP411" i="8"/>
  <c r="AP258" i="8"/>
  <c r="AQ258" i="8"/>
  <c r="AE497" i="8"/>
  <c r="Q574" i="8"/>
  <c r="W344" i="8"/>
  <c r="BQ453" i="8"/>
  <c r="R551" i="8"/>
  <c r="AA246" i="8"/>
  <c r="R550" i="8"/>
  <c r="X398" i="8"/>
  <c r="Y347" i="8"/>
  <c r="S467" i="8"/>
  <c r="Y346" i="8"/>
  <c r="BM445" i="8"/>
  <c r="BN445" i="8" s="1"/>
  <c r="AK360" i="8"/>
  <c r="BL447" i="8"/>
  <c r="AC496" i="8"/>
  <c r="BN450" i="8"/>
  <c r="AD247" i="8"/>
  <c r="M268" i="8"/>
  <c r="L269" i="8"/>
  <c r="V243" i="8"/>
  <c r="AK513" i="8"/>
  <c r="AG510" i="8"/>
  <c r="V242" i="8"/>
  <c r="AA397" i="8"/>
  <c r="AK307" i="8"/>
  <c r="AP412" i="8"/>
  <c r="Z395" i="8"/>
  <c r="AO410" i="8"/>
  <c r="AC498" i="8"/>
  <c r="AD498" i="8" s="1"/>
  <c r="AA494" i="8"/>
  <c r="BO449" i="8"/>
  <c r="U507" i="8"/>
  <c r="V507" i="8" s="1"/>
  <c r="V302" i="8"/>
  <c r="AA251" i="8"/>
  <c r="Q420" i="8"/>
  <c r="W293" i="8"/>
  <c r="X293" i="8" s="1"/>
  <c r="W297" i="8"/>
  <c r="V348" i="8"/>
  <c r="Y396" i="8"/>
  <c r="AA401" i="8"/>
  <c r="V343" i="8"/>
  <c r="AQ256" i="8"/>
  <c r="AO503" i="8"/>
  <c r="AL310" i="8"/>
  <c r="W348" i="8"/>
  <c r="AN358" i="8"/>
  <c r="Z295" i="8"/>
  <c r="AK512" i="8"/>
  <c r="AR257" i="8"/>
  <c r="AS257" i="8" s="1"/>
  <c r="Y345" i="8"/>
  <c r="AA393" i="8"/>
  <c r="W294" i="8"/>
  <c r="Z356" i="8"/>
  <c r="AA306" i="8"/>
  <c r="Y399" i="8"/>
  <c r="P555" i="8"/>
  <c r="AF255" i="8"/>
  <c r="W508" i="8"/>
  <c r="AD252" i="8"/>
  <c r="R420" i="8"/>
  <c r="T467" i="8"/>
  <c r="U467" i="8"/>
  <c r="BO452" i="8"/>
  <c r="BO451" i="8"/>
  <c r="AH511" i="8"/>
  <c r="AL359" i="8"/>
  <c r="BI444" i="8"/>
  <c r="AS259" i="8"/>
  <c r="AT259" i="8" s="1"/>
  <c r="BQ459" i="8"/>
  <c r="Q573" i="8"/>
  <c r="Z400" i="8"/>
  <c r="AQ309" i="8"/>
  <c r="M123" i="8"/>
  <c r="BN448" i="8"/>
  <c r="V292" i="8"/>
  <c r="AC502" i="8"/>
  <c r="AD502" i="8" s="1"/>
  <c r="AE249" i="8"/>
  <c r="V296" i="8"/>
  <c r="U241" i="8"/>
  <c r="AP410" i="8"/>
  <c r="BK454" i="8"/>
  <c r="J15" i="8"/>
  <c r="BP452" i="8"/>
  <c r="O542" i="8"/>
  <c r="AN505" i="8"/>
  <c r="AN308" i="8"/>
  <c r="AA300" i="8"/>
  <c r="Y350" i="8"/>
  <c r="K14" i="8"/>
  <c r="AC245" i="8"/>
  <c r="K142" i="4"/>
  <c r="L9" i="4" s="1"/>
  <c r="Y244" i="8"/>
  <c r="F53" i="10"/>
  <c r="C53" i="10" s="1"/>
  <c r="AA357" i="8"/>
  <c r="AM409" i="8"/>
  <c r="U342" i="8"/>
  <c r="AF500" i="8"/>
  <c r="O140" i="8"/>
  <c r="U506" i="8"/>
  <c r="BK54" i="10"/>
  <c r="BL54" i="10"/>
  <c r="BP54" i="10"/>
  <c r="BN54" i="10"/>
  <c r="BO54" i="10"/>
  <c r="BQ54" i="10"/>
  <c r="BM54" i="10"/>
  <c r="AK54" i="10"/>
  <c r="V54" i="10"/>
  <c r="BC54" i="10"/>
  <c r="AU54" i="10"/>
  <c r="AB54" i="10"/>
  <c r="AG54" i="10"/>
  <c r="AF54" i="10"/>
  <c r="AS54" i="10"/>
  <c r="Q54" i="10"/>
  <c r="BJ54" i="10"/>
  <c r="BI54" i="10"/>
  <c r="AN54" i="10"/>
  <c r="AY54" i="10"/>
  <c r="BG54" i="10"/>
  <c r="AI54" i="10"/>
  <c r="AL54" i="10"/>
  <c r="AT54" i="10"/>
  <c r="BF54" i="10"/>
  <c r="AJ54" i="10"/>
  <c r="R54" i="10"/>
  <c r="BA54" i="10"/>
  <c r="AR54" i="10"/>
  <c r="BH54" i="10"/>
  <c r="P54" i="10"/>
  <c r="BD54" i="10"/>
  <c r="AH54" i="10"/>
  <c r="AA54" i="10"/>
  <c r="BB54" i="10"/>
  <c r="AW54" i="10"/>
  <c r="Z54" i="10"/>
  <c r="AX54" i="10"/>
  <c r="U54" i="10"/>
  <c r="AP54" i="10"/>
  <c r="S54" i="10"/>
  <c r="AV54" i="10"/>
  <c r="AD54" i="10"/>
  <c r="BE54" i="10"/>
  <c r="N54" i="10"/>
  <c r="X54" i="10"/>
  <c r="AC54" i="10"/>
  <c r="W54" i="10"/>
  <c r="AM54" i="10"/>
  <c r="M54" i="10"/>
  <c r="AE54" i="10"/>
  <c r="Y54" i="10"/>
  <c r="O54" i="10"/>
  <c r="AZ54" i="10"/>
  <c r="AQ54" i="10"/>
  <c r="AO54" i="10"/>
  <c r="T54" i="10"/>
  <c r="V467" i="8"/>
  <c r="V618" i="8"/>
  <c r="O17" i="10" s="1"/>
  <c r="W432" i="8"/>
  <c r="O336" i="8"/>
  <c r="AG255" i="8"/>
  <c r="BQ458" i="8"/>
  <c r="V414" i="8"/>
  <c r="Y495" i="8"/>
  <c r="M124" i="8"/>
  <c r="AD253" i="8"/>
  <c r="AA406" i="8"/>
  <c r="V353" i="8"/>
  <c r="S617" i="8"/>
  <c r="L12" i="10" s="1"/>
  <c r="S420" i="8"/>
  <c r="T381" i="8"/>
  <c r="U381" i="8" s="1"/>
  <c r="X354" i="8"/>
  <c r="P488" i="8"/>
  <c r="Y4" i="10"/>
  <c r="X37" i="10"/>
  <c r="AB402" i="8"/>
  <c r="Y355" i="8"/>
  <c r="S613" i="8"/>
  <c r="L8" i="10" s="1"/>
  <c r="S216" i="8"/>
  <c r="R467" i="8"/>
  <c r="AB501" i="8"/>
  <c r="AB251" i="8"/>
  <c r="BL55" i="10"/>
  <c r="BO55" i="10"/>
  <c r="BK55" i="10"/>
  <c r="BQ55" i="10"/>
  <c r="BM55" i="10"/>
  <c r="BP55" i="10"/>
  <c r="BN55" i="10"/>
  <c r="BI55" i="10"/>
  <c r="V55" i="10"/>
  <c r="AM55" i="10"/>
  <c r="Z55" i="10"/>
  <c r="AR55" i="10"/>
  <c r="BH55" i="10"/>
  <c r="AE55" i="10"/>
  <c r="O55" i="10"/>
  <c r="T55" i="10"/>
  <c r="AD55" i="10"/>
  <c r="BE55" i="10"/>
  <c r="W55" i="10"/>
  <c r="AG55" i="10"/>
  <c r="M55" i="10"/>
  <c r="R55" i="10"/>
  <c r="X55" i="10"/>
  <c r="Q55" i="10"/>
  <c r="BF55" i="10"/>
  <c r="AZ55" i="10"/>
  <c r="AQ55" i="10"/>
  <c r="AB55" i="10"/>
  <c r="BB55" i="10"/>
  <c r="AL55" i="10"/>
  <c r="AK55" i="10"/>
  <c r="AY55" i="10"/>
  <c r="AJ55" i="10"/>
  <c r="AP55" i="10"/>
  <c r="AO55" i="10"/>
  <c r="BD55" i="10"/>
  <c r="AS55" i="10"/>
  <c r="AX55" i="10"/>
  <c r="AT55" i="10"/>
  <c r="AH55" i="10"/>
  <c r="BG55" i="10"/>
  <c r="BC55" i="10"/>
  <c r="N55" i="10"/>
  <c r="AW55" i="10"/>
  <c r="AI55" i="10"/>
  <c r="S55" i="10"/>
  <c r="AV55" i="10"/>
  <c r="Y55" i="10"/>
  <c r="AU55" i="10"/>
  <c r="AC55" i="10"/>
  <c r="U55" i="10"/>
  <c r="BJ55" i="10"/>
  <c r="AF55" i="10"/>
  <c r="AA55" i="10"/>
  <c r="P55" i="10"/>
  <c r="AN55" i="10"/>
  <c r="BA55" i="10"/>
  <c r="N608" i="8"/>
  <c r="E45" i="10"/>
  <c r="L11" i="8"/>
  <c r="M69" i="8"/>
  <c r="N572" i="8"/>
  <c r="N590" i="8" s="1"/>
  <c r="N567" i="8"/>
  <c r="O387" i="8"/>
  <c r="N422" i="8"/>
  <c r="R330" i="8"/>
  <c r="S330" i="8" s="1"/>
  <c r="AA509" i="8"/>
  <c r="M518" i="8"/>
  <c r="L519" i="8"/>
  <c r="R279" i="8"/>
  <c r="BO457" i="8"/>
  <c r="X404" i="8"/>
  <c r="T181" i="8"/>
  <c r="X508" i="8"/>
  <c r="BN456" i="8"/>
  <c r="O187" i="8"/>
  <c r="Q467" i="8"/>
  <c r="O420" i="8"/>
  <c r="O421" i="8"/>
  <c r="O467" i="8"/>
  <c r="P438" i="8"/>
  <c r="L6" i="8"/>
  <c r="K15" i="8"/>
  <c r="M319" i="8"/>
  <c r="L320" i="8"/>
  <c r="F142" i="4"/>
  <c r="X297" i="8"/>
  <c r="O234" i="8"/>
  <c r="U291" i="8"/>
  <c r="U482" i="8"/>
  <c r="Y394" i="8"/>
  <c r="F25" i="10"/>
  <c r="AE254" i="8"/>
  <c r="O285" i="8"/>
  <c r="M32" i="8"/>
  <c r="L12" i="8"/>
  <c r="L70" i="8"/>
  <c r="AD408" i="8"/>
  <c r="P467" i="8"/>
  <c r="X349" i="8"/>
  <c r="S612" i="8"/>
  <c r="L7" i="10" s="1"/>
  <c r="S169" i="8"/>
  <c r="T134" i="8"/>
  <c r="W403" i="8"/>
  <c r="BL455" i="8"/>
  <c r="Y304" i="8"/>
  <c r="Y298" i="8"/>
  <c r="R265" i="8"/>
  <c r="Z405" i="8"/>
  <c r="M469" i="8"/>
  <c r="N468" i="8"/>
  <c r="X303" i="8"/>
  <c r="V228" i="8"/>
  <c r="AU259" i="8" l="1"/>
  <c r="AT257" i="8"/>
  <c r="AU257" i="8"/>
  <c r="AB499" i="8"/>
  <c r="AE498" i="8"/>
  <c r="P556" i="8"/>
  <c r="AF254" i="8"/>
  <c r="P421" i="8"/>
  <c r="S551" i="8"/>
  <c r="AC402" i="8"/>
  <c r="W353" i="8"/>
  <c r="AG500" i="8"/>
  <c r="Y293" i="8"/>
  <c r="BI465" i="8"/>
  <c r="T556" i="8"/>
  <c r="AE252" i="8"/>
  <c r="AB393" i="8"/>
  <c r="AC393" i="8"/>
  <c r="AR256" i="8"/>
  <c r="W343" i="8"/>
  <c r="AQ412" i="8"/>
  <c r="AL307" i="8"/>
  <c r="AH510" i="8"/>
  <c r="AE247" i="8"/>
  <c r="BJ444" i="8"/>
  <c r="BK444" i="8" s="1"/>
  <c r="S556" i="8"/>
  <c r="Z347" i="8"/>
  <c r="R573" i="8"/>
  <c r="R574" i="8"/>
  <c r="X344" i="8"/>
  <c r="V240" i="8"/>
  <c r="Z351" i="8"/>
  <c r="S550" i="8"/>
  <c r="O555" i="8"/>
  <c r="W507" i="8"/>
  <c r="X507" i="8" s="1"/>
  <c r="BR458" i="8"/>
  <c r="AB300" i="8"/>
  <c r="BL454" i="8"/>
  <c r="BO448" i="8"/>
  <c r="AR309" i="8"/>
  <c r="AM359" i="8"/>
  <c r="Z399" i="8"/>
  <c r="AA356" i="8"/>
  <c r="AO358" i="8"/>
  <c r="AM310" i="8"/>
  <c r="AB401" i="8"/>
  <c r="AL513" i="8"/>
  <c r="AD496" i="8"/>
  <c r="AL360" i="8"/>
  <c r="AF497" i="8"/>
  <c r="AA305" i="8"/>
  <c r="AB305" i="8" s="1"/>
  <c r="N469" i="8"/>
  <c r="BM455" i="8"/>
  <c r="Q556" i="8"/>
  <c r="Y404" i="8"/>
  <c r="Z404" i="8" s="1"/>
  <c r="AC501" i="8"/>
  <c r="S555" i="8"/>
  <c r="AB406" i="8"/>
  <c r="V556" i="8"/>
  <c r="V506" i="8"/>
  <c r="AO308" i="8"/>
  <c r="BQ452" i="8"/>
  <c r="AQ410" i="8"/>
  <c r="W296" i="8"/>
  <c r="W292" i="8"/>
  <c r="BP451" i="8"/>
  <c r="U556" i="8"/>
  <c r="R555" i="8"/>
  <c r="P578" i="8"/>
  <c r="X348" i="8"/>
  <c r="Q555" i="8"/>
  <c r="W302" i="8"/>
  <c r="BP449" i="8"/>
  <c r="AA395" i="8"/>
  <c r="W242" i="8"/>
  <c r="BO450" i="8"/>
  <c r="BO445" i="8"/>
  <c r="Z346" i="8"/>
  <c r="Y398" i="8"/>
  <c r="AB246" i="8"/>
  <c r="BR453" i="8"/>
  <c r="BO446" i="8"/>
  <c r="AA299" i="8"/>
  <c r="AF248" i="8"/>
  <c r="Z298" i="8"/>
  <c r="Y297" i="8"/>
  <c r="O556" i="8"/>
  <c r="N568" i="8"/>
  <c r="R556" i="8"/>
  <c r="Z355" i="8"/>
  <c r="AE407" i="8"/>
  <c r="AF407" i="8" s="1"/>
  <c r="K16" i="8"/>
  <c r="V241" i="8"/>
  <c r="AF249" i="8"/>
  <c r="AE502" i="8"/>
  <c r="AA400" i="8"/>
  <c r="BR459" i="8"/>
  <c r="AV259" i="8"/>
  <c r="AI511" i="8"/>
  <c r="AB306" i="8"/>
  <c r="X294" i="8"/>
  <c r="Z345" i="8"/>
  <c r="AA295" i="8"/>
  <c r="AP503" i="8"/>
  <c r="AB494" i="8"/>
  <c r="AB397" i="8"/>
  <c r="AL512" i="8"/>
  <c r="M269" i="8"/>
  <c r="BM447" i="8"/>
  <c r="AR258" i="8"/>
  <c r="AQ411" i="8"/>
  <c r="AM361" i="8"/>
  <c r="W243" i="8"/>
  <c r="Z396" i="8"/>
  <c r="K162" i="4"/>
  <c r="K166" i="4" s="1"/>
  <c r="Z293" i="8"/>
  <c r="Z350" i="8"/>
  <c r="AO505" i="8"/>
  <c r="AP308" i="8"/>
  <c r="Z244" i="8"/>
  <c r="AD245" i="8"/>
  <c r="AN409" i="8"/>
  <c r="AB357" i="8"/>
  <c r="P285" i="8"/>
  <c r="V482" i="8"/>
  <c r="S279" i="8"/>
  <c r="Q488" i="8"/>
  <c r="U617" i="8"/>
  <c r="N12" i="10" s="1"/>
  <c r="U420" i="8"/>
  <c r="V381" i="8"/>
  <c r="L29" i="4"/>
  <c r="L32" i="4"/>
  <c r="L52" i="4" s="1"/>
  <c r="Y349" i="8"/>
  <c r="O468" i="8"/>
  <c r="AB509" i="8"/>
  <c r="Y354" i="8"/>
  <c r="BN455" i="8"/>
  <c r="Z495" i="8"/>
  <c r="S265" i="8"/>
  <c r="V291" i="8"/>
  <c r="AG254" i="8"/>
  <c r="P234" i="8"/>
  <c r="M6" i="8"/>
  <c r="P187" i="8"/>
  <c r="L14" i="8"/>
  <c r="Y37" i="10"/>
  <c r="Z4" i="10"/>
  <c r="P526" i="8"/>
  <c r="P542" i="8" s="1"/>
  <c r="Y303" i="8"/>
  <c r="T612" i="8"/>
  <c r="M7" i="10" s="1"/>
  <c r="T169" i="8"/>
  <c r="F162" i="4"/>
  <c r="G9" i="4"/>
  <c r="Y508" i="8"/>
  <c r="T330" i="8"/>
  <c r="AC251" i="8"/>
  <c r="AH255" i="8"/>
  <c r="P336" i="8"/>
  <c r="Z304" i="8"/>
  <c r="M320" i="8"/>
  <c r="T420" i="8"/>
  <c r="T617" i="8"/>
  <c r="M12" i="10" s="1"/>
  <c r="X353" i="8"/>
  <c r="AE253" i="8"/>
  <c r="P140" i="8"/>
  <c r="V342" i="8"/>
  <c r="M70" i="8"/>
  <c r="P387" i="8"/>
  <c r="O422" i="8"/>
  <c r="AA405" i="8"/>
  <c r="X403" i="8"/>
  <c r="W414" i="8"/>
  <c r="U134" i="8"/>
  <c r="Z394" i="8"/>
  <c r="Q438" i="8"/>
  <c r="AE408" i="8"/>
  <c r="M519" i="8"/>
  <c r="W228" i="8"/>
  <c r="BO456" i="8"/>
  <c r="W618" i="8"/>
  <c r="P17" i="10" s="1"/>
  <c r="W467" i="8"/>
  <c r="X432" i="8"/>
  <c r="T613" i="8"/>
  <c r="M8" i="10" s="1"/>
  <c r="T216" i="8"/>
  <c r="U181" i="8"/>
  <c r="BP457" i="8"/>
  <c r="AA396" i="8" l="1"/>
  <c r="AS258" i="8"/>
  <c r="BP446" i="8"/>
  <c r="AC246" i="8"/>
  <c r="AA346" i="8"/>
  <c r="BQ449" i="8"/>
  <c r="Q578" i="8"/>
  <c r="BR452" i="8"/>
  <c r="W506" i="8"/>
  <c r="AC406" i="8"/>
  <c r="AD501" i="8"/>
  <c r="Q579" i="8"/>
  <c r="AE496" i="8"/>
  <c r="AC401" i="8"/>
  <c r="AP358" i="8"/>
  <c r="AN359" i="8"/>
  <c r="BP448" i="8"/>
  <c r="AC300" i="8"/>
  <c r="S573" i="8"/>
  <c r="W240" i="8"/>
  <c r="AM307" i="8"/>
  <c r="AN307" i="8" s="1"/>
  <c r="AR410" i="8"/>
  <c r="BK465" i="8"/>
  <c r="AH500" i="8"/>
  <c r="AD402" i="8"/>
  <c r="Q421" i="8"/>
  <c r="P579" i="8"/>
  <c r="AF498" i="8"/>
  <c r="AC499" i="8"/>
  <c r="AV257" i="8"/>
  <c r="BQ457" i="8"/>
  <c r="Z508" i="8"/>
  <c r="AC494" i="8"/>
  <c r="BS459" i="8"/>
  <c r="W556" i="8"/>
  <c r="AA304" i="8"/>
  <c r="Z354" i="8"/>
  <c r="Z349" i="8"/>
  <c r="U555" i="8"/>
  <c r="AE245" i="8"/>
  <c r="AQ308" i="8"/>
  <c r="AA350" i="8"/>
  <c r="X243" i="8"/>
  <c r="AM512" i="8"/>
  <c r="AB295" i="8"/>
  <c r="AJ511" i="8"/>
  <c r="W241" i="8"/>
  <c r="R579" i="8"/>
  <c r="O579" i="8"/>
  <c r="AA298" i="8"/>
  <c r="BS453" i="8"/>
  <c r="BP450" i="8"/>
  <c r="AB395" i="8"/>
  <c r="R578" i="8"/>
  <c r="BQ451" i="8"/>
  <c r="AM360" i="8"/>
  <c r="AM513" i="8"/>
  <c r="AB356" i="8"/>
  <c r="AA399" i="8"/>
  <c r="S579" i="8"/>
  <c r="X343" i="8"/>
  <c r="AD393" i="8"/>
  <c r="AF252" i="8"/>
  <c r="T550" i="8"/>
  <c r="T555" i="8"/>
  <c r="Z303" i="8"/>
  <c r="AD494" i="8"/>
  <c r="AP505" i="8"/>
  <c r="AQ505" i="8" s="1"/>
  <c r="AR411" i="8"/>
  <c r="BN447" i="8"/>
  <c r="AC397" i="8"/>
  <c r="AQ503" i="8"/>
  <c r="AA345" i="8"/>
  <c r="AC306" i="8"/>
  <c r="AW259" i="8"/>
  <c r="AB400" i="8"/>
  <c r="AG249" i="8"/>
  <c r="AB299" i="8"/>
  <c r="Z398" i="8"/>
  <c r="BP445" i="8"/>
  <c r="X242" i="8"/>
  <c r="X302" i="8"/>
  <c r="V579" i="8"/>
  <c r="S578" i="8"/>
  <c r="AN310" i="8"/>
  <c r="AS309" i="8"/>
  <c r="BM454" i="8"/>
  <c r="BS458" i="8"/>
  <c r="O578" i="8"/>
  <c r="BJ465" i="8"/>
  <c r="BL444" i="8"/>
  <c r="AI510" i="8"/>
  <c r="AS256" i="8"/>
  <c r="S574" i="8"/>
  <c r="AF502" i="8"/>
  <c r="T551" i="8"/>
  <c r="Y507" i="8"/>
  <c r="L16" i="8"/>
  <c r="BO455" i="8"/>
  <c r="AO409" i="8"/>
  <c r="AA293" i="8"/>
  <c r="AN361" i="8"/>
  <c r="Y294" i="8"/>
  <c r="AA355" i="8"/>
  <c r="Z297" i="8"/>
  <c r="AG248" i="8"/>
  <c r="Y348" i="8"/>
  <c r="U579" i="8"/>
  <c r="X292" i="8"/>
  <c r="AC305" i="8"/>
  <c r="AG497" i="8"/>
  <c r="AB351" i="8"/>
  <c r="AA351" i="8"/>
  <c r="Y344" i="8"/>
  <c r="AA347" i="8"/>
  <c r="AF247" i="8"/>
  <c r="AR412" i="8"/>
  <c r="AE393" i="8"/>
  <c r="T579" i="8"/>
  <c r="X296" i="8"/>
  <c r="AH249" i="8"/>
  <c r="AB350" i="8"/>
  <c r="AA244" i="8"/>
  <c r="AC357" i="8"/>
  <c r="X228" i="8"/>
  <c r="AA394" i="8"/>
  <c r="Y403" i="8"/>
  <c r="Q336" i="8"/>
  <c r="AD251" i="8"/>
  <c r="Q526" i="8"/>
  <c r="Q542" i="8" s="1"/>
  <c r="U613" i="8"/>
  <c r="N8" i="10" s="1"/>
  <c r="U216" i="8"/>
  <c r="V181" i="8"/>
  <c r="W342" i="8"/>
  <c r="AA508" i="8"/>
  <c r="AF253" i="8"/>
  <c r="AG407" i="8"/>
  <c r="AI255" i="8"/>
  <c r="G32" i="4"/>
  <c r="G52" i="4" s="1"/>
  <c r="G29" i="4"/>
  <c r="AA4" i="10"/>
  <c r="Z37" i="10"/>
  <c r="W291" i="8"/>
  <c r="AE494" i="8"/>
  <c r="T279" i="8"/>
  <c r="W482" i="8"/>
  <c r="BP456" i="8"/>
  <c r="AB405" i="8"/>
  <c r="AA495" i="8"/>
  <c r="AC509" i="8"/>
  <c r="V420" i="8"/>
  <c r="V617" i="8"/>
  <c r="O12" i="10" s="1"/>
  <c r="W381" i="8"/>
  <c r="X467" i="8"/>
  <c r="X618" i="8"/>
  <c r="Q17" i="10" s="1"/>
  <c r="Y432" i="8"/>
  <c r="Q140" i="8"/>
  <c r="P468" i="8"/>
  <c r="O469" i="8"/>
  <c r="L142" i="4"/>
  <c r="Q285" i="8"/>
  <c r="R438" i="8"/>
  <c r="U169" i="8"/>
  <c r="V134" i="8"/>
  <c r="X414" i="8"/>
  <c r="Q387" i="8"/>
  <c r="P422" i="8"/>
  <c r="AB304" i="8"/>
  <c r="U330" i="8"/>
  <c r="BP455" i="8"/>
  <c r="Q187" i="8"/>
  <c r="L15" i="8"/>
  <c r="Q234" i="8"/>
  <c r="Y353" i="8"/>
  <c r="AA404" i="8"/>
  <c r="N6" i="8"/>
  <c r="AH254" i="8"/>
  <c r="AF408" i="8"/>
  <c r="AA354" i="8"/>
  <c r="R488" i="8"/>
  <c r="AO307" i="8" l="1"/>
  <c r="AC304" i="8"/>
  <c r="V555" i="8"/>
  <c r="AD509" i="8"/>
  <c r="BQ456" i="8"/>
  <c r="AB508" i="8"/>
  <c r="AR505" i="8"/>
  <c r="AS505" i="8" s="1"/>
  <c r="AS412" i="8"/>
  <c r="Z344" i="8"/>
  <c r="Y292" i="8"/>
  <c r="Z348" i="8"/>
  <c r="AA297" i="8"/>
  <c r="Z294" i="8"/>
  <c r="AG502" i="8"/>
  <c r="AT256" i="8"/>
  <c r="BL465" i="8"/>
  <c r="BM444" i="8"/>
  <c r="BN454" i="8"/>
  <c r="AO310" i="8"/>
  <c r="AA398" i="8"/>
  <c r="AR503" i="8"/>
  <c r="AN513" i="8"/>
  <c r="BR451" i="8"/>
  <c r="AC395" i="8"/>
  <c r="AD395" i="8" s="1"/>
  <c r="AC295" i="8"/>
  <c r="AD300" i="8"/>
  <c r="AE501" i="8"/>
  <c r="X506" i="8"/>
  <c r="BR449" i="8"/>
  <c r="BQ446" i="8"/>
  <c r="AT258" i="8"/>
  <c r="AH248" i="8"/>
  <c r="AB404" i="8"/>
  <c r="BQ455" i="8"/>
  <c r="AD357" i="8"/>
  <c r="AI249" i="8"/>
  <c r="AB293" i="8"/>
  <c r="Z507" i="8"/>
  <c r="Y302" i="8"/>
  <c r="AX259" i="8"/>
  <c r="AB345" i="8"/>
  <c r="BO447" i="8"/>
  <c r="AA303" i="8"/>
  <c r="T573" i="8"/>
  <c r="AB399" i="8"/>
  <c r="AN512" i="8"/>
  <c r="X241" i="8"/>
  <c r="Y243" i="8"/>
  <c r="AR308" i="8"/>
  <c r="U578" i="8"/>
  <c r="W579" i="8"/>
  <c r="BR457" i="8"/>
  <c r="AD499" i="8"/>
  <c r="AE402" i="8"/>
  <c r="AD401" i="8"/>
  <c r="AD246" i="8"/>
  <c r="AB396" i="8"/>
  <c r="AA348" i="8"/>
  <c r="AD305" i="8"/>
  <c r="X556" i="8"/>
  <c r="Z403" i="8"/>
  <c r="AG247" i="8"/>
  <c r="AB347" i="8"/>
  <c r="AC351" i="8"/>
  <c r="AB355" i="8"/>
  <c r="AT309" i="8"/>
  <c r="BQ445" i="8"/>
  <c r="AD306" i="8"/>
  <c r="AF393" i="8"/>
  <c r="AC356" i="8"/>
  <c r="AN360" i="8"/>
  <c r="BQ450" i="8"/>
  <c r="AS410" i="8"/>
  <c r="BQ448" i="8"/>
  <c r="AQ358" i="8"/>
  <c r="AD406" i="8"/>
  <c r="BS452" i="8"/>
  <c r="AB346" i="8"/>
  <c r="U551" i="8"/>
  <c r="AE251" i="8"/>
  <c r="AC350" i="8"/>
  <c r="AH497" i="8"/>
  <c r="AO361" i="8"/>
  <c r="AP409" i="8"/>
  <c r="T574" i="8"/>
  <c r="AJ510" i="8"/>
  <c r="Y242" i="8"/>
  <c r="AC299" i="8"/>
  <c r="AC400" i="8"/>
  <c r="AS411" i="8"/>
  <c r="T578" i="8"/>
  <c r="AG252" i="8"/>
  <c r="AH252" i="8" s="1"/>
  <c r="Y343" i="8"/>
  <c r="AB298" i="8"/>
  <c r="AK511" i="8"/>
  <c r="AF245" i="8"/>
  <c r="AA349" i="8"/>
  <c r="AW257" i="8"/>
  <c r="AG498" i="8"/>
  <c r="R421" i="8"/>
  <c r="AI500" i="8"/>
  <c r="AP307" i="8"/>
  <c r="X240" i="8"/>
  <c r="AO359" i="8"/>
  <c r="AF496" i="8"/>
  <c r="Y296" i="8"/>
  <c r="AD397" i="8"/>
  <c r="G142" i="4"/>
  <c r="G162" i="4" s="1"/>
  <c r="G166" i="4" s="1"/>
  <c r="AF251" i="8"/>
  <c r="AB244" i="8"/>
  <c r="AG408" i="8"/>
  <c r="R336" i="8"/>
  <c r="AB394" i="8"/>
  <c r="AI254" i="8"/>
  <c r="AB4" i="10"/>
  <c r="AA37" i="10"/>
  <c r="AB354" i="8"/>
  <c r="Y228" i="8"/>
  <c r="V330" i="8"/>
  <c r="R187" i="8"/>
  <c r="R285" i="8"/>
  <c r="Q468" i="8"/>
  <c r="P469" i="8"/>
  <c r="AF494" i="8"/>
  <c r="AJ255" i="8"/>
  <c r="AH407" i="8"/>
  <c r="X342" i="8"/>
  <c r="R387" i="8"/>
  <c r="Q422" i="8"/>
  <c r="AC405" i="8"/>
  <c r="X291" i="8"/>
  <c r="AG253" i="8"/>
  <c r="AC508" i="8"/>
  <c r="Z353" i="8"/>
  <c r="Y414" i="8"/>
  <c r="AA403" i="8"/>
  <c r="V169" i="8"/>
  <c r="W134" i="8"/>
  <c r="S438" i="8"/>
  <c r="M9" i="4"/>
  <c r="L162" i="4"/>
  <c r="L166" i="4" s="1"/>
  <c r="U279" i="8"/>
  <c r="V613" i="8"/>
  <c r="O8" i="10" s="1"/>
  <c r="V216" i="8"/>
  <c r="W181" i="8"/>
  <c r="U550" i="8"/>
  <c r="W420" i="8"/>
  <c r="W617" i="8"/>
  <c r="P12" i="10" s="1"/>
  <c r="X381" i="8"/>
  <c r="S488" i="8"/>
  <c r="AC404" i="8"/>
  <c r="R234" i="8"/>
  <c r="U612" i="8"/>
  <c r="R140" i="8"/>
  <c r="Y467" i="8"/>
  <c r="Y618" i="8"/>
  <c r="R17" i="10" s="1"/>
  <c r="Z432" i="8"/>
  <c r="AB495" i="8"/>
  <c r="X482" i="8"/>
  <c r="R526" i="8"/>
  <c r="R542" i="8" s="1"/>
  <c r="AI252" i="8" l="1"/>
  <c r="AG251" i="8"/>
  <c r="Z296" i="8"/>
  <c r="Z343" i="8"/>
  <c r="Z242" i="8"/>
  <c r="AP361" i="8"/>
  <c r="AQ307" i="8"/>
  <c r="BR445" i="8"/>
  <c r="AC347" i="8"/>
  <c r="Z414" i="8"/>
  <c r="AB348" i="8"/>
  <c r="Y241" i="8"/>
  <c r="AC345" i="8"/>
  <c r="AC293" i="8"/>
  <c r="AE357" i="8"/>
  <c r="AU258" i="8"/>
  <c r="BS449" i="8"/>
  <c r="AF501" i="8"/>
  <c r="AO513" i="8"/>
  <c r="AB398" i="8"/>
  <c r="BO454" i="8"/>
  <c r="AU256" i="8"/>
  <c r="AH502" i="8"/>
  <c r="AA344" i="8"/>
  <c r="BR456" i="8"/>
  <c r="V578" i="8"/>
  <c r="Y556" i="8"/>
  <c r="AD404" i="8"/>
  <c r="AC354" i="8"/>
  <c r="AH408" i="8"/>
  <c r="AT505" i="8"/>
  <c r="Y240" i="8"/>
  <c r="AJ500" i="8"/>
  <c r="AH498" i="8"/>
  <c r="AX257" i="8"/>
  <c r="AG245" i="8"/>
  <c r="AC298" i="8"/>
  <c r="AD400" i="8"/>
  <c r="AD350" i="8"/>
  <c r="U574" i="8"/>
  <c r="AR358" i="8"/>
  <c r="BR450" i="8"/>
  <c r="AD356" i="8"/>
  <c r="AE306" i="8"/>
  <c r="AC396" i="8"/>
  <c r="AF402" i="8"/>
  <c r="BS457" i="8"/>
  <c r="Z243" i="8"/>
  <c r="AO512" i="8"/>
  <c r="BP447" i="8"/>
  <c r="AI248" i="8"/>
  <c r="Y506" i="8"/>
  <c r="AA294" i="8"/>
  <c r="AB297" i="8"/>
  <c r="Z292" i="8"/>
  <c r="AA292" i="8" s="1"/>
  <c r="W555" i="8"/>
  <c r="V551" i="8"/>
  <c r="AG496" i="8"/>
  <c r="AE406" i="8"/>
  <c r="AU309" i="8"/>
  <c r="AD351" i="8"/>
  <c r="AH247" i="8"/>
  <c r="X579" i="8"/>
  <c r="AE401" i="8"/>
  <c r="AE499" i="8"/>
  <c r="AC399" i="8"/>
  <c r="AY259" i="8"/>
  <c r="AA507" i="8"/>
  <c r="AJ249" i="8"/>
  <c r="BR455" i="8"/>
  <c r="BR446" i="8"/>
  <c r="AD295" i="8"/>
  <c r="AS503" i="8"/>
  <c r="AP310" i="8"/>
  <c r="BM465" i="8"/>
  <c r="BN444" i="8"/>
  <c r="AT412" i="8"/>
  <c r="AE509" i="8"/>
  <c r="AD304" i="8"/>
  <c r="AE397" i="8"/>
  <c r="AP359" i="8"/>
  <c r="S421" i="8"/>
  <c r="AB349" i="8"/>
  <c r="AL511" i="8"/>
  <c r="AT411" i="8"/>
  <c r="AD299" i="8"/>
  <c r="AK510" i="8"/>
  <c r="AQ409" i="8"/>
  <c r="AR409" i="8" s="1"/>
  <c r="AI497" i="8"/>
  <c r="AC346" i="8"/>
  <c r="BR448" i="8"/>
  <c r="AT410" i="8"/>
  <c r="AO360" i="8"/>
  <c r="AG393" i="8"/>
  <c r="AC355" i="8"/>
  <c r="AE305" i="8"/>
  <c r="AF305" i="8" s="1"/>
  <c r="AE246" i="8"/>
  <c r="AS308" i="8"/>
  <c r="AB303" i="8"/>
  <c r="Z302" i="8"/>
  <c r="AE300" i="8"/>
  <c r="AE395" i="8"/>
  <c r="BS451" i="8"/>
  <c r="AD347" i="8"/>
  <c r="AC244" i="8"/>
  <c r="T488" i="8"/>
  <c r="AD508" i="8"/>
  <c r="S526" i="8"/>
  <c r="S542" i="8" s="1"/>
  <c r="Y482" i="8"/>
  <c r="S140" i="8"/>
  <c r="AA353" i="8"/>
  <c r="AC495" i="8"/>
  <c r="T438" i="8"/>
  <c r="S336" i="8"/>
  <c r="W169" i="8"/>
  <c r="X134" i="8"/>
  <c r="Y291" i="8"/>
  <c r="AK255" i="8"/>
  <c r="AI407" i="8"/>
  <c r="N7" i="10"/>
  <c r="V550" i="8"/>
  <c r="S387" i="8"/>
  <c r="R422" i="8"/>
  <c r="R468" i="8"/>
  <c r="Q469" i="8"/>
  <c r="S187" i="8"/>
  <c r="W330" i="8"/>
  <c r="Z467" i="8"/>
  <c r="Z618" i="8"/>
  <c r="S17" i="10" s="1"/>
  <c r="AA432" i="8"/>
  <c r="V612" i="8"/>
  <c r="AB37" i="10"/>
  <c r="AC4" i="10"/>
  <c r="AA414" i="8"/>
  <c r="W613" i="8"/>
  <c r="P8" i="10" s="1"/>
  <c r="W216" i="8"/>
  <c r="X181" i="8"/>
  <c r="S234" i="8"/>
  <c r="U573" i="8"/>
  <c r="AD405" i="8"/>
  <c r="S285" i="8"/>
  <c r="AC394" i="8"/>
  <c r="V279" i="8"/>
  <c r="X420" i="8"/>
  <c r="X617" i="8"/>
  <c r="Q12" i="10" s="1"/>
  <c r="Y381" i="8"/>
  <c r="M29" i="4"/>
  <c r="M32" i="4"/>
  <c r="M52" i="4" s="1"/>
  <c r="AB403" i="8"/>
  <c r="AH253" i="8"/>
  <c r="Y342" i="8"/>
  <c r="AG494" i="8"/>
  <c r="Z228" i="8"/>
  <c r="AJ254" i="8"/>
  <c r="AS409" i="8" l="1"/>
  <c r="AL255" i="8"/>
  <c r="AK254" i="8"/>
  <c r="AI253" i="8"/>
  <c r="AJ253" i="8" s="1"/>
  <c r="Z556" i="8"/>
  <c r="AB353" i="8"/>
  <c r="AE508" i="8"/>
  <c r="BS448" i="8"/>
  <c r="AJ497" i="8"/>
  <c r="AQ359" i="8"/>
  <c r="AE304" i="8"/>
  <c r="AF304" i="8" s="1"/>
  <c r="AU412" i="8"/>
  <c r="AT503" i="8"/>
  <c r="AZ259" i="8"/>
  <c r="AF401" i="8"/>
  <c r="AF406" i="8"/>
  <c r="V574" i="8"/>
  <c r="AB294" i="8"/>
  <c r="AJ248" i="8"/>
  <c r="BS450" i="8"/>
  <c r="AE400" i="8"/>
  <c r="AB344" i="8"/>
  <c r="BP454" i="8"/>
  <c r="AC398" i="8"/>
  <c r="AG501" i="8"/>
  <c r="Z241" i="8"/>
  <c r="BS445" i="8"/>
  <c r="AA242" i="8"/>
  <c r="AA343" i="8"/>
  <c r="AH251" i="8"/>
  <c r="AB414" i="8"/>
  <c r="X555" i="8"/>
  <c r="AE405" i="8"/>
  <c r="W551" i="8"/>
  <c r="AJ407" i="8"/>
  <c r="AF395" i="8"/>
  <c r="AF246" i="8"/>
  <c r="AD355" i="8"/>
  <c r="AL510" i="8"/>
  <c r="AU411" i="8"/>
  <c r="AM511" i="8"/>
  <c r="T421" i="8"/>
  <c r="AE295" i="8"/>
  <c r="BS446" i="8"/>
  <c r="AK249" i="8"/>
  <c r="AI247" i="8"/>
  <c r="AV309" i="8"/>
  <c r="Z506" i="8"/>
  <c r="AA506" i="8" s="1"/>
  <c r="AP512" i="8"/>
  <c r="AD396" i="8"/>
  <c r="AK500" i="8"/>
  <c r="AU505" i="8"/>
  <c r="AD354" i="8"/>
  <c r="Y579" i="8"/>
  <c r="AR307" i="8"/>
  <c r="AF300" i="8"/>
  <c r="AE347" i="8"/>
  <c r="AA302" i="8"/>
  <c r="AT308" i="8"/>
  <c r="AG305" i="8"/>
  <c r="AU410" i="8"/>
  <c r="AD346" i="8"/>
  <c r="AF397" i="8"/>
  <c r="AF509" i="8"/>
  <c r="AB507" i="8"/>
  <c r="AC507" i="8" s="1"/>
  <c r="AF499" i="8"/>
  <c r="AH496" i="8"/>
  <c r="W578" i="8"/>
  <c r="BQ447" i="8"/>
  <c r="AF306" i="8"/>
  <c r="AG306" i="8"/>
  <c r="AE356" i="8"/>
  <c r="AS358" i="8"/>
  <c r="AE350" i="8"/>
  <c r="AD298" i="8"/>
  <c r="AY257" i="8"/>
  <c r="Z240" i="8"/>
  <c r="BS456" i="8"/>
  <c r="AI502" i="8"/>
  <c r="AP513" i="8"/>
  <c r="AF357" i="8"/>
  <c r="AD345" i="8"/>
  <c r="AC348" i="8"/>
  <c r="AA296" i="8"/>
  <c r="AJ252" i="8"/>
  <c r="AC303" i="8"/>
  <c r="AH393" i="8"/>
  <c r="AP360" i="8"/>
  <c r="AE299" i="8"/>
  <c r="AC349" i="8"/>
  <c r="BO444" i="8"/>
  <c r="BN465" i="8"/>
  <c r="AQ310" i="8"/>
  <c r="BS455" i="8"/>
  <c r="AD399" i="8"/>
  <c r="AE351" i="8"/>
  <c r="AB292" i="8"/>
  <c r="AC297" i="8"/>
  <c r="AA243" i="8"/>
  <c r="AG402" i="8"/>
  <c r="AH245" i="8"/>
  <c r="AI498" i="8"/>
  <c r="AI408" i="8"/>
  <c r="AE404" i="8"/>
  <c r="AV256" i="8"/>
  <c r="AV258" i="8"/>
  <c r="AD293" i="8"/>
  <c r="AQ361" i="8"/>
  <c r="AC403" i="8"/>
  <c r="AD244" i="8"/>
  <c r="AD394" i="8"/>
  <c r="T285" i="8"/>
  <c r="T336" i="8"/>
  <c r="T140" i="8"/>
  <c r="Z342" i="8"/>
  <c r="X216" i="8"/>
  <c r="X613" i="8"/>
  <c r="Q8" i="10" s="1"/>
  <c r="Y181" i="8"/>
  <c r="AA618" i="8"/>
  <c r="T17" i="10" s="1"/>
  <c r="AA467" i="8"/>
  <c r="AB432" i="8"/>
  <c r="X330" i="8"/>
  <c r="T387" i="8"/>
  <c r="S422" i="8"/>
  <c r="AD495" i="8"/>
  <c r="Z482" i="8"/>
  <c r="W279" i="8"/>
  <c r="O7" i="10"/>
  <c r="X169" i="8"/>
  <c r="Y134" i="8"/>
  <c r="T526" i="8"/>
  <c r="T542" i="8" s="1"/>
  <c r="AA228" i="8"/>
  <c r="T187" i="8"/>
  <c r="W550" i="8"/>
  <c r="AH494" i="8"/>
  <c r="AC37" i="10"/>
  <c r="AD4" i="10"/>
  <c r="W612" i="8"/>
  <c r="U438" i="8"/>
  <c r="Y617" i="8"/>
  <c r="R12" i="10" s="1"/>
  <c r="Y420" i="8"/>
  <c r="Z381" i="8"/>
  <c r="T234" i="8"/>
  <c r="S468" i="8"/>
  <c r="R469" i="8"/>
  <c r="V573" i="8"/>
  <c r="Z291" i="8"/>
  <c r="U488" i="8"/>
  <c r="AD507" i="8" l="1"/>
  <c r="AA556" i="8"/>
  <c r="X551" i="8"/>
  <c r="AW256" i="8"/>
  <c r="AJ408" i="8"/>
  <c r="AF351" i="8"/>
  <c r="BO465" i="8"/>
  <c r="BP444" i="8"/>
  <c r="AG357" i="8"/>
  <c r="AA240" i="8"/>
  <c r="AF350" i="8"/>
  <c r="AG499" i="8"/>
  <c r="AG509" i="8"/>
  <c r="AG397" i="8"/>
  <c r="AV410" i="8"/>
  <c r="AU308" i="8"/>
  <c r="AE396" i="8"/>
  <c r="AW309" i="8"/>
  <c r="AL249" i="8"/>
  <c r="AF295" i="8"/>
  <c r="AM510" i="8"/>
  <c r="AB343" i="8"/>
  <c r="BQ454" i="8"/>
  <c r="AG406" i="8"/>
  <c r="AH406" i="8" s="1"/>
  <c r="AF508" i="8"/>
  <c r="Z579" i="8"/>
  <c r="AM255" i="8"/>
  <c r="AI393" i="8"/>
  <c r="Y555" i="8"/>
  <c r="AE244" i="8"/>
  <c r="AD403" i="8"/>
  <c r="AW258" i="8"/>
  <c r="AI245" i="8"/>
  <c r="AB243" i="8"/>
  <c r="AC292" i="8"/>
  <c r="AF299" i="8"/>
  <c r="AQ360" i="8"/>
  <c r="AK252" i="8"/>
  <c r="AD348" i="8"/>
  <c r="AJ502" i="8"/>
  <c r="AF356" i="8"/>
  <c r="AF347" i="8"/>
  <c r="AS307" i="8"/>
  <c r="AE354" i="8"/>
  <c r="AL500" i="8"/>
  <c r="AN511" i="8"/>
  <c r="AG246" i="8"/>
  <c r="AK407" i="8"/>
  <c r="AF405" i="8"/>
  <c r="AH501" i="8"/>
  <c r="AC344" i="8"/>
  <c r="AF400" i="8"/>
  <c r="AK248" i="8"/>
  <c r="BA259" i="8"/>
  <c r="AK497" i="8"/>
  <c r="AZ257" i="8"/>
  <c r="AK253" i="8"/>
  <c r="AF404" i="8"/>
  <c r="AJ498" i="8"/>
  <c r="AH402" i="8"/>
  <c r="AE399" i="8"/>
  <c r="AR310" i="8"/>
  <c r="AE298" i="8"/>
  <c r="AT358" i="8"/>
  <c r="AH306" i="8"/>
  <c r="BR447" i="8"/>
  <c r="AI496" i="8"/>
  <c r="AE346" i="8"/>
  <c r="AH305" i="8"/>
  <c r="AG300" i="8"/>
  <c r="AK498" i="8"/>
  <c r="AB506" i="8"/>
  <c r="AJ247" i="8"/>
  <c r="AE355" i="8"/>
  <c r="AB242" i="8"/>
  <c r="AA241" i="8"/>
  <c r="AV412" i="8"/>
  <c r="AB302" i="8"/>
  <c r="AC353" i="8"/>
  <c r="AL254" i="8"/>
  <c r="AG356" i="8"/>
  <c r="AR361" i="8"/>
  <c r="AE293" i="8"/>
  <c r="AD297" i="8"/>
  <c r="AD349" i="8"/>
  <c r="AD303" i="8"/>
  <c r="AB296" i="8"/>
  <c r="AE345" i="8"/>
  <c r="AQ513" i="8"/>
  <c r="AV505" i="8"/>
  <c r="AQ512" i="8"/>
  <c r="U421" i="8"/>
  <c r="AV411" i="8"/>
  <c r="AG395" i="8"/>
  <c r="W574" i="8"/>
  <c r="X578" i="8"/>
  <c r="AI251" i="8"/>
  <c r="AD398" i="8"/>
  <c r="AC294" i="8"/>
  <c r="AG401" i="8"/>
  <c r="AU503" i="8"/>
  <c r="AG304" i="8"/>
  <c r="AR359" i="8"/>
  <c r="AT409" i="8"/>
  <c r="AC414" i="8"/>
  <c r="Y613" i="8"/>
  <c r="R8" i="10" s="1"/>
  <c r="Y216" i="8"/>
  <c r="Z181" i="8"/>
  <c r="U336" i="8"/>
  <c r="V488" i="8"/>
  <c r="Z617" i="8"/>
  <c r="S12" i="10" s="1"/>
  <c r="Z420" i="8"/>
  <c r="AA381" i="8"/>
  <c r="U187" i="8"/>
  <c r="U387" i="8"/>
  <c r="T422" i="8"/>
  <c r="U234" i="8"/>
  <c r="U526" i="8"/>
  <c r="U542" i="8" s="1"/>
  <c r="T468" i="8"/>
  <c r="S469" i="8"/>
  <c r="V438" i="8"/>
  <c r="Y169" i="8"/>
  <c r="Z134" i="8"/>
  <c r="Y330" i="8"/>
  <c r="AB228" i="8"/>
  <c r="X550" i="8"/>
  <c r="X279" i="8"/>
  <c r="AE495" i="8"/>
  <c r="U140" i="8"/>
  <c r="AE4" i="10"/>
  <c r="AD37" i="10"/>
  <c r="X612" i="8"/>
  <c r="AA291" i="8"/>
  <c r="AB618" i="8"/>
  <c r="U17" i="10" s="1"/>
  <c r="AB467" i="8"/>
  <c r="AC432" i="8"/>
  <c r="U285" i="8"/>
  <c r="W573" i="8"/>
  <c r="P7" i="10"/>
  <c r="AI494" i="8"/>
  <c r="AA482" i="8"/>
  <c r="AA342" i="8"/>
  <c r="AE394" i="8"/>
  <c r="AD414" i="8" l="1"/>
  <c r="AH395" i="8"/>
  <c r="V421" i="8"/>
  <c r="AW505" i="8"/>
  <c r="AH356" i="8"/>
  <c r="AD353" i="8"/>
  <c r="AF355" i="8"/>
  <c r="AC506" i="8"/>
  <c r="AH300" i="8"/>
  <c r="AF346" i="8"/>
  <c r="BS447" i="8"/>
  <c r="AU358" i="8"/>
  <c r="AI402" i="8"/>
  <c r="BA257" i="8"/>
  <c r="AL497" i="8"/>
  <c r="BB259" i="8"/>
  <c r="AG400" i="8"/>
  <c r="AI501" i="8"/>
  <c r="AL407" i="8"/>
  <c r="AF354" i="8"/>
  <c r="AI356" i="8"/>
  <c r="AG299" i="8"/>
  <c r="AC243" i="8"/>
  <c r="AE403" i="8"/>
  <c r="Y578" i="8"/>
  <c r="AN255" i="8"/>
  <c r="AG508" i="8"/>
  <c r="AC343" i="8"/>
  <c r="AX309" i="8"/>
  <c r="AV308" i="8"/>
  <c r="AH397" i="8"/>
  <c r="AH357" i="8"/>
  <c r="AA579" i="8"/>
  <c r="AB556" i="8"/>
  <c r="AH401" i="8"/>
  <c r="AH304" i="8"/>
  <c r="AD294" i="8"/>
  <c r="AS359" i="8"/>
  <c r="AJ251" i="8"/>
  <c r="AR513" i="8"/>
  <c r="AC296" i="8"/>
  <c r="AE349" i="8"/>
  <c r="AF293" i="8"/>
  <c r="AC302" i="8"/>
  <c r="AB241" i="8"/>
  <c r="AG404" i="8"/>
  <c r="AO511" i="8"/>
  <c r="AG347" i="8"/>
  <c r="AE348" i="8"/>
  <c r="AR360" i="8"/>
  <c r="AH509" i="8"/>
  <c r="AG350" i="8"/>
  <c r="AK408" i="8"/>
  <c r="AI305" i="8"/>
  <c r="AV503" i="8"/>
  <c r="AM254" i="8"/>
  <c r="AL498" i="8"/>
  <c r="AJ496" i="8"/>
  <c r="AI306" i="8"/>
  <c r="AF298" i="8"/>
  <c r="AF399" i="8"/>
  <c r="AL248" i="8"/>
  <c r="AD344" i="8"/>
  <c r="AG405" i="8"/>
  <c r="AT307" i="8"/>
  <c r="AK502" i="8"/>
  <c r="AL252" i="8"/>
  <c r="AD292" i="8"/>
  <c r="AJ245" i="8"/>
  <c r="AK245" i="8" s="1"/>
  <c r="AF244" i="8"/>
  <c r="AJ393" i="8"/>
  <c r="AI406" i="8"/>
  <c r="BR454" i="8"/>
  <c r="AN510" i="8"/>
  <c r="AM249" i="8"/>
  <c r="AF396" i="8"/>
  <c r="AW410" i="8"/>
  <c r="AB240" i="8"/>
  <c r="BP465" i="8"/>
  <c r="BQ444" i="8"/>
  <c r="AG351" i="8"/>
  <c r="AX256" i="8"/>
  <c r="X574" i="8"/>
  <c r="AE507" i="8"/>
  <c r="Z555" i="8"/>
  <c r="AW411" i="8"/>
  <c r="Y551" i="8"/>
  <c r="AU409" i="8"/>
  <c r="AE398" i="8"/>
  <c r="AR512" i="8"/>
  <c r="AF345" i="8"/>
  <c r="AE297" i="8"/>
  <c r="AS361" i="8"/>
  <c r="AW412" i="8"/>
  <c r="AC242" i="8"/>
  <c r="AK247" i="8"/>
  <c r="AS310" i="8"/>
  <c r="AL253" i="8"/>
  <c r="AH246" i="8"/>
  <c r="AM500" i="8"/>
  <c r="AX258" i="8"/>
  <c r="AG295" i="8"/>
  <c r="AH499" i="8"/>
  <c r="AE303" i="8"/>
  <c r="AC618" i="8"/>
  <c r="V17" i="10" s="1"/>
  <c r="AC467" i="8"/>
  <c r="AD432" i="8"/>
  <c r="AF495" i="8"/>
  <c r="X573" i="8"/>
  <c r="W488" i="8"/>
  <c r="AF394" i="8"/>
  <c r="AC228" i="8"/>
  <c r="V387" i="8"/>
  <c r="U422" i="8"/>
  <c r="AB342" i="8"/>
  <c r="V140" i="8"/>
  <c r="V336" i="8"/>
  <c r="AE37" i="10"/>
  <c r="AF4" i="10"/>
  <c r="AJ494" i="8"/>
  <c r="Q7" i="10"/>
  <c r="W438" i="8"/>
  <c r="Z613" i="8"/>
  <c r="S8" i="10" s="1"/>
  <c r="Z216" i="8"/>
  <c r="AA181" i="8"/>
  <c r="V526" i="8"/>
  <c r="V542" i="8" s="1"/>
  <c r="AB291" i="8"/>
  <c r="Y279" i="8"/>
  <c r="Z330" i="8"/>
  <c r="V234" i="8"/>
  <c r="AA420" i="8"/>
  <c r="AA617" i="8"/>
  <c r="T12" i="10" s="1"/>
  <c r="AB381" i="8"/>
  <c r="V285" i="8"/>
  <c r="Z169" i="8"/>
  <c r="AA134" i="8"/>
  <c r="U468" i="8"/>
  <c r="T469" i="8"/>
  <c r="Y550" i="8"/>
  <c r="AB482" i="8"/>
  <c r="Y612" i="8"/>
  <c r="V187" i="8"/>
  <c r="AE414" i="8" l="1"/>
  <c r="AC556" i="8"/>
  <c r="AA555" i="8"/>
  <c r="AY258" i="8"/>
  <c r="AT310" i="8"/>
  <c r="AX410" i="8"/>
  <c r="AN249" i="8"/>
  <c r="BS454" i="8"/>
  <c r="AH405" i="8"/>
  <c r="AM248" i="8"/>
  <c r="AG298" i="8"/>
  <c r="AK496" i="8"/>
  <c r="AN254" i="8"/>
  <c r="AJ305" i="8"/>
  <c r="AH350" i="8"/>
  <c r="AS360" i="8"/>
  <c r="AD302" i="8"/>
  <c r="AE302" i="8" s="1"/>
  <c r="AF349" i="8"/>
  <c r="AS513" i="8"/>
  <c r="AI304" i="8"/>
  <c r="AB579" i="8"/>
  <c r="AH299" i="8"/>
  <c r="AJ402" i="8"/>
  <c r="AI300" i="8"/>
  <c r="AG355" i="8"/>
  <c r="W421" i="8"/>
  <c r="AF303" i="8"/>
  <c r="AD242" i="8"/>
  <c r="AT361" i="8"/>
  <c r="AG345" i="8"/>
  <c r="AF398" i="8"/>
  <c r="AX411" i="8"/>
  <c r="AF507" i="8"/>
  <c r="AH351" i="8"/>
  <c r="AC240" i="8"/>
  <c r="AM252" i="8"/>
  <c r="AH347" i="8"/>
  <c r="AC241" i="8"/>
  <c r="AI357" i="8"/>
  <c r="AW308" i="8"/>
  <c r="AD343" i="8"/>
  <c r="AH508" i="8"/>
  <c r="AJ356" i="8"/>
  <c r="AG354" i="8"/>
  <c r="AJ501" i="8"/>
  <c r="BC259" i="8"/>
  <c r="AE353" i="8"/>
  <c r="Z551" i="8"/>
  <c r="AI499" i="8"/>
  <c r="AI246" i="8"/>
  <c r="AY256" i="8"/>
  <c r="BQ465" i="8"/>
  <c r="BR444" i="8"/>
  <c r="AG396" i="8"/>
  <c r="AO510" i="8"/>
  <c r="AJ406" i="8"/>
  <c r="AG244" i="8"/>
  <c r="AU307" i="8"/>
  <c r="AE344" i="8"/>
  <c r="AG399" i="8"/>
  <c r="AJ306" i="8"/>
  <c r="AM498" i="8"/>
  <c r="AW503" i="8"/>
  <c r="AL408" i="8"/>
  <c r="AI509" i="8"/>
  <c r="AG293" i="8"/>
  <c r="AD296" i="8"/>
  <c r="AT359" i="8"/>
  <c r="AE294" i="8"/>
  <c r="AD243" i="8"/>
  <c r="BB257" i="8"/>
  <c r="AV358" i="8"/>
  <c r="AG346" i="8"/>
  <c r="AD506" i="8"/>
  <c r="AH295" i="8"/>
  <c r="AN500" i="8"/>
  <c r="AM253" i="8"/>
  <c r="AL247" i="8"/>
  <c r="AX412" i="8"/>
  <c r="AF297" i="8"/>
  <c r="AS512" i="8"/>
  <c r="AV409" i="8"/>
  <c r="Y574" i="8"/>
  <c r="Z578" i="8"/>
  <c r="AK393" i="8"/>
  <c r="AL245" i="8"/>
  <c r="AE292" i="8"/>
  <c r="AL502" i="8"/>
  <c r="AG303" i="8"/>
  <c r="AF348" i="8"/>
  <c r="AP511" i="8"/>
  <c r="AH404" i="8"/>
  <c r="AK251" i="8"/>
  <c r="AJ357" i="8"/>
  <c r="AI397" i="8"/>
  <c r="AY309" i="8"/>
  <c r="AO255" i="8"/>
  <c r="AF403" i="8"/>
  <c r="AM407" i="8"/>
  <c r="AH400" i="8"/>
  <c r="AM497" i="8"/>
  <c r="AX505" i="8"/>
  <c r="AI395" i="8"/>
  <c r="AI401" i="8"/>
  <c r="AG394" i="8"/>
  <c r="AA330" i="8"/>
  <c r="W187" i="8"/>
  <c r="W285" i="8"/>
  <c r="AC342" i="8"/>
  <c r="AG495" i="8"/>
  <c r="V468" i="8"/>
  <c r="U469" i="8"/>
  <c r="AB617" i="8"/>
  <c r="U12" i="10" s="1"/>
  <c r="AB420" i="8"/>
  <c r="AC381" i="8"/>
  <c r="Z279" i="8"/>
  <c r="AC291" i="8"/>
  <c r="W336" i="8"/>
  <c r="X488" i="8"/>
  <c r="R7" i="10"/>
  <c r="Y573" i="8"/>
  <c r="AA169" i="8"/>
  <c r="AB134" i="8"/>
  <c r="AF37" i="10"/>
  <c r="AG4" i="10"/>
  <c r="Z550" i="8"/>
  <c r="X438" i="8"/>
  <c r="AK494" i="8"/>
  <c r="W140" i="8"/>
  <c r="W387" i="8"/>
  <c r="V422" i="8"/>
  <c r="AD618" i="8"/>
  <c r="W17" i="10" s="1"/>
  <c r="AD467" i="8"/>
  <c r="AE432" i="8"/>
  <c r="Z612" i="8"/>
  <c r="W526" i="8"/>
  <c r="W542" i="8" s="1"/>
  <c r="AD228" i="8"/>
  <c r="AC482" i="8"/>
  <c r="W234" i="8"/>
  <c r="AA613" i="8"/>
  <c r="T8" i="10" s="1"/>
  <c r="AA216" i="8"/>
  <c r="AB181" i="8"/>
  <c r="AK357" i="8" l="1"/>
  <c r="AF302" i="8"/>
  <c r="AL357" i="8"/>
  <c r="AY505" i="8"/>
  <c r="AG403" i="8"/>
  <c r="AI404" i="8"/>
  <c r="AA551" i="8"/>
  <c r="AD556" i="8"/>
  <c r="AL251" i="8"/>
  <c r="AG348" i="8"/>
  <c r="AL393" i="8"/>
  <c r="AT512" i="8"/>
  <c r="AY412" i="8"/>
  <c r="AN253" i="8"/>
  <c r="AI295" i="8"/>
  <c r="AH346" i="8"/>
  <c r="BC257" i="8"/>
  <c r="AH399" i="8"/>
  <c r="AV307" i="8"/>
  <c r="AJ246" i="8"/>
  <c r="Z574" i="8"/>
  <c r="BD259" i="8"/>
  <c r="AH354" i="8"/>
  <c r="AI508" i="8"/>
  <c r="AX308" i="8"/>
  <c r="AG398" i="8"/>
  <c r="AU361" i="8"/>
  <c r="AH355" i="8"/>
  <c r="AK402" i="8"/>
  <c r="AY410" i="8"/>
  <c r="AB555" i="8"/>
  <c r="AJ395" i="8"/>
  <c r="AN497" i="8"/>
  <c r="AN407" i="8"/>
  <c r="AP255" i="8"/>
  <c r="AJ397" i="8"/>
  <c r="AJ404" i="8"/>
  <c r="AQ511" i="8"/>
  <c r="AH303" i="8"/>
  <c r="AF292" i="8"/>
  <c r="AF294" i="8"/>
  <c r="AE296" i="8"/>
  <c r="AK406" i="8"/>
  <c r="AH396" i="8"/>
  <c r="AJ499" i="8"/>
  <c r="AF353" i="8"/>
  <c r="AD241" i="8"/>
  <c r="X421" i="8"/>
  <c r="AI299" i="8"/>
  <c r="AT513" i="8"/>
  <c r="AT360" i="8"/>
  <c r="AK305" i="8"/>
  <c r="AL496" i="8"/>
  <c r="AN248" i="8"/>
  <c r="AZ258" i="8"/>
  <c r="AC579" i="8"/>
  <c r="AF414" i="8"/>
  <c r="AW409" i="8"/>
  <c r="AG297" i="8"/>
  <c r="AM247" i="8"/>
  <c r="AO500" i="8"/>
  <c r="AE506" i="8"/>
  <c r="AW358" i="8"/>
  <c r="AE243" i="8"/>
  <c r="AJ509" i="8"/>
  <c r="AX503" i="8"/>
  <c r="AK306" i="8"/>
  <c r="AF344" i="8"/>
  <c r="BR465" i="8"/>
  <c r="BS444" i="8"/>
  <c r="AZ256" i="8"/>
  <c r="AK501" i="8"/>
  <c r="AK356" i="8"/>
  <c r="AE343" i="8"/>
  <c r="AN252" i="8"/>
  <c r="AI351" i="8"/>
  <c r="AY411" i="8"/>
  <c r="AH345" i="8"/>
  <c r="AE242" i="8"/>
  <c r="AJ300" i="8"/>
  <c r="AU310" i="8"/>
  <c r="AJ401" i="8"/>
  <c r="AI400" i="8"/>
  <c r="AZ309" i="8"/>
  <c r="AM502" i="8"/>
  <c r="AM245" i="8"/>
  <c r="AU359" i="8"/>
  <c r="AH293" i="8"/>
  <c r="AM408" i="8"/>
  <c r="AN498" i="8"/>
  <c r="AH244" i="8"/>
  <c r="AP510" i="8"/>
  <c r="AI347" i="8"/>
  <c r="AD240" i="8"/>
  <c r="AG507" i="8"/>
  <c r="AJ304" i="8"/>
  <c r="AG349" i="8"/>
  <c r="AI350" i="8"/>
  <c r="AO254" i="8"/>
  <c r="AH298" i="8"/>
  <c r="AI405" i="8"/>
  <c r="AO249" i="8"/>
  <c r="AA578" i="8"/>
  <c r="X234" i="8"/>
  <c r="AC420" i="8"/>
  <c r="AC617" i="8"/>
  <c r="V12" i="10" s="1"/>
  <c r="AD381" i="8"/>
  <c r="AH495" i="8"/>
  <c r="X526" i="8"/>
  <c r="X542" i="8" s="1"/>
  <c r="X140" i="8"/>
  <c r="X285" i="8"/>
  <c r="Y488" i="8"/>
  <c r="AB613" i="8"/>
  <c r="U8" i="10" s="1"/>
  <c r="AB216" i="8"/>
  <c r="AC181" i="8"/>
  <c r="AE467" i="8"/>
  <c r="AE618" i="8"/>
  <c r="X17" i="10" s="1"/>
  <c r="AF432" i="8"/>
  <c r="AL494" i="8"/>
  <c r="Z573" i="8"/>
  <c r="X387" i="8"/>
  <c r="W422" i="8"/>
  <c r="AD291" i="8"/>
  <c r="AD342" i="8"/>
  <c r="AD482" i="8"/>
  <c r="S7" i="10"/>
  <c r="AB169" i="8"/>
  <c r="AC134" i="8"/>
  <c r="X336" i="8"/>
  <c r="W468" i="8"/>
  <c r="V469" i="8"/>
  <c r="AH4" i="10"/>
  <c r="AG37" i="10"/>
  <c r="AA550" i="8"/>
  <c r="AA279" i="8"/>
  <c r="X187" i="8"/>
  <c r="AH394" i="8"/>
  <c r="AG414" i="8"/>
  <c r="AE228" i="8"/>
  <c r="Y438" i="8"/>
  <c r="AA612" i="8"/>
  <c r="AB330" i="8"/>
  <c r="AI298" i="8" l="1"/>
  <c r="AE556" i="8"/>
  <c r="AC555" i="8"/>
  <c r="AH349" i="8"/>
  <c r="AV359" i="8"/>
  <c r="AN502" i="8"/>
  <c r="AJ400" i="8"/>
  <c r="AK401" i="8"/>
  <c r="AK300" i="8"/>
  <c r="AI345" i="8"/>
  <c r="AJ351" i="8"/>
  <c r="AF506" i="8"/>
  <c r="AO248" i="8"/>
  <c r="AL305" i="8"/>
  <c r="AU513" i="8"/>
  <c r="AK397" i="8"/>
  <c r="AO407" i="8"/>
  <c r="AK395" i="8"/>
  <c r="AZ410" i="8"/>
  <c r="AI354" i="8"/>
  <c r="AI346" i="8"/>
  <c r="AO253" i="8"/>
  <c r="AU512" i="8"/>
  <c r="AH348" i="8"/>
  <c r="AD579" i="8"/>
  <c r="AZ505" i="8"/>
  <c r="AJ405" i="8"/>
  <c r="AH507" i="8"/>
  <c r="AQ510" i="8"/>
  <c r="AV310" i="8"/>
  <c r="AF343" i="8"/>
  <c r="AL501" i="8"/>
  <c r="BS465" i="8"/>
  <c r="AG344" i="8"/>
  <c r="AY503" i="8"/>
  <c r="AF243" i="8"/>
  <c r="AN247" i="8"/>
  <c r="AX409" i="8"/>
  <c r="BA258" i="8"/>
  <c r="AU360" i="8"/>
  <c r="AG353" i="8"/>
  <c r="AI396" i="8"/>
  <c r="AF296" i="8"/>
  <c r="AG292" i="8"/>
  <c r="AR511" i="8"/>
  <c r="AI355" i="8"/>
  <c r="AH398" i="8"/>
  <c r="AJ508" i="8"/>
  <c r="AW307" i="8"/>
  <c r="AM393" i="8"/>
  <c r="AM251" i="8"/>
  <c r="AP254" i="8"/>
  <c r="AJ347" i="8"/>
  <c r="AO498" i="8"/>
  <c r="AB551" i="8"/>
  <c r="AE240" i="8"/>
  <c r="AI293" i="8"/>
  <c r="AN245" i="8"/>
  <c r="BA309" i="8"/>
  <c r="AF242" i="8"/>
  <c r="AZ411" i="8"/>
  <c r="BA256" i="8"/>
  <c r="AM496" i="8"/>
  <c r="AJ299" i="8"/>
  <c r="AE241" i="8"/>
  <c r="AK404" i="8"/>
  <c r="AQ255" i="8"/>
  <c r="AO497" i="8"/>
  <c r="AB578" i="8"/>
  <c r="BE259" i="8"/>
  <c r="AK246" i="8"/>
  <c r="BD257" i="8"/>
  <c r="AJ295" i="8"/>
  <c r="AZ412" i="8"/>
  <c r="AA574" i="8"/>
  <c r="AH403" i="8"/>
  <c r="AP249" i="8"/>
  <c r="AJ350" i="8"/>
  <c r="AK304" i="8"/>
  <c r="AI244" i="8"/>
  <c r="AN408" i="8"/>
  <c r="AO252" i="8"/>
  <c r="AL356" i="8"/>
  <c r="AL306" i="8"/>
  <c r="AK509" i="8"/>
  <c r="AX358" i="8"/>
  <c r="AP500" i="8"/>
  <c r="AH297" i="8"/>
  <c r="Y421" i="8"/>
  <c r="AK499" i="8"/>
  <c r="AL406" i="8"/>
  <c r="AG294" i="8"/>
  <c r="AI303" i="8"/>
  <c r="AL402" i="8"/>
  <c r="AV361" i="8"/>
  <c r="AY308" i="8"/>
  <c r="AI399" i="8"/>
  <c r="AM357" i="8"/>
  <c r="AG302" i="8"/>
  <c r="T7" i="10"/>
  <c r="Y285" i="8"/>
  <c r="AD420" i="8"/>
  <c r="AD617" i="8"/>
  <c r="AE381" i="8"/>
  <c r="AA573" i="8"/>
  <c r="F12" i="10"/>
  <c r="AF618" i="8"/>
  <c r="Y17" i="10" s="1"/>
  <c r="AF467" i="8"/>
  <c r="AG432" i="8"/>
  <c r="Z438" i="8"/>
  <c r="AI394" i="8"/>
  <c r="AH414" i="8"/>
  <c r="Y336" i="8"/>
  <c r="AH37" i="10"/>
  <c r="AI4" i="10"/>
  <c r="AC169" i="8"/>
  <c r="AD134" i="8"/>
  <c r="AE482" i="8"/>
  <c r="Z488" i="8"/>
  <c r="Y234" i="8"/>
  <c r="AF228" i="8"/>
  <c r="Y187" i="8"/>
  <c r="AB612" i="8"/>
  <c r="AB279" i="8"/>
  <c r="AB550" i="8"/>
  <c r="AE342" i="8"/>
  <c r="AM494" i="8"/>
  <c r="AC613" i="8"/>
  <c r="V8" i="10" s="1"/>
  <c r="AC216" i="8"/>
  <c r="AD181" i="8"/>
  <c r="Y140" i="8"/>
  <c r="Y387" i="8"/>
  <c r="X422" i="8"/>
  <c r="AC330" i="8"/>
  <c r="X468" i="8"/>
  <c r="W469" i="8"/>
  <c r="AE291" i="8"/>
  <c r="Y526" i="8"/>
  <c r="Y542" i="8" s="1"/>
  <c r="AI495" i="8"/>
  <c r="AD555" i="8" l="1"/>
  <c r="AZ308" i="8"/>
  <c r="AH294" i="8"/>
  <c r="AF556" i="8"/>
  <c r="AH302" i="8"/>
  <c r="AJ399" i="8"/>
  <c r="AL499" i="8"/>
  <c r="AR255" i="8"/>
  <c r="AF241" i="8"/>
  <c r="AN496" i="8"/>
  <c r="BA411" i="8"/>
  <c r="BB309" i="8"/>
  <c r="AJ293" i="8"/>
  <c r="AB574" i="8"/>
  <c r="AK347" i="8"/>
  <c r="AN251" i="8"/>
  <c r="AX307" i="8"/>
  <c r="AI398" i="8"/>
  <c r="AS511" i="8"/>
  <c r="AG296" i="8"/>
  <c r="AH353" i="8"/>
  <c r="BB258" i="8"/>
  <c r="AO247" i="8"/>
  <c r="AZ503" i="8"/>
  <c r="AG343" i="8"/>
  <c r="AR510" i="8"/>
  <c r="AK405" i="8"/>
  <c r="AW361" i="8"/>
  <c r="AI297" i="8"/>
  <c r="AM306" i="8"/>
  <c r="AP252" i="8"/>
  <c r="AJ244" i="8"/>
  <c r="AK350" i="8"/>
  <c r="AI403" i="8"/>
  <c r="BA412" i="8"/>
  <c r="BE257" i="8"/>
  <c r="BF259" i="8"/>
  <c r="AF240" i="8"/>
  <c r="AN393" i="8"/>
  <c r="AV512" i="8"/>
  <c r="AJ346" i="8"/>
  <c r="BA410" i="8"/>
  <c r="AP407" i="8"/>
  <c r="AV513" i="8"/>
  <c r="AP248" i="8"/>
  <c r="AK351" i="8"/>
  <c r="AL300" i="8"/>
  <c r="AK400" i="8"/>
  <c r="AW359" i="8"/>
  <c r="AC578" i="8"/>
  <c r="AJ298" i="8"/>
  <c r="AC551" i="8"/>
  <c r="AJ303" i="8"/>
  <c r="AY358" i="8"/>
  <c r="AN357" i="8"/>
  <c r="AM406" i="8"/>
  <c r="Z421" i="8"/>
  <c r="AP497" i="8"/>
  <c r="AL404" i="8"/>
  <c r="AK299" i="8"/>
  <c r="BB256" i="8"/>
  <c r="AG242" i="8"/>
  <c r="AO245" i="8"/>
  <c r="AP498" i="8"/>
  <c r="AQ254" i="8"/>
  <c r="AK508" i="8"/>
  <c r="AJ355" i="8"/>
  <c r="AH292" i="8"/>
  <c r="AJ396" i="8"/>
  <c r="AV360" i="8"/>
  <c r="AY409" i="8"/>
  <c r="AG243" i="8"/>
  <c r="AH344" i="8"/>
  <c r="AM501" i="8"/>
  <c r="AW310" i="8"/>
  <c r="AI507" i="8"/>
  <c r="AM402" i="8"/>
  <c r="AQ500" i="8"/>
  <c r="AL509" i="8"/>
  <c r="AM356" i="8"/>
  <c r="AO408" i="8"/>
  <c r="AL304" i="8"/>
  <c r="AQ249" i="8"/>
  <c r="AK295" i="8"/>
  <c r="AL246" i="8"/>
  <c r="BA505" i="8"/>
  <c r="AI348" i="8"/>
  <c r="AP253" i="8"/>
  <c r="AJ354" i="8"/>
  <c r="AL395" i="8"/>
  <c r="AL397" i="8"/>
  <c r="AM305" i="8"/>
  <c r="AG506" i="8"/>
  <c r="AJ345" i="8"/>
  <c r="AL401" i="8"/>
  <c r="AO502" i="8"/>
  <c r="AI349" i="8"/>
  <c r="AE579" i="8"/>
  <c r="Z526" i="8"/>
  <c r="Z542" i="8" s="1"/>
  <c r="AF342" i="8"/>
  <c r="AG228" i="8"/>
  <c r="AF482" i="8"/>
  <c r="Z336" i="8"/>
  <c r="Z187" i="8"/>
  <c r="Y468" i="8"/>
  <c r="X469" i="8"/>
  <c r="Z140" i="8"/>
  <c r="AE420" i="8"/>
  <c r="AE617" i="8"/>
  <c r="AF381" i="8"/>
  <c r="U7" i="10"/>
  <c r="AA488" i="8"/>
  <c r="AD169" i="8"/>
  <c r="AE134" i="8"/>
  <c r="AJ394" i="8"/>
  <c r="AI414" i="8"/>
  <c r="Z234" i="8"/>
  <c r="AG618" i="8"/>
  <c r="Z17" i="10" s="1"/>
  <c r="AG467" i="8"/>
  <c r="AH432" i="8"/>
  <c r="AF291" i="8"/>
  <c r="AD216" i="8"/>
  <c r="AD613" i="8"/>
  <c r="W8" i="10" s="1"/>
  <c r="AE181" i="8"/>
  <c r="AB573" i="8"/>
  <c r="AC550" i="8"/>
  <c r="Z285" i="8"/>
  <c r="AD330" i="8"/>
  <c r="Z387" i="8"/>
  <c r="Y422" i="8"/>
  <c r="AC612" i="8"/>
  <c r="AA438" i="8"/>
  <c r="D12" i="10"/>
  <c r="C12" i="10" s="1"/>
  <c r="AN494" i="8"/>
  <c r="AC279" i="8"/>
  <c r="AJ4" i="10"/>
  <c r="AI37" i="10"/>
  <c r="AJ495" i="8"/>
  <c r="AR249" i="8" l="1"/>
  <c r="AJ507" i="8"/>
  <c r="AH243" i="8"/>
  <c r="AI292" i="8"/>
  <c r="AQ498" i="8"/>
  <c r="AD551" i="8"/>
  <c r="AK345" i="8"/>
  <c r="AN305" i="8"/>
  <c r="AM395" i="8"/>
  <c r="AQ253" i="8"/>
  <c r="AP408" i="8"/>
  <c r="AM509" i="8"/>
  <c r="AN402" i="8"/>
  <c r="AI344" i="8"/>
  <c r="BC256" i="8"/>
  <c r="AL299" i="8"/>
  <c r="AQ497" i="8"/>
  <c r="AN406" i="8"/>
  <c r="BG259" i="8"/>
  <c r="BB412" i="8"/>
  <c r="AL350" i="8"/>
  <c r="AG556" i="8"/>
  <c r="AJ349" i="8"/>
  <c r="BB505" i="8"/>
  <c r="AL295" i="8"/>
  <c r="AX310" i="8"/>
  <c r="AZ409" i="8"/>
  <c r="AK396" i="8"/>
  <c r="AK355" i="8"/>
  <c r="AR254" i="8"/>
  <c r="AP245" i="8"/>
  <c r="AO357" i="8"/>
  <c r="AZ358" i="8"/>
  <c r="AC574" i="8"/>
  <c r="AL400" i="8"/>
  <c r="AL351" i="8"/>
  <c r="AW513" i="8"/>
  <c r="BB410" i="8"/>
  <c r="AW512" i="8"/>
  <c r="AG240" i="8"/>
  <c r="AQ252" i="8"/>
  <c r="AJ297" i="8"/>
  <c r="AL405" i="8"/>
  <c r="AH343" i="8"/>
  <c r="AP247" i="8"/>
  <c r="AI353" i="8"/>
  <c r="AT511" i="8"/>
  <c r="AY307" i="8"/>
  <c r="AL347" i="8"/>
  <c r="AK293" i="8"/>
  <c r="BB411" i="8"/>
  <c r="AG241" i="8"/>
  <c r="AM499" i="8"/>
  <c r="AF579" i="8"/>
  <c r="BA308" i="8"/>
  <c r="AP502" i="8"/>
  <c r="AE555" i="8"/>
  <c r="AM401" i="8"/>
  <c r="AH506" i="8"/>
  <c r="AM397" i="8"/>
  <c r="AK354" i="8"/>
  <c r="AJ348" i="8"/>
  <c r="AM304" i="8"/>
  <c r="AN356" i="8"/>
  <c r="AR500" i="8"/>
  <c r="AM404" i="8"/>
  <c r="AA421" i="8"/>
  <c r="BF257" i="8"/>
  <c r="AJ403" i="8"/>
  <c r="AK244" i="8"/>
  <c r="BC258" i="8"/>
  <c r="AM246" i="8"/>
  <c r="AN501" i="8"/>
  <c r="AW360" i="8"/>
  <c r="AL508" i="8"/>
  <c r="AH242" i="8"/>
  <c r="AK303" i="8"/>
  <c r="AK298" i="8"/>
  <c r="AX359" i="8"/>
  <c r="AM300" i="8"/>
  <c r="AQ248" i="8"/>
  <c r="AQ407" i="8"/>
  <c r="AK346" i="8"/>
  <c r="AO393" i="8"/>
  <c r="AN306" i="8"/>
  <c r="AX361" i="8"/>
  <c r="AS510" i="8"/>
  <c r="BA503" i="8"/>
  <c r="AH296" i="8"/>
  <c r="AJ398" i="8"/>
  <c r="AJ414" i="8" s="1"/>
  <c r="AO251" i="8"/>
  <c r="BC309" i="8"/>
  <c r="AO496" i="8"/>
  <c r="AS255" i="8"/>
  <c r="AK399" i="8"/>
  <c r="AI302" i="8"/>
  <c r="AI294" i="8"/>
  <c r="AD578" i="8"/>
  <c r="AD279" i="8"/>
  <c r="V7" i="10"/>
  <c r="AK495" i="8"/>
  <c r="BQ45" i="10"/>
  <c r="AL45" i="10"/>
  <c r="AX45" i="10"/>
  <c r="AR45" i="10"/>
  <c r="AK45" i="10"/>
  <c r="BC45" i="10"/>
  <c r="BL45" i="10"/>
  <c r="BJ45" i="10"/>
  <c r="BP45" i="10"/>
  <c r="AF45" i="10"/>
  <c r="AG45" i="10"/>
  <c r="BG45" i="10"/>
  <c r="AQ45" i="10"/>
  <c r="Z45" i="10"/>
  <c r="AJ45" i="10"/>
  <c r="AM45" i="10"/>
  <c r="BD45" i="10"/>
  <c r="AT45" i="10"/>
  <c r="BI45" i="10"/>
  <c r="AN45" i="10"/>
  <c r="AB45" i="10"/>
  <c r="AW45" i="10"/>
  <c r="AO45" i="10"/>
  <c r="AP45" i="10"/>
  <c r="BH45" i="10"/>
  <c r="W45" i="10"/>
  <c r="X45" i="10"/>
  <c r="AU45" i="10"/>
  <c r="BB45" i="10"/>
  <c r="AH45" i="10"/>
  <c r="BA45" i="10"/>
  <c r="BO45" i="10"/>
  <c r="BM45" i="10"/>
  <c r="AV45" i="10"/>
  <c r="BK45" i="10"/>
  <c r="AC45" i="10"/>
  <c r="AI45" i="10"/>
  <c r="BN45" i="10"/>
  <c r="AA45" i="10"/>
  <c r="AZ45" i="10"/>
  <c r="BF45" i="10"/>
  <c r="AD45" i="10"/>
  <c r="Y45" i="10"/>
  <c r="AS45" i="10"/>
  <c r="BE45" i="10"/>
  <c r="AY45" i="10"/>
  <c r="AE45" i="10"/>
  <c r="I45" i="10"/>
  <c r="J45" i="10"/>
  <c r="H45" i="10"/>
  <c r="K45" i="10"/>
  <c r="L45" i="10"/>
  <c r="M45" i="10"/>
  <c r="N45" i="10"/>
  <c r="O45" i="10"/>
  <c r="P45" i="10"/>
  <c r="Q45" i="10"/>
  <c r="R45" i="10"/>
  <c r="S45" i="10"/>
  <c r="T45" i="10"/>
  <c r="U45" i="10"/>
  <c r="V45" i="10"/>
  <c r="AA285" i="8"/>
  <c r="AH467" i="8"/>
  <c r="AH618" i="8"/>
  <c r="AA17" i="10" s="1"/>
  <c r="AI432" i="8"/>
  <c r="AG342" i="8"/>
  <c r="AA387" i="8"/>
  <c r="Z422" i="8"/>
  <c r="AE613" i="8"/>
  <c r="X8" i="10" s="1"/>
  <c r="AE216" i="8"/>
  <c r="AF181" i="8"/>
  <c r="AK394" i="8"/>
  <c r="Z468" i="8"/>
  <c r="Y469" i="8"/>
  <c r="AK4" i="10"/>
  <c r="AJ37" i="10"/>
  <c r="AO494" i="8"/>
  <c r="AB438" i="8"/>
  <c r="AE330" i="8"/>
  <c r="AE169" i="8"/>
  <c r="AF134" i="8"/>
  <c r="AA140" i="8"/>
  <c r="AD550" i="8"/>
  <c r="AA187" i="8"/>
  <c r="AG482" i="8"/>
  <c r="AC573" i="8"/>
  <c r="AA234" i="8"/>
  <c r="AD612" i="8"/>
  <c r="AA526" i="8"/>
  <c r="AA542" i="8" s="1"/>
  <c r="AH228" i="8"/>
  <c r="AG291" i="8"/>
  <c r="AB488" i="8"/>
  <c r="AF420" i="8"/>
  <c r="AF617" i="8"/>
  <c r="AG381" i="8"/>
  <c r="AA336" i="8"/>
  <c r="AT255" i="8" l="1"/>
  <c r="BB503" i="8"/>
  <c r="AF555" i="8"/>
  <c r="AE551" i="8"/>
  <c r="AB421" i="8"/>
  <c r="AN397" i="8"/>
  <c r="AN401" i="8"/>
  <c r="AQ502" i="8"/>
  <c r="AH241" i="8"/>
  <c r="AL293" i="8"/>
  <c r="AJ353" i="8"/>
  <c r="AQ247" i="8"/>
  <c r="AM405" i="8"/>
  <c r="AR252" i="8"/>
  <c r="AX512" i="8"/>
  <c r="AX513" i="8"/>
  <c r="AM400" i="8"/>
  <c r="BA358" i="8"/>
  <c r="AM350" i="8"/>
  <c r="BH259" i="8"/>
  <c r="BD256" i="8"/>
  <c r="AO402" i="8"/>
  <c r="AQ408" i="8"/>
  <c r="AN395" i="8"/>
  <c r="AL345" i="8"/>
  <c r="AR498" i="8"/>
  <c r="AI243" i="8"/>
  <c r="AS249" i="8"/>
  <c r="AJ294" i="8"/>
  <c r="AL399" i="8"/>
  <c r="AP496" i="8"/>
  <c r="AP251" i="8"/>
  <c r="AI296" i="8"/>
  <c r="AT510" i="8"/>
  <c r="AO306" i="8"/>
  <c r="AL346" i="8"/>
  <c r="AR248" i="8"/>
  <c r="AY359" i="8"/>
  <c r="AL303" i="8"/>
  <c r="AM508" i="8"/>
  <c r="AO501" i="8"/>
  <c r="BD258" i="8"/>
  <c r="AK403" i="8"/>
  <c r="AS500" i="8"/>
  <c r="AN304" i="8"/>
  <c r="AZ307" i="8"/>
  <c r="AH240" i="8"/>
  <c r="AP357" i="8"/>
  <c r="AS254" i="8"/>
  <c r="AL396" i="8"/>
  <c r="AY310" i="8"/>
  <c r="BC505" i="8"/>
  <c r="AG579" i="8"/>
  <c r="AR497" i="8"/>
  <c r="AH556" i="8"/>
  <c r="AP393" i="8"/>
  <c r="AL354" i="8"/>
  <c r="AI506" i="8"/>
  <c r="AE578" i="8"/>
  <c r="BB308" i="8"/>
  <c r="AN499" i="8"/>
  <c r="BC411" i="8"/>
  <c r="AM347" i="8"/>
  <c r="AI343" i="8"/>
  <c r="AK297" i="8"/>
  <c r="BC410" i="8"/>
  <c r="AM351" i="8"/>
  <c r="BC412" i="8"/>
  <c r="AJ344" i="8"/>
  <c r="AN509" i="8"/>
  <c r="AR253" i="8"/>
  <c r="AO305" i="8"/>
  <c r="AD574" i="8"/>
  <c r="AJ292" i="8"/>
  <c r="AK507" i="8"/>
  <c r="AJ302" i="8"/>
  <c r="BD309" i="8"/>
  <c r="AK398" i="8"/>
  <c r="AY361" i="8"/>
  <c r="AR407" i="8"/>
  <c r="AN300" i="8"/>
  <c r="AL298" i="8"/>
  <c r="AI242" i="8"/>
  <c r="AX360" i="8"/>
  <c r="AN246" i="8"/>
  <c r="AL244" i="8"/>
  <c r="BG257" i="8"/>
  <c r="AN404" i="8"/>
  <c r="AO356" i="8"/>
  <c r="AK348" i="8"/>
  <c r="AU511" i="8"/>
  <c r="AQ245" i="8"/>
  <c r="AL355" i="8"/>
  <c r="BA409" i="8"/>
  <c r="AM295" i="8"/>
  <c r="AK349" i="8"/>
  <c r="AO406" i="8"/>
  <c r="AM299" i="8"/>
  <c r="W7" i="10"/>
  <c r="AB234" i="8"/>
  <c r="AC438" i="8"/>
  <c r="AF330" i="8"/>
  <c r="AI228" i="8"/>
  <c r="AF613" i="8"/>
  <c r="Y8" i="10" s="1"/>
  <c r="AF216" i="8"/>
  <c r="AG181" i="8"/>
  <c r="AB387" i="8"/>
  <c r="AA422" i="8"/>
  <c r="AL495" i="8"/>
  <c r="AB526" i="8"/>
  <c r="AB542" i="8" s="1"/>
  <c r="AD573" i="8"/>
  <c r="AP494" i="8"/>
  <c r="AL394" i="8"/>
  <c r="AB140" i="8"/>
  <c r="AB336" i="8"/>
  <c r="AH291" i="8"/>
  <c r="AH342" i="8"/>
  <c r="AC488" i="8"/>
  <c r="AG420" i="8"/>
  <c r="AG617" i="8"/>
  <c r="AH381" i="8"/>
  <c r="AF169" i="8"/>
  <c r="AG134" i="8"/>
  <c r="F45" i="10"/>
  <c r="AH482" i="8"/>
  <c r="AE550" i="8"/>
  <c r="AK37" i="10"/>
  <c r="AL4" i="10"/>
  <c r="AE279" i="8"/>
  <c r="AE612" i="8"/>
  <c r="AB187" i="8"/>
  <c r="AA468" i="8"/>
  <c r="Z469" i="8"/>
  <c r="AI618" i="8"/>
  <c r="AB17" i="10" s="1"/>
  <c r="AI467" i="8"/>
  <c r="AJ432" i="8"/>
  <c r="AB285" i="8"/>
  <c r="AK414" i="8" l="1"/>
  <c r="AG555" i="8"/>
  <c r="AL507" i="8"/>
  <c r="AK344" i="8"/>
  <c r="AL297" i="8"/>
  <c r="AO499" i="8"/>
  <c r="AT254" i="8"/>
  <c r="AL403" i="8"/>
  <c r="AF551" i="8"/>
  <c r="AN299" i="8"/>
  <c r="AL349" i="8"/>
  <c r="BB409" i="8"/>
  <c r="AR245" i="8"/>
  <c r="AL348" i="8"/>
  <c r="AO404" i="8"/>
  <c r="AM244" i="8"/>
  <c r="AY360" i="8"/>
  <c r="AM298" i="8"/>
  <c r="AS407" i="8"/>
  <c r="AL398" i="8"/>
  <c r="AQ393" i="8"/>
  <c r="AS252" i="8"/>
  <c r="AR247" i="8"/>
  <c r="AC421" i="8"/>
  <c r="AK302" i="8"/>
  <c r="AP305" i="8"/>
  <c r="AO509" i="8"/>
  <c r="BD412" i="8"/>
  <c r="BD410" i="8"/>
  <c r="AJ343" i="8"/>
  <c r="BD411" i="8"/>
  <c r="BC308" i="8"/>
  <c r="AJ506" i="8"/>
  <c r="AS497" i="8"/>
  <c r="BD505" i="8"/>
  <c r="AM396" i="8"/>
  <c r="AQ357" i="8"/>
  <c r="BA307" i="8"/>
  <c r="AT500" i="8"/>
  <c r="BE258" i="8"/>
  <c r="AN508" i="8"/>
  <c r="AZ359" i="8"/>
  <c r="AM346" i="8"/>
  <c r="AU510" i="8"/>
  <c r="AQ251" i="8"/>
  <c r="AM399" i="8"/>
  <c r="AJ243" i="8"/>
  <c r="AM345" i="8"/>
  <c r="AR408" i="8"/>
  <c r="BE256" i="8"/>
  <c r="AN350" i="8"/>
  <c r="AN400" i="8"/>
  <c r="AY512" i="8"/>
  <c r="AK353" i="8"/>
  <c r="AI241" i="8"/>
  <c r="AO401" i="8"/>
  <c r="AF578" i="8"/>
  <c r="AU255" i="8"/>
  <c r="AK292" i="8"/>
  <c r="AI556" i="8"/>
  <c r="AP406" i="8"/>
  <c r="AN295" i="8"/>
  <c r="AM355" i="8"/>
  <c r="AV511" i="8"/>
  <c r="AP356" i="8"/>
  <c r="BH257" i="8"/>
  <c r="AO246" i="8"/>
  <c r="AJ242" i="8"/>
  <c r="AO300" i="8"/>
  <c r="AZ361" i="8"/>
  <c r="BE309" i="8"/>
  <c r="AI240" i="8"/>
  <c r="AN405" i="8"/>
  <c r="AS253" i="8"/>
  <c r="AN351" i="8"/>
  <c r="AN347" i="8"/>
  <c r="AM354" i="8"/>
  <c r="AH579" i="8"/>
  <c r="AZ310" i="8"/>
  <c r="AO304" i="8"/>
  <c r="AP501" i="8"/>
  <c r="AM303" i="8"/>
  <c r="AS248" i="8"/>
  <c r="AP306" i="8"/>
  <c r="AJ296" i="8"/>
  <c r="AQ496" i="8"/>
  <c r="AK294" i="8"/>
  <c r="AT249" i="8"/>
  <c r="AS498" i="8"/>
  <c r="AO395" i="8"/>
  <c r="AP402" i="8"/>
  <c r="BI259" i="8"/>
  <c r="BB358" i="8"/>
  <c r="AY513" i="8"/>
  <c r="AM293" i="8"/>
  <c r="AR502" i="8"/>
  <c r="AO397" i="8"/>
  <c r="AE574" i="8"/>
  <c r="BC503" i="8"/>
  <c r="AC285" i="8"/>
  <c r="AJ618" i="8"/>
  <c r="AC17" i="10" s="1"/>
  <c r="AJ467" i="8"/>
  <c r="AK432" i="8"/>
  <c r="AF279" i="8"/>
  <c r="AI482" i="8"/>
  <c r="AG169" i="8"/>
  <c r="AH134" i="8"/>
  <c r="AC336" i="8"/>
  <c r="AQ494" i="8"/>
  <c r="AF550" i="8"/>
  <c r="AC187" i="8"/>
  <c r="AE573" i="8"/>
  <c r="AD488" i="8"/>
  <c r="AC140" i="8"/>
  <c r="AM495" i="8"/>
  <c r="AJ228" i="8"/>
  <c r="AF612" i="8"/>
  <c r="D45" i="10"/>
  <c r="C45" i="10" s="1"/>
  <c r="X7" i="10"/>
  <c r="AI342" i="8"/>
  <c r="AI291" i="8"/>
  <c r="AC526" i="8"/>
  <c r="AC542" i="8" s="1"/>
  <c r="AD438" i="8"/>
  <c r="AL37" i="10"/>
  <c r="AM4" i="10"/>
  <c r="AB468" i="8"/>
  <c r="AA469" i="8"/>
  <c r="AH420" i="8"/>
  <c r="AH617" i="8"/>
  <c r="AI381" i="8"/>
  <c r="AC387" i="8"/>
  <c r="AB422" i="8"/>
  <c r="AM394" i="8"/>
  <c r="AL414" i="8"/>
  <c r="AG613" i="8"/>
  <c r="Z8" i="10" s="1"/>
  <c r="AG216" i="8"/>
  <c r="AH181" i="8"/>
  <c r="AG330" i="8"/>
  <c r="AC234" i="8"/>
  <c r="AJ556" i="8" l="1"/>
  <c r="AP397" i="8"/>
  <c r="BC358" i="8"/>
  <c r="AT498" i="8"/>
  <c r="AK296" i="8"/>
  <c r="AQ501" i="8"/>
  <c r="AN354" i="8"/>
  <c r="AO405" i="8"/>
  <c r="AP300" i="8"/>
  <c r="AQ356" i="8"/>
  <c r="AQ406" i="8"/>
  <c r="AI579" i="8"/>
  <c r="AP401" i="8"/>
  <c r="AO400" i="8"/>
  <c r="AN345" i="8"/>
  <c r="AV510" i="8"/>
  <c r="BB307" i="8"/>
  <c r="BD308" i="8"/>
  <c r="AH555" i="8"/>
  <c r="AJ240" i="8"/>
  <c r="BE505" i="8"/>
  <c r="AR393" i="8"/>
  <c r="AS502" i="8"/>
  <c r="BJ259" i="8"/>
  <c r="AU249" i="8"/>
  <c r="AQ306" i="8"/>
  <c r="AP304" i="8"/>
  <c r="AT253" i="8"/>
  <c r="AK242" i="8"/>
  <c r="AW511" i="8"/>
  <c r="AJ241" i="8"/>
  <c r="AO350" i="8"/>
  <c r="AR251" i="8"/>
  <c r="AO508" i="8"/>
  <c r="AR357" i="8"/>
  <c r="BE411" i="8"/>
  <c r="BE410" i="8"/>
  <c r="AL302" i="8"/>
  <c r="AS247" i="8"/>
  <c r="AT407" i="8"/>
  <c r="AZ360" i="8"/>
  <c r="AP404" i="8"/>
  <c r="AS245" i="8"/>
  <c r="AM349" i="8"/>
  <c r="AF574" i="8"/>
  <c r="AU254" i="8"/>
  <c r="AM297" i="8"/>
  <c r="AM507" i="8"/>
  <c r="AZ513" i="8"/>
  <c r="AP395" i="8"/>
  <c r="AR496" i="8"/>
  <c r="AN303" i="8"/>
  <c r="AO347" i="8"/>
  <c r="BA361" i="8"/>
  <c r="BI257" i="8"/>
  <c r="AO295" i="8"/>
  <c r="AL292" i="8"/>
  <c r="AZ512" i="8"/>
  <c r="AS408" i="8"/>
  <c r="AK243" i="8"/>
  <c r="AN346" i="8"/>
  <c r="AU500" i="8"/>
  <c r="AK506" i="8"/>
  <c r="AP509" i="8"/>
  <c r="AG551" i="8"/>
  <c r="AL294" i="8"/>
  <c r="BF258" i="8"/>
  <c r="AD421" i="8"/>
  <c r="BD503" i="8"/>
  <c r="AN293" i="8"/>
  <c r="AQ402" i="8"/>
  <c r="AT248" i="8"/>
  <c r="BA310" i="8"/>
  <c r="AO351" i="8"/>
  <c r="BF309" i="8"/>
  <c r="AP246" i="8"/>
  <c r="AN355" i="8"/>
  <c r="AV255" i="8"/>
  <c r="AL353" i="8"/>
  <c r="BF256" i="8"/>
  <c r="AN399" i="8"/>
  <c r="BA359" i="8"/>
  <c r="AN396" i="8"/>
  <c r="AT497" i="8"/>
  <c r="AK343" i="8"/>
  <c r="BE412" i="8"/>
  <c r="AQ305" i="8"/>
  <c r="AT252" i="8"/>
  <c r="AM398" i="8"/>
  <c r="AN298" i="8"/>
  <c r="AN244" i="8"/>
  <c r="AM348" i="8"/>
  <c r="BC409" i="8"/>
  <c r="AO299" i="8"/>
  <c r="AM403" i="8"/>
  <c r="AP499" i="8"/>
  <c r="AL344" i="8"/>
  <c r="AG578" i="8"/>
  <c r="AK228" i="8"/>
  <c r="AD234" i="8"/>
  <c r="AG612" i="8"/>
  <c r="AG279" i="8"/>
  <c r="AD526" i="8"/>
  <c r="AD542" i="8" s="1"/>
  <c r="AD387" i="8"/>
  <c r="AC422" i="8"/>
  <c r="AH330" i="8"/>
  <c r="AI617" i="8"/>
  <c r="AI420" i="8"/>
  <c r="AJ381" i="8"/>
  <c r="AC468" i="8"/>
  <c r="AB469" i="8"/>
  <c r="AE438" i="8"/>
  <c r="Y7" i="10"/>
  <c r="AJ482" i="8"/>
  <c r="AK467" i="8"/>
  <c r="AK618" i="8"/>
  <c r="AD17" i="10" s="1"/>
  <c r="AL432" i="8"/>
  <c r="AN4" i="10"/>
  <c r="AM37" i="10"/>
  <c r="AD140" i="8"/>
  <c r="AH613" i="8"/>
  <c r="AA8" i="10" s="1"/>
  <c r="AH216" i="8"/>
  <c r="AI181" i="8"/>
  <c r="AJ291" i="8"/>
  <c r="AD187" i="8"/>
  <c r="AF573" i="8"/>
  <c r="AN394" i="8"/>
  <c r="AE488" i="8"/>
  <c r="AH169" i="8"/>
  <c r="AI134" i="8"/>
  <c r="AN495" i="8"/>
  <c r="AD336" i="8"/>
  <c r="AJ342" i="8"/>
  <c r="AR494" i="8"/>
  <c r="AG550" i="8"/>
  <c r="AD285" i="8"/>
  <c r="AI555" i="8" l="1"/>
  <c r="AP299" i="8"/>
  <c r="AO298" i="8"/>
  <c r="BF412" i="8"/>
  <c r="BB359" i="8"/>
  <c r="AW255" i="8"/>
  <c r="AP351" i="8"/>
  <c r="AO293" i="8"/>
  <c r="AM294" i="8"/>
  <c r="AV500" i="8"/>
  <c r="AL243" i="8"/>
  <c r="AP295" i="8"/>
  <c r="AO303" i="8"/>
  <c r="AN297" i="8"/>
  <c r="BA360" i="8"/>
  <c r="BF410" i="8"/>
  <c r="AS251" i="8"/>
  <c r="AQ304" i="8"/>
  <c r="AK556" i="8"/>
  <c r="AO244" i="8"/>
  <c r="AS393" i="8"/>
  <c r="AK240" i="8"/>
  <c r="AN403" i="8"/>
  <c r="AN398" i="8"/>
  <c r="AL343" i="8"/>
  <c r="AO399" i="8"/>
  <c r="AO355" i="8"/>
  <c r="BB310" i="8"/>
  <c r="AR402" i="8"/>
  <c r="BG258" i="8"/>
  <c r="AG574" i="8"/>
  <c r="AO346" i="8"/>
  <c r="AM292" i="8"/>
  <c r="AP347" i="8"/>
  <c r="BA513" i="8"/>
  <c r="AN507" i="8"/>
  <c r="AV254" i="8"/>
  <c r="AN349" i="8"/>
  <c r="AQ404" i="8"/>
  <c r="AU407" i="8"/>
  <c r="AM302" i="8"/>
  <c r="BF411" i="8"/>
  <c r="AP508" i="8"/>
  <c r="AP350" i="8"/>
  <c r="AX511" i="8"/>
  <c r="AU253" i="8"/>
  <c r="AR306" i="8"/>
  <c r="BK259" i="8"/>
  <c r="BE308" i="8"/>
  <c r="AW510" i="8"/>
  <c r="AP400" i="8"/>
  <c r="AR356" i="8"/>
  <c r="AP405" i="8"/>
  <c r="AR501" i="8"/>
  <c r="AU498" i="8"/>
  <c r="AQ397" i="8"/>
  <c r="AH551" i="8"/>
  <c r="AM344" i="8"/>
  <c r="BD409" i="8"/>
  <c r="AR305" i="8"/>
  <c r="AO396" i="8"/>
  <c r="AM353" i="8"/>
  <c r="BG309" i="8"/>
  <c r="BE503" i="8"/>
  <c r="AL506" i="8"/>
  <c r="AT408" i="8"/>
  <c r="BJ257" i="8"/>
  <c r="AS496" i="8"/>
  <c r="AM414" i="8"/>
  <c r="AE421" i="8"/>
  <c r="AR406" i="8"/>
  <c r="AQ499" i="8"/>
  <c r="AN348" i="8"/>
  <c r="AU252" i="8"/>
  <c r="AU497" i="8"/>
  <c r="BG256" i="8"/>
  <c r="AQ246" i="8"/>
  <c r="AU248" i="8"/>
  <c r="AQ509" i="8"/>
  <c r="BA512" i="8"/>
  <c r="BB361" i="8"/>
  <c r="AQ395" i="8"/>
  <c r="AT245" i="8"/>
  <c r="AT247" i="8"/>
  <c r="AS357" i="8"/>
  <c r="AK241" i="8"/>
  <c r="AL242" i="8"/>
  <c r="AV249" i="8"/>
  <c r="AT502" i="8"/>
  <c r="BF505" i="8"/>
  <c r="AH578" i="8"/>
  <c r="BC307" i="8"/>
  <c r="AO345" i="8"/>
  <c r="AQ401" i="8"/>
  <c r="AQ300" i="8"/>
  <c r="AO354" i="8"/>
  <c r="AL296" i="8"/>
  <c r="BD358" i="8"/>
  <c r="AJ579" i="8"/>
  <c r="AI330" i="8"/>
  <c r="AE234" i="8"/>
  <c r="AO495" i="8"/>
  <c r="AI613" i="8"/>
  <c r="AB8" i="10" s="1"/>
  <c r="AI216" i="8"/>
  <c r="AJ181" i="8"/>
  <c r="AK482" i="8"/>
  <c r="AF438" i="8"/>
  <c r="Z7" i="10"/>
  <c r="AK291" i="8"/>
  <c r="AE285" i="8"/>
  <c r="AD468" i="8"/>
  <c r="AC469" i="8"/>
  <c r="AO4" i="10"/>
  <c r="AN37" i="10"/>
  <c r="AF488" i="8"/>
  <c r="AG573" i="8"/>
  <c r="AI169" i="8"/>
  <c r="AJ134" i="8"/>
  <c r="AK342" i="8"/>
  <c r="AH550" i="8"/>
  <c r="AJ420" i="8"/>
  <c r="AJ617" i="8"/>
  <c r="AK381" i="8"/>
  <c r="AE526" i="8"/>
  <c r="AE542" i="8" s="1"/>
  <c r="AE187" i="8"/>
  <c r="AE140" i="8"/>
  <c r="AL228" i="8"/>
  <c r="AO394" i="8"/>
  <c r="AN414" i="8"/>
  <c r="AS494" i="8"/>
  <c r="AE336" i="8"/>
  <c r="AH612" i="8"/>
  <c r="AE387" i="8"/>
  <c r="AD422" i="8"/>
  <c r="AH279" i="8"/>
  <c r="AL618" i="8"/>
  <c r="AE17" i="10" s="1"/>
  <c r="AL467" i="8"/>
  <c r="AM432" i="8"/>
  <c r="AJ555" i="8" l="1"/>
  <c r="AM506" i="8"/>
  <c r="AP396" i="8"/>
  <c r="AV498" i="8"/>
  <c r="AQ405" i="8"/>
  <c r="AS306" i="8"/>
  <c r="AM296" i="8"/>
  <c r="AR300" i="8"/>
  <c r="AP345" i="8"/>
  <c r="AU502" i="8"/>
  <c r="AM242" i="8"/>
  <c r="AT357" i="8"/>
  <c r="AU245" i="8"/>
  <c r="BC361" i="8"/>
  <c r="AR509" i="8"/>
  <c r="AR246" i="8"/>
  <c r="AV497" i="8"/>
  <c r="AO348" i="8"/>
  <c r="AS406" i="8"/>
  <c r="AL240" i="8"/>
  <c r="AI551" i="8"/>
  <c r="BB512" i="8"/>
  <c r="AT496" i="8"/>
  <c r="BF503" i="8"/>
  <c r="AN353" i="8"/>
  <c r="AS305" i="8"/>
  <c r="AN344" i="8"/>
  <c r="AR397" i="8"/>
  <c r="AS501" i="8"/>
  <c r="AS356" i="8"/>
  <c r="AX510" i="8"/>
  <c r="BL259" i="8"/>
  <c r="AV253" i="8"/>
  <c r="AQ350" i="8"/>
  <c r="BG411" i="8"/>
  <c r="AV407" i="8"/>
  <c r="AO349" i="8"/>
  <c r="AO507" i="8"/>
  <c r="AQ347" i="8"/>
  <c r="AP346" i="8"/>
  <c r="BH258" i="8"/>
  <c r="BC310" i="8"/>
  <c r="AP399" i="8"/>
  <c r="AO398" i="8"/>
  <c r="AP244" i="8"/>
  <c r="AR304" i="8"/>
  <c r="BG410" i="8"/>
  <c r="AO297" i="8"/>
  <c r="AQ295" i="8"/>
  <c r="AW500" i="8"/>
  <c r="AP293" i="8"/>
  <c r="AX255" i="8"/>
  <c r="BG412" i="8"/>
  <c r="AQ299" i="8"/>
  <c r="AV252" i="8"/>
  <c r="AF421" i="8"/>
  <c r="AU408" i="8"/>
  <c r="AL556" i="8"/>
  <c r="BE358" i="8"/>
  <c r="AP354" i="8"/>
  <c r="AR401" i="8"/>
  <c r="BD307" i="8"/>
  <c r="BG505" i="8"/>
  <c r="AW249" i="8"/>
  <c r="AL241" i="8"/>
  <c r="AU247" i="8"/>
  <c r="AR395" i="8"/>
  <c r="AV248" i="8"/>
  <c r="BH256" i="8"/>
  <c r="AR499" i="8"/>
  <c r="AT393" i="8"/>
  <c r="BK257" i="8"/>
  <c r="BH309" i="8"/>
  <c r="BE409" i="8"/>
  <c r="AH574" i="8"/>
  <c r="AQ400" i="8"/>
  <c r="BF308" i="8"/>
  <c r="AY511" i="8"/>
  <c r="AQ508" i="8"/>
  <c r="AN302" i="8"/>
  <c r="AR404" i="8"/>
  <c r="AW254" i="8"/>
  <c r="BB513" i="8"/>
  <c r="AN292" i="8"/>
  <c r="AS402" i="8"/>
  <c r="AP355" i="8"/>
  <c r="AM343" i="8"/>
  <c r="AO403" i="8"/>
  <c r="AK579" i="8"/>
  <c r="AT251" i="8"/>
  <c r="BB360" i="8"/>
  <c r="AP303" i="8"/>
  <c r="AM243" i="8"/>
  <c r="AN294" i="8"/>
  <c r="AQ351" i="8"/>
  <c r="BC359" i="8"/>
  <c r="AP298" i="8"/>
  <c r="AI578" i="8"/>
  <c r="AM618" i="8"/>
  <c r="AF17" i="10" s="1"/>
  <c r="AM467" i="8"/>
  <c r="AN432" i="8"/>
  <c r="AK420" i="8"/>
  <c r="AK617" i="8"/>
  <c r="AL381" i="8"/>
  <c r="AJ613" i="8"/>
  <c r="AC8" i="10" s="1"/>
  <c r="AJ216" i="8"/>
  <c r="AK181" i="8"/>
  <c r="AJ169" i="8"/>
  <c r="AK134" i="8"/>
  <c r="AP495" i="8"/>
  <c r="AL291" i="8"/>
  <c r="AA7" i="10"/>
  <c r="AP394" i="8"/>
  <c r="AF140" i="8"/>
  <c r="AI550" i="8"/>
  <c r="AF387" i="8"/>
  <c r="AE422" i="8"/>
  <c r="AF187" i="8"/>
  <c r="AE468" i="8"/>
  <c r="AD469" i="8"/>
  <c r="AF285" i="8"/>
  <c r="AI612" i="8"/>
  <c r="AG488" i="8"/>
  <c r="AF234" i="8"/>
  <c r="AF336" i="8"/>
  <c r="AG438" i="8"/>
  <c r="AT494" i="8"/>
  <c r="AM228" i="8"/>
  <c r="AF526" i="8"/>
  <c r="AF542" i="8" s="1"/>
  <c r="AH573" i="8"/>
  <c r="AL482" i="8"/>
  <c r="AJ330" i="8"/>
  <c r="AL342" i="8"/>
  <c r="AO37" i="10"/>
  <c r="AP4" i="10"/>
  <c r="AI279" i="8"/>
  <c r="AO414" i="8" l="1"/>
  <c r="AQ298" i="8"/>
  <c r="AN243" i="8"/>
  <c r="AN343" i="8"/>
  <c r="BC513" i="8"/>
  <c r="AR508" i="8"/>
  <c r="BI309" i="8"/>
  <c r="AS395" i="8"/>
  <c r="AM241" i="8"/>
  <c r="AS401" i="8"/>
  <c r="AV408" i="8"/>
  <c r="BH412" i="8"/>
  <c r="AR295" i="8"/>
  <c r="AQ244" i="8"/>
  <c r="BI258" i="8"/>
  <c r="AP349" i="8"/>
  <c r="AW253" i="8"/>
  <c r="AT501" i="8"/>
  <c r="AO353" i="8"/>
  <c r="AJ551" i="8"/>
  <c r="AK555" i="8"/>
  <c r="AQ354" i="8"/>
  <c r="AG421" i="8"/>
  <c r="AM240" i="8"/>
  <c r="BD359" i="8"/>
  <c r="AQ303" i="8"/>
  <c r="AP403" i="8"/>
  <c r="AO292" i="8"/>
  <c r="AO302" i="8"/>
  <c r="AR400" i="8"/>
  <c r="BL257" i="8"/>
  <c r="AV247" i="8"/>
  <c r="BE307" i="8"/>
  <c r="AL579" i="8"/>
  <c r="AY255" i="8"/>
  <c r="AP297" i="8"/>
  <c r="BD310" i="8"/>
  <c r="AP507" i="8"/>
  <c r="AR350" i="8"/>
  <c r="AT356" i="8"/>
  <c r="AT305" i="8"/>
  <c r="BC512" i="8"/>
  <c r="AP348" i="8"/>
  <c r="AS246" i="8"/>
  <c r="BD361" i="8"/>
  <c r="AU357" i="8"/>
  <c r="AV502" i="8"/>
  <c r="AS300" i="8"/>
  <c r="AT306" i="8"/>
  <c r="AW498" i="8"/>
  <c r="AN506" i="8"/>
  <c r="AJ578" i="8"/>
  <c r="AO294" i="8"/>
  <c r="AU251" i="8"/>
  <c r="AQ355" i="8"/>
  <c r="AX254" i="8"/>
  <c r="AZ511" i="8"/>
  <c r="BF409" i="8"/>
  <c r="AS499" i="8"/>
  <c r="AW248" i="8"/>
  <c r="AX249" i="8"/>
  <c r="AR299" i="8"/>
  <c r="AX500" i="8"/>
  <c r="AS304" i="8"/>
  <c r="AP398" i="8"/>
  <c r="AQ346" i="8"/>
  <c r="AW407" i="8"/>
  <c r="BM259" i="8"/>
  <c r="AS397" i="8"/>
  <c r="BG503" i="8"/>
  <c r="AM556" i="8"/>
  <c r="AU393" i="8"/>
  <c r="AR351" i="8"/>
  <c r="BC360" i="8"/>
  <c r="AT402" i="8"/>
  <c r="AS404" i="8"/>
  <c r="BG308" i="8"/>
  <c r="BI256" i="8"/>
  <c r="BH505" i="8"/>
  <c r="BF358" i="8"/>
  <c r="AW252" i="8"/>
  <c r="AQ293" i="8"/>
  <c r="BH410" i="8"/>
  <c r="AQ399" i="8"/>
  <c r="AR347" i="8"/>
  <c r="BH411" i="8"/>
  <c r="AY510" i="8"/>
  <c r="AO344" i="8"/>
  <c r="AU496" i="8"/>
  <c r="AI574" i="8"/>
  <c r="AT406" i="8"/>
  <c r="AW497" i="8"/>
  <c r="AS509" i="8"/>
  <c r="AV245" i="8"/>
  <c r="AN242" i="8"/>
  <c r="AQ345" i="8"/>
  <c r="AN296" i="8"/>
  <c r="AR405" i="8"/>
  <c r="AQ396" i="8"/>
  <c r="AG387" i="8"/>
  <c r="AF422" i="8"/>
  <c r="AM482" i="8"/>
  <c r="AJ279" i="8"/>
  <c r="AN228" i="8"/>
  <c r="AG187" i="8"/>
  <c r="AG140" i="8"/>
  <c r="AM291" i="8"/>
  <c r="AK169" i="8"/>
  <c r="AL134" i="8"/>
  <c r="AK613" i="8"/>
  <c r="AD8" i="10" s="1"/>
  <c r="AK216" i="8"/>
  <c r="AL181" i="8"/>
  <c r="AK330" i="8"/>
  <c r="AG526" i="8"/>
  <c r="AG542" i="8" s="1"/>
  <c r="AB7" i="10"/>
  <c r="AG234" i="8"/>
  <c r="AG285" i="8"/>
  <c r="AJ612" i="8"/>
  <c r="AF468" i="8"/>
  <c r="AE469" i="8"/>
  <c r="AQ495" i="8"/>
  <c r="AN618" i="8"/>
  <c r="AG17" i="10" s="1"/>
  <c r="AN467" i="8"/>
  <c r="AO432" i="8"/>
  <c r="AP37" i="10"/>
  <c r="AQ4" i="10"/>
  <c r="AU494" i="8"/>
  <c r="AI573" i="8"/>
  <c r="AQ394" i="8"/>
  <c r="AP414" i="8"/>
  <c r="AJ550" i="8"/>
  <c r="AM342" i="8"/>
  <c r="AH438" i="8"/>
  <c r="AG336" i="8"/>
  <c r="AH488" i="8"/>
  <c r="AL420" i="8"/>
  <c r="AL617" i="8"/>
  <c r="AM381" i="8"/>
  <c r="AR396" i="8" l="1"/>
  <c r="AO242" i="8"/>
  <c r="AU406" i="8"/>
  <c r="AV496" i="8"/>
  <c r="AS347" i="8"/>
  <c r="AX252" i="8"/>
  <c r="BH308" i="8"/>
  <c r="AS351" i="8"/>
  <c r="AQ398" i="8"/>
  <c r="AY249" i="8"/>
  <c r="BA511" i="8"/>
  <c r="AO506" i="8"/>
  <c r="AU306" i="8"/>
  <c r="BE361" i="8"/>
  <c r="AU305" i="8"/>
  <c r="AZ255" i="8"/>
  <c r="BM257" i="8"/>
  <c r="BE359" i="8"/>
  <c r="AV393" i="8"/>
  <c r="AN240" i="8"/>
  <c r="AS405" i="8"/>
  <c r="AW245" i="8"/>
  <c r="AP344" i="8"/>
  <c r="AR293" i="8"/>
  <c r="BJ256" i="8"/>
  <c r="BD360" i="8"/>
  <c r="BN259" i="8"/>
  <c r="AT304" i="8"/>
  <c r="AX248" i="8"/>
  <c r="AY254" i="8"/>
  <c r="AX498" i="8"/>
  <c r="AV357" i="8"/>
  <c r="BD512" i="8"/>
  <c r="AQ507" i="8"/>
  <c r="AW247" i="8"/>
  <c r="AP292" i="8"/>
  <c r="AR303" i="8"/>
  <c r="AR354" i="8"/>
  <c r="AJ574" i="8"/>
  <c r="AU501" i="8"/>
  <c r="AQ349" i="8"/>
  <c r="AR244" i="8"/>
  <c r="BI412" i="8"/>
  <c r="AT401" i="8"/>
  <c r="AT395" i="8"/>
  <c r="AS508" i="8"/>
  <c r="AO343" i="8"/>
  <c r="AR298" i="8"/>
  <c r="AK551" i="8"/>
  <c r="AR345" i="8"/>
  <c r="AX497" i="8"/>
  <c r="BI411" i="8"/>
  <c r="AR399" i="8"/>
  <c r="BG358" i="8"/>
  <c r="AT404" i="8"/>
  <c r="BH503" i="8"/>
  <c r="AR346" i="8"/>
  <c r="AS299" i="8"/>
  <c r="BG409" i="8"/>
  <c r="AV251" i="8"/>
  <c r="AT300" i="8"/>
  <c r="AT246" i="8"/>
  <c r="AU356" i="8"/>
  <c r="AQ297" i="8"/>
  <c r="AS400" i="8"/>
  <c r="AL555" i="8"/>
  <c r="AT397" i="8"/>
  <c r="BE310" i="8"/>
  <c r="AH421" i="8"/>
  <c r="AN556" i="8"/>
  <c r="AO296" i="8"/>
  <c r="AT509" i="8"/>
  <c r="AZ510" i="8"/>
  <c r="BI410" i="8"/>
  <c r="BI505" i="8"/>
  <c r="AU402" i="8"/>
  <c r="AM579" i="8"/>
  <c r="AX407" i="8"/>
  <c r="AY500" i="8"/>
  <c r="AT499" i="8"/>
  <c r="AR355" i="8"/>
  <c r="AP294" i="8"/>
  <c r="AW502" i="8"/>
  <c r="AQ348" i="8"/>
  <c r="AS350" i="8"/>
  <c r="BF307" i="8"/>
  <c r="AP302" i="8"/>
  <c r="AQ403" i="8"/>
  <c r="AK578" i="8"/>
  <c r="AP353" i="8"/>
  <c r="AX253" i="8"/>
  <c r="BJ258" i="8"/>
  <c r="AS295" i="8"/>
  <c r="AW408" i="8"/>
  <c r="AN241" i="8"/>
  <c r="BJ309" i="8"/>
  <c r="BD513" i="8"/>
  <c r="AO243" i="8"/>
  <c r="AR495" i="8"/>
  <c r="AH526" i="8"/>
  <c r="AH542" i="8" s="1"/>
  <c r="AN342" i="8"/>
  <c r="AO618" i="8"/>
  <c r="AH17" i="10" s="1"/>
  <c r="AO467" i="8"/>
  <c r="AP432" i="8"/>
  <c r="AC7" i="10"/>
  <c r="AI488" i="8"/>
  <c r="AK550" i="8"/>
  <c r="AK279" i="8"/>
  <c r="AJ573" i="8"/>
  <c r="AV494" i="8"/>
  <c r="AG468" i="8"/>
  <c r="AF469" i="8"/>
  <c r="AH285" i="8"/>
  <c r="AL330" i="8"/>
  <c r="AK612" i="8"/>
  <c r="AH187" i="8"/>
  <c r="AH336" i="8"/>
  <c r="AO228" i="8"/>
  <c r="AL169" i="8"/>
  <c r="AM134" i="8"/>
  <c r="AR394" i="8"/>
  <c r="AH234" i="8"/>
  <c r="AH140" i="8"/>
  <c r="AM617" i="8"/>
  <c r="AM420" i="8"/>
  <c r="AN381" i="8"/>
  <c r="AI438" i="8"/>
  <c r="AQ37" i="10"/>
  <c r="AR4" i="10"/>
  <c r="AL613" i="8"/>
  <c r="AE8" i="10" s="1"/>
  <c r="AL216" i="8"/>
  <c r="AM181" i="8"/>
  <c r="AN291" i="8"/>
  <c r="AN482" i="8"/>
  <c r="AH387" i="8"/>
  <c r="AG422" i="8"/>
  <c r="AM555" i="8" l="1"/>
  <c r="BK309" i="8"/>
  <c r="BK258" i="8"/>
  <c r="AR403" i="8"/>
  <c r="AR348" i="8"/>
  <c r="AU499" i="8"/>
  <c r="AV402" i="8"/>
  <c r="AU509" i="8"/>
  <c r="AN579" i="8"/>
  <c r="AR297" i="8"/>
  <c r="AT299" i="8"/>
  <c r="BH358" i="8"/>
  <c r="AS345" i="8"/>
  <c r="AS298" i="8"/>
  <c r="AU401" i="8"/>
  <c r="AV501" i="8"/>
  <c r="AQ292" i="8"/>
  <c r="AW357" i="8"/>
  <c r="AU304" i="8"/>
  <c r="AS293" i="8"/>
  <c r="AQ414" i="8"/>
  <c r="AO556" i="8"/>
  <c r="AI421" i="8"/>
  <c r="BE512" i="8"/>
  <c r="AO240" i="8"/>
  <c r="BE513" i="8"/>
  <c r="AT295" i="8"/>
  <c r="AQ302" i="8"/>
  <c r="AT350" i="8"/>
  <c r="AS355" i="8"/>
  <c r="BJ505" i="8"/>
  <c r="AP296" i="8"/>
  <c r="AT400" i="8"/>
  <c r="AU300" i="8"/>
  <c r="AS346" i="8"/>
  <c r="AS399" i="8"/>
  <c r="AP343" i="8"/>
  <c r="BJ412" i="8"/>
  <c r="AS303" i="8"/>
  <c r="AY498" i="8"/>
  <c r="AY248" i="8"/>
  <c r="BK256" i="8"/>
  <c r="AQ344" i="8"/>
  <c r="AT405" i="8"/>
  <c r="BF359" i="8"/>
  <c r="BA255" i="8"/>
  <c r="BF361" i="8"/>
  <c r="AP506" i="8"/>
  <c r="AZ249" i="8"/>
  <c r="AT351" i="8"/>
  <c r="AY252" i="8"/>
  <c r="AW496" i="8"/>
  <c r="AP242" i="8"/>
  <c r="AO241" i="8"/>
  <c r="AY253" i="8"/>
  <c r="AX502" i="8"/>
  <c r="AZ500" i="8"/>
  <c r="BA510" i="8"/>
  <c r="AU397" i="8"/>
  <c r="AV356" i="8"/>
  <c r="BH409" i="8"/>
  <c r="AU404" i="8"/>
  <c r="AY497" i="8"/>
  <c r="AK574" i="8"/>
  <c r="AU395" i="8"/>
  <c r="AR349" i="8"/>
  <c r="AX247" i="8"/>
  <c r="BO259" i="8"/>
  <c r="AU246" i="8"/>
  <c r="AW393" i="8"/>
  <c r="BN257" i="8"/>
  <c r="AL551" i="8"/>
  <c r="AP243" i="8"/>
  <c r="AX408" i="8"/>
  <c r="AQ353" i="8"/>
  <c r="BG307" i="8"/>
  <c r="AQ294" i="8"/>
  <c r="AY407" i="8"/>
  <c r="BJ410" i="8"/>
  <c r="BF310" i="8"/>
  <c r="AL578" i="8"/>
  <c r="AW251" i="8"/>
  <c r="BI503" i="8"/>
  <c r="BJ411" i="8"/>
  <c r="AT508" i="8"/>
  <c r="AS244" i="8"/>
  <c r="AS354" i="8"/>
  <c r="AR507" i="8"/>
  <c r="AZ254" i="8"/>
  <c r="BE360" i="8"/>
  <c r="AX245" i="8"/>
  <c r="AV305" i="8"/>
  <c r="AV306" i="8"/>
  <c r="BB511" i="8"/>
  <c r="AR398" i="8"/>
  <c r="BI308" i="8"/>
  <c r="AT347" i="8"/>
  <c r="AV406" i="8"/>
  <c r="AS396" i="8"/>
  <c r="AH468" i="8"/>
  <c r="AG469" i="8"/>
  <c r="AP618" i="8"/>
  <c r="AI17" i="10" s="1"/>
  <c r="AP467" i="8"/>
  <c r="AQ432" i="8"/>
  <c r="AO482" i="8"/>
  <c r="AS394" i="8"/>
  <c r="AD7" i="10"/>
  <c r="AW494" i="8"/>
  <c r="AS4" i="10"/>
  <c r="AR37" i="10"/>
  <c r="AI234" i="8"/>
  <c r="AM330" i="8"/>
  <c r="AS495" i="8"/>
  <c r="AN420" i="8"/>
  <c r="AN617" i="8"/>
  <c r="AO381" i="8"/>
  <c r="AI140" i="8"/>
  <c r="AM169" i="8"/>
  <c r="AN134" i="8"/>
  <c r="AI387" i="8"/>
  <c r="AH422" i="8"/>
  <c r="AM613" i="8"/>
  <c r="AF8" i="10" s="1"/>
  <c r="AM216" i="8"/>
  <c r="AN181" i="8"/>
  <c r="AJ438" i="8"/>
  <c r="AL550" i="8"/>
  <c r="AI336" i="8"/>
  <c r="AL279" i="8"/>
  <c r="AK573" i="8"/>
  <c r="AO342" i="8"/>
  <c r="AO291" i="8"/>
  <c r="AL612" i="8"/>
  <c r="AI285" i="8"/>
  <c r="AP228" i="8"/>
  <c r="AI187" i="8"/>
  <c r="AJ488" i="8"/>
  <c r="AI526" i="8"/>
  <c r="AI542" i="8" s="1"/>
  <c r="AM551" i="8" l="1"/>
  <c r="AT396" i="8"/>
  <c r="AS398" i="8"/>
  <c r="AY245" i="8"/>
  <c r="AT354" i="8"/>
  <c r="BJ503" i="8"/>
  <c r="BK410" i="8"/>
  <c r="AR353" i="8"/>
  <c r="AQ243" i="8"/>
  <c r="BO257" i="8"/>
  <c r="AV246" i="8"/>
  <c r="AY247" i="8"/>
  <c r="AV395" i="8"/>
  <c r="AZ497" i="8"/>
  <c r="BI409" i="8"/>
  <c r="AV397" i="8"/>
  <c r="BA500" i="8"/>
  <c r="AZ253" i="8"/>
  <c r="AQ242" i="8"/>
  <c r="AZ252" i="8"/>
  <c r="BA249" i="8"/>
  <c r="BG361" i="8"/>
  <c r="BG359" i="8"/>
  <c r="AR344" i="8"/>
  <c r="AZ248" i="8"/>
  <c r="AT303" i="8"/>
  <c r="AQ343" i="8"/>
  <c r="AT346" i="8"/>
  <c r="AU400" i="8"/>
  <c r="BK505" i="8"/>
  <c r="AU350" i="8"/>
  <c r="AU295" i="8"/>
  <c r="AU347" i="8"/>
  <c r="AW306" i="8"/>
  <c r="BA254" i="8"/>
  <c r="AU508" i="8"/>
  <c r="AR294" i="8"/>
  <c r="AN555" i="8"/>
  <c r="AX393" i="8"/>
  <c r="AT293" i="8"/>
  <c r="AX357" i="8"/>
  <c r="AW501" i="8"/>
  <c r="AT298" i="8"/>
  <c r="BI358" i="8"/>
  <c r="AS297" i="8"/>
  <c r="AV509" i="8"/>
  <c r="AV499" i="8"/>
  <c r="AS403" i="8"/>
  <c r="AS414" i="8" s="1"/>
  <c r="BL309" i="8"/>
  <c r="BJ308" i="8"/>
  <c r="AW305" i="8"/>
  <c r="AS507" i="8"/>
  <c r="BK411" i="8"/>
  <c r="BG310" i="8"/>
  <c r="BH307" i="8"/>
  <c r="AL574" i="8"/>
  <c r="AS349" i="8"/>
  <c r="AV404" i="8"/>
  <c r="AW356" i="8"/>
  <c r="AY502" i="8"/>
  <c r="AP241" i="8"/>
  <c r="AX496" i="8"/>
  <c r="AU351" i="8"/>
  <c r="AQ506" i="8"/>
  <c r="BB255" i="8"/>
  <c r="AU405" i="8"/>
  <c r="BL256" i="8"/>
  <c r="AZ498" i="8"/>
  <c r="BK412" i="8"/>
  <c r="AT399" i="8"/>
  <c r="AV300" i="8"/>
  <c r="AQ296" i="8"/>
  <c r="AT355" i="8"/>
  <c r="AR302" i="8"/>
  <c r="BF513" i="8"/>
  <c r="BF512" i="8"/>
  <c r="AO579" i="8"/>
  <c r="AS348" i="8"/>
  <c r="AW406" i="8"/>
  <c r="BC511" i="8"/>
  <c r="BF360" i="8"/>
  <c r="AT244" i="8"/>
  <c r="AX251" i="8"/>
  <c r="AZ407" i="8"/>
  <c r="AY408" i="8"/>
  <c r="BP259" i="8"/>
  <c r="BB510" i="8"/>
  <c r="AR414" i="8"/>
  <c r="AP556" i="8"/>
  <c r="AP240" i="8"/>
  <c r="AJ421" i="8"/>
  <c r="AV304" i="8"/>
  <c r="AR292" i="8"/>
  <c r="AV401" i="8"/>
  <c r="AT345" i="8"/>
  <c r="AU299" i="8"/>
  <c r="AW402" i="8"/>
  <c r="BL258" i="8"/>
  <c r="AM578" i="8"/>
  <c r="AT495" i="8"/>
  <c r="AK438" i="8"/>
  <c r="AE7" i="10"/>
  <c r="AP291" i="8"/>
  <c r="AN216" i="8"/>
  <c r="AN613" i="8"/>
  <c r="AG8" i="10" s="1"/>
  <c r="AO181" i="8"/>
  <c r="AJ140" i="8"/>
  <c r="AQ618" i="8"/>
  <c r="AJ17" i="10" s="1"/>
  <c r="AQ467" i="8"/>
  <c r="AR432" i="8"/>
  <c r="AM279" i="8"/>
  <c r="AL573" i="8"/>
  <c r="AM550" i="8"/>
  <c r="AX494" i="8"/>
  <c r="AJ526" i="8"/>
  <c r="AJ542" i="8" s="1"/>
  <c r="AJ336" i="8"/>
  <c r="AO420" i="8"/>
  <c r="AO617" i="8"/>
  <c r="AP381" i="8"/>
  <c r="AQ228" i="8"/>
  <c r="AN169" i="8"/>
  <c r="AO134" i="8"/>
  <c r="AM612" i="8"/>
  <c r="AN330" i="8"/>
  <c r="AJ234" i="8"/>
  <c r="AK488" i="8"/>
  <c r="AP342" i="8"/>
  <c r="AT394" i="8"/>
  <c r="AJ187" i="8"/>
  <c r="AJ285" i="8"/>
  <c r="AJ387" i="8"/>
  <c r="AI422" i="8"/>
  <c r="AT4" i="10"/>
  <c r="AS37" i="10"/>
  <c r="AP482" i="8"/>
  <c r="AI468" i="8"/>
  <c r="AH469" i="8"/>
  <c r="BC510" i="8" l="1"/>
  <c r="AY251" i="8"/>
  <c r="AX406" i="8"/>
  <c r="AU355" i="8"/>
  <c r="BL412" i="8"/>
  <c r="BC255" i="8"/>
  <c r="AQ241" i="8"/>
  <c r="AT349" i="8"/>
  <c r="BL411" i="8"/>
  <c r="BM309" i="8"/>
  <c r="AT297" i="8"/>
  <c r="AY357" i="8"/>
  <c r="BB254" i="8"/>
  <c r="AV400" i="8"/>
  <c r="AN551" i="8"/>
  <c r="BM258" i="8"/>
  <c r="AV299" i="8"/>
  <c r="AW401" i="8"/>
  <c r="AW304" i="8"/>
  <c r="AP579" i="8"/>
  <c r="AQ240" i="8"/>
  <c r="BQ259" i="8"/>
  <c r="BD511" i="8"/>
  <c r="AT348" i="8"/>
  <c r="AS302" i="8"/>
  <c r="BA498" i="8"/>
  <c r="AR506" i="8"/>
  <c r="AZ502" i="8"/>
  <c r="AT507" i="8"/>
  <c r="AW509" i="8"/>
  <c r="AX501" i="8"/>
  <c r="AU293" i="8"/>
  <c r="AN578" i="8"/>
  <c r="AX306" i="8"/>
  <c r="AV295" i="8"/>
  <c r="AU346" i="8"/>
  <c r="AU303" i="8"/>
  <c r="AS344" i="8"/>
  <c r="BH361" i="8"/>
  <c r="BA252" i="8"/>
  <c r="BA253" i="8"/>
  <c r="AW397" i="8"/>
  <c r="BA497" i="8"/>
  <c r="AZ247" i="8"/>
  <c r="BP257" i="8"/>
  <c r="AS353" i="8"/>
  <c r="BK503" i="8"/>
  <c r="AZ245" i="8"/>
  <c r="AU396" i="8"/>
  <c r="BA407" i="8"/>
  <c r="AU244" i="8"/>
  <c r="BG512" i="8"/>
  <c r="AR296" i="8"/>
  <c r="AU399" i="8"/>
  <c r="AV405" i="8"/>
  <c r="AY496" i="8"/>
  <c r="AW404" i="8"/>
  <c r="BH310" i="8"/>
  <c r="BK308" i="8"/>
  <c r="AT403" i="8"/>
  <c r="BJ358" i="8"/>
  <c r="AV508" i="8"/>
  <c r="BL505" i="8"/>
  <c r="AO555" i="8"/>
  <c r="AQ556" i="8"/>
  <c r="AX402" i="8"/>
  <c r="AU345" i="8"/>
  <c r="AS292" i="8"/>
  <c r="AY393" i="8"/>
  <c r="AK421" i="8"/>
  <c r="AZ408" i="8"/>
  <c r="BG360" i="8"/>
  <c r="BG513" i="8"/>
  <c r="AW300" i="8"/>
  <c r="BM256" i="8"/>
  <c r="AV351" i="8"/>
  <c r="AX356" i="8"/>
  <c r="BI307" i="8"/>
  <c r="AX305" i="8"/>
  <c r="AW499" i="8"/>
  <c r="AU298" i="8"/>
  <c r="AS294" i="8"/>
  <c r="AV347" i="8"/>
  <c r="AV350" i="8"/>
  <c r="AR343" i="8"/>
  <c r="BA248" i="8"/>
  <c r="BH359" i="8"/>
  <c r="BB249" i="8"/>
  <c r="AR242" i="8"/>
  <c r="BB500" i="8"/>
  <c r="BJ409" i="8"/>
  <c r="AW395" i="8"/>
  <c r="AW246" i="8"/>
  <c r="AR243" i="8"/>
  <c r="BL410" i="8"/>
  <c r="AU354" i="8"/>
  <c r="AT398" i="8"/>
  <c r="AM574" i="8"/>
  <c r="AQ482" i="8"/>
  <c r="AQ342" i="8"/>
  <c r="AN550" i="8"/>
  <c r="AK140" i="8"/>
  <c r="AO613" i="8"/>
  <c r="AH8" i="10" s="1"/>
  <c r="AO216" i="8"/>
  <c r="AP181" i="8"/>
  <c r="AK234" i="8"/>
  <c r="AF7" i="10"/>
  <c r="AP617" i="8"/>
  <c r="AP420" i="8"/>
  <c r="AQ381" i="8"/>
  <c r="AJ468" i="8"/>
  <c r="AI469" i="8"/>
  <c r="AN612" i="8"/>
  <c r="AR618" i="8"/>
  <c r="AK17" i="10" s="1"/>
  <c r="AR467" i="8"/>
  <c r="AS432" i="8"/>
  <c r="AK285" i="8"/>
  <c r="AK336" i="8"/>
  <c r="AM573" i="8"/>
  <c r="AU495" i="8"/>
  <c r="AK387" i="8"/>
  <c r="AJ422" i="8"/>
  <c r="AO330" i="8"/>
  <c r="AL438" i="8"/>
  <c r="AT37" i="10"/>
  <c r="AU4" i="10"/>
  <c r="AK187" i="8"/>
  <c r="AL488" i="8"/>
  <c r="AK526" i="8"/>
  <c r="AK542" i="8" s="1"/>
  <c r="AR228" i="8"/>
  <c r="AO169" i="8"/>
  <c r="AP134" i="8"/>
  <c r="AU394" i="8"/>
  <c r="AY494" i="8"/>
  <c r="AN279" i="8"/>
  <c r="AQ291" i="8"/>
  <c r="AR556" i="8" l="1"/>
  <c r="AU398" i="8"/>
  <c r="AT414" i="8"/>
  <c r="AP555" i="8"/>
  <c r="AS243" i="8"/>
  <c r="BC500" i="8"/>
  <c r="BB248" i="8"/>
  <c r="AT294" i="8"/>
  <c r="BJ307" i="8"/>
  <c r="AX300" i="8"/>
  <c r="AT292" i="8"/>
  <c r="AW508" i="8"/>
  <c r="BI310" i="8"/>
  <c r="AV399" i="8"/>
  <c r="BB407" i="8"/>
  <c r="AV396" i="8"/>
  <c r="BQ257" i="8"/>
  <c r="BB253" i="8"/>
  <c r="BI361" i="8"/>
  <c r="AV303" i="8"/>
  <c r="AW295" i="8"/>
  <c r="AY501" i="8"/>
  <c r="AU507" i="8"/>
  <c r="AS506" i="8"/>
  <c r="BE511" i="8"/>
  <c r="AX304" i="8"/>
  <c r="AW299" i="8"/>
  <c r="AN574" i="8"/>
  <c r="BC254" i="8"/>
  <c r="AU297" i="8"/>
  <c r="BM411" i="8"/>
  <c r="AR241" i="8"/>
  <c r="BM412" i="8"/>
  <c r="AY406" i="8"/>
  <c r="BD510" i="8"/>
  <c r="AV354" i="8"/>
  <c r="AX395" i="8"/>
  <c r="BC249" i="8"/>
  <c r="AW350" i="8"/>
  <c r="AX499" i="8"/>
  <c r="AW351" i="8"/>
  <c r="BH360" i="8"/>
  <c r="AY402" i="8"/>
  <c r="AO578" i="8"/>
  <c r="AU403" i="8"/>
  <c r="AZ496" i="8"/>
  <c r="BH512" i="8"/>
  <c r="BL503" i="8"/>
  <c r="AO551" i="8"/>
  <c r="AZ393" i="8"/>
  <c r="AV293" i="8"/>
  <c r="AX401" i="8"/>
  <c r="AX246" i="8"/>
  <c r="AS242" i="8"/>
  <c r="AS343" i="8"/>
  <c r="AV298" i="8"/>
  <c r="AY356" i="8"/>
  <c r="BH513" i="8"/>
  <c r="AV345" i="8"/>
  <c r="AQ579" i="8"/>
  <c r="BK358" i="8"/>
  <c r="AX404" i="8"/>
  <c r="AS296" i="8"/>
  <c r="BA245" i="8"/>
  <c r="AT353" i="8"/>
  <c r="AX397" i="8"/>
  <c r="BB252" i="8"/>
  <c r="AT344" i="8"/>
  <c r="AV346" i="8"/>
  <c r="AY306" i="8"/>
  <c r="AX509" i="8"/>
  <c r="BA502" i="8"/>
  <c r="BB498" i="8"/>
  <c r="AU348" i="8"/>
  <c r="BR259" i="8"/>
  <c r="BN258" i="8"/>
  <c r="AW400" i="8"/>
  <c r="AZ357" i="8"/>
  <c r="BN309" i="8"/>
  <c r="AU349" i="8"/>
  <c r="BD255" i="8"/>
  <c r="AV355" i="8"/>
  <c r="AZ251" i="8"/>
  <c r="BM410" i="8"/>
  <c r="BK409" i="8"/>
  <c r="BI359" i="8"/>
  <c r="AW347" i="8"/>
  <c r="AY305" i="8"/>
  <c r="BN256" i="8"/>
  <c r="BA408" i="8"/>
  <c r="BM505" i="8"/>
  <c r="BL308" i="8"/>
  <c r="AW405" i="8"/>
  <c r="AV244" i="8"/>
  <c r="BA247" i="8"/>
  <c r="AL421" i="8"/>
  <c r="BB497" i="8"/>
  <c r="AT302" i="8"/>
  <c r="AR240" i="8"/>
  <c r="AL526" i="8"/>
  <c r="AL542" i="8" s="1"/>
  <c r="AV394" i="8"/>
  <c r="AL387" i="8"/>
  <c r="AK422" i="8"/>
  <c r="AG7" i="10"/>
  <c r="AN573" i="8"/>
  <c r="AO279" i="8"/>
  <c r="AM438" i="8"/>
  <c r="AR342" i="8"/>
  <c r="AR482" i="8"/>
  <c r="AZ494" i="8"/>
  <c r="AP330" i="8"/>
  <c r="AS618" i="8"/>
  <c r="AL17" i="10" s="1"/>
  <c r="AS467" i="8"/>
  <c r="AT432" i="8"/>
  <c r="AK468" i="8"/>
  <c r="AJ469" i="8"/>
  <c r="AL140" i="8"/>
  <c r="AP613" i="8"/>
  <c r="AI8" i="10" s="1"/>
  <c r="AP216" i="8"/>
  <c r="AQ181" i="8"/>
  <c r="AR291" i="8"/>
  <c r="AV495" i="8"/>
  <c r="AL285" i="8"/>
  <c r="AP169" i="8"/>
  <c r="AQ134" i="8"/>
  <c r="AL187" i="8"/>
  <c r="AL234" i="8"/>
  <c r="AL336" i="8"/>
  <c r="AM488" i="8"/>
  <c r="AO550" i="8"/>
  <c r="AV4" i="10"/>
  <c r="AU37" i="10"/>
  <c r="AO612" i="8"/>
  <c r="AS228" i="8"/>
  <c r="AQ420" i="8"/>
  <c r="AQ617" i="8"/>
  <c r="AR381" i="8"/>
  <c r="BC497" i="8" l="1"/>
  <c r="BN505" i="8"/>
  <c r="AX347" i="8"/>
  <c r="BA251" i="8"/>
  <c r="BO309" i="8"/>
  <c r="BS259" i="8"/>
  <c r="AY509" i="8"/>
  <c r="BC252" i="8"/>
  <c r="BL358" i="8"/>
  <c r="AW345" i="8"/>
  <c r="AT343" i="8"/>
  <c r="BI512" i="8"/>
  <c r="AV403" i="8"/>
  <c r="AX351" i="8"/>
  <c r="AX350" i="8"/>
  <c r="AY395" i="8"/>
  <c r="BE510" i="8"/>
  <c r="BN412" i="8"/>
  <c r="BN411" i="8"/>
  <c r="BD254" i="8"/>
  <c r="AX299" i="8"/>
  <c r="BF511" i="8"/>
  <c r="AV507" i="8"/>
  <c r="AX295" i="8"/>
  <c r="BJ361" i="8"/>
  <c r="BR257" i="8"/>
  <c r="BC407" i="8"/>
  <c r="BJ310" i="8"/>
  <c r="AU292" i="8"/>
  <c r="BK307" i="8"/>
  <c r="BC248" i="8"/>
  <c r="AT243" i="8"/>
  <c r="AS240" i="8"/>
  <c r="BB247" i="8"/>
  <c r="AX405" i="8"/>
  <c r="BO256" i="8"/>
  <c r="BL409" i="8"/>
  <c r="BE255" i="8"/>
  <c r="AX400" i="8"/>
  <c r="BC498" i="8"/>
  <c r="AW346" i="8"/>
  <c r="AU353" i="8"/>
  <c r="AT296" i="8"/>
  <c r="AZ356" i="8"/>
  <c r="AY246" i="8"/>
  <c r="AW293" i="8"/>
  <c r="AO574" i="8"/>
  <c r="AZ402" i="8"/>
  <c r="AP551" i="8"/>
  <c r="AU414" i="8"/>
  <c r="AM421" i="8"/>
  <c r="BA393" i="8"/>
  <c r="AV398" i="8"/>
  <c r="AQ555" i="8"/>
  <c r="AW244" i="8"/>
  <c r="BB408" i="8"/>
  <c r="BJ359" i="8"/>
  <c r="AW355" i="8"/>
  <c r="BA357" i="8"/>
  <c r="AV348" i="8"/>
  <c r="AZ306" i="8"/>
  <c r="AY397" i="8"/>
  <c r="AY404" i="8"/>
  <c r="AW298" i="8"/>
  <c r="AY401" i="8"/>
  <c r="BA496" i="8"/>
  <c r="BI360" i="8"/>
  <c r="AY499" i="8"/>
  <c r="BD249" i="8"/>
  <c r="AW354" i="8"/>
  <c r="AZ406" i="8"/>
  <c r="AS241" i="8"/>
  <c r="AV297" i="8"/>
  <c r="AY304" i="8"/>
  <c r="AT506" i="8"/>
  <c r="AZ501" i="8"/>
  <c r="AW303" i="8"/>
  <c r="BC253" i="8"/>
  <c r="AW396" i="8"/>
  <c r="AW399" i="8"/>
  <c r="AX508" i="8"/>
  <c r="AY300" i="8"/>
  <c r="AU294" i="8"/>
  <c r="BD500" i="8"/>
  <c r="AP578" i="8"/>
  <c r="AU302" i="8"/>
  <c r="BM308" i="8"/>
  <c r="AZ305" i="8"/>
  <c r="BN410" i="8"/>
  <c r="AV349" i="8"/>
  <c r="BO258" i="8"/>
  <c r="BB502" i="8"/>
  <c r="AU344" i="8"/>
  <c r="BB245" i="8"/>
  <c r="BI513" i="8"/>
  <c r="AT242" i="8"/>
  <c r="BM503" i="8"/>
  <c r="AT240" i="8"/>
  <c r="AU240" i="8" s="1"/>
  <c r="AS556" i="8"/>
  <c r="AR579" i="8"/>
  <c r="AP279" i="8"/>
  <c r="AS482" i="8"/>
  <c r="AM187" i="8"/>
  <c r="AM285" i="8"/>
  <c r="AQ330" i="8"/>
  <c r="AO573" i="8"/>
  <c r="AM140" i="8"/>
  <c r="AV37" i="10"/>
  <c r="AW4" i="10"/>
  <c r="AN488" i="8"/>
  <c r="AS291" i="8"/>
  <c r="BA494" i="8"/>
  <c r="AM234" i="8"/>
  <c r="AQ169" i="8"/>
  <c r="AR134" i="8"/>
  <c r="AL468" i="8"/>
  <c r="AK469" i="8"/>
  <c r="AN438" i="8"/>
  <c r="AW394" i="8"/>
  <c r="AW495" i="8"/>
  <c r="AS342" i="8"/>
  <c r="AT228" i="8"/>
  <c r="AM336" i="8"/>
  <c r="AP550" i="8"/>
  <c r="AQ613" i="8"/>
  <c r="AJ8" i="10" s="1"/>
  <c r="AQ216" i="8"/>
  <c r="AR181" i="8"/>
  <c r="AT618" i="8"/>
  <c r="AM17" i="10" s="1"/>
  <c r="AT467" i="8"/>
  <c r="AU432" i="8"/>
  <c r="AM526" i="8"/>
  <c r="AM542" i="8" s="1"/>
  <c r="AR420" i="8"/>
  <c r="AR617" i="8"/>
  <c r="AS381" i="8"/>
  <c r="AH7" i="10"/>
  <c r="AP612" i="8"/>
  <c r="AM387" i="8"/>
  <c r="AL422" i="8"/>
  <c r="BL307" i="8" l="1"/>
  <c r="BP258" i="8"/>
  <c r="BB393" i="8"/>
  <c r="BA402" i="8"/>
  <c r="AX293" i="8"/>
  <c r="BA356" i="8"/>
  <c r="AV353" i="8"/>
  <c r="BD498" i="8"/>
  <c r="BF255" i="8"/>
  <c r="BP256" i="8"/>
  <c r="BC247" i="8"/>
  <c r="AU243" i="8"/>
  <c r="BK310" i="8"/>
  <c r="BS257" i="8"/>
  <c r="AY295" i="8"/>
  <c r="BG511" i="8"/>
  <c r="BE254" i="8"/>
  <c r="BO412" i="8"/>
  <c r="AZ395" i="8"/>
  <c r="AY351" i="8"/>
  <c r="BJ512" i="8"/>
  <c r="AX345" i="8"/>
  <c r="BD252" i="8"/>
  <c r="BB251" i="8"/>
  <c r="BO505" i="8"/>
  <c r="BJ513" i="8"/>
  <c r="BN308" i="8"/>
  <c r="AY508" i="8"/>
  <c r="AX396" i="8"/>
  <c r="AU506" i="8"/>
  <c r="AW297" i="8"/>
  <c r="BA406" i="8"/>
  <c r="BJ360" i="8"/>
  <c r="BA306" i="8"/>
  <c r="BK359" i="8"/>
  <c r="AW398" i="8"/>
  <c r="AV414" i="8"/>
  <c r="AU242" i="8"/>
  <c r="BC245" i="8"/>
  <c r="BC502" i="8"/>
  <c r="AW349" i="8"/>
  <c r="BA305" i="8"/>
  <c r="AV302" i="8"/>
  <c r="BE500" i="8"/>
  <c r="AZ300" i="8"/>
  <c r="AX399" i="8"/>
  <c r="BD253" i="8"/>
  <c r="BA501" i="8"/>
  <c r="AZ304" i="8"/>
  <c r="AT241" i="8"/>
  <c r="AX354" i="8"/>
  <c r="AZ499" i="8"/>
  <c r="BB496" i="8"/>
  <c r="AX298" i="8"/>
  <c r="AZ397" i="8"/>
  <c r="AW348" i="8"/>
  <c r="AX355" i="8"/>
  <c r="BC408" i="8"/>
  <c r="AQ578" i="8"/>
  <c r="AR555" i="8"/>
  <c r="AT556" i="8"/>
  <c r="BN503" i="8"/>
  <c r="AV344" i="8"/>
  <c r="BO410" i="8"/>
  <c r="AV294" i="8"/>
  <c r="AX303" i="8"/>
  <c r="BE249" i="8"/>
  <c r="AZ401" i="8"/>
  <c r="AZ404" i="8"/>
  <c r="BB357" i="8"/>
  <c r="AX244" i="8"/>
  <c r="AS579" i="8"/>
  <c r="AQ551" i="8"/>
  <c r="AN421" i="8"/>
  <c r="AP574" i="8"/>
  <c r="AZ246" i="8"/>
  <c r="AU296" i="8"/>
  <c r="AX346" i="8"/>
  <c r="AY400" i="8"/>
  <c r="BM409" i="8"/>
  <c r="AY405" i="8"/>
  <c r="BD248" i="8"/>
  <c r="AV292" i="8"/>
  <c r="BD407" i="8"/>
  <c r="BK361" i="8"/>
  <c r="AW507" i="8"/>
  <c r="AY299" i="8"/>
  <c r="BO411" i="8"/>
  <c r="BF510" i="8"/>
  <c r="AY350" i="8"/>
  <c r="AW403" i="8"/>
  <c r="AU343" i="8"/>
  <c r="BM358" i="8"/>
  <c r="AZ509" i="8"/>
  <c r="BP309" i="8"/>
  <c r="AY347" i="8"/>
  <c r="BD497" i="8"/>
  <c r="BB494" i="8"/>
  <c r="AV240" i="8"/>
  <c r="AN387" i="8"/>
  <c r="AM422" i="8"/>
  <c r="AN526" i="8"/>
  <c r="AN542" i="8" s="1"/>
  <c r="AR613" i="8"/>
  <c r="AK8" i="10" s="1"/>
  <c r="AR216" i="8"/>
  <c r="AS181" i="8"/>
  <c r="AN336" i="8"/>
  <c r="AT342" i="8"/>
  <c r="AX394" i="8"/>
  <c r="AT482" i="8"/>
  <c r="AR169" i="8"/>
  <c r="AS134" i="8"/>
  <c r="AO488" i="8"/>
  <c r="AN140" i="8"/>
  <c r="AQ550" i="8"/>
  <c r="AT291" i="8"/>
  <c r="AX4" i="10"/>
  <c r="AW37" i="10"/>
  <c r="AR330" i="8"/>
  <c r="AS617" i="8"/>
  <c r="AS420" i="8"/>
  <c r="AT381" i="8"/>
  <c r="AX495" i="8"/>
  <c r="AO438" i="8"/>
  <c r="AQ612" i="8"/>
  <c r="AN285" i="8"/>
  <c r="AN187" i="8"/>
  <c r="AQ279" i="8"/>
  <c r="AI7" i="10"/>
  <c r="AU618" i="8"/>
  <c r="AN17" i="10" s="1"/>
  <c r="AU467" i="8"/>
  <c r="AV432" i="8"/>
  <c r="AU228" i="8"/>
  <c r="AP573" i="8"/>
  <c r="AM468" i="8"/>
  <c r="AL469" i="8"/>
  <c r="AN234" i="8"/>
  <c r="AW414" i="8" l="1"/>
  <c r="AS555" i="8"/>
  <c r="AZ347" i="8"/>
  <c r="BA509" i="8"/>
  <c r="AV343" i="8"/>
  <c r="AZ350" i="8"/>
  <c r="BP411" i="8"/>
  <c r="AX507" i="8"/>
  <c r="BE407" i="8"/>
  <c r="BE248" i="8"/>
  <c r="BN409" i="8"/>
  <c r="AY346" i="8"/>
  <c r="BA246" i="8"/>
  <c r="BC357" i="8"/>
  <c r="BA401" i="8"/>
  <c r="AY303" i="8"/>
  <c r="BP410" i="8"/>
  <c r="BO503" i="8"/>
  <c r="AR578" i="8"/>
  <c r="BD408" i="8"/>
  <c r="AX348" i="8"/>
  <c r="AY298" i="8"/>
  <c r="BA499" i="8"/>
  <c r="AU241" i="8"/>
  <c r="BB501" i="8"/>
  <c r="AY399" i="8"/>
  <c r="BF500" i="8"/>
  <c r="BB305" i="8"/>
  <c r="BD502" i="8"/>
  <c r="AV242" i="8"/>
  <c r="BL359" i="8"/>
  <c r="BK360" i="8"/>
  <c r="AX297" i="8"/>
  <c r="AY396" i="8"/>
  <c r="BO308" i="8"/>
  <c r="BP505" i="8"/>
  <c r="BE252" i="8"/>
  <c r="BK512" i="8"/>
  <c r="BA395" i="8"/>
  <c r="BF254" i="8"/>
  <c r="AZ295" i="8"/>
  <c r="BL310" i="8"/>
  <c r="BD247" i="8"/>
  <c r="BG255" i="8"/>
  <c r="AW353" i="8"/>
  <c r="AY293" i="8"/>
  <c r="BQ258" i="8"/>
  <c r="AU556" i="8"/>
  <c r="AR551" i="8"/>
  <c r="BE497" i="8"/>
  <c r="BQ309" i="8"/>
  <c r="BN358" i="8"/>
  <c r="AX403" i="8"/>
  <c r="BG510" i="8"/>
  <c r="AZ299" i="8"/>
  <c r="BL361" i="8"/>
  <c r="AW292" i="8"/>
  <c r="AZ405" i="8"/>
  <c r="AZ400" i="8"/>
  <c r="AV296" i="8"/>
  <c r="AQ574" i="8"/>
  <c r="AY244" i="8"/>
  <c r="BA404" i="8"/>
  <c r="BF249" i="8"/>
  <c r="AW294" i="8"/>
  <c r="AW344" i="8"/>
  <c r="AT579" i="8"/>
  <c r="AY355" i="8"/>
  <c r="BA397" i="8"/>
  <c r="BC496" i="8"/>
  <c r="AY354" i="8"/>
  <c r="BA304" i="8"/>
  <c r="BE253" i="8"/>
  <c r="BA300" i="8"/>
  <c r="AW302" i="8"/>
  <c r="AX349" i="8"/>
  <c r="BD245" i="8"/>
  <c r="BC393" i="8"/>
  <c r="AO421" i="8"/>
  <c r="AX398" i="8"/>
  <c r="BB306" i="8"/>
  <c r="BB406" i="8"/>
  <c r="AV506" i="8"/>
  <c r="AZ508" i="8"/>
  <c r="BK513" i="8"/>
  <c r="BC251" i="8"/>
  <c r="AY345" i="8"/>
  <c r="AZ351" i="8"/>
  <c r="BP412" i="8"/>
  <c r="BH511" i="8"/>
  <c r="AV243" i="8"/>
  <c r="BQ256" i="8"/>
  <c r="BE498" i="8"/>
  <c r="BB356" i="8"/>
  <c r="BB402" i="8"/>
  <c r="BM307" i="8"/>
  <c r="AO285" i="8"/>
  <c r="AX37" i="10"/>
  <c r="AY4" i="10"/>
  <c r="AR612" i="8"/>
  <c r="AU342" i="8"/>
  <c r="AO526" i="8"/>
  <c r="AO542" i="8" s="1"/>
  <c r="AP438" i="8"/>
  <c r="AT420" i="8"/>
  <c r="AT617" i="8"/>
  <c r="AU381" i="8"/>
  <c r="AU291" i="8"/>
  <c r="AO234" i="8"/>
  <c r="AV228" i="8"/>
  <c r="AR279" i="8"/>
  <c r="AO387" i="8"/>
  <c r="AN422" i="8"/>
  <c r="AO140" i="8"/>
  <c r="AU482" i="8"/>
  <c r="AO336" i="8"/>
  <c r="AW240" i="8"/>
  <c r="AN468" i="8"/>
  <c r="AM469" i="8"/>
  <c r="AY495" i="8"/>
  <c r="AS330" i="8"/>
  <c r="AS613" i="8"/>
  <c r="AL8" i="10" s="1"/>
  <c r="AS216" i="8"/>
  <c r="AT181" i="8"/>
  <c r="AV618" i="8"/>
  <c r="AO17" i="10" s="1"/>
  <c r="AV467" i="8"/>
  <c r="AW432" i="8"/>
  <c r="AP488" i="8"/>
  <c r="BC494" i="8"/>
  <c r="AO187" i="8"/>
  <c r="AS169" i="8"/>
  <c r="AT134" i="8"/>
  <c r="AJ7" i="10"/>
  <c r="AQ573" i="8"/>
  <c r="AR550" i="8"/>
  <c r="AY394" i="8"/>
  <c r="BN307" i="8" l="1"/>
  <c r="BR256" i="8"/>
  <c r="BA351" i="8"/>
  <c r="BA508" i="8"/>
  <c r="AY398" i="8"/>
  <c r="BB300" i="8"/>
  <c r="BD496" i="8"/>
  <c r="AX344" i="8"/>
  <c r="AZ244" i="8"/>
  <c r="BA405" i="8"/>
  <c r="BH510" i="8"/>
  <c r="BF497" i="8"/>
  <c r="AU579" i="8"/>
  <c r="BH255" i="8"/>
  <c r="BG254" i="8"/>
  <c r="BQ505" i="8"/>
  <c r="BL360" i="8"/>
  <c r="AW242" i="8"/>
  <c r="AZ399" i="8"/>
  <c r="BE408" i="8"/>
  <c r="AX414" i="8"/>
  <c r="AV556" i="8"/>
  <c r="AS551" i="8"/>
  <c r="AP421" i="8"/>
  <c r="BC402" i="8"/>
  <c r="AW243" i="8"/>
  <c r="AZ345" i="8"/>
  <c r="AW506" i="8"/>
  <c r="BE245" i="8"/>
  <c r="BF253" i="8"/>
  <c r="BB397" i="8"/>
  <c r="AX294" i="8"/>
  <c r="BA400" i="8"/>
  <c r="BA299" i="8"/>
  <c r="BR309" i="8"/>
  <c r="AR574" i="8"/>
  <c r="AX353" i="8"/>
  <c r="BA295" i="8"/>
  <c r="BF252" i="8"/>
  <c r="AY297" i="8"/>
  <c r="BE502" i="8"/>
  <c r="BC501" i="8"/>
  <c r="AY348" i="8"/>
  <c r="BQ410" i="8"/>
  <c r="BB401" i="8"/>
  <c r="BB246" i="8"/>
  <c r="BO409" i="8"/>
  <c r="BF407" i="8"/>
  <c r="BQ411" i="8"/>
  <c r="AW343" i="8"/>
  <c r="BA347" i="8"/>
  <c r="BF498" i="8"/>
  <c r="BQ412" i="8"/>
  <c r="BL513" i="8"/>
  <c r="BC306" i="8"/>
  <c r="AX302" i="8"/>
  <c r="AZ354" i="8"/>
  <c r="BB404" i="8"/>
  <c r="AX292" i="8"/>
  <c r="AY403" i="8"/>
  <c r="BR258" i="8"/>
  <c r="BE247" i="8"/>
  <c r="BB395" i="8"/>
  <c r="BP308" i="8"/>
  <c r="BM359" i="8"/>
  <c r="BG500" i="8"/>
  <c r="BB499" i="8"/>
  <c r="AT555" i="8"/>
  <c r="BD393" i="8"/>
  <c r="BC356" i="8"/>
  <c r="BI511" i="8"/>
  <c r="BD251" i="8"/>
  <c r="BC406" i="8"/>
  <c r="AY349" i="8"/>
  <c r="BB304" i="8"/>
  <c r="AZ355" i="8"/>
  <c r="BG249" i="8"/>
  <c r="AW296" i="8"/>
  <c r="BM361" i="8"/>
  <c r="BO358" i="8"/>
  <c r="AZ293" i="8"/>
  <c r="BM310" i="8"/>
  <c r="BL512" i="8"/>
  <c r="AZ396" i="8"/>
  <c r="BC305" i="8"/>
  <c r="AV241" i="8"/>
  <c r="AZ298" i="8"/>
  <c r="BP503" i="8"/>
  <c r="AZ303" i="8"/>
  <c r="BD357" i="8"/>
  <c r="AZ346" i="8"/>
  <c r="BF248" i="8"/>
  <c r="AY507" i="8"/>
  <c r="BA350" i="8"/>
  <c r="BB509" i="8"/>
  <c r="AS578" i="8"/>
  <c r="AW228" i="8"/>
  <c r="AZ394" i="8"/>
  <c r="AY414" i="8"/>
  <c r="AX240" i="8"/>
  <c r="BD494" i="8"/>
  <c r="AP336" i="8"/>
  <c r="AV291" i="8"/>
  <c r="AP285" i="8"/>
  <c r="AR573" i="8"/>
  <c r="AT169" i="8"/>
  <c r="AU134" i="8"/>
  <c r="AP234" i="8"/>
  <c r="AV342" i="8"/>
  <c r="AP140" i="8"/>
  <c r="AP187" i="8"/>
  <c r="AS550" i="8"/>
  <c r="AZ495" i="8"/>
  <c r="AP387" i="8"/>
  <c r="AO422" i="8"/>
  <c r="AS279" i="8"/>
  <c r="AU617" i="8"/>
  <c r="AU420" i="8"/>
  <c r="AV381" i="8"/>
  <c r="AK7" i="10"/>
  <c r="AT330" i="8"/>
  <c r="AW467" i="8"/>
  <c r="AW618" i="8"/>
  <c r="AP17" i="10" s="1"/>
  <c r="AX432" i="8"/>
  <c r="AQ438" i="8"/>
  <c r="AS612" i="8"/>
  <c r="AO468" i="8"/>
  <c r="AN469" i="8"/>
  <c r="AV482" i="8"/>
  <c r="AP526" i="8"/>
  <c r="AP542" i="8" s="1"/>
  <c r="AZ4" i="10"/>
  <c r="AY37" i="10"/>
  <c r="AT613" i="8"/>
  <c r="AM8" i="10" s="1"/>
  <c r="AT216" i="8"/>
  <c r="AU181" i="8"/>
  <c r="AQ488" i="8"/>
  <c r="AZ507" i="8" l="1"/>
  <c r="BA303" i="8"/>
  <c r="BM512" i="8"/>
  <c r="BA293" i="8"/>
  <c r="BH249" i="8"/>
  <c r="BD406" i="8"/>
  <c r="BJ511" i="8"/>
  <c r="BC499" i="8"/>
  <c r="BN359" i="8"/>
  <c r="BC395" i="8"/>
  <c r="BS258" i="8"/>
  <c r="AY292" i="8"/>
  <c r="BA354" i="8"/>
  <c r="BD306" i="8"/>
  <c r="BR412" i="8"/>
  <c r="BB347" i="8"/>
  <c r="BR411" i="8"/>
  <c r="BP409" i="8"/>
  <c r="BC401" i="8"/>
  <c r="AZ348" i="8"/>
  <c r="BF502" i="8"/>
  <c r="BG252" i="8"/>
  <c r="AY353" i="8"/>
  <c r="BS309" i="8"/>
  <c r="BB400" i="8"/>
  <c r="BC397" i="8"/>
  <c r="BF245" i="8"/>
  <c r="BA345" i="8"/>
  <c r="BD402" i="8"/>
  <c r="AS574" i="8"/>
  <c r="BC509" i="8"/>
  <c r="BA346" i="8"/>
  <c r="BA298" i="8"/>
  <c r="BD305" i="8"/>
  <c r="BN361" i="8"/>
  <c r="AY302" i="8"/>
  <c r="AQ421" i="8"/>
  <c r="BF408" i="8"/>
  <c r="AX242" i="8"/>
  <c r="BR505" i="8"/>
  <c r="BI255" i="8"/>
  <c r="BG497" i="8"/>
  <c r="BB405" i="8"/>
  <c r="AY344" i="8"/>
  <c r="BC300" i="8"/>
  <c r="BB508" i="8"/>
  <c r="BS256" i="8"/>
  <c r="BG248" i="8"/>
  <c r="BQ503" i="8"/>
  <c r="BA396" i="8"/>
  <c r="BP358" i="8"/>
  <c r="AX296" i="8"/>
  <c r="BA355" i="8"/>
  <c r="AZ349" i="8"/>
  <c r="BE251" i="8"/>
  <c r="BD356" i="8"/>
  <c r="AT578" i="8"/>
  <c r="BH500" i="8"/>
  <c r="BQ308" i="8"/>
  <c r="BF247" i="8"/>
  <c r="AZ403" i="8"/>
  <c r="BC404" i="8"/>
  <c r="BM513" i="8"/>
  <c r="BG498" i="8"/>
  <c r="AX343" i="8"/>
  <c r="BG407" i="8"/>
  <c r="BC246" i="8"/>
  <c r="BR410" i="8"/>
  <c r="BD501" i="8"/>
  <c r="AZ297" i="8"/>
  <c r="BB295" i="8"/>
  <c r="BB299" i="8"/>
  <c r="AY294" i="8"/>
  <c r="BG253" i="8"/>
  <c r="AX506" i="8"/>
  <c r="AX243" i="8"/>
  <c r="AV579" i="8"/>
  <c r="AT551" i="8"/>
  <c r="AW556" i="8"/>
  <c r="AU555" i="8"/>
  <c r="BB350" i="8"/>
  <c r="BE357" i="8"/>
  <c r="AW241" i="8"/>
  <c r="BN310" i="8"/>
  <c r="BC304" i="8"/>
  <c r="BE393" i="8"/>
  <c r="BA399" i="8"/>
  <c r="BM360" i="8"/>
  <c r="BH254" i="8"/>
  <c r="BI510" i="8"/>
  <c r="BA244" i="8"/>
  <c r="BE496" i="8"/>
  <c r="AZ398" i="8"/>
  <c r="BB351" i="8"/>
  <c r="BO307" i="8"/>
  <c r="AU613" i="8"/>
  <c r="AN8" i="10" s="1"/>
  <c r="AU216" i="8"/>
  <c r="AV181" i="8"/>
  <c r="AL7" i="10"/>
  <c r="AT612" i="8"/>
  <c r="BA394" i="8"/>
  <c r="AZ414" i="8"/>
  <c r="AU330" i="8"/>
  <c r="AQ187" i="8"/>
  <c r="AW342" i="8"/>
  <c r="AV617" i="8"/>
  <c r="AV420" i="8"/>
  <c r="AW381" i="8"/>
  <c r="BA4" i="10"/>
  <c r="AZ37" i="10"/>
  <c r="AR438" i="8"/>
  <c r="BA495" i="8"/>
  <c r="AQ234" i="8"/>
  <c r="AW291" i="8"/>
  <c r="AY240" i="8"/>
  <c r="AX228" i="8"/>
  <c r="AQ336" i="8"/>
  <c r="AQ526" i="8"/>
  <c r="AQ542" i="8" s="1"/>
  <c r="AP468" i="8"/>
  <c r="AO469" i="8"/>
  <c r="AX467" i="8"/>
  <c r="AX618" i="8"/>
  <c r="AQ17" i="10" s="1"/>
  <c r="AY432" i="8"/>
  <c r="AT279" i="8"/>
  <c r="AQ140" i="8"/>
  <c r="AU169" i="8"/>
  <c r="AV134" i="8"/>
  <c r="BE494" i="8"/>
  <c r="AQ387" i="8"/>
  <c r="AP422" i="8"/>
  <c r="AR488" i="8"/>
  <c r="AW482" i="8"/>
  <c r="AS573" i="8"/>
  <c r="AT550" i="8"/>
  <c r="AQ285" i="8"/>
  <c r="BP307" i="8" l="1"/>
  <c r="BB244" i="8"/>
  <c r="BB399" i="8"/>
  <c r="BF357" i="8"/>
  <c r="AY506" i="8"/>
  <c r="BC295" i="8"/>
  <c r="BD246" i="8"/>
  <c r="AY343" i="8"/>
  <c r="BA403" i="8"/>
  <c r="BF251" i="8"/>
  <c r="BQ358" i="8"/>
  <c r="BC405" i="8"/>
  <c r="AY242" i="8"/>
  <c r="BB298" i="8"/>
  <c r="AU551" i="8"/>
  <c r="BH498" i="8"/>
  <c r="AZ302" i="8"/>
  <c r="BF496" i="8"/>
  <c r="BN360" i="8"/>
  <c r="AX241" i="8"/>
  <c r="AY243" i="8"/>
  <c r="BC299" i="8"/>
  <c r="BS410" i="8"/>
  <c r="BD404" i="8"/>
  <c r="BI500" i="8"/>
  <c r="BA349" i="8"/>
  <c r="BB396" i="8"/>
  <c r="BC508" i="8"/>
  <c r="BS505" i="8"/>
  <c r="BG408" i="8"/>
  <c r="BB346" i="8"/>
  <c r="BB345" i="8"/>
  <c r="BD397" i="8"/>
  <c r="BH252" i="8"/>
  <c r="BA348" i="8"/>
  <c r="BQ409" i="8"/>
  <c r="BC347" i="8"/>
  <c r="BE306" i="8"/>
  <c r="AZ292" i="8"/>
  <c r="BD395" i="8"/>
  <c r="BD499" i="8"/>
  <c r="BE406" i="8"/>
  <c r="BB293" i="8"/>
  <c r="BB303" i="8"/>
  <c r="BC351" i="8"/>
  <c r="BJ510" i="8"/>
  <c r="BD304" i="8"/>
  <c r="BC350" i="8"/>
  <c r="AU578" i="8"/>
  <c r="AT574" i="8"/>
  <c r="BH253" i="8"/>
  <c r="BA297" i="8"/>
  <c r="BH407" i="8"/>
  <c r="BG247" i="8"/>
  <c r="BE356" i="8"/>
  <c r="AY296" i="8"/>
  <c r="BH248" i="8"/>
  <c r="AZ344" i="8"/>
  <c r="BH497" i="8"/>
  <c r="BE305" i="8"/>
  <c r="AX556" i="8"/>
  <c r="AV555" i="8"/>
  <c r="BF393" i="8"/>
  <c r="AR421" i="8"/>
  <c r="BA398" i="8"/>
  <c r="BA414" i="8" s="1"/>
  <c r="BI254" i="8"/>
  <c r="BO310" i="8"/>
  <c r="AW579" i="8"/>
  <c r="AZ294" i="8"/>
  <c r="BE501" i="8"/>
  <c r="BN513" i="8"/>
  <c r="BR308" i="8"/>
  <c r="BB355" i="8"/>
  <c r="BR503" i="8"/>
  <c r="BD300" i="8"/>
  <c r="BJ255" i="8"/>
  <c r="BO361" i="8"/>
  <c r="BD509" i="8"/>
  <c r="BE402" i="8"/>
  <c r="BG245" i="8"/>
  <c r="BC400" i="8"/>
  <c r="AZ353" i="8"/>
  <c r="BG502" i="8"/>
  <c r="BD401" i="8"/>
  <c r="BS411" i="8"/>
  <c r="BS412" i="8"/>
  <c r="BB354" i="8"/>
  <c r="BO359" i="8"/>
  <c r="BK511" i="8"/>
  <c r="BI249" i="8"/>
  <c r="BN512" i="8"/>
  <c r="BA507" i="8"/>
  <c r="BF494" i="8"/>
  <c r="AU279" i="8"/>
  <c r="AR336" i="8"/>
  <c r="AX342" i="8"/>
  <c r="AR285" i="8"/>
  <c r="AR526" i="8"/>
  <c r="AR542" i="8" s="1"/>
  <c r="AY228" i="8"/>
  <c r="AR234" i="8"/>
  <c r="AM7" i="10"/>
  <c r="AX482" i="8"/>
  <c r="AR140" i="8"/>
  <c r="AQ468" i="8"/>
  <c r="AP469" i="8"/>
  <c r="AS488" i="8"/>
  <c r="AT573" i="8"/>
  <c r="AV169" i="8"/>
  <c r="AW134" i="8"/>
  <c r="AY618" i="8"/>
  <c r="AR17" i="10" s="1"/>
  <c r="AY467" i="8"/>
  <c r="AZ432" i="8"/>
  <c r="AR187" i="8"/>
  <c r="AZ240" i="8"/>
  <c r="BB495" i="8"/>
  <c r="BB4" i="10"/>
  <c r="BA37" i="10"/>
  <c r="AW617" i="8"/>
  <c r="AW420" i="8"/>
  <c r="AX381" i="8"/>
  <c r="AV613" i="8"/>
  <c r="AO8" i="10" s="1"/>
  <c r="AV216" i="8"/>
  <c r="AW181" i="8"/>
  <c r="AU550" i="8"/>
  <c r="AR387" i="8"/>
  <c r="AQ422" i="8"/>
  <c r="AU612" i="8"/>
  <c r="BB394" i="8"/>
  <c r="AX291" i="8"/>
  <c r="AS438" i="8"/>
  <c r="AV330" i="8"/>
  <c r="BJ249" i="8" l="1"/>
  <c r="BA353" i="8"/>
  <c r="BH245" i="8"/>
  <c r="BK255" i="8"/>
  <c r="BS308" i="8"/>
  <c r="BJ254" i="8"/>
  <c r="AX579" i="8"/>
  <c r="BI248" i="8"/>
  <c r="BI407" i="8"/>
  <c r="BD351" i="8"/>
  <c r="BE499" i="8"/>
  <c r="BD347" i="8"/>
  <c r="BC346" i="8"/>
  <c r="AS421" i="8"/>
  <c r="BO512" i="8"/>
  <c r="BC354" i="8"/>
  <c r="BH502" i="8"/>
  <c r="BF402" i="8"/>
  <c r="BE300" i="8"/>
  <c r="BO513" i="8"/>
  <c r="BP310" i="8"/>
  <c r="AV578" i="8"/>
  <c r="BA344" i="8"/>
  <c r="BH247" i="8"/>
  <c r="BK510" i="8"/>
  <c r="BF406" i="8"/>
  <c r="BF306" i="8"/>
  <c r="BI252" i="8"/>
  <c r="BH408" i="8"/>
  <c r="BD508" i="8"/>
  <c r="BB349" i="8"/>
  <c r="BE404" i="8"/>
  <c r="BD299" i="8"/>
  <c r="AY241" i="8"/>
  <c r="BG496" i="8"/>
  <c r="BI498" i="8"/>
  <c r="BC298" i="8"/>
  <c r="BD405" i="8"/>
  <c r="BG251" i="8"/>
  <c r="AZ343" i="8"/>
  <c r="BD295" i="8"/>
  <c r="BG357" i="8"/>
  <c r="BC244" i="8"/>
  <c r="BL511" i="8"/>
  <c r="BD400" i="8"/>
  <c r="BP361" i="8"/>
  <c r="BC355" i="8"/>
  <c r="BA294" i="8"/>
  <c r="BB398" i="8"/>
  <c r="BF305" i="8"/>
  <c r="AZ296" i="8"/>
  <c r="BB297" i="8"/>
  <c r="BD350" i="8"/>
  <c r="BC303" i="8"/>
  <c r="BE395" i="8"/>
  <c r="BR409" i="8"/>
  <c r="BC345" i="8"/>
  <c r="AW555" i="8"/>
  <c r="AY556" i="8"/>
  <c r="BG393" i="8"/>
  <c r="AV551" i="8"/>
  <c r="BB507" i="8"/>
  <c r="BP359" i="8"/>
  <c r="BE401" i="8"/>
  <c r="BE509" i="8"/>
  <c r="BS503" i="8"/>
  <c r="BF501" i="8"/>
  <c r="BI497" i="8"/>
  <c r="BF356" i="8"/>
  <c r="BI253" i="8"/>
  <c r="BE304" i="8"/>
  <c r="BC293" i="8"/>
  <c r="BA292" i="8"/>
  <c r="BB348" i="8"/>
  <c r="BE397" i="8"/>
  <c r="BC396" i="8"/>
  <c r="BJ500" i="8"/>
  <c r="AZ243" i="8"/>
  <c r="BO360" i="8"/>
  <c r="BA302" i="8"/>
  <c r="AU574" i="8"/>
  <c r="AZ242" i="8"/>
  <c r="BR358" i="8"/>
  <c r="BB403" i="8"/>
  <c r="BE246" i="8"/>
  <c r="AZ506" i="8"/>
  <c r="BC399" i="8"/>
  <c r="BQ307" i="8"/>
  <c r="AW330" i="8"/>
  <c r="AN7" i="10"/>
  <c r="AV612" i="8"/>
  <c r="AR468" i="8"/>
  <c r="AQ469" i="8"/>
  <c r="AV279" i="8"/>
  <c r="AS336" i="8"/>
  <c r="BB37" i="10"/>
  <c r="BC4" i="10"/>
  <c r="AS285" i="8"/>
  <c r="AY291" i="8"/>
  <c r="AV550" i="8"/>
  <c r="AS387" i="8"/>
  <c r="AR422" i="8"/>
  <c r="AW613" i="8"/>
  <c r="AP8" i="10" s="1"/>
  <c r="AW216" i="8"/>
  <c r="AX181" i="8"/>
  <c r="AS140" i="8"/>
  <c r="AS526" i="8"/>
  <c r="AS542" i="8" s="1"/>
  <c r="AY342" i="8"/>
  <c r="AY482" i="8"/>
  <c r="BC495" i="8"/>
  <c r="AS187" i="8"/>
  <c r="AS234" i="8"/>
  <c r="BG494" i="8"/>
  <c r="AU573" i="8"/>
  <c r="AX420" i="8"/>
  <c r="AX617" i="8"/>
  <c r="AY381" i="8"/>
  <c r="BA240" i="8"/>
  <c r="AT488" i="8"/>
  <c r="AZ228" i="8"/>
  <c r="AZ467" i="8"/>
  <c r="AZ618" i="8"/>
  <c r="AS17" i="10" s="1"/>
  <c r="BA432" i="8"/>
  <c r="BC394" i="8"/>
  <c r="AT438" i="8"/>
  <c r="AW169" i="8"/>
  <c r="AX134" i="8"/>
  <c r="BB414" i="8" l="1"/>
  <c r="AX555" i="8"/>
  <c r="BR307" i="8"/>
  <c r="BC403" i="8"/>
  <c r="BB302" i="8"/>
  <c r="BD396" i="8"/>
  <c r="BD293" i="8"/>
  <c r="BF401" i="8"/>
  <c r="AW578" i="8"/>
  <c r="BD303" i="8"/>
  <c r="BC297" i="8"/>
  <c r="BB294" i="8"/>
  <c r="BM511" i="8"/>
  <c r="BA343" i="8"/>
  <c r="BJ498" i="8"/>
  <c r="BE508" i="8"/>
  <c r="BG406" i="8"/>
  <c r="BP513" i="8"/>
  <c r="BD354" i="8"/>
  <c r="BE351" i="8"/>
  <c r="BS358" i="8"/>
  <c r="BK500" i="8"/>
  <c r="BB292" i="8"/>
  <c r="BG356" i="8"/>
  <c r="BF509" i="8"/>
  <c r="BD345" i="8"/>
  <c r="BE350" i="8"/>
  <c r="BC398" i="8"/>
  <c r="BD355" i="8"/>
  <c r="BE400" i="8"/>
  <c r="BD244" i="8"/>
  <c r="BE295" i="8"/>
  <c r="BH251" i="8"/>
  <c r="BD298" i="8"/>
  <c r="BH496" i="8"/>
  <c r="BE299" i="8"/>
  <c r="BC349" i="8"/>
  <c r="BI408" i="8"/>
  <c r="BG306" i="8"/>
  <c r="BL510" i="8"/>
  <c r="BB344" i="8"/>
  <c r="BQ310" i="8"/>
  <c r="BF300" i="8"/>
  <c r="BI502" i="8"/>
  <c r="BP512" i="8"/>
  <c r="BD346" i="8"/>
  <c r="BF499" i="8"/>
  <c r="BJ407" i="8"/>
  <c r="BI245" i="8"/>
  <c r="BK249" i="8"/>
  <c r="AZ556" i="8"/>
  <c r="BD399" i="8"/>
  <c r="BF246" i="8"/>
  <c r="BP360" i="8"/>
  <c r="BF397" i="8"/>
  <c r="BF304" i="8"/>
  <c r="BG501" i="8"/>
  <c r="BQ359" i="8"/>
  <c r="AV574" i="8"/>
  <c r="AY579" i="8"/>
  <c r="BF395" i="8"/>
  <c r="BA296" i="8"/>
  <c r="AW551" i="8"/>
  <c r="BH393" i="8"/>
  <c r="AT421" i="8"/>
  <c r="BA506" i="8"/>
  <c r="BA242" i="8"/>
  <c r="BA243" i="8"/>
  <c r="BC348" i="8"/>
  <c r="BJ253" i="8"/>
  <c r="BJ497" i="8"/>
  <c r="BC507" i="8"/>
  <c r="BS409" i="8"/>
  <c r="BG305" i="8"/>
  <c r="BQ361" i="8"/>
  <c r="BH357" i="8"/>
  <c r="BE405" i="8"/>
  <c r="AZ241" i="8"/>
  <c r="BF404" i="8"/>
  <c r="BJ252" i="8"/>
  <c r="BI247" i="8"/>
  <c r="BG402" i="8"/>
  <c r="BE347" i="8"/>
  <c r="BJ248" i="8"/>
  <c r="BK254" i="8"/>
  <c r="BL255" i="8"/>
  <c r="BB353" i="8"/>
  <c r="AT336" i="8"/>
  <c r="AV573" i="8"/>
  <c r="AS468" i="8"/>
  <c r="AR469" i="8"/>
  <c r="BA228" i="8"/>
  <c r="BB240" i="8"/>
  <c r="AT187" i="8"/>
  <c r="AX216" i="8"/>
  <c r="AX613" i="8"/>
  <c r="AQ8" i="10" s="1"/>
  <c r="AY181" i="8"/>
  <c r="AT285" i="8"/>
  <c r="BH494" i="8"/>
  <c r="AT140" i="8"/>
  <c r="AW279" i="8"/>
  <c r="AO7" i="10"/>
  <c r="AU438" i="8"/>
  <c r="AX169" i="8"/>
  <c r="AY134" i="8"/>
  <c r="BD394" i="8"/>
  <c r="BC414" i="8"/>
  <c r="AY617" i="8"/>
  <c r="AY420" i="8"/>
  <c r="AZ381" i="8"/>
  <c r="AW550" i="8"/>
  <c r="BD495" i="8"/>
  <c r="AZ342" i="8"/>
  <c r="AZ291" i="8"/>
  <c r="BC37" i="10"/>
  <c r="BD4" i="10"/>
  <c r="AX330" i="8"/>
  <c r="BA618" i="8"/>
  <c r="AT17" i="10" s="1"/>
  <c r="BA467" i="8"/>
  <c r="BB432" i="8"/>
  <c r="AW612" i="8"/>
  <c r="AU488" i="8"/>
  <c r="AT387" i="8"/>
  <c r="AS422" i="8"/>
  <c r="AT234" i="8"/>
  <c r="AZ482" i="8"/>
  <c r="AT526" i="8"/>
  <c r="AT542" i="8" s="1"/>
  <c r="AX551" i="8" l="1"/>
  <c r="BM255" i="8"/>
  <c r="BH402" i="8"/>
  <c r="BA241" i="8"/>
  <c r="BH305" i="8"/>
  <c r="BK253" i="8"/>
  <c r="BB506" i="8"/>
  <c r="BG304" i="8"/>
  <c r="BE399" i="8"/>
  <c r="BK407" i="8"/>
  <c r="BJ502" i="8"/>
  <c r="BM510" i="8"/>
  <c r="BF299" i="8"/>
  <c r="BF295" i="8"/>
  <c r="BF400" i="8"/>
  <c r="BD398" i="8"/>
  <c r="BE345" i="8"/>
  <c r="BH356" i="8"/>
  <c r="BL500" i="8"/>
  <c r="BF351" i="8"/>
  <c r="BQ513" i="8"/>
  <c r="BF508" i="8"/>
  <c r="BB343" i="8"/>
  <c r="BC294" i="8"/>
  <c r="BE303" i="8"/>
  <c r="BG401" i="8"/>
  <c r="BE396" i="8"/>
  <c r="BD403" i="8"/>
  <c r="AX578" i="8"/>
  <c r="BK248" i="8"/>
  <c r="BK252" i="8"/>
  <c r="BI357" i="8"/>
  <c r="BD507" i="8"/>
  <c r="BB243" i="8"/>
  <c r="BB296" i="8"/>
  <c r="BR359" i="8"/>
  <c r="BQ360" i="8"/>
  <c r="BL249" i="8"/>
  <c r="BE346" i="8"/>
  <c r="BR310" i="8"/>
  <c r="BJ408" i="8"/>
  <c r="BE298" i="8"/>
  <c r="AU421" i="8"/>
  <c r="BC353" i="8"/>
  <c r="BF347" i="8"/>
  <c r="BG404" i="8"/>
  <c r="BR361" i="8"/>
  <c r="BK497" i="8"/>
  <c r="BB242" i="8"/>
  <c r="AW574" i="8"/>
  <c r="BG397" i="8"/>
  <c r="BJ245" i="8"/>
  <c r="BG499" i="8"/>
  <c r="BG300" i="8"/>
  <c r="BH306" i="8"/>
  <c r="BI496" i="8"/>
  <c r="BI251" i="8"/>
  <c r="BE244" i="8"/>
  <c r="BE355" i="8"/>
  <c r="BF350" i="8"/>
  <c r="BG509" i="8"/>
  <c r="BC292" i="8"/>
  <c r="BE354" i="8"/>
  <c r="BH406" i="8"/>
  <c r="BK498" i="8"/>
  <c r="BN511" i="8"/>
  <c r="BD297" i="8"/>
  <c r="BE293" i="8"/>
  <c r="BC302" i="8"/>
  <c r="BS307" i="8"/>
  <c r="BA556" i="8"/>
  <c r="AY555" i="8"/>
  <c r="BL254" i="8"/>
  <c r="BJ247" i="8"/>
  <c r="BF405" i="8"/>
  <c r="BD348" i="8"/>
  <c r="BG395" i="8"/>
  <c r="BH501" i="8"/>
  <c r="BG246" i="8"/>
  <c r="AZ579" i="8"/>
  <c r="BQ512" i="8"/>
  <c r="BC344" i="8"/>
  <c r="BD349" i="8"/>
  <c r="BI393" i="8"/>
  <c r="BA291" i="8"/>
  <c r="BE495" i="8"/>
  <c r="AZ617" i="8"/>
  <c r="AZ420" i="8"/>
  <c r="BA381" i="8"/>
  <c r="AX279" i="8"/>
  <c r="AU285" i="8"/>
  <c r="AU187" i="8"/>
  <c r="AY169" i="8"/>
  <c r="AZ134" i="8"/>
  <c r="AV488" i="8"/>
  <c r="AU526" i="8"/>
  <c r="AU542" i="8" s="1"/>
  <c r="AX550" i="8"/>
  <c r="AT468" i="8"/>
  <c r="AS469" i="8"/>
  <c r="AP7" i="10"/>
  <c r="AX612" i="8"/>
  <c r="BC240" i="8"/>
  <c r="AU336" i="8"/>
  <c r="AY613" i="8"/>
  <c r="AR8" i="10" s="1"/>
  <c r="AY216" i="8"/>
  <c r="AZ181" i="8"/>
  <c r="BA482" i="8"/>
  <c r="AV438" i="8"/>
  <c r="BB228" i="8"/>
  <c r="BB618" i="8"/>
  <c r="AU17" i="10" s="1"/>
  <c r="BB467" i="8"/>
  <c r="BC432" i="8"/>
  <c r="BA342" i="8"/>
  <c r="AU387" i="8"/>
  <c r="AT422" i="8"/>
  <c r="BD37" i="10"/>
  <c r="BE4" i="10"/>
  <c r="AW573" i="8"/>
  <c r="BE394" i="8"/>
  <c r="AU140" i="8"/>
  <c r="AU234" i="8"/>
  <c r="AY330" i="8"/>
  <c r="BI494" i="8"/>
  <c r="BB556" i="8" l="1"/>
  <c r="AZ555" i="8"/>
  <c r="BD344" i="8"/>
  <c r="BI501" i="8"/>
  <c r="BK247" i="8"/>
  <c r="AY578" i="8"/>
  <c r="BF293" i="8"/>
  <c r="BI406" i="8"/>
  <c r="BG350" i="8"/>
  <c r="BJ496" i="8"/>
  <c r="BK245" i="8"/>
  <c r="BH404" i="8"/>
  <c r="BK408" i="8"/>
  <c r="BR360" i="8"/>
  <c r="BE507" i="8"/>
  <c r="BF396" i="8"/>
  <c r="BR512" i="8"/>
  <c r="BH395" i="8"/>
  <c r="BM254" i="8"/>
  <c r="BA579" i="8"/>
  <c r="BE297" i="8"/>
  <c r="BF354" i="8"/>
  <c r="BF355" i="8"/>
  <c r="BI306" i="8"/>
  <c r="BH397" i="8"/>
  <c r="BS361" i="8"/>
  <c r="BF298" i="8"/>
  <c r="BM249" i="8"/>
  <c r="BC243" i="8"/>
  <c r="BL248" i="8"/>
  <c r="BH401" i="8"/>
  <c r="BG508" i="8"/>
  <c r="BG351" i="8"/>
  <c r="BI356" i="8"/>
  <c r="BE398" i="8"/>
  <c r="BG295" i="8"/>
  <c r="BN510" i="8"/>
  <c r="BL407" i="8"/>
  <c r="BH304" i="8"/>
  <c r="BL253" i="8"/>
  <c r="BB241" i="8"/>
  <c r="BN255" i="8"/>
  <c r="BE349" i="8"/>
  <c r="BH246" i="8"/>
  <c r="BG405" i="8"/>
  <c r="BD302" i="8"/>
  <c r="BL498" i="8"/>
  <c r="BH509" i="8"/>
  <c r="BJ251" i="8"/>
  <c r="BH499" i="8"/>
  <c r="BC242" i="8"/>
  <c r="BG347" i="8"/>
  <c r="BS310" i="8"/>
  <c r="BS359" i="8"/>
  <c r="BJ357" i="8"/>
  <c r="BE403" i="8"/>
  <c r="BE414" i="8" s="1"/>
  <c r="BD294" i="8"/>
  <c r="BD414" i="8"/>
  <c r="AY551" i="8"/>
  <c r="AV421" i="8"/>
  <c r="BJ393" i="8"/>
  <c r="BE348" i="8"/>
  <c r="BO511" i="8"/>
  <c r="BD292" i="8"/>
  <c r="BF244" i="8"/>
  <c r="BH300" i="8"/>
  <c r="BL497" i="8"/>
  <c r="BD353" i="8"/>
  <c r="BF346" i="8"/>
  <c r="BC296" i="8"/>
  <c r="BL252" i="8"/>
  <c r="BF303" i="8"/>
  <c r="BC343" i="8"/>
  <c r="BR513" i="8"/>
  <c r="BM500" i="8"/>
  <c r="BF345" i="8"/>
  <c r="BG400" i="8"/>
  <c r="BG299" i="8"/>
  <c r="BK502" i="8"/>
  <c r="BF399" i="8"/>
  <c r="BC506" i="8"/>
  <c r="BI305" i="8"/>
  <c r="BI402" i="8"/>
  <c r="AX574" i="8"/>
  <c r="BC228" i="8"/>
  <c r="BB482" i="8"/>
  <c r="AV285" i="8"/>
  <c r="AV140" i="8"/>
  <c r="BF394" i="8"/>
  <c r="AV336" i="8"/>
  <c r="AW488" i="8"/>
  <c r="BJ494" i="8"/>
  <c r="AV234" i="8"/>
  <c r="AV387" i="8"/>
  <c r="AU422" i="8"/>
  <c r="AZ330" i="8"/>
  <c r="AY279" i="8"/>
  <c r="BC618" i="8"/>
  <c r="AV17" i="10" s="1"/>
  <c r="BC467" i="8"/>
  <c r="BD432" i="8"/>
  <c r="AZ613" i="8"/>
  <c r="AS8" i="10" s="1"/>
  <c r="AZ216" i="8"/>
  <c r="BA181" i="8"/>
  <c r="AQ7" i="10"/>
  <c r="AX573" i="8"/>
  <c r="AZ169" i="8"/>
  <c r="BA134" i="8"/>
  <c r="BF495" i="8"/>
  <c r="BD240" i="8"/>
  <c r="AU468" i="8"/>
  <c r="AT469" i="8"/>
  <c r="AY550" i="8"/>
  <c r="BB291" i="8"/>
  <c r="BB342" i="8"/>
  <c r="BF4" i="10"/>
  <c r="BE37" i="10"/>
  <c r="AW438" i="8"/>
  <c r="AY612" i="8"/>
  <c r="AV526" i="8"/>
  <c r="AV542" i="8" s="1"/>
  <c r="AV187" i="8"/>
  <c r="BA420" i="8"/>
  <c r="BA617" i="8"/>
  <c r="BB381" i="8"/>
  <c r="BK393" i="8" l="1"/>
  <c r="BK357" i="8"/>
  <c r="BD242" i="8"/>
  <c r="BJ402" i="8"/>
  <c r="BD506" i="8"/>
  <c r="BL502" i="8"/>
  <c r="BH400" i="8"/>
  <c r="BN500" i="8"/>
  <c r="BD343" i="8"/>
  <c r="BM252" i="8"/>
  <c r="BG346" i="8"/>
  <c r="BM497" i="8"/>
  <c r="BG244" i="8"/>
  <c r="BP511" i="8"/>
  <c r="AY574" i="8"/>
  <c r="BC556" i="8"/>
  <c r="AW421" i="8"/>
  <c r="BF403" i="8"/>
  <c r="BH347" i="8"/>
  <c r="BI509" i="8"/>
  <c r="BE302" i="8"/>
  <c r="BI246" i="8"/>
  <c r="BO255" i="8"/>
  <c r="BM253" i="8"/>
  <c r="BM407" i="8"/>
  <c r="BH295" i="8"/>
  <c r="BJ356" i="8"/>
  <c r="BH508" i="8"/>
  <c r="BM248" i="8"/>
  <c r="BN249" i="8"/>
  <c r="BJ306" i="8"/>
  <c r="BG354" i="8"/>
  <c r="BI395" i="8"/>
  <c r="BG396" i="8"/>
  <c r="BS360" i="8"/>
  <c r="BI404" i="8"/>
  <c r="BK496" i="8"/>
  <c r="BJ406" i="8"/>
  <c r="BJ501" i="8"/>
  <c r="AZ578" i="8"/>
  <c r="BI499" i="8"/>
  <c r="BA555" i="8"/>
  <c r="AZ551" i="8"/>
  <c r="BJ305" i="8"/>
  <c r="BG399" i="8"/>
  <c r="BH299" i="8"/>
  <c r="BG345" i="8"/>
  <c r="BS513" i="8"/>
  <c r="BG303" i="8"/>
  <c r="BD296" i="8"/>
  <c r="BE353" i="8"/>
  <c r="BI300" i="8"/>
  <c r="BE292" i="8"/>
  <c r="BF348" i="8"/>
  <c r="BE294" i="8"/>
  <c r="BK251" i="8"/>
  <c r="BM498" i="8"/>
  <c r="BH405" i="8"/>
  <c r="BF349" i="8"/>
  <c r="BC241" i="8"/>
  <c r="BI304" i="8"/>
  <c r="BO510" i="8"/>
  <c r="BF398" i="8"/>
  <c r="BH351" i="8"/>
  <c r="BI401" i="8"/>
  <c r="BD243" i="8"/>
  <c r="BG298" i="8"/>
  <c r="BI397" i="8"/>
  <c r="BG355" i="8"/>
  <c r="BF297" i="8"/>
  <c r="BN254" i="8"/>
  <c r="BS512" i="8"/>
  <c r="BF507" i="8"/>
  <c r="BL408" i="8"/>
  <c r="BL245" i="8"/>
  <c r="BH350" i="8"/>
  <c r="BG293" i="8"/>
  <c r="BL247" i="8"/>
  <c r="BE344" i="8"/>
  <c r="BB579" i="8"/>
  <c r="BC482" i="8"/>
  <c r="AW187" i="8"/>
  <c r="BG4" i="10"/>
  <c r="BF37" i="10"/>
  <c r="AV468" i="8"/>
  <c r="AU469" i="8"/>
  <c r="BA613" i="8"/>
  <c r="AT8" i="10" s="1"/>
  <c r="BA216" i="8"/>
  <c r="BB181" i="8"/>
  <c r="AY573" i="8"/>
  <c r="BA169" i="8"/>
  <c r="BB134" i="8"/>
  <c r="AW387" i="8"/>
  <c r="AV422" i="8"/>
  <c r="BK494" i="8"/>
  <c r="BD228" i="8"/>
  <c r="BC291" i="8"/>
  <c r="BE240" i="8"/>
  <c r="AZ550" i="8"/>
  <c r="AW140" i="8"/>
  <c r="BG495" i="8"/>
  <c r="AZ612" i="8"/>
  <c r="BD618" i="8"/>
  <c r="AW17" i="10" s="1"/>
  <c r="BD467" i="8"/>
  <c r="BE432" i="8"/>
  <c r="BA330" i="8"/>
  <c r="AW336" i="8"/>
  <c r="AZ279" i="8"/>
  <c r="BB617" i="8"/>
  <c r="BB420" i="8"/>
  <c r="BC381" i="8"/>
  <c r="AR7" i="10"/>
  <c r="AX438" i="8"/>
  <c r="BC342" i="8"/>
  <c r="AW234" i="8"/>
  <c r="AW285" i="8"/>
  <c r="AW526" i="8"/>
  <c r="AW542" i="8" s="1"/>
  <c r="AX488" i="8"/>
  <c r="BG394" i="8"/>
  <c r="BF414" i="8"/>
  <c r="BB555" i="8" l="1"/>
  <c r="BF344" i="8"/>
  <c r="BM245" i="8"/>
  <c r="BO254" i="8"/>
  <c r="BH298" i="8"/>
  <c r="BG398" i="8"/>
  <c r="BG349" i="8"/>
  <c r="BF294" i="8"/>
  <c r="BF353" i="8"/>
  <c r="BH345" i="8"/>
  <c r="BJ499" i="8"/>
  <c r="BK406" i="8"/>
  <c r="BH396" i="8"/>
  <c r="BO249" i="8"/>
  <c r="BA551" i="8"/>
  <c r="AX421" i="8"/>
  <c r="BL393" i="8"/>
  <c r="BI350" i="8"/>
  <c r="BM408" i="8"/>
  <c r="BG297" i="8"/>
  <c r="BE243" i="8"/>
  <c r="BP510" i="8"/>
  <c r="BI405" i="8"/>
  <c r="BG348" i="8"/>
  <c r="BK305" i="8"/>
  <c r="BA578" i="8"/>
  <c r="BK306" i="8"/>
  <c r="BN248" i="8"/>
  <c r="BN407" i="8"/>
  <c r="BP255" i="8"/>
  <c r="BF302" i="8"/>
  <c r="BI347" i="8"/>
  <c r="BH244" i="8"/>
  <c r="BH346" i="8"/>
  <c r="BE343" i="8"/>
  <c r="BI400" i="8"/>
  <c r="BE506" i="8"/>
  <c r="BE242" i="8"/>
  <c r="BM247" i="8"/>
  <c r="BJ397" i="8"/>
  <c r="BI351" i="8"/>
  <c r="BD241" i="8"/>
  <c r="BL251" i="8"/>
  <c r="BJ300" i="8"/>
  <c r="BE296" i="8"/>
  <c r="BI299" i="8"/>
  <c r="BK501" i="8"/>
  <c r="BL496" i="8"/>
  <c r="BJ395" i="8"/>
  <c r="BK356" i="8"/>
  <c r="BD556" i="8"/>
  <c r="BH293" i="8"/>
  <c r="BG507" i="8"/>
  <c r="BH355" i="8"/>
  <c r="BJ401" i="8"/>
  <c r="BJ304" i="8"/>
  <c r="BN498" i="8"/>
  <c r="BF292" i="8"/>
  <c r="BH303" i="8"/>
  <c r="BH399" i="8"/>
  <c r="AZ574" i="8"/>
  <c r="BJ404" i="8"/>
  <c r="BH354" i="8"/>
  <c r="BI508" i="8"/>
  <c r="BI295" i="8"/>
  <c r="BN253" i="8"/>
  <c r="BJ246" i="8"/>
  <c r="BJ509" i="8"/>
  <c r="BG403" i="8"/>
  <c r="BC579" i="8"/>
  <c r="BQ511" i="8"/>
  <c r="BN497" i="8"/>
  <c r="BN252" i="8"/>
  <c r="BO500" i="8"/>
  <c r="BM502" i="8"/>
  <c r="BK402" i="8"/>
  <c r="BL357" i="8"/>
  <c r="AX526" i="8"/>
  <c r="AX542" i="8" s="1"/>
  <c r="AS7" i="10"/>
  <c r="BB330" i="8"/>
  <c r="BH394" i="8"/>
  <c r="AX285" i="8"/>
  <c r="AY438" i="8"/>
  <c r="BA279" i="8"/>
  <c r="BH495" i="8"/>
  <c r="AZ573" i="8"/>
  <c r="BB613" i="8"/>
  <c r="AU8" i="10" s="1"/>
  <c r="BB216" i="8"/>
  <c r="BC181" i="8"/>
  <c r="BG37" i="10"/>
  <c r="BH4" i="10"/>
  <c r="BF240" i="8"/>
  <c r="BE228" i="8"/>
  <c r="AX387" i="8"/>
  <c r="AW422" i="8"/>
  <c r="AY488" i="8"/>
  <c r="AX234" i="8"/>
  <c r="BE618" i="8"/>
  <c r="AX17" i="10" s="1"/>
  <c r="BE467" i="8"/>
  <c r="BF432" i="8"/>
  <c r="BB169" i="8"/>
  <c r="BC134" i="8"/>
  <c r="BC617" i="8"/>
  <c r="BC420" i="8"/>
  <c r="BD381" i="8"/>
  <c r="AX140" i="8"/>
  <c r="BD291" i="8"/>
  <c r="BA550" i="8"/>
  <c r="AX187" i="8"/>
  <c r="AX336" i="8"/>
  <c r="BA612" i="8"/>
  <c r="BD482" i="8"/>
  <c r="BD342" i="8"/>
  <c r="BL494" i="8"/>
  <c r="AW468" i="8"/>
  <c r="AV469" i="8"/>
  <c r="BL402" i="8" l="1"/>
  <c r="BO497" i="8"/>
  <c r="BO253" i="8"/>
  <c r="BK404" i="8"/>
  <c r="BG292" i="8"/>
  <c r="BI355" i="8"/>
  <c r="BL356" i="8"/>
  <c r="BJ299" i="8"/>
  <c r="BE241" i="8"/>
  <c r="BF242" i="8"/>
  <c r="BJ347" i="8"/>
  <c r="BE556" i="8"/>
  <c r="BG302" i="8"/>
  <c r="BM393" i="8"/>
  <c r="BC555" i="8"/>
  <c r="BN502" i="8"/>
  <c r="BO252" i="8"/>
  <c r="BH403" i="8"/>
  <c r="BJ295" i="8"/>
  <c r="BI303" i="8"/>
  <c r="BK401" i="8"/>
  <c r="BK395" i="8"/>
  <c r="BF296" i="8"/>
  <c r="BJ351" i="8"/>
  <c r="BF506" i="8"/>
  <c r="BI244" i="8"/>
  <c r="BO407" i="8"/>
  <c r="BL306" i="8"/>
  <c r="BL305" i="8"/>
  <c r="BJ405" i="8"/>
  <c r="BF243" i="8"/>
  <c r="BN408" i="8"/>
  <c r="BA574" i="8"/>
  <c r="BI396" i="8"/>
  <c r="BK499" i="8"/>
  <c r="BG353" i="8"/>
  <c r="BH349" i="8"/>
  <c r="BI298" i="8"/>
  <c r="BN245" i="8"/>
  <c r="BM357" i="8"/>
  <c r="BR511" i="8"/>
  <c r="BK246" i="8"/>
  <c r="BI354" i="8"/>
  <c r="BO498" i="8"/>
  <c r="BH507" i="8"/>
  <c r="BD579" i="8"/>
  <c r="BL501" i="8"/>
  <c r="BM251" i="8"/>
  <c r="BN247" i="8"/>
  <c r="BF343" i="8"/>
  <c r="BG414" i="8"/>
  <c r="AY421" i="8"/>
  <c r="BB551" i="8"/>
  <c r="BP500" i="8"/>
  <c r="BK509" i="8"/>
  <c r="BJ508" i="8"/>
  <c r="BI399" i="8"/>
  <c r="BK304" i="8"/>
  <c r="BI293" i="8"/>
  <c r="BM496" i="8"/>
  <c r="BK300" i="8"/>
  <c r="BK397" i="8"/>
  <c r="BJ400" i="8"/>
  <c r="BI346" i="8"/>
  <c r="BQ255" i="8"/>
  <c r="BO248" i="8"/>
  <c r="BH348" i="8"/>
  <c r="BQ510" i="8"/>
  <c r="BH297" i="8"/>
  <c r="BJ350" i="8"/>
  <c r="BP249" i="8"/>
  <c r="BL406" i="8"/>
  <c r="BI345" i="8"/>
  <c r="BG294" i="8"/>
  <c r="BH398" i="8"/>
  <c r="BH414" i="8" s="1"/>
  <c r="BP254" i="8"/>
  <c r="BG344" i="8"/>
  <c r="BB578" i="8"/>
  <c r="BB279" i="8"/>
  <c r="BE291" i="8"/>
  <c r="BC330" i="8"/>
  <c r="AZ488" i="8"/>
  <c r="BG240" i="8"/>
  <c r="BA573" i="8"/>
  <c r="BF618" i="8"/>
  <c r="AY17" i="10" s="1"/>
  <c r="BF467" i="8"/>
  <c r="BG432" i="8"/>
  <c r="AY234" i="8"/>
  <c r="AY336" i="8"/>
  <c r="AY140" i="8"/>
  <c r="BC169" i="8"/>
  <c r="BD134" i="8"/>
  <c r="BH37" i="10"/>
  <c r="BI4" i="10"/>
  <c r="AZ438" i="8"/>
  <c r="BI394" i="8"/>
  <c r="AY187" i="8"/>
  <c r="BD617" i="8"/>
  <c r="BD420" i="8"/>
  <c r="BE381" i="8"/>
  <c r="BB550" i="8"/>
  <c r="BE482" i="8"/>
  <c r="AX468" i="8"/>
  <c r="AW469" i="8"/>
  <c r="BE342" i="8"/>
  <c r="BB612" i="8"/>
  <c r="AY387" i="8"/>
  <c r="AX422" i="8"/>
  <c r="BC613" i="8"/>
  <c r="AV8" i="10" s="1"/>
  <c r="BC216" i="8"/>
  <c r="BD181" i="8"/>
  <c r="AY285" i="8"/>
  <c r="AY526" i="8"/>
  <c r="AY542" i="8" s="1"/>
  <c r="BM494" i="8"/>
  <c r="AT7" i="10"/>
  <c r="BF228" i="8"/>
  <c r="BI495" i="8"/>
  <c r="BC551" i="8" l="1"/>
  <c r="BH344" i="8"/>
  <c r="BI398" i="8"/>
  <c r="BJ345" i="8"/>
  <c r="BQ249" i="8"/>
  <c r="BI297" i="8"/>
  <c r="BI348" i="8"/>
  <c r="BR255" i="8"/>
  <c r="BK400" i="8"/>
  <c r="BL300" i="8"/>
  <c r="BJ293" i="8"/>
  <c r="BJ399" i="8"/>
  <c r="BL509" i="8"/>
  <c r="BB574" i="8"/>
  <c r="BK351" i="8"/>
  <c r="BN393" i="8"/>
  <c r="AZ421" i="8"/>
  <c r="BN251" i="8"/>
  <c r="BP498" i="8"/>
  <c r="BL246" i="8"/>
  <c r="BN357" i="8"/>
  <c r="BJ298" i="8"/>
  <c r="BH353" i="8"/>
  <c r="BJ396" i="8"/>
  <c r="BO408" i="8"/>
  <c r="BK405" i="8"/>
  <c r="BM306" i="8"/>
  <c r="BJ244" i="8"/>
  <c r="BL395" i="8"/>
  <c r="BJ303" i="8"/>
  <c r="BI403" i="8"/>
  <c r="BO502" i="8"/>
  <c r="BE579" i="8"/>
  <c r="BG242" i="8"/>
  <c r="BK299" i="8"/>
  <c r="BJ355" i="8"/>
  <c r="BL404" i="8"/>
  <c r="BP497" i="8"/>
  <c r="BD555" i="8"/>
  <c r="BF556" i="8"/>
  <c r="BG343" i="8"/>
  <c r="BQ254" i="8"/>
  <c r="BH294" i="8"/>
  <c r="BM406" i="8"/>
  <c r="BK350" i="8"/>
  <c r="BR510" i="8"/>
  <c r="BP248" i="8"/>
  <c r="BJ346" i="8"/>
  <c r="BL397" i="8"/>
  <c r="BN496" i="8"/>
  <c r="BL304" i="8"/>
  <c r="BK508" i="8"/>
  <c r="BQ500" i="8"/>
  <c r="BO247" i="8"/>
  <c r="BM501" i="8"/>
  <c r="BI507" i="8"/>
  <c r="BJ354" i="8"/>
  <c r="BS511" i="8"/>
  <c r="BO245" i="8"/>
  <c r="BI349" i="8"/>
  <c r="BL499" i="8"/>
  <c r="BG243" i="8"/>
  <c r="BM305" i="8"/>
  <c r="BP407" i="8"/>
  <c r="BG506" i="8"/>
  <c r="BG296" i="8"/>
  <c r="BL401" i="8"/>
  <c r="BK295" i="8"/>
  <c r="BP252" i="8"/>
  <c r="BC578" i="8"/>
  <c r="BH302" i="8"/>
  <c r="BK347" i="8"/>
  <c r="BF241" i="8"/>
  <c r="BM356" i="8"/>
  <c r="BH292" i="8"/>
  <c r="BP253" i="8"/>
  <c r="BM402" i="8"/>
  <c r="BF482" i="8"/>
  <c r="AZ187" i="8"/>
  <c r="BA438" i="8"/>
  <c r="BD169" i="8"/>
  <c r="BE134" i="8"/>
  <c r="AZ387" i="8"/>
  <c r="AY422" i="8"/>
  <c r="BJ4" i="10"/>
  <c r="BI37" i="10"/>
  <c r="BC550" i="8"/>
  <c r="AZ234" i="8"/>
  <c r="BA488" i="8"/>
  <c r="BJ394" i="8"/>
  <c r="BI414" i="8"/>
  <c r="BC612" i="8"/>
  <c r="AZ336" i="8"/>
  <c r="BG618" i="8"/>
  <c r="AZ17" i="10" s="1"/>
  <c r="BG467" i="8"/>
  <c r="BH432" i="8"/>
  <c r="BF291" i="8"/>
  <c r="BN494" i="8"/>
  <c r="AZ285" i="8"/>
  <c r="AU7" i="10"/>
  <c r="BB573" i="8"/>
  <c r="AY468" i="8"/>
  <c r="AX469" i="8"/>
  <c r="BF342" i="8"/>
  <c r="BE420" i="8"/>
  <c r="BE617" i="8"/>
  <c r="BF381" i="8"/>
  <c r="AZ140" i="8"/>
  <c r="BD330" i="8"/>
  <c r="BC279" i="8"/>
  <c r="BJ495" i="8"/>
  <c r="BD216" i="8"/>
  <c r="BD613" i="8"/>
  <c r="AW8" i="10" s="1"/>
  <c r="BE181" i="8"/>
  <c r="BG228" i="8"/>
  <c r="AZ526" i="8"/>
  <c r="AZ542" i="8" s="1"/>
  <c r="BH240" i="8"/>
  <c r="BG556" i="8" l="1"/>
  <c r="BI292" i="8"/>
  <c r="BI302" i="8"/>
  <c r="BM401" i="8"/>
  <c r="BN305" i="8"/>
  <c r="BP245" i="8"/>
  <c r="BN501" i="8"/>
  <c r="BO496" i="8"/>
  <c r="BS510" i="8"/>
  <c r="BR254" i="8"/>
  <c r="BM404" i="8"/>
  <c r="BO393" i="8"/>
  <c r="BE555" i="8"/>
  <c r="BN356" i="8"/>
  <c r="BH296" i="8"/>
  <c r="BH243" i="8"/>
  <c r="BJ349" i="8"/>
  <c r="BJ507" i="8"/>
  <c r="BR500" i="8"/>
  <c r="BM397" i="8"/>
  <c r="BL350" i="8"/>
  <c r="BF579" i="8"/>
  <c r="BK355" i="8"/>
  <c r="BP502" i="8"/>
  <c r="BK244" i="8"/>
  <c r="BL405" i="8"/>
  <c r="BK396" i="8"/>
  <c r="BK298" i="8"/>
  <c r="BM246" i="8"/>
  <c r="BO251" i="8"/>
  <c r="BK399" i="8"/>
  <c r="BM300" i="8"/>
  <c r="BS255" i="8"/>
  <c r="BJ297" i="8"/>
  <c r="BK345" i="8"/>
  <c r="BI344" i="8"/>
  <c r="BQ253" i="8"/>
  <c r="BL347" i="8"/>
  <c r="BL295" i="8"/>
  <c r="BQ407" i="8"/>
  <c r="BP247" i="8"/>
  <c r="BM304" i="8"/>
  <c r="BQ248" i="8"/>
  <c r="BI294" i="8"/>
  <c r="BQ497" i="8"/>
  <c r="BH242" i="8"/>
  <c r="BK303" i="8"/>
  <c r="BD551" i="8"/>
  <c r="BA421" i="8"/>
  <c r="BN402" i="8"/>
  <c r="BG241" i="8"/>
  <c r="BQ252" i="8"/>
  <c r="BH506" i="8"/>
  <c r="BM499" i="8"/>
  <c r="BK354" i="8"/>
  <c r="BL508" i="8"/>
  <c r="BK346" i="8"/>
  <c r="BN406" i="8"/>
  <c r="BH343" i="8"/>
  <c r="BD578" i="8"/>
  <c r="BL299" i="8"/>
  <c r="BJ403" i="8"/>
  <c r="BM395" i="8"/>
  <c r="BN306" i="8"/>
  <c r="BP408" i="8"/>
  <c r="BI353" i="8"/>
  <c r="BO357" i="8"/>
  <c r="BQ498" i="8"/>
  <c r="BL351" i="8"/>
  <c r="BM509" i="8"/>
  <c r="BK293" i="8"/>
  <c r="BL400" i="8"/>
  <c r="BJ348" i="8"/>
  <c r="BR249" i="8"/>
  <c r="BJ398" i="8"/>
  <c r="BJ414" i="8" s="1"/>
  <c r="BC574" i="8"/>
  <c r="BD279" i="8"/>
  <c r="BJ37" i="10"/>
  <c r="BK4" i="10"/>
  <c r="BD612" i="8"/>
  <c r="BK495" i="8"/>
  <c r="BD550" i="8"/>
  <c r="BA336" i="8"/>
  <c r="BB488" i="8"/>
  <c r="BE613" i="8"/>
  <c r="AX8" i="10" s="1"/>
  <c r="BE216" i="8"/>
  <c r="BF181" i="8"/>
  <c r="BA140" i="8"/>
  <c r="BG342" i="8"/>
  <c r="BA285" i="8"/>
  <c r="BB438" i="8"/>
  <c r="BA526" i="8"/>
  <c r="BA542" i="8" s="1"/>
  <c r="BE330" i="8"/>
  <c r="BO494" i="8"/>
  <c r="BG291" i="8"/>
  <c r="AV7" i="10"/>
  <c r="BH228" i="8"/>
  <c r="BA187" i="8"/>
  <c r="BF420" i="8"/>
  <c r="BF617" i="8"/>
  <c r="BG381" i="8"/>
  <c r="BI240" i="8"/>
  <c r="AZ468" i="8"/>
  <c r="AY469" i="8"/>
  <c r="BH618" i="8"/>
  <c r="BA17" i="10" s="1"/>
  <c r="BH467" i="8"/>
  <c r="BI432" i="8"/>
  <c r="BK394" i="8"/>
  <c r="BA234" i="8"/>
  <c r="BA387" i="8"/>
  <c r="AZ422" i="8"/>
  <c r="BG482" i="8"/>
  <c r="BC573" i="8"/>
  <c r="BE169" i="8"/>
  <c r="BF134" i="8"/>
  <c r="BE551" i="8" l="1"/>
  <c r="BS249" i="8"/>
  <c r="BM400" i="8"/>
  <c r="BR498" i="8"/>
  <c r="BO306" i="8"/>
  <c r="BO406" i="8"/>
  <c r="BN499" i="8"/>
  <c r="BI242" i="8"/>
  <c r="BN304" i="8"/>
  <c r="BM347" i="8"/>
  <c r="BK297" i="8"/>
  <c r="BB421" i="8"/>
  <c r="BK398" i="8"/>
  <c r="BL293" i="8"/>
  <c r="BP357" i="8"/>
  <c r="BN395" i="8"/>
  <c r="BI343" i="8"/>
  <c r="BL354" i="8"/>
  <c r="BH241" i="8"/>
  <c r="BR497" i="8"/>
  <c r="BQ247" i="8"/>
  <c r="BR253" i="8"/>
  <c r="BN246" i="8"/>
  <c r="BL396" i="8"/>
  <c r="BL244" i="8"/>
  <c r="BL355" i="8"/>
  <c r="BM350" i="8"/>
  <c r="BS500" i="8"/>
  <c r="BK349" i="8"/>
  <c r="BI296" i="8"/>
  <c r="BE578" i="8"/>
  <c r="BN404" i="8"/>
  <c r="BO501" i="8"/>
  <c r="BO305" i="8"/>
  <c r="BJ302" i="8"/>
  <c r="BK348" i="8"/>
  <c r="BM351" i="8"/>
  <c r="BQ408" i="8"/>
  <c r="BM299" i="8"/>
  <c r="BL346" i="8"/>
  <c r="BI506" i="8"/>
  <c r="BL303" i="8"/>
  <c r="BR248" i="8"/>
  <c r="BM295" i="8"/>
  <c r="BL345" i="8"/>
  <c r="BL399" i="8"/>
  <c r="BF555" i="8"/>
  <c r="BR252" i="8"/>
  <c r="BP393" i="8"/>
  <c r="BN401" i="8"/>
  <c r="BH556" i="8"/>
  <c r="BN509" i="8"/>
  <c r="BJ353" i="8"/>
  <c r="BK403" i="8"/>
  <c r="BM508" i="8"/>
  <c r="BO402" i="8"/>
  <c r="BD574" i="8"/>
  <c r="BJ294" i="8"/>
  <c r="BR407" i="8"/>
  <c r="BJ344" i="8"/>
  <c r="BN300" i="8"/>
  <c r="BP251" i="8"/>
  <c r="BL298" i="8"/>
  <c r="BM405" i="8"/>
  <c r="BQ502" i="8"/>
  <c r="BN397" i="8"/>
  <c r="BK507" i="8"/>
  <c r="BI243" i="8"/>
  <c r="BO356" i="8"/>
  <c r="BS254" i="8"/>
  <c r="BP496" i="8"/>
  <c r="BQ245" i="8"/>
  <c r="BJ292" i="8"/>
  <c r="BG579" i="8"/>
  <c r="BI618" i="8"/>
  <c r="BB17" i="10" s="1"/>
  <c r="BI467" i="8"/>
  <c r="BJ432" i="8"/>
  <c r="BP494" i="8"/>
  <c r="BL495" i="8"/>
  <c r="BB526" i="8"/>
  <c r="BB542" i="8" s="1"/>
  <c r="BC438" i="8"/>
  <c r="BC488" i="8"/>
  <c r="BH291" i="8"/>
  <c r="BI228" i="8"/>
  <c r="BF169" i="8"/>
  <c r="BG134" i="8"/>
  <c r="BA468" i="8"/>
  <c r="AZ469" i="8"/>
  <c r="BB140" i="8"/>
  <c r="AW7" i="10"/>
  <c r="BB387" i="8"/>
  <c r="BA422" i="8"/>
  <c r="BE550" i="8"/>
  <c r="BH482" i="8"/>
  <c r="BB234" i="8"/>
  <c r="BB187" i="8"/>
  <c r="BB285" i="8"/>
  <c r="BB336" i="8"/>
  <c r="BE279" i="8"/>
  <c r="BH342" i="8"/>
  <c r="BG420" i="8"/>
  <c r="BG617" i="8"/>
  <c r="BH381" i="8"/>
  <c r="BE612" i="8"/>
  <c r="BL394" i="8"/>
  <c r="BK414" i="8"/>
  <c r="BJ240" i="8"/>
  <c r="BF330" i="8"/>
  <c r="BF613" i="8"/>
  <c r="AY8" i="10" s="1"/>
  <c r="BF216" i="8"/>
  <c r="BG181" i="8"/>
  <c r="BD573" i="8"/>
  <c r="BL4" i="10"/>
  <c r="BK37" i="10"/>
  <c r="BO397" i="8" l="1"/>
  <c r="BQ251" i="8"/>
  <c r="BK294" i="8"/>
  <c r="BL403" i="8"/>
  <c r="BO401" i="8"/>
  <c r="BM399" i="8"/>
  <c r="BM303" i="8"/>
  <c r="BR408" i="8"/>
  <c r="BP305" i="8"/>
  <c r="BJ296" i="8"/>
  <c r="BM355" i="8"/>
  <c r="BI556" i="8"/>
  <c r="BQ393" i="8"/>
  <c r="BF551" i="8"/>
  <c r="BQ496" i="8"/>
  <c r="BL507" i="8"/>
  <c r="BM298" i="8"/>
  <c r="BS407" i="8"/>
  <c r="BK353" i="8"/>
  <c r="BH579" i="8"/>
  <c r="BF578" i="8"/>
  <c r="BS248" i="8"/>
  <c r="BN299" i="8"/>
  <c r="BK302" i="8"/>
  <c r="BL349" i="8"/>
  <c r="BM244" i="8"/>
  <c r="BO246" i="8"/>
  <c r="BR247" i="8"/>
  <c r="BI241" i="8"/>
  <c r="BJ343" i="8"/>
  <c r="BQ357" i="8"/>
  <c r="BL398" i="8"/>
  <c r="BL414" i="8" s="1"/>
  <c r="BL297" i="8"/>
  <c r="BO304" i="8"/>
  <c r="BO499" i="8"/>
  <c r="BP306" i="8"/>
  <c r="BN400" i="8"/>
  <c r="BE574" i="8"/>
  <c r="BK292" i="8"/>
  <c r="BP356" i="8"/>
  <c r="BR502" i="8"/>
  <c r="BO300" i="8"/>
  <c r="BN508" i="8"/>
  <c r="BM345" i="8"/>
  <c r="BJ506" i="8"/>
  <c r="BN351" i="8"/>
  <c r="BP501" i="8"/>
  <c r="BN350" i="8"/>
  <c r="BG555" i="8"/>
  <c r="BC421" i="8"/>
  <c r="BR245" i="8"/>
  <c r="BJ243" i="8"/>
  <c r="BN405" i="8"/>
  <c r="BK344" i="8"/>
  <c r="BP402" i="8"/>
  <c r="BO509" i="8"/>
  <c r="BS252" i="8"/>
  <c r="BN295" i="8"/>
  <c r="BM346" i="8"/>
  <c r="BL348" i="8"/>
  <c r="BO404" i="8"/>
  <c r="BM396" i="8"/>
  <c r="BS253" i="8"/>
  <c r="BS497" i="8"/>
  <c r="BM354" i="8"/>
  <c r="BO395" i="8"/>
  <c r="BM293" i="8"/>
  <c r="BN347" i="8"/>
  <c r="BJ242" i="8"/>
  <c r="BP406" i="8"/>
  <c r="BS498" i="8"/>
  <c r="BL37" i="10"/>
  <c r="BM4" i="10"/>
  <c r="BF279" i="8"/>
  <c r="BI482" i="8"/>
  <c r="BF550" i="8"/>
  <c r="BG330" i="8"/>
  <c r="BM394" i="8"/>
  <c r="BC285" i="8"/>
  <c r="BF612" i="8"/>
  <c r="BD488" i="8"/>
  <c r="BC140" i="8"/>
  <c r="BJ228" i="8"/>
  <c r="BE573" i="8"/>
  <c r="BD438" i="8"/>
  <c r="BM495" i="8"/>
  <c r="BG613" i="8"/>
  <c r="AZ8" i="10" s="1"/>
  <c r="BG216" i="8"/>
  <c r="BH181" i="8"/>
  <c r="BH420" i="8"/>
  <c r="BH617" i="8"/>
  <c r="BI381" i="8"/>
  <c r="BI342" i="8"/>
  <c r="BC526" i="8"/>
  <c r="BC542" i="8" s="1"/>
  <c r="BQ494" i="8"/>
  <c r="BC187" i="8"/>
  <c r="BC387" i="8"/>
  <c r="BB422" i="8"/>
  <c r="BB468" i="8"/>
  <c r="BA469" i="8"/>
  <c r="BJ618" i="8"/>
  <c r="BC17" i="10" s="1"/>
  <c r="BJ467" i="8"/>
  <c r="BK432" i="8"/>
  <c r="BK240" i="8"/>
  <c r="BI291" i="8"/>
  <c r="AX7" i="10"/>
  <c r="BC336" i="8"/>
  <c r="BC234" i="8"/>
  <c r="BG169" i="8"/>
  <c r="BH134" i="8"/>
  <c r="BJ556" i="8" l="1"/>
  <c r="BH555" i="8"/>
  <c r="BO347" i="8"/>
  <c r="BM348" i="8"/>
  <c r="BO295" i="8"/>
  <c r="BL344" i="8"/>
  <c r="BO351" i="8"/>
  <c r="BP300" i="8"/>
  <c r="BQ306" i="8"/>
  <c r="BR393" i="8"/>
  <c r="BG551" i="8"/>
  <c r="BN293" i="8"/>
  <c r="BO405" i="8"/>
  <c r="BQ501" i="8"/>
  <c r="BO508" i="8"/>
  <c r="BL292" i="8"/>
  <c r="BP499" i="8"/>
  <c r="BR357" i="8"/>
  <c r="BJ241" i="8"/>
  <c r="BM349" i="8"/>
  <c r="BO299" i="8"/>
  <c r="BL353" i="8"/>
  <c r="BN298" i="8"/>
  <c r="BR496" i="8"/>
  <c r="BN355" i="8"/>
  <c r="BQ305" i="8"/>
  <c r="BN303" i="8"/>
  <c r="BP401" i="8"/>
  <c r="BL294" i="8"/>
  <c r="BP397" i="8"/>
  <c r="BK242" i="8"/>
  <c r="BN354" i="8"/>
  <c r="BP404" i="8"/>
  <c r="BN346" i="8"/>
  <c r="BQ402" i="8"/>
  <c r="BS245" i="8"/>
  <c r="BG578" i="8"/>
  <c r="BK506" i="8"/>
  <c r="BS502" i="8"/>
  <c r="BO400" i="8"/>
  <c r="BM297" i="8"/>
  <c r="BP246" i="8"/>
  <c r="BD421" i="8"/>
  <c r="BL302" i="8"/>
  <c r="BQ406" i="8"/>
  <c r="BP395" i="8"/>
  <c r="BN396" i="8"/>
  <c r="BP509" i="8"/>
  <c r="BK243" i="8"/>
  <c r="BO350" i="8"/>
  <c r="BN345" i="8"/>
  <c r="BQ356" i="8"/>
  <c r="BP304" i="8"/>
  <c r="BM398" i="8"/>
  <c r="BK343" i="8"/>
  <c r="BS247" i="8"/>
  <c r="BN244" i="8"/>
  <c r="BM507" i="8"/>
  <c r="BF574" i="8"/>
  <c r="BI579" i="8"/>
  <c r="BK296" i="8"/>
  <c r="BS408" i="8"/>
  <c r="BN399" i="8"/>
  <c r="BM403" i="8"/>
  <c r="BR251" i="8"/>
  <c r="BJ291" i="8"/>
  <c r="BG550" i="8"/>
  <c r="BC468" i="8"/>
  <c r="BB469" i="8"/>
  <c r="BI617" i="8"/>
  <c r="BI420" i="8"/>
  <c r="BJ381" i="8"/>
  <c r="AY7" i="10"/>
  <c r="BG279" i="8"/>
  <c r="BR494" i="8"/>
  <c r="BD234" i="8"/>
  <c r="BD387" i="8"/>
  <c r="BC422" i="8"/>
  <c r="BN495" i="8"/>
  <c r="BK228" i="8"/>
  <c r="BL240" i="8"/>
  <c r="BD526" i="8"/>
  <c r="BD542" i="8" s="1"/>
  <c r="BH216" i="8"/>
  <c r="BH613" i="8"/>
  <c r="BA8" i="10" s="1"/>
  <c r="BI181" i="8"/>
  <c r="BH169" i="8"/>
  <c r="BI134" i="8"/>
  <c r="BD336" i="8"/>
  <c r="BK618" i="8"/>
  <c r="BD17" i="10" s="1"/>
  <c r="BK467" i="8"/>
  <c r="BL432" i="8"/>
  <c r="BD187" i="8"/>
  <c r="BE438" i="8"/>
  <c r="BD285" i="8"/>
  <c r="BN394" i="8"/>
  <c r="BM414" i="8"/>
  <c r="BH330" i="8"/>
  <c r="BF573" i="8"/>
  <c r="BM37" i="10"/>
  <c r="BN4" i="10"/>
  <c r="BG612" i="8"/>
  <c r="BJ342" i="8"/>
  <c r="BD140" i="8"/>
  <c r="BE488" i="8"/>
  <c r="BJ482" i="8"/>
  <c r="BN403" i="8" l="1"/>
  <c r="BR356" i="8"/>
  <c r="BP350" i="8"/>
  <c r="BQ395" i="8"/>
  <c r="BQ246" i="8"/>
  <c r="BL506" i="8"/>
  <c r="BO346" i="8"/>
  <c r="BQ401" i="8"/>
  <c r="BE421" i="8"/>
  <c r="BK556" i="8"/>
  <c r="BS251" i="8"/>
  <c r="BL296" i="8"/>
  <c r="BL343" i="8"/>
  <c r="BO345" i="8"/>
  <c r="BO396" i="8"/>
  <c r="BR402" i="8"/>
  <c r="BL242" i="8"/>
  <c r="BO303" i="8"/>
  <c r="BO355" i="8"/>
  <c r="BO298" i="8"/>
  <c r="BP299" i="8"/>
  <c r="BK241" i="8"/>
  <c r="BQ499" i="8"/>
  <c r="BP508" i="8"/>
  <c r="BP405" i="8"/>
  <c r="BG574" i="8"/>
  <c r="BR306" i="8"/>
  <c r="BP351" i="8"/>
  <c r="BP295" i="8"/>
  <c r="BP347" i="8"/>
  <c r="BJ579" i="8"/>
  <c r="BO399" i="8"/>
  <c r="BO244" i="8"/>
  <c r="BQ304" i="8"/>
  <c r="BL243" i="8"/>
  <c r="BR406" i="8"/>
  <c r="BN297" i="8"/>
  <c r="BQ404" i="8"/>
  <c r="BM294" i="8"/>
  <c r="BH551" i="8"/>
  <c r="BI555" i="8"/>
  <c r="BS393" i="8"/>
  <c r="BN507" i="8"/>
  <c r="BN398" i="8"/>
  <c r="BQ509" i="8"/>
  <c r="BM302" i="8"/>
  <c r="BP400" i="8"/>
  <c r="BO354" i="8"/>
  <c r="BQ397" i="8"/>
  <c r="BR305" i="8"/>
  <c r="BS496" i="8"/>
  <c r="BM353" i="8"/>
  <c r="BN349" i="8"/>
  <c r="BS357" i="8"/>
  <c r="BM292" i="8"/>
  <c r="BR501" i="8"/>
  <c r="BO293" i="8"/>
  <c r="BQ300" i="8"/>
  <c r="BM344" i="8"/>
  <c r="BN348" i="8"/>
  <c r="BH578" i="8"/>
  <c r="BI330" i="8"/>
  <c r="BI169" i="8"/>
  <c r="BJ134" i="8"/>
  <c r="BE234" i="8"/>
  <c r="BG573" i="8"/>
  <c r="BF438" i="8"/>
  <c r="BH550" i="8"/>
  <c r="BH279" i="8"/>
  <c r="BJ420" i="8"/>
  <c r="BJ617" i="8"/>
  <c r="BK381" i="8"/>
  <c r="BF488" i="8"/>
  <c r="BE187" i="8"/>
  <c r="BH612" i="8"/>
  <c r="BS494" i="8"/>
  <c r="BK291" i="8"/>
  <c r="AZ7" i="10"/>
  <c r="BL618" i="8"/>
  <c r="BE17" i="10" s="1"/>
  <c r="BL467" i="8"/>
  <c r="BM432" i="8"/>
  <c r="BE526" i="8"/>
  <c r="BE542" i="8" s="1"/>
  <c r="BI613" i="8"/>
  <c r="BB8" i="10" s="1"/>
  <c r="BI216" i="8"/>
  <c r="BJ181" i="8"/>
  <c r="BK482" i="8"/>
  <c r="BE140" i="8"/>
  <c r="BO4" i="10"/>
  <c r="BN37" i="10"/>
  <c r="BO394" i="8"/>
  <c r="BO495" i="8"/>
  <c r="BE336" i="8"/>
  <c r="BK342" i="8"/>
  <c r="BM240" i="8"/>
  <c r="BD468" i="8"/>
  <c r="BC469" i="8"/>
  <c r="BE285" i="8"/>
  <c r="BL228" i="8"/>
  <c r="BE387" i="8"/>
  <c r="BD422" i="8"/>
  <c r="BN344" i="8" l="1"/>
  <c r="BJ555" i="8"/>
  <c r="BO348" i="8"/>
  <c r="BS501" i="8"/>
  <c r="BN353" i="8"/>
  <c r="BP354" i="8"/>
  <c r="BO398" i="8"/>
  <c r="BH574" i="8"/>
  <c r="BS406" i="8"/>
  <c r="BP399" i="8"/>
  <c r="BQ351" i="8"/>
  <c r="BL241" i="8"/>
  <c r="BN292" i="8"/>
  <c r="BQ400" i="8"/>
  <c r="BO507" i="8"/>
  <c r="BI578" i="8"/>
  <c r="BO297" i="8"/>
  <c r="BP244" i="8"/>
  <c r="BS306" i="8"/>
  <c r="BQ405" i="8"/>
  <c r="BR499" i="8"/>
  <c r="BQ299" i="8"/>
  <c r="BP355" i="8"/>
  <c r="BM242" i="8"/>
  <c r="BP396" i="8"/>
  <c r="BM343" i="8"/>
  <c r="BK579" i="8"/>
  <c r="BR401" i="8"/>
  <c r="BM506" i="8"/>
  <c r="BR395" i="8"/>
  <c r="BS356" i="8"/>
  <c r="BI551" i="8"/>
  <c r="BL556" i="8"/>
  <c r="BP293" i="8"/>
  <c r="BO349" i="8"/>
  <c r="BR397" i="8"/>
  <c r="BR509" i="8"/>
  <c r="BN294" i="8"/>
  <c r="BM243" i="8"/>
  <c r="BQ295" i="8"/>
  <c r="BN414" i="8"/>
  <c r="BF421" i="8"/>
  <c r="BR300" i="8"/>
  <c r="BS305" i="8"/>
  <c r="BN302" i="8"/>
  <c r="BR404" i="8"/>
  <c r="BR304" i="8"/>
  <c r="BQ347" i="8"/>
  <c r="BQ508" i="8"/>
  <c r="BP298" i="8"/>
  <c r="BP303" i="8"/>
  <c r="BS402" i="8"/>
  <c r="BP345" i="8"/>
  <c r="BM296" i="8"/>
  <c r="BP346" i="8"/>
  <c r="BR246" i="8"/>
  <c r="BQ350" i="8"/>
  <c r="BO403" i="8"/>
  <c r="BM228" i="8"/>
  <c r="BJ613" i="8"/>
  <c r="BC8" i="10" s="1"/>
  <c r="BJ216" i="8"/>
  <c r="BK181" i="8"/>
  <c r="BA7" i="10"/>
  <c r="BE468" i="8"/>
  <c r="BD469" i="8"/>
  <c r="BP4" i="10"/>
  <c r="BO37" i="10"/>
  <c r="BF526" i="8"/>
  <c r="BF542" i="8" s="1"/>
  <c r="BI279" i="8"/>
  <c r="BF336" i="8"/>
  <c r="BL291" i="8"/>
  <c r="BF187" i="8"/>
  <c r="BJ169" i="8"/>
  <c r="BK134" i="8"/>
  <c r="BG438" i="8"/>
  <c r="BF140" i="8"/>
  <c r="BM618" i="8"/>
  <c r="BF17" i="10" s="1"/>
  <c r="BM467" i="8"/>
  <c r="BN432" i="8"/>
  <c r="BI550" i="8"/>
  <c r="BF285" i="8"/>
  <c r="BN240" i="8"/>
  <c r="BL482" i="8"/>
  <c r="BI612" i="8"/>
  <c r="BG488" i="8"/>
  <c r="BF234" i="8"/>
  <c r="BJ330" i="8"/>
  <c r="BK617" i="8"/>
  <c r="BK420" i="8"/>
  <c r="BL381" i="8"/>
  <c r="BH573" i="8"/>
  <c r="BF387" i="8"/>
  <c r="BE422" i="8"/>
  <c r="BL342" i="8"/>
  <c r="BP495" i="8"/>
  <c r="BP394" i="8"/>
  <c r="BO414" i="8"/>
  <c r="BN243" i="8" l="1"/>
  <c r="BR350" i="8"/>
  <c r="BQ346" i="8"/>
  <c r="BQ345" i="8"/>
  <c r="BQ303" i="8"/>
  <c r="BR508" i="8"/>
  <c r="BS304" i="8"/>
  <c r="BO302" i="8"/>
  <c r="BS300" i="8"/>
  <c r="BG421" i="8"/>
  <c r="BO294" i="8"/>
  <c r="BS397" i="8"/>
  <c r="BQ293" i="8"/>
  <c r="BI574" i="8"/>
  <c r="BS395" i="8"/>
  <c r="BS401" i="8"/>
  <c r="BN343" i="8"/>
  <c r="BN242" i="8"/>
  <c r="BR299" i="8"/>
  <c r="BR405" i="8"/>
  <c r="BQ244" i="8"/>
  <c r="BR400" i="8"/>
  <c r="BM241" i="8"/>
  <c r="BQ399" i="8"/>
  <c r="BQ354" i="8"/>
  <c r="BJ578" i="8"/>
  <c r="BM556" i="8"/>
  <c r="BR295" i="8"/>
  <c r="BK555" i="8"/>
  <c r="BJ551" i="8"/>
  <c r="BP403" i="8"/>
  <c r="BS246" i="8"/>
  <c r="BN296" i="8"/>
  <c r="BQ298" i="8"/>
  <c r="BR347" i="8"/>
  <c r="BS404" i="8"/>
  <c r="BS509" i="8"/>
  <c r="BP349" i="8"/>
  <c r="BL579" i="8"/>
  <c r="BN506" i="8"/>
  <c r="BQ396" i="8"/>
  <c r="BQ355" i="8"/>
  <c r="BS499" i="8"/>
  <c r="BP297" i="8"/>
  <c r="BP507" i="8"/>
  <c r="BO292" i="8"/>
  <c r="BR351" i="8"/>
  <c r="BP398" i="8"/>
  <c r="BP414" i="8" s="1"/>
  <c r="BO353" i="8"/>
  <c r="BP348" i="8"/>
  <c r="BO344" i="8"/>
  <c r="BB7" i="10"/>
  <c r="BG526" i="8"/>
  <c r="BG542" i="8" s="1"/>
  <c r="BK330" i="8"/>
  <c r="BH488" i="8"/>
  <c r="BO240" i="8"/>
  <c r="BK613" i="8"/>
  <c r="BD8" i="10" s="1"/>
  <c r="BK216" i="8"/>
  <c r="BL181" i="8"/>
  <c r="BQ394" i="8"/>
  <c r="BN618" i="8"/>
  <c r="BG17" i="10" s="1"/>
  <c r="BN467" i="8"/>
  <c r="BO432" i="8"/>
  <c r="BG387" i="8"/>
  <c r="BF422" i="8"/>
  <c r="BM482" i="8"/>
  <c r="BH438" i="8"/>
  <c r="BG187" i="8"/>
  <c r="BG336" i="8"/>
  <c r="BP37" i="10"/>
  <c r="BQ4" i="10"/>
  <c r="BQ37" i="10" s="1"/>
  <c r="BG285" i="8"/>
  <c r="BK169" i="8"/>
  <c r="BL134" i="8"/>
  <c r="BM291" i="8"/>
  <c r="BN228" i="8"/>
  <c r="BQ495" i="8"/>
  <c r="BG234" i="8"/>
  <c r="BJ550" i="8"/>
  <c r="BJ279" i="8"/>
  <c r="BM342" i="8"/>
  <c r="BL617" i="8"/>
  <c r="BL420" i="8"/>
  <c r="BM381" i="8"/>
  <c r="BI573" i="8"/>
  <c r="BG140" i="8"/>
  <c r="BJ612" i="8"/>
  <c r="BF468" i="8"/>
  <c r="BE469" i="8"/>
  <c r="BK551" i="8" l="1"/>
  <c r="BP353" i="8"/>
  <c r="BQ507" i="8"/>
  <c r="BR396" i="8"/>
  <c r="BJ574" i="8"/>
  <c r="BM579" i="8"/>
  <c r="BR244" i="8"/>
  <c r="BS295" i="8"/>
  <c r="BH421" i="8"/>
  <c r="BL555" i="8"/>
  <c r="BQ348" i="8"/>
  <c r="BP292" i="8"/>
  <c r="BR355" i="8"/>
  <c r="BQ349" i="8"/>
  <c r="BO296" i="8"/>
  <c r="BR399" i="8"/>
  <c r="BS405" i="8"/>
  <c r="BO242" i="8"/>
  <c r="BP302" i="8"/>
  <c r="BS508" i="8"/>
  <c r="BR345" i="8"/>
  <c r="BS350" i="8"/>
  <c r="BQ398" i="8"/>
  <c r="BQ414" i="8" s="1"/>
  <c r="BQ297" i="8"/>
  <c r="BO506" i="8"/>
  <c r="BS347" i="8"/>
  <c r="BQ403" i="8"/>
  <c r="BK578" i="8"/>
  <c r="BS400" i="8"/>
  <c r="BN556" i="8"/>
  <c r="BP344" i="8"/>
  <c r="BS351" i="8"/>
  <c r="BR298" i="8"/>
  <c r="BR354" i="8"/>
  <c r="BN241" i="8"/>
  <c r="BS299" i="8"/>
  <c r="BO343" i="8"/>
  <c r="BR293" i="8"/>
  <c r="BP294" i="8"/>
  <c r="BR303" i="8"/>
  <c r="BR346" i="8"/>
  <c r="BO243" i="8"/>
  <c r="BK550" i="8"/>
  <c r="BL169" i="8"/>
  <c r="BM134" i="8"/>
  <c r="BN482" i="8"/>
  <c r="BG468" i="8"/>
  <c r="BF469" i="8"/>
  <c r="BN342" i="8"/>
  <c r="BR495" i="8"/>
  <c r="BK612" i="8"/>
  <c r="BR394" i="8"/>
  <c r="BP240" i="8"/>
  <c r="BH526" i="8"/>
  <c r="BH542" i="8" s="1"/>
  <c r="BH336" i="8"/>
  <c r="BO618" i="8"/>
  <c r="BH17" i="10" s="1"/>
  <c r="BO467" i="8"/>
  <c r="BP432" i="8"/>
  <c r="BJ573" i="8"/>
  <c r="BO228" i="8"/>
  <c r="BH387" i="8"/>
  <c r="BG422" i="8"/>
  <c r="BL613" i="8"/>
  <c r="BE8" i="10" s="1"/>
  <c r="BL216" i="8"/>
  <c r="BM181" i="8"/>
  <c r="BH285" i="8"/>
  <c r="BH187" i="8"/>
  <c r="BI488" i="8"/>
  <c r="BL330" i="8"/>
  <c r="BH140" i="8"/>
  <c r="BC7" i="10"/>
  <c r="BH234" i="8"/>
  <c r="BN291" i="8"/>
  <c r="BM420" i="8"/>
  <c r="BM617" i="8"/>
  <c r="BN381" i="8"/>
  <c r="BK279" i="8"/>
  <c r="BI438" i="8"/>
  <c r="BL551" i="8" l="1"/>
  <c r="BP243" i="8"/>
  <c r="BN579" i="8"/>
  <c r="BI421" i="8"/>
  <c r="BQ294" i="8"/>
  <c r="BO241" i="8"/>
  <c r="BP506" i="8"/>
  <c r="BR398" i="8"/>
  <c r="BQ302" i="8"/>
  <c r="BP296" i="8"/>
  <c r="BS355" i="8"/>
  <c r="BR348" i="8"/>
  <c r="BS244" i="8"/>
  <c r="BR507" i="8"/>
  <c r="BK574" i="8"/>
  <c r="BS303" i="8"/>
  <c r="BM555" i="8"/>
  <c r="BS346" i="8"/>
  <c r="BP343" i="8"/>
  <c r="BS298" i="8"/>
  <c r="BQ344" i="8"/>
  <c r="BR403" i="8"/>
  <c r="BS345" i="8"/>
  <c r="BO556" i="8"/>
  <c r="BS293" i="8"/>
  <c r="BS354" i="8"/>
  <c r="BR297" i="8"/>
  <c r="BP242" i="8"/>
  <c r="BS399" i="8"/>
  <c r="BR349" i="8"/>
  <c r="BQ292" i="8"/>
  <c r="BL578" i="8"/>
  <c r="BS396" i="8"/>
  <c r="BQ353" i="8"/>
  <c r="BI285" i="8"/>
  <c r="BI336" i="8"/>
  <c r="BS394" i="8"/>
  <c r="BL550" i="8"/>
  <c r="BI234" i="8"/>
  <c r="BI387" i="8"/>
  <c r="BH422" i="8"/>
  <c r="BP618" i="8"/>
  <c r="BI17" i="10" s="1"/>
  <c r="BP467" i="8"/>
  <c r="BQ432" i="8"/>
  <c r="BI526" i="8"/>
  <c r="BI542" i="8" s="1"/>
  <c r="BL612" i="8"/>
  <c r="BP228" i="8"/>
  <c r="BD7" i="10"/>
  <c r="BH468" i="8"/>
  <c r="BG469" i="8"/>
  <c r="BN617" i="8"/>
  <c r="BN420" i="8"/>
  <c r="BO381" i="8"/>
  <c r="BJ488" i="8"/>
  <c r="BK573" i="8"/>
  <c r="BL279" i="8"/>
  <c r="BM613" i="8"/>
  <c r="BF8" i="10" s="1"/>
  <c r="BM216" i="8"/>
  <c r="BN181" i="8"/>
  <c r="BQ240" i="8"/>
  <c r="BS495" i="8"/>
  <c r="BO482" i="8"/>
  <c r="BJ438" i="8"/>
  <c r="BO291" i="8"/>
  <c r="BI187" i="8"/>
  <c r="BO342" i="8"/>
  <c r="BM330" i="8"/>
  <c r="BI140" i="8"/>
  <c r="BM169" i="8"/>
  <c r="BN134" i="8"/>
  <c r="BM551" i="8" l="1"/>
  <c r="BN555" i="8"/>
  <c r="BS349" i="8"/>
  <c r="BQ242" i="8"/>
  <c r="BR344" i="8"/>
  <c r="BP556" i="8"/>
  <c r="BJ421" i="8"/>
  <c r="BO579" i="8"/>
  <c r="BS507" i="8"/>
  <c r="BS348" i="8"/>
  <c r="BQ296" i="8"/>
  <c r="BS398" i="8"/>
  <c r="BP241" i="8"/>
  <c r="BQ243" i="8"/>
  <c r="BR292" i="8"/>
  <c r="BS297" i="8"/>
  <c r="BS403" i="8"/>
  <c r="BR414" i="8"/>
  <c r="BR353" i="8"/>
  <c r="BQ343" i="8"/>
  <c r="BM578" i="8"/>
  <c r="BR302" i="8"/>
  <c r="BQ506" i="8"/>
  <c r="BR294" i="8"/>
  <c r="BL574" i="8"/>
  <c r="BI468" i="8"/>
  <c r="BH469" i="8"/>
  <c r="BE7" i="10"/>
  <c r="BM550" i="8"/>
  <c r="BN169" i="8"/>
  <c r="BO134" i="8"/>
  <c r="BK438" i="8"/>
  <c r="BM612" i="8"/>
  <c r="BR240" i="8"/>
  <c r="BJ526" i="8"/>
  <c r="BJ542" i="8" s="1"/>
  <c r="BJ187" i="8"/>
  <c r="BM279" i="8"/>
  <c r="BK488" i="8"/>
  <c r="BQ228" i="8"/>
  <c r="BQ618" i="8"/>
  <c r="BJ17" i="10" s="1"/>
  <c r="BQ467" i="8"/>
  <c r="BR432" i="8"/>
  <c r="BJ234" i="8"/>
  <c r="BJ336" i="8"/>
  <c r="BP342" i="8"/>
  <c r="BN216" i="8"/>
  <c r="BN613" i="8"/>
  <c r="BG8" i="10" s="1"/>
  <c r="BO181" i="8"/>
  <c r="BO420" i="8"/>
  <c r="BO617" i="8"/>
  <c r="BP381" i="8"/>
  <c r="BJ140" i="8"/>
  <c r="BP291" i="8"/>
  <c r="BP482" i="8"/>
  <c r="BN330" i="8"/>
  <c r="BJ387" i="8"/>
  <c r="BI422" i="8"/>
  <c r="BL573" i="8"/>
  <c r="BJ285" i="8"/>
  <c r="BO555" i="8" l="1"/>
  <c r="BQ556" i="8"/>
  <c r="BS294" i="8"/>
  <c r="BS302" i="8"/>
  <c r="BR343" i="8"/>
  <c r="BK421" i="8"/>
  <c r="BS292" i="8"/>
  <c r="BQ241" i="8"/>
  <c r="BR296" i="8"/>
  <c r="BS344" i="8"/>
  <c r="BN578" i="8"/>
  <c r="BR506" i="8"/>
  <c r="BS353" i="8"/>
  <c r="BN551" i="8"/>
  <c r="BR243" i="8"/>
  <c r="BP579" i="8"/>
  <c r="BR242" i="8"/>
  <c r="BS414" i="8"/>
  <c r="BM574" i="8"/>
  <c r="BK387" i="8"/>
  <c r="BJ422" i="8"/>
  <c r="BK234" i="8"/>
  <c r="BN612" i="8"/>
  <c r="BR618" i="8"/>
  <c r="BR467" i="8"/>
  <c r="BS432" i="8"/>
  <c r="BN279" i="8"/>
  <c r="BQ482" i="8"/>
  <c r="BL488" i="8"/>
  <c r="BP420" i="8"/>
  <c r="BP617" i="8"/>
  <c r="BQ381" i="8"/>
  <c r="BQ342" i="8"/>
  <c r="F17" i="10"/>
  <c r="BF7" i="10"/>
  <c r="BM573" i="8"/>
  <c r="BS240" i="8"/>
  <c r="BK285" i="8"/>
  <c r="BQ291" i="8"/>
  <c r="BR228" i="8"/>
  <c r="BK526" i="8"/>
  <c r="BK542" i="8" s="1"/>
  <c r="BL438" i="8"/>
  <c r="BO613" i="8"/>
  <c r="BH8" i="10" s="1"/>
  <c r="BO216" i="8"/>
  <c r="BP181" i="8"/>
  <c r="BK336" i="8"/>
  <c r="BO169" i="8"/>
  <c r="BP134" i="8"/>
  <c r="BO330" i="8"/>
  <c r="BK140" i="8"/>
  <c r="BK187" i="8"/>
  <c r="BN550" i="8"/>
  <c r="BJ468" i="8"/>
  <c r="BI469" i="8"/>
  <c r="BO551" i="8" l="1"/>
  <c r="BL421" i="8"/>
  <c r="BS243" i="8"/>
  <c r="BN574" i="8"/>
  <c r="BR241" i="8"/>
  <c r="BQ579" i="8"/>
  <c r="BS242" i="8"/>
  <c r="BS506" i="8"/>
  <c r="BP555" i="8"/>
  <c r="BR556" i="8"/>
  <c r="BS296" i="8"/>
  <c r="BS343" i="8"/>
  <c r="BO578" i="8"/>
  <c r="BO612" i="8"/>
  <c r="BP330" i="8"/>
  <c r="BR291" i="8"/>
  <c r="BR342" i="8"/>
  <c r="BN573" i="8"/>
  <c r="BL187" i="8"/>
  <c r="BS618" i="8"/>
  <c r="BS467" i="8"/>
  <c r="BL336" i="8"/>
  <c r="BM438" i="8"/>
  <c r="BQ420" i="8"/>
  <c r="BQ617" i="8"/>
  <c r="BR381" i="8"/>
  <c r="BG7" i="10"/>
  <c r="BP613" i="8"/>
  <c r="BI8" i="10" s="1"/>
  <c r="BP216" i="8"/>
  <c r="BQ181" i="8"/>
  <c r="BL526" i="8"/>
  <c r="BL542" i="8" s="1"/>
  <c r="BL285" i="8"/>
  <c r="BR482" i="8"/>
  <c r="BL140" i="8"/>
  <c r="BL234" i="8"/>
  <c r="BK468" i="8"/>
  <c r="BJ469" i="8"/>
  <c r="BP169" i="8"/>
  <c r="BQ134" i="8"/>
  <c r="BS228" i="8"/>
  <c r="BO550" i="8"/>
  <c r="D17" i="10"/>
  <c r="C17" i="10" s="1"/>
  <c r="BM488" i="8"/>
  <c r="BO279" i="8"/>
  <c r="BL387" i="8"/>
  <c r="BK422" i="8"/>
  <c r="BP551" i="8" l="1"/>
  <c r="BS556" i="8"/>
  <c r="BQ555" i="8"/>
  <c r="BP578" i="8"/>
  <c r="BS241" i="8"/>
  <c r="BO574" i="8"/>
  <c r="BM421" i="8"/>
  <c r="BR579" i="8"/>
  <c r="BK48" i="10"/>
  <c r="BQ48" i="10"/>
  <c r="BM48" i="10"/>
  <c r="BL48" i="10"/>
  <c r="BO48" i="10"/>
  <c r="BN48" i="10"/>
  <c r="BP48" i="10"/>
  <c r="K48" i="10"/>
  <c r="M48" i="10"/>
  <c r="L48" i="10"/>
  <c r="I48" i="10"/>
  <c r="N48" i="10"/>
  <c r="H48" i="10"/>
  <c r="J48" i="10"/>
  <c r="O48" i="10"/>
  <c r="P48" i="10"/>
  <c r="Q48" i="10"/>
  <c r="R48" i="10"/>
  <c r="S48" i="10"/>
  <c r="T48" i="10"/>
  <c r="U48" i="10"/>
  <c r="V48" i="10"/>
  <c r="W48" i="10"/>
  <c r="X48" i="10"/>
  <c r="Y48" i="10"/>
  <c r="Z48" i="10"/>
  <c r="AA48" i="10"/>
  <c r="AB48" i="10"/>
  <c r="AC48" i="10"/>
  <c r="AD48" i="10"/>
  <c r="AE48" i="10"/>
  <c r="AF48" i="10"/>
  <c r="AG48" i="10"/>
  <c r="AH48" i="10"/>
  <c r="AI48" i="10"/>
  <c r="AJ48" i="10"/>
  <c r="AK48" i="10"/>
  <c r="AL48" i="10"/>
  <c r="AM48" i="10"/>
  <c r="AN48" i="10"/>
  <c r="AO48" i="10"/>
  <c r="AP48" i="10"/>
  <c r="AQ48" i="10"/>
  <c r="AR48" i="10"/>
  <c r="AS48" i="10"/>
  <c r="AT48" i="10"/>
  <c r="AU48" i="10"/>
  <c r="AV48" i="10"/>
  <c r="AW48" i="10"/>
  <c r="AX48" i="10"/>
  <c r="AY48" i="10"/>
  <c r="AZ48" i="10"/>
  <c r="BA48" i="10"/>
  <c r="BB48" i="10"/>
  <c r="BC48" i="10"/>
  <c r="BD48" i="10"/>
  <c r="BE48" i="10"/>
  <c r="BF48" i="10"/>
  <c r="BG48" i="10"/>
  <c r="BH48" i="10"/>
  <c r="BI48" i="10"/>
  <c r="BJ48" i="10"/>
  <c r="BM285" i="8"/>
  <c r="BM140" i="8"/>
  <c r="BM526" i="8"/>
  <c r="BM542" i="8" s="1"/>
  <c r="BM187" i="8"/>
  <c r="BR420" i="8"/>
  <c r="BR617" i="8"/>
  <c r="BS381" i="8"/>
  <c r="BP279" i="8"/>
  <c r="BO573" i="8"/>
  <c r="BS342" i="8"/>
  <c r="BM234" i="8"/>
  <c r="BS482" i="8"/>
  <c r="BQ613" i="8"/>
  <c r="BJ8" i="10" s="1"/>
  <c r="BQ216" i="8"/>
  <c r="BR181" i="8"/>
  <c r="BL468" i="8"/>
  <c r="BK469" i="8"/>
  <c r="BS291" i="8"/>
  <c r="BQ169" i="8"/>
  <c r="BR134" i="8"/>
  <c r="BN438" i="8"/>
  <c r="BN488" i="8"/>
  <c r="BP550" i="8"/>
  <c r="BQ330" i="8"/>
  <c r="BM387" i="8"/>
  <c r="BL422" i="8"/>
  <c r="BP612" i="8"/>
  <c r="BM336" i="8"/>
  <c r="BH7" i="10"/>
  <c r="BR555" i="8" l="1"/>
  <c r="BS579" i="8"/>
  <c r="BN421" i="8"/>
  <c r="BQ551" i="8"/>
  <c r="BQ578" i="8"/>
  <c r="BP574" i="8"/>
  <c r="BQ550" i="8"/>
  <c r="BN187" i="8"/>
  <c r="BQ612" i="8"/>
  <c r="BQ279" i="8"/>
  <c r="BN526" i="8"/>
  <c r="BN542" i="8" s="1"/>
  <c r="BN234" i="8"/>
  <c r="F48" i="10"/>
  <c r="BR169" i="8"/>
  <c r="BS134" i="8"/>
  <c r="BP573" i="8"/>
  <c r="BO438" i="8"/>
  <c r="BI7" i="10"/>
  <c r="BN336" i="8"/>
  <c r="BN387" i="8"/>
  <c r="BM422" i="8"/>
  <c r="BR613" i="8"/>
  <c r="BR216" i="8"/>
  <c r="BS181" i="8"/>
  <c r="BS420" i="8"/>
  <c r="BS617" i="8"/>
  <c r="BN140" i="8"/>
  <c r="BR330" i="8"/>
  <c r="BO488" i="8"/>
  <c r="BM468" i="8"/>
  <c r="BL469" i="8"/>
  <c r="F8" i="10"/>
  <c r="C8" i="10" s="1"/>
  <c r="BN285" i="8"/>
  <c r="BQ574" i="8" l="1"/>
  <c r="BO421" i="8"/>
  <c r="BS555" i="8"/>
  <c r="BR551" i="8"/>
  <c r="BR578" i="8"/>
  <c r="BN468" i="8"/>
  <c r="BM469" i="8"/>
  <c r="BS330" i="8"/>
  <c r="BO387" i="8"/>
  <c r="BN422" i="8"/>
  <c r="BP438" i="8"/>
  <c r="D48" i="10"/>
  <c r="C48" i="10" s="1"/>
  <c r="BQ573" i="8"/>
  <c r="BO526" i="8"/>
  <c r="BO542" i="8" s="1"/>
  <c r="BJ7" i="10"/>
  <c r="BR550" i="8"/>
  <c r="BO336" i="8"/>
  <c r="BR279" i="8"/>
  <c r="BP488" i="8"/>
  <c r="BO187" i="8"/>
  <c r="BO285" i="8"/>
  <c r="BO140" i="8"/>
  <c r="BO234" i="8"/>
  <c r="BS613" i="8"/>
  <c r="BS216" i="8"/>
  <c r="BO41" i="10"/>
  <c r="BK41" i="10"/>
  <c r="BM41" i="10"/>
  <c r="BQ41" i="10"/>
  <c r="BL41" i="10"/>
  <c r="BP41" i="10"/>
  <c r="BN41" i="10"/>
  <c r="H41" i="10"/>
  <c r="I41" i="10"/>
  <c r="J41" i="10"/>
  <c r="K41" i="10"/>
  <c r="L41" i="10"/>
  <c r="M41" i="10"/>
  <c r="N41" i="10"/>
  <c r="O41" i="10"/>
  <c r="P41" i="10"/>
  <c r="Q41" i="10"/>
  <c r="R41" i="10"/>
  <c r="S41" i="10"/>
  <c r="T41" i="10"/>
  <c r="U41" i="10"/>
  <c r="V41" i="10"/>
  <c r="W41" i="10"/>
  <c r="X41" i="10"/>
  <c r="Y41" i="10"/>
  <c r="Z41" i="10"/>
  <c r="AA41" i="10"/>
  <c r="AB41" i="10"/>
  <c r="AC41" i="10"/>
  <c r="AD41" i="10"/>
  <c r="AE41" i="10"/>
  <c r="AF41" i="10"/>
  <c r="AG41" i="10"/>
  <c r="AH41" i="10"/>
  <c r="AI41" i="10"/>
  <c r="AJ41" i="10"/>
  <c r="AK41" i="10"/>
  <c r="AL41" i="10"/>
  <c r="AM41" i="10"/>
  <c r="AN41" i="10"/>
  <c r="AO41" i="10"/>
  <c r="AP41" i="10"/>
  <c r="AQ41" i="10"/>
  <c r="AR41" i="10"/>
  <c r="AS41" i="10"/>
  <c r="AT41" i="10"/>
  <c r="AU41" i="10"/>
  <c r="AV41" i="10"/>
  <c r="AW41" i="10"/>
  <c r="AX41" i="10"/>
  <c r="AY41" i="10"/>
  <c r="AZ41" i="10"/>
  <c r="BA41" i="10"/>
  <c r="BB41" i="10"/>
  <c r="BC41" i="10"/>
  <c r="BD41" i="10"/>
  <c r="BE41" i="10"/>
  <c r="BF41" i="10"/>
  <c r="BG41" i="10"/>
  <c r="BH41" i="10"/>
  <c r="BI41" i="10"/>
  <c r="BS169" i="8"/>
  <c r="BJ41" i="10"/>
  <c r="BR612" i="8"/>
  <c r="BS551" i="8" l="1"/>
  <c r="BP421" i="8"/>
  <c r="BS578" i="8"/>
  <c r="BR574" i="8"/>
  <c r="BQ438" i="8"/>
  <c r="BQ488" i="8"/>
  <c r="F7" i="10"/>
  <c r="BP140" i="8"/>
  <c r="BP336" i="8"/>
  <c r="BP526" i="8"/>
  <c r="BP542" i="8" s="1"/>
  <c r="BP387" i="8"/>
  <c r="BO422" i="8"/>
  <c r="BS279" i="8"/>
  <c r="BP285" i="8"/>
  <c r="BR573" i="8"/>
  <c r="BS550" i="8"/>
  <c r="BS612" i="8"/>
  <c r="BP234" i="8"/>
  <c r="BP187" i="8"/>
  <c r="F41" i="10"/>
  <c r="C41" i="10" s="1"/>
  <c r="BO468" i="8"/>
  <c r="BN469" i="8"/>
  <c r="BQ421" i="8" l="1"/>
  <c r="BS574" i="8"/>
  <c r="BP468" i="8"/>
  <c r="BO469" i="8"/>
  <c r="BQ234" i="8"/>
  <c r="BS573" i="8"/>
  <c r="BQ526" i="8"/>
  <c r="BQ542" i="8" s="1"/>
  <c r="BR488" i="8"/>
  <c r="BQ387" i="8"/>
  <c r="BP422" i="8"/>
  <c r="BQ285" i="8"/>
  <c r="C7" i="10"/>
  <c r="BQ336" i="8"/>
  <c r="BR438" i="8"/>
  <c r="BQ187" i="8"/>
  <c r="BQ140" i="8"/>
  <c r="BR421" i="8" l="1"/>
  <c r="BR285" i="8"/>
  <c r="BS488" i="8"/>
  <c r="BR140" i="8"/>
  <c r="BR187" i="8"/>
  <c r="BR336" i="8"/>
  <c r="BR387" i="8"/>
  <c r="BQ422" i="8"/>
  <c r="BR526" i="8"/>
  <c r="BR542" i="8" s="1"/>
  <c r="BR234" i="8"/>
  <c r="BS438" i="8"/>
  <c r="BM40" i="10"/>
  <c r="BK40" i="10"/>
  <c r="BO40" i="10"/>
  <c r="BP40" i="10"/>
  <c r="BQ40" i="10"/>
  <c r="BL40" i="10"/>
  <c r="BN40" i="10"/>
  <c r="H40" i="10"/>
  <c r="I40" i="10"/>
  <c r="J40" i="10"/>
  <c r="K40" i="10"/>
  <c r="L40" i="10"/>
  <c r="M40" i="10"/>
  <c r="N40" i="10"/>
  <c r="O40" i="10"/>
  <c r="P40" i="10"/>
  <c r="Q40" i="10"/>
  <c r="R40" i="10"/>
  <c r="S40" i="10"/>
  <c r="T40" i="10"/>
  <c r="U40" i="10"/>
  <c r="V40" i="10"/>
  <c r="W40" i="10"/>
  <c r="X40" i="10"/>
  <c r="Y40" i="10"/>
  <c r="Z40" i="10"/>
  <c r="AA40" i="10"/>
  <c r="AB40" i="10"/>
  <c r="AC40" i="10"/>
  <c r="AD40" i="10"/>
  <c r="AE40" i="10"/>
  <c r="AF40" i="10"/>
  <c r="AG40" i="10"/>
  <c r="AH40" i="10"/>
  <c r="AI40" i="10"/>
  <c r="AJ40" i="10"/>
  <c r="AK40" i="10"/>
  <c r="AL40" i="10"/>
  <c r="AM40" i="10"/>
  <c r="AN40" i="10"/>
  <c r="AO40" i="10"/>
  <c r="AP40" i="10"/>
  <c r="AQ40" i="10"/>
  <c r="AR40" i="10"/>
  <c r="AS40" i="10"/>
  <c r="AT40" i="10"/>
  <c r="AU40" i="10"/>
  <c r="AV40" i="10"/>
  <c r="AW40" i="10"/>
  <c r="AX40" i="10"/>
  <c r="AY40" i="10"/>
  <c r="AZ40" i="10"/>
  <c r="BA40" i="10"/>
  <c r="BB40" i="10"/>
  <c r="BC40" i="10"/>
  <c r="BD40" i="10"/>
  <c r="BE40" i="10"/>
  <c r="BF40" i="10"/>
  <c r="BG40" i="10"/>
  <c r="BH40" i="10"/>
  <c r="BI40" i="10"/>
  <c r="BJ40" i="10"/>
  <c r="BQ468" i="8"/>
  <c r="BP469" i="8"/>
  <c r="BS421" i="8" l="1"/>
  <c r="BS336" i="8"/>
  <c r="BR468" i="8"/>
  <c r="BQ469" i="8"/>
  <c r="BS285" i="8"/>
  <c r="BS234" i="8"/>
  <c r="BS526" i="8"/>
  <c r="BS542" i="8" s="1"/>
  <c r="BS140" i="8"/>
  <c r="BS187" i="8"/>
  <c r="F40" i="10"/>
  <c r="BS387" i="8"/>
  <c r="BS422" i="8" s="1"/>
  <c r="BR422" i="8"/>
  <c r="BS468" i="8" l="1"/>
  <c r="BR469" i="8"/>
  <c r="C40" i="10"/>
  <c r="BS469" i="8" l="1"/>
  <c r="E22" i="10"/>
  <c r="E53" i="10" s="1"/>
  <c r="P157" i="4"/>
  <c r="E26" i="10"/>
  <c r="P161" i="4"/>
  <c r="E57" i="10" l="1"/>
  <c r="D26" i="10"/>
  <c r="C26" i="10" s="1"/>
  <c r="I57" i="10" l="1"/>
  <c r="J57" i="10"/>
  <c r="K57" i="10"/>
  <c r="L57" i="10"/>
  <c r="H57" i="10"/>
  <c r="F57" i="10" l="1"/>
  <c r="D57" i="10" s="1"/>
  <c r="C57" i="10" s="1"/>
  <c r="O43" i="2" l="1"/>
  <c r="N491" i="8" l="1"/>
  <c r="M87" i="4"/>
  <c r="M100" i="4" s="1"/>
  <c r="M151" i="4" s="1"/>
  <c r="S504" i="8" l="1"/>
  <c r="T504" i="8"/>
  <c r="O504" i="8"/>
  <c r="Q504" i="8"/>
  <c r="R504" i="8"/>
  <c r="V504" i="8"/>
  <c r="U504" i="8"/>
  <c r="P504" i="8"/>
  <c r="N518" i="8"/>
  <c r="N519" i="8" l="1"/>
  <c r="W504" i="8"/>
  <c r="R515" i="8"/>
  <c r="R619" i="8"/>
  <c r="Q515" i="8"/>
  <c r="Q619" i="8"/>
  <c r="O515" i="8"/>
  <c r="O619" i="8"/>
  <c r="T619" i="8"/>
  <c r="T515" i="8"/>
  <c r="S619" i="8"/>
  <c r="S515" i="8"/>
  <c r="P619" i="8"/>
  <c r="P515" i="8"/>
  <c r="U619" i="8"/>
  <c r="U515" i="8"/>
  <c r="V619" i="8"/>
  <c r="V515" i="8"/>
  <c r="W619" i="8" l="1"/>
  <c r="X504" i="8"/>
  <c r="W515" i="8"/>
  <c r="T517" i="8"/>
  <c r="V517" i="8"/>
  <c r="S517" i="8"/>
  <c r="U517" i="8"/>
  <c r="P517" i="8"/>
  <c r="X619" i="8"/>
  <c r="R517" i="8"/>
  <c r="O517" i="8"/>
  <c r="O518" i="8"/>
  <c r="Q517" i="8"/>
  <c r="U557" i="8" l="1"/>
  <c r="X515" i="8"/>
  <c r="O519" i="8"/>
  <c r="V557" i="8"/>
  <c r="R557" i="8"/>
  <c r="W517" i="8"/>
  <c r="Q557" i="8"/>
  <c r="S557" i="8"/>
  <c r="Y504" i="8"/>
  <c r="O557" i="8"/>
  <c r="P557" i="8"/>
  <c r="T557" i="8"/>
  <c r="X517" i="8"/>
  <c r="P518" i="8"/>
  <c r="Y619" i="8"/>
  <c r="Z504" i="8"/>
  <c r="X557" i="8" l="1"/>
  <c r="P580" i="8"/>
  <c r="S580" i="8"/>
  <c r="Y515" i="8"/>
  <c r="W557" i="8"/>
  <c r="V580" i="8"/>
  <c r="T580" i="8"/>
  <c r="O580" i="8"/>
  <c r="Q580" i="8"/>
  <c r="R580" i="8"/>
  <c r="U580" i="8"/>
  <c r="Z619" i="8"/>
  <c r="Z515" i="8"/>
  <c r="AA504" i="8"/>
  <c r="P519" i="8"/>
  <c r="Q518" i="8"/>
  <c r="W580" i="8" l="1"/>
  <c r="Y517" i="8"/>
  <c r="X580" i="8"/>
  <c r="Z517" i="8"/>
  <c r="Q519" i="8"/>
  <c r="R518" i="8"/>
  <c r="AB504" i="8"/>
  <c r="AA619" i="8"/>
  <c r="AA515" i="8"/>
  <c r="Y557" i="8" l="1"/>
  <c r="Z557" i="8"/>
  <c r="AB619" i="8"/>
  <c r="AB515" i="8"/>
  <c r="AC504" i="8"/>
  <c r="R519" i="8"/>
  <c r="S518" i="8"/>
  <c r="AA517" i="8"/>
  <c r="Z580" i="8" l="1"/>
  <c r="AA557" i="8"/>
  <c r="Y580" i="8"/>
  <c r="S519" i="8"/>
  <c r="T518" i="8"/>
  <c r="AB517" i="8"/>
  <c r="AD504" i="8"/>
  <c r="AC619" i="8"/>
  <c r="AC515" i="8"/>
  <c r="AA580" i="8" l="1"/>
  <c r="AB557" i="8"/>
  <c r="AE504" i="8"/>
  <c r="AD515" i="8"/>
  <c r="AD619" i="8"/>
  <c r="AC517" i="8"/>
  <c r="T519" i="8"/>
  <c r="U518" i="8"/>
  <c r="AC557" i="8" l="1"/>
  <c r="AB580" i="8"/>
  <c r="AD517" i="8"/>
  <c r="AE619" i="8"/>
  <c r="AE515" i="8"/>
  <c r="AF504" i="8"/>
  <c r="U519" i="8"/>
  <c r="V518" i="8"/>
  <c r="AD557" i="8" l="1"/>
  <c r="AC580" i="8"/>
  <c r="V519" i="8"/>
  <c r="W518" i="8"/>
  <c r="AE517" i="8"/>
  <c r="AG504" i="8"/>
  <c r="AF619" i="8"/>
  <c r="AF515" i="8"/>
  <c r="AE557" i="8" l="1"/>
  <c r="AD580" i="8"/>
  <c r="W519" i="8"/>
  <c r="X518" i="8"/>
  <c r="AF517" i="8"/>
  <c r="AH504" i="8"/>
  <c r="AG619" i="8"/>
  <c r="AG515" i="8"/>
  <c r="AF557" i="8" l="1"/>
  <c r="AE580" i="8"/>
  <c r="X519" i="8"/>
  <c r="Y518" i="8"/>
  <c r="AI504" i="8"/>
  <c r="AH515" i="8"/>
  <c r="AH619" i="8"/>
  <c r="AG517" i="8"/>
  <c r="AG557" i="8" l="1"/>
  <c r="AF580" i="8"/>
  <c r="AH517" i="8"/>
  <c r="AJ504" i="8"/>
  <c r="AI619" i="8"/>
  <c r="AI515" i="8"/>
  <c r="Y519" i="8"/>
  <c r="Z518" i="8"/>
  <c r="AH557" i="8" l="1"/>
  <c r="AG580" i="8"/>
  <c r="AI517" i="8"/>
  <c r="AK504" i="8"/>
  <c r="AJ515" i="8"/>
  <c r="AJ619" i="8"/>
  <c r="Z519" i="8"/>
  <c r="AA518" i="8"/>
  <c r="AI557" i="8" l="1"/>
  <c r="AH580" i="8"/>
  <c r="AA519" i="8"/>
  <c r="AB518" i="8"/>
  <c r="AJ517" i="8"/>
  <c r="AL504" i="8"/>
  <c r="AK515" i="8"/>
  <c r="AK619" i="8"/>
  <c r="AJ557" i="8" l="1"/>
  <c r="AI580" i="8"/>
  <c r="AL619" i="8"/>
  <c r="AL515" i="8"/>
  <c r="AM504" i="8"/>
  <c r="AK517" i="8"/>
  <c r="AB519" i="8"/>
  <c r="AC518" i="8"/>
  <c r="AK557" i="8" l="1"/>
  <c r="AJ580" i="8"/>
  <c r="AN504" i="8"/>
  <c r="AM619" i="8"/>
  <c r="AM515" i="8"/>
  <c r="AL517" i="8"/>
  <c r="AC519" i="8"/>
  <c r="AD518" i="8"/>
  <c r="AL557" i="8" l="1"/>
  <c r="AK580" i="8"/>
  <c r="AM517" i="8"/>
  <c r="AD519" i="8"/>
  <c r="AE518" i="8"/>
  <c r="AO504" i="8"/>
  <c r="AN515" i="8"/>
  <c r="AN619" i="8"/>
  <c r="AM557" i="8" l="1"/>
  <c r="AL580" i="8"/>
  <c r="AN517" i="8"/>
  <c r="AP504" i="8"/>
  <c r="AO619" i="8"/>
  <c r="AO515" i="8"/>
  <c r="AE519" i="8"/>
  <c r="AF518" i="8"/>
  <c r="AN557" i="8" l="1"/>
  <c r="AM580" i="8"/>
  <c r="AO517" i="8"/>
  <c r="AQ504" i="8"/>
  <c r="AP515" i="8"/>
  <c r="AP619" i="8"/>
  <c r="AF519" i="8"/>
  <c r="AG518" i="8"/>
  <c r="AO557" i="8" l="1"/>
  <c r="AN580" i="8"/>
  <c r="AG519" i="8"/>
  <c r="AH518" i="8"/>
  <c r="AP517" i="8"/>
  <c r="AR504" i="8"/>
  <c r="AQ619" i="8"/>
  <c r="AQ515" i="8"/>
  <c r="AP557" i="8" l="1"/>
  <c r="AO580" i="8"/>
  <c r="AQ517" i="8"/>
  <c r="AH519" i="8"/>
  <c r="AI518" i="8"/>
  <c r="AS504" i="8"/>
  <c r="AR619" i="8"/>
  <c r="AR515" i="8"/>
  <c r="AQ557" i="8" l="1"/>
  <c r="AP580" i="8"/>
  <c r="AR517" i="8"/>
  <c r="AT504" i="8"/>
  <c r="AS619" i="8"/>
  <c r="AS515" i="8"/>
  <c r="AI519" i="8"/>
  <c r="AJ518" i="8"/>
  <c r="AR557" i="8" l="1"/>
  <c r="AQ580" i="8"/>
  <c r="AJ519" i="8"/>
  <c r="AK518" i="8"/>
  <c r="AS517" i="8"/>
  <c r="AU504" i="8"/>
  <c r="AT515" i="8"/>
  <c r="AT619" i="8"/>
  <c r="AS557" i="8" l="1"/>
  <c r="AR580" i="8"/>
  <c r="AT517" i="8"/>
  <c r="AV504" i="8"/>
  <c r="AU619" i="8"/>
  <c r="AU515" i="8"/>
  <c r="AK519" i="8"/>
  <c r="AL518" i="8"/>
  <c r="AT557" i="8" l="1"/>
  <c r="AS580" i="8"/>
  <c r="AU517" i="8"/>
  <c r="AL519" i="8"/>
  <c r="AM518" i="8"/>
  <c r="AW504" i="8"/>
  <c r="AV515" i="8"/>
  <c r="AV619" i="8"/>
  <c r="AU557" i="8" l="1"/>
  <c r="AT580" i="8"/>
  <c r="AV517" i="8"/>
  <c r="AX504" i="8"/>
  <c r="AW515" i="8"/>
  <c r="AW619" i="8"/>
  <c r="AM519" i="8"/>
  <c r="AN518" i="8"/>
  <c r="AV557" i="8" l="1"/>
  <c r="AU580" i="8"/>
  <c r="AW517" i="8"/>
  <c r="AN519" i="8"/>
  <c r="AO518" i="8"/>
  <c r="AY504" i="8"/>
  <c r="AX515" i="8"/>
  <c r="AX619" i="8"/>
  <c r="AW557" i="8" l="1"/>
  <c r="AV580" i="8"/>
  <c r="AX517" i="8"/>
  <c r="AZ504" i="8"/>
  <c r="AY619" i="8"/>
  <c r="AY515" i="8"/>
  <c r="AO519" i="8"/>
  <c r="AP518" i="8"/>
  <c r="AX557" i="8" l="1"/>
  <c r="AW580" i="8"/>
  <c r="AY517" i="8"/>
  <c r="BA504" i="8"/>
  <c r="AZ515" i="8"/>
  <c r="AZ619" i="8"/>
  <c r="AP519" i="8"/>
  <c r="AQ518" i="8"/>
  <c r="AY557" i="8" l="1"/>
  <c r="AX580" i="8"/>
  <c r="AZ517" i="8"/>
  <c r="BB504" i="8"/>
  <c r="BA619" i="8"/>
  <c r="BA515" i="8"/>
  <c r="AQ519" i="8"/>
  <c r="AR518" i="8"/>
  <c r="AZ557" i="8" l="1"/>
  <c r="AY580" i="8"/>
  <c r="BA517" i="8"/>
  <c r="BC504" i="8"/>
  <c r="BB515" i="8"/>
  <c r="BB619" i="8"/>
  <c r="AR519" i="8"/>
  <c r="AS518" i="8"/>
  <c r="BA557" i="8" l="1"/>
  <c r="AZ580" i="8"/>
  <c r="BD504" i="8"/>
  <c r="BC515" i="8"/>
  <c r="BC619" i="8"/>
  <c r="AS519" i="8"/>
  <c r="AT518" i="8"/>
  <c r="BB517" i="8"/>
  <c r="BB557" i="8" l="1"/>
  <c r="BA580" i="8"/>
  <c r="AT519" i="8"/>
  <c r="AU518" i="8"/>
  <c r="BC517" i="8"/>
  <c r="BE504" i="8"/>
  <c r="BD515" i="8"/>
  <c r="BD619" i="8"/>
  <c r="BC557" i="8" l="1"/>
  <c r="BB580" i="8"/>
  <c r="BD517" i="8"/>
  <c r="BF504" i="8"/>
  <c r="BE619" i="8"/>
  <c r="BE515" i="8"/>
  <c r="AU519" i="8"/>
  <c r="AV518" i="8"/>
  <c r="BD557" i="8" l="1"/>
  <c r="BC580" i="8"/>
  <c r="AV519" i="8"/>
  <c r="AW518" i="8"/>
  <c r="BG504" i="8"/>
  <c r="BF515" i="8"/>
  <c r="BF619" i="8"/>
  <c r="BE517" i="8"/>
  <c r="BE557" i="8" l="1"/>
  <c r="BD580" i="8"/>
  <c r="BF517" i="8"/>
  <c r="BH504" i="8"/>
  <c r="BG515" i="8"/>
  <c r="BG619" i="8"/>
  <c r="AW519" i="8"/>
  <c r="AX518" i="8"/>
  <c r="BF557" i="8" l="1"/>
  <c r="BE580" i="8"/>
  <c r="BG517" i="8"/>
  <c r="BI504" i="8"/>
  <c r="BH619" i="8"/>
  <c r="BH515" i="8"/>
  <c r="AX519" i="8"/>
  <c r="AY518" i="8"/>
  <c r="BG557" i="8" l="1"/>
  <c r="BF580" i="8"/>
  <c r="BH517" i="8"/>
  <c r="BJ504" i="8"/>
  <c r="BI515" i="8"/>
  <c r="BI619" i="8"/>
  <c r="AY519" i="8"/>
  <c r="AZ518" i="8"/>
  <c r="BH557" i="8" l="1"/>
  <c r="BG580" i="8"/>
  <c r="AZ519" i="8"/>
  <c r="BA518" i="8"/>
  <c r="BI517" i="8"/>
  <c r="BK504" i="8"/>
  <c r="BJ515" i="8"/>
  <c r="BJ619" i="8"/>
  <c r="BI557" i="8" l="1"/>
  <c r="BH580" i="8"/>
  <c r="BA519" i="8"/>
  <c r="BB518" i="8"/>
  <c r="BJ517" i="8"/>
  <c r="BL504" i="8"/>
  <c r="BK619" i="8"/>
  <c r="BK515" i="8"/>
  <c r="BJ557" i="8" l="1"/>
  <c r="BI580" i="8"/>
  <c r="BK517" i="8"/>
  <c r="BM504" i="8"/>
  <c r="BL515" i="8"/>
  <c r="BL619" i="8"/>
  <c r="BB519" i="8"/>
  <c r="BC518" i="8"/>
  <c r="BK557" i="8" l="1"/>
  <c r="BJ580" i="8"/>
  <c r="BC519" i="8"/>
  <c r="BD518" i="8"/>
  <c r="BL517" i="8"/>
  <c r="BN504" i="8"/>
  <c r="BM619" i="8"/>
  <c r="BM515" i="8"/>
  <c r="BL557" i="8" l="1"/>
  <c r="BK580" i="8"/>
  <c r="BM517" i="8"/>
  <c r="BD519" i="8"/>
  <c r="BE518" i="8"/>
  <c r="BO504" i="8"/>
  <c r="BN515" i="8"/>
  <c r="BN619" i="8"/>
  <c r="BM557" i="8" l="1"/>
  <c r="BL580" i="8"/>
  <c r="BE519" i="8"/>
  <c r="BF518" i="8"/>
  <c r="BN517" i="8"/>
  <c r="BP504" i="8"/>
  <c r="BO619" i="8"/>
  <c r="BO515" i="8"/>
  <c r="BN557" i="8" l="1"/>
  <c r="BM580" i="8"/>
  <c r="BO517" i="8"/>
  <c r="BQ504" i="8"/>
  <c r="BP515" i="8"/>
  <c r="BP619" i="8"/>
  <c r="BF519" i="8"/>
  <c r="BG518" i="8"/>
  <c r="BO557" i="8" l="1"/>
  <c r="BN580" i="8"/>
  <c r="BP517" i="8"/>
  <c r="BR504" i="8"/>
  <c r="BQ619" i="8"/>
  <c r="BQ515" i="8"/>
  <c r="BG519" i="8"/>
  <c r="BH518" i="8"/>
  <c r="BP557" i="8" l="1"/>
  <c r="BO580" i="8"/>
  <c r="BH519" i="8"/>
  <c r="BI518" i="8"/>
  <c r="BQ517" i="8"/>
  <c r="BS504" i="8"/>
  <c r="BR515" i="8"/>
  <c r="BR619" i="8"/>
  <c r="BQ557" i="8" l="1"/>
  <c r="BP580" i="8"/>
  <c r="BR517" i="8"/>
  <c r="BS619" i="8"/>
  <c r="BS515" i="8"/>
  <c r="BI519" i="8"/>
  <c r="BJ518" i="8"/>
  <c r="BR557" i="8" l="1"/>
  <c r="BQ580" i="8"/>
  <c r="BJ519" i="8"/>
  <c r="BK518" i="8"/>
  <c r="BS517" i="8"/>
  <c r="BS557" i="8" l="1"/>
  <c r="BR580" i="8"/>
  <c r="BK519" i="8"/>
  <c r="BL518" i="8"/>
  <c r="BS580" i="8" l="1"/>
  <c r="BL519" i="8"/>
  <c r="BM518" i="8"/>
  <c r="BM519" i="8" l="1"/>
  <c r="BN518" i="8"/>
  <c r="BN519" i="8" l="1"/>
  <c r="BO518" i="8"/>
  <c r="BO519" i="8" l="1"/>
  <c r="BP518" i="8"/>
  <c r="BP519" i="8" l="1"/>
  <c r="BQ518" i="8"/>
  <c r="BQ519" i="8" l="1"/>
  <c r="BR518" i="8"/>
  <c r="BR519" i="8" l="1"/>
  <c r="BS518" i="8"/>
  <c r="BS519" i="8" l="1"/>
  <c r="O39" i="2"/>
  <c r="O38" i="2"/>
  <c r="O40" i="2"/>
  <c r="M82" i="4" l="1"/>
  <c r="M95" i="4" s="1"/>
  <c r="M146" i="4" s="1"/>
  <c r="N237" i="8"/>
  <c r="M84" i="4"/>
  <c r="M97" i="4" s="1"/>
  <c r="M148" i="4" s="1"/>
  <c r="N339" i="8"/>
  <c r="N288" i="8"/>
  <c r="M83" i="4"/>
  <c r="M96" i="4" s="1"/>
  <c r="M147" i="4" s="1"/>
  <c r="O36" i="2"/>
  <c r="O37" i="2"/>
  <c r="E10" i="10" l="1"/>
  <c r="P301" i="8"/>
  <c r="R301" i="8"/>
  <c r="N319" i="8"/>
  <c r="O301" i="8"/>
  <c r="Q301" i="8"/>
  <c r="S301" i="8"/>
  <c r="N190" i="8"/>
  <c r="M81" i="4"/>
  <c r="M94" i="4" s="1"/>
  <c r="M145" i="4" s="1"/>
  <c r="Q352" i="8"/>
  <c r="O352" i="8"/>
  <c r="P352" i="8"/>
  <c r="R352" i="8"/>
  <c r="N370" i="8"/>
  <c r="S352" i="8"/>
  <c r="E11" i="10"/>
  <c r="R250" i="8"/>
  <c r="N268" i="8"/>
  <c r="S250" i="8"/>
  <c r="V250" i="8"/>
  <c r="W250" i="8"/>
  <c r="P250" i="8"/>
  <c r="X250" i="8"/>
  <c r="T250" i="8"/>
  <c r="U250" i="8"/>
  <c r="O250" i="8"/>
  <c r="Q250" i="8"/>
  <c r="E9" i="10"/>
  <c r="M80" i="4"/>
  <c r="M93" i="4" s="1"/>
  <c r="M144" i="4" s="1"/>
  <c r="N143" i="8"/>
  <c r="O42" i="2"/>
  <c r="M86" i="4" s="1"/>
  <c r="M99" i="4" s="1"/>
  <c r="M150" i="4" s="1"/>
  <c r="N217" i="8" l="1"/>
  <c r="N320" i="8"/>
  <c r="N170" i="8"/>
  <c r="N269" i="8"/>
  <c r="N371" i="8"/>
  <c r="T352" i="8"/>
  <c r="U352" i="8" s="1"/>
  <c r="E13" i="10"/>
  <c r="Q261" i="8"/>
  <c r="Q614" i="8"/>
  <c r="J9" i="10" s="1"/>
  <c r="S261" i="8"/>
  <c r="S614" i="8"/>
  <c r="L9" i="10" s="1"/>
  <c r="O363" i="8"/>
  <c r="O616" i="8"/>
  <c r="H11" i="10" s="1"/>
  <c r="S312" i="8"/>
  <c r="S615" i="8"/>
  <c r="L10" i="10" s="1"/>
  <c r="O261" i="8"/>
  <c r="O614" i="8"/>
  <c r="H9" i="10" s="1"/>
  <c r="Q363" i="8"/>
  <c r="Q616" i="8"/>
  <c r="J11" i="10" s="1"/>
  <c r="Q312" i="8"/>
  <c r="Q615" i="8"/>
  <c r="J10" i="10" s="1"/>
  <c r="U261" i="8"/>
  <c r="U614" i="8"/>
  <c r="N9" i="10" s="1"/>
  <c r="R261" i="8"/>
  <c r="R614" i="8"/>
  <c r="K9" i="10" s="1"/>
  <c r="E8" i="10"/>
  <c r="E41" i="10" s="1"/>
  <c r="O312" i="8"/>
  <c r="O615" i="8"/>
  <c r="H10" i="10" s="1"/>
  <c r="T614" i="8"/>
  <c r="M9" i="10" s="1"/>
  <c r="T261" i="8"/>
  <c r="O217" i="8"/>
  <c r="N218" i="8"/>
  <c r="X261" i="8"/>
  <c r="X614" i="8"/>
  <c r="Q9" i="10" s="1"/>
  <c r="E44" i="10"/>
  <c r="S363" i="8"/>
  <c r="S616" i="8"/>
  <c r="L11" i="10" s="1"/>
  <c r="R312" i="8"/>
  <c r="R615" i="8"/>
  <c r="K10" i="10" s="1"/>
  <c r="E7" i="10"/>
  <c r="E40" i="10" s="1"/>
  <c r="P614" i="8"/>
  <c r="I9" i="10" s="1"/>
  <c r="P261" i="8"/>
  <c r="P312" i="8"/>
  <c r="P615" i="8"/>
  <c r="I10" i="10" s="1"/>
  <c r="Y250" i="8"/>
  <c r="W614" i="8"/>
  <c r="P9" i="10" s="1"/>
  <c r="W261" i="8"/>
  <c r="R363" i="8"/>
  <c r="R616" i="8"/>
  <c r="K11" i="10" s="1"/>
  <c r="E42" i="10"/>
  <c r="V261" i="8"/>
  <c r="V614" i="8"/>
  <c r="O9" i="10" s="1"/>
  <c r="P616" i="8"/>
  <c r="I11" i="10" s="1"/>
  <c r="P363" i="8"/>
  <c r="T301" i="8"/>
  <c r="E43" i="10"/>
  <c r="Z250" i="8" l="1"/>
  <c r="O170" i="8"/>
  <c r="U301" i="8"/>
  <c r="N171" i="8"/>
  <c r="T616" i="8"/>
  <c r="M11" i="10" s="1"/>
  <c r="T363" i="8"/>
  <c r="R369" i="8"/>
  <c r="AA250" i="8"/>
  <c r="S369" i="8"/>
  <c r="U363" i="8"/>
  <c r="U616" i="8"/>
  <c r="N11" i="10" s="1"/>
  <c r="U267" i="8"/>
  <c r="S318" i="8"/>
  <c r="Y614" i="8"/>
  <c r="R9" i="10" s="1"/>
  <c r="Y261" i="8"/>
  <c r="X267" i="8"/>
  <c r="T267" i="8"/>
  <c r="O318" i="8"/>
  <c r="O319" i="8"/>
  <c r="P369" i="8"/>
  <c r="U615" i="8"/>
  <c r="N10" i="10" s="1"/>
  <c r="U312" i="8"/>
  <c r="Q318" i="8"/>
  <c r="V267" i="8"/>
  <c r="R318" i="8"/>
  <c r="S267" i="8"/>
  <c r="E46" i="10"/>
  <c r="T312" i="8"/>
  <c r="T615" i="8"/>
  <c r="M10" i="10" s="1"/>
  <c r="V301" i="8"/>
  <c r="Z261" i="8"/>
  <c r="Z614" i="8"/>
  <c r="S9" i="10" s="1"/>
  <c r="Q369" i="8"/>
  <c r="O268" i="8"/>
  <c r="O267" i="8"/>
  <c r="O369" i="8"/>
  <c r="O370" i="8"/>
  <c r="P267" i="8"/>
  <c r="R267" i="8"/>
  <c r="V352" i="8"/>
  <c r="Q267" i="8"/>
  <c r="W267" i="8"/>
  <c r="P318" i="8"/>
  <c r="O171" i="8"/>
  <c r="P170" i="8"/>
  <c r="O218" i="8"/>
  <c r="P217" i="8"/>
  <c r="W552" i="8" l="1"/>
  <c r="Q552" i="8"/>
  <c r="O371" i="8"/>
  <c r="Q554" i="8"/>
  <c r="R553" i="8"/>
  <c r="T552" i="8"/>
  <c r="S553" i="8"/>
  <c r="S554" i="8"/>
  <c r="P552" i="8"/>
  <c r="O269" i="8"/>
  <c r="O554" i="8"/>
  <c r="V552" i="8"/>
  <c r="P554" i="8"/>
  <c r="X552" i="8"/>
  <c r="U552" i="8"/>
  <c r="AB250" i="8"/>
  <c r="AC250" i="8" s="1"/>
  <c r="P553" i="8"/>
  <c r="R552" i="8"/>
  <c r="O552" i="8"/>
  <c r="Q553" i="8"/>
  <c r="O320" i="8"/>
  <c r="R554" i="8"/>
  <c r="S552" i="8"/>
  <c r="O553" i="8"/>
  <c r="T369" i="8"/>
  <c r="P319" i="8"/>
  <c r="P268" i="8"/>
  <c r="Z267" i="8"/>
  <c r="AB614" i="8"/>
  <c r="U9" i="10" s="1"/>
  <c r="V363" i="8"/>
  <c r="V616" i="8"/>
  <c r="O11" i="10" s="1"/>
  <c r="U318" i="8"/>
  <c r="AA614" i="8"/>
  <c r="T9" i="10" s="1"/>
  <c r="AA261" i="8"/>
  <c r="U369" i="8"/>
  <c r="T318" i="8"/>
  <c r="Q217" i="8"/>
  <c r="P218" i="8"/>
  <c r="W352" i="8"/>
  <c r="W301" i="8"/>
  <c r="Y267" i="8"/>
  <c r="V312" i="8"/>
  <c r="V615" i="8"/>
  <c r="O10" i="10" s="1"/>
  <c r="Q170" i="8"/>
  <c r="P171" i="8"/>
  <c r="P370" i="8"/>
  <c r="Y552" i="8" l="1"/>
  <c r="P269" i="8"/>
  <c r="P320" i="8"/>
  <c r="O576" i="8"/>
  <c r="R577" i="8"/>
  <c r="Q576" i="8"/>
  <c r="R575" i="8"/>
  <c r="X575" i="8"/>
  <c r="V575" i="8"/>
  <c r="S577" i="8"/>
  <c r="T575" i="8"/>
  <c r="Q577" i="8"/>
  <c r="Q575" i="8"/>
  <c r="T553" i="8"/>
  <c r="U553" i="8"/>
  <c r="AB261" i="8"/>
  <c r="AB267" i="8" s="1"/>
  <c r="U554" i="8"/>
  <c r="Z552" i="8"/>
  <c r="T554" i="8"/>
  <c r="S575" i="8"/>
  <c r="O575" i="8"/>
  <c r="P576" i="8"/>
  <c r="U575" i="8"/>
  <c r="P577" i="8"/>
  <c r="O577" i="8"/>
  <c r="P575" i="8"/>
  <c r="S576" i="8"/>
  <c r="R576" i="8"/>
  <c r="W575" i="8"/>
  <c r="Q319" i="8"/>
  <c r="Q268" i="8"/>
  <c r="AD250" i="8"/>
  <c r="AC261" i="8"/>
  <c r="AC614" i="8"/>
  <c r="V9" i="10" s="1"/>
  <c r="P371" i="8"/>
  <c r="Q370" i="8"/>
  <c r="V318" i="8"/>
  <c r="X352" i="8"/>
  <c r="R170" i="8"/>
  <c r="Q171" i="8"/>
  <c r="W312" i="8"/>
  <c r="W615" i="8"/>
  <c r="P10" i="10" s="1"/>
  <c r="X301" i="8"/>
  <c r="Q218" i="8"/>
  <c r="R217" i="8"/>
  <c r="V369" i="8"/>
  <c r="W616" i="8"/>
  <c r="P11" i="10" s="1"/>
  <c r="W363" i="8"/>
  <c r="AA267" i="8"/>
  <c r="V553" i="8" l="1"/>
  <c r="Z575" i="8"/>
  <c r="U576" i="8"/>
  <c r="Y575" i="8"/>
  <c r="T577" i="8"/>
  <c r="U577" i="8"/>
  <c r="AB552" i="8"/>
  <c r="V554" i="8"/>
  <c r="T576" i="8"/>
  <c r="Q320" i="8"/>
  <c r="AA552" i="8"/>
  <c r="R319" i="8"/>
  <c r="Q269" i="8"/>
  <c r="R268" i="8"/>
  <c r="X363" i="8"/>
  <c r="X616" i="8"/>
  <c r="Q11" i="10" s="1"/>
  <c r="X312" i="8"/>
  <c r="X615" i="8"/>
  <c r="Q10" i="10" s="1"/>
  <c r="Y301" i="8"/>
  <c r="W318" i="8"/>
  <c r="W369" i="8"/>
  <c r="AC267" i="8"/>
  <c r="AE250" i="8"/>
  <c r="AD261" i="8"/>
  <c r="AD614" i="8"/>
  <c r="W9" i="10" s="1"/>
  <c r="R171" i="8"/>
  <c r="S170" i="8"/>
  <c r="Y352" i="8"/>
  <c r="S217" i="8"/>
  <c r="R218" i="8"/>
  <c r="R320" i="8"/>
  <c r="S319" i="8"/>
  <c r="Q371" i="8"/>
  <c r="R370" i="8"/>
  <c r="W554" i="8" l="1"/>
  <c r="W553" i="8"/>
  <c r="V577" i="8"/>
  <c r="AC552" i="8"/>
  <c r="AA575" i="8"/>
  <c r="AB575" i="8"/>
  <c r="V576" i="8"/>
  <c r="R269" i="8"/>
  <c r="S268" i="8"/>
  <c r="S320" i="8"/>
  <c r="T319" i="8"/>
  <c r="T217" i="8"/>
  <c r="S218" i="8"/>
  <c r="Y363" i="8"/>
  <c r="Y616" i="8"/>
  <c r="R11" i="10" s="1"/>
  <c r="AD267" i="8"/>
  <c r="AE261" i="8"/>
  <c r="AE614" i="8"/>
  <c r="X9" i="10" s="1"/>
  <c r="Z352" i="8"/>
  <c r="T170" i="8"/>
  <c r="S171" i="8"/>
  <c r="Y615" i="8"/>
  <c r="R10" i="10" s="1"/>
  <c r="Y312" i="8"/>
  <c r="X369" i="8"/>
  <c r="AF250" i="8"/>
  <c r="R371" i="8"/>
  <c r="S370" i="8"/>
  <c r="X318" i="8"/>
  <c r="Z301" i="8"/>
  <c r="AG250" i="8" l="1"/>
  <c r="X553" i="8"/>
  <c r="X554" i="8"/>
  <c r="AD552" i="8"/>
  <c r="AC575" i="8"/>
  <c r="W576" i="8"/>
  <c r="W577" i="8"/>
  <c r="T268" i="8"/>
  <c r="S269" i="8"/>
  <c r="U170" i="8"/>
  <c r="T171" i="8"/>
  <c r="T320" i="8"/>
  <c r="U319" i="8"/>
  <c r="Z312" i="8"/>
  <c r="AA301" i="8"/>
  <c r="S371" i="8"/>
  <c r="T370" i="8"/>
  <c r="AF261" i="8"/>
  <c r="Y318" i="8"/>
  <c r="Y369" i="8"/>
  <c r="AE267" i="8"/>
  <c r="Z616" i="8"/>
  <c r="S11" i="10" s="1"/>
  <c r="Z363" i="8"/>
  <c r="AA352" i="8"/>
  <c r="U217" i="8"/>
  <c r="T218" i="8"/>
  <c r="AH250" i="8" l="1"/>
  <c r="AG261" i="8"/>
  <c r="AD575" i="8"/>
  <c r="X576" i="8"/>
  <c r="Y554" i="8"/>
  <c r="X577" i="8"/>
  <c r="Y553" i="8"/>
  <c r="AE552" i="8"/>
  <c r="T269" i="8"/>
  <c r="U268" i="8"/>
  <c r="U218" i="8"/>
  <c r="V217" i="8"/>
  <c r="AA616" i="8"/>
  <c r="T11" i="10" s="1"/>
  <c r="AA363" i="8"/>
  <c r="AB352" i="8"/>
  <c r="T371" i="8"/>
  <c r="U370" i="8"/>
  <c r="V170" i="8"/>
  <c r="U171" i="8"/>
  <c r="Z369" i="8"/>
  <c r="AF267" i="8"/>
  <c r="AA312" i="8"/>
  <c r="AB301" i="8"/>
  <c r="AF614" i="8"/>
  <c r="Z615" i="8"/>
  <c r="AH261" i="8"/>
  <c r="AI250" i="8"/>
  <c r="Z318" i="8"/>
  <c r="AG614" i="8"/>
  <c r="U320" i="8"/>
  <c r="V319" i="8"/>
  <c r="AG267" i="8"/>
  <c r="Y576" i="8" l="1"/>
  <c r="Y577" i="8"/>
  <c r="Z554" i="8"/>
  <c r="AE575" i="8"/>
  <c r="U269" i="8"/>
  <c r="V268" i="8"/>
  <c r="V320" i="8"/>
  <c r="W319" i="8"/>
  <c r="Y9" i="10"/>
  <c r="W217" i="8"/>
  <c r="V218" i="8"/>
  <c r="Z9" i="10"/>
  <c r="AH614" i="8"/>
  <c r="AI261" i="8"/>
  <c r="AJ250" i="8"/>
  <c r="U371" i="8"/>
  <c r="V370" i="8"/>
  <c r="AH267" i="8"/>
  <c r="AC352" i="8"/>
  <c r="AB363" i="8"/>
  <c r="AB616" i="8"/>
  <c r="U11" i="10" s="1"/>
  <c r="Z553" i="8"/>
  <c r="AB312" i="8"/>
  <c r="AC301" i="8"/>
  <c r="AA369" i="8"/>
  <c r="S10" i="10"/>
  <c r="AA615" i="8"/>
  <c r="AF552" i="8"/>
  <c r="AG552" i="8"/>
  <c r="AA318" i="8"/>
  <c r="W170" i="8"/>
  <c r="V171" i="8"/>
  <c r="AA554" i="8" l="1"/>
  <c r="Z577" i="8"/>
  <c r="W268" i="8"/>
  <c r="V269" i="8"/>
  <c r="T10" i="10"/>
  <c r="AG575" i="8"/>
  <c r="Z576" i="8"/>
  <c r="AH552" i="8"/>
  <c r="AC312" i="8"/>
  <c r="AD301" i="8"/>
  <c r="V371" i="8"/>
  <c r="W370" i="8"/>
  <c r="AA9" i="10"/>
  <c r="X217" i="8"/>
  <c r="W218" i="8"/>
  <c r="AA553" i="8"/>
  <c r="AB615" i="8"/>
  <c r="X170" i="8"/>
  <c r="W171" i="8"/>
  <c r="AB318" i="8"/>
  <c r="AB369" i="8"/>
  <c r="AJ261" i="8"/>
  <c r="AK250" i="8"/>
  <c r="AF575" i="8"/>
  <c r="AC616" i="8"/>
  <c r="V11" i="10" s="1"/>
  <c r="AC363" i="8"/>
  <c r="AD352" i="8"/>
  <c r="AI267" i="8"/>
  <c r="W320" i="8"/>
  <c r="X319" i="8"/>
  <c r="AI614" i="8"/>
  <c r="AB554" i="8" l="1"/>
  <c r="AA577" i="8"/>
  <c r="W269" i="8"/>
  <c r="X268" i="8"/>
  <c r="AC369" i="8"/>
  <c r="AD312" i="8"/>
  <c r="AE301" i="8"/>
  <c r="W371" i="8"/>
  <c r="X370" i="8"/>
  <c r="X320" i="8"/>
  <c r="Y319" i="8"/>
  <c r="AB553" i="8"/>
  <c r="AA576" i="8"/>
  <c r="AC318" i="8"/>
  <c r="AH575" i="8"/>
  <c r="Y170" i="8"/>
  <c r="X171" i="8"/>
  <c r="AC615" i="8"/>
  <c r="AB9" i="10"/>
  <c r="AK261" i="8"/>
  <c r="AL250" i="8"/>
  <c r="Y217" i="8"/>
  <c r="X218" i="8"/>
  <c r="AI552" i="8"/>
  <c r="AJ614" i="8"/>
  <c r="AD363" i="8"/>
  <c r="AD616" i="8"/>
  <c r="W11" i="10" s="1"/>
  <c r="AE352" i="8"/>
  <c r="AJ267" i="8"/>
  <c r="U10" i="10"/>
  <c r="AC554" i="8" l="1"/>
  <c r="AB577" i="8"/>
  <c r="X269" i="8"/>
  <c r="Y268" i="8"/>
  <c r="AD318" i="8"/>
  <c r="AB576" i="8"/>
  <c r="AC9" i="10"/>
  <c r="Y320" i="8"/>
  <c r="Z319" i="8"/>
  <c r="AJ552" i="8"/>
  <c r="AE363" i="8"/>
  <c r="AE616" i="8"/>
  <c r="X11" i="10" s="1"/>
  <c r="AF352" i="8"/>
  <c r="Y218" i="8"/>
  <c r="Z217" i="8"/>
  <c r="X371" i="8"/>
  <c r="Y370" i="8"/>
  <c r="AL261" i="8"/>
  <c r="AM250" i="8"/>
  <c r="V10" i="10"/>
  <c r="AC553" i="8"/>
  <c r="AD369" i="8"/>
  <c r="AK614" i="8"/>
  <c r="AE312" i="8"/>
  <c r="AF301" i="8"/>
  <c r="AI575" i="8"/>
  <c r="AK267" i="8"/>
  <c r="Z170" i="8"/>
  <c r="Y171" i="8"/>
  <c r="AD615" i="8"/>
  <c r="AD554" i="8" l="1"/>
  <c r="AC577" i="8"/>
  <c r="Y269" i="8"/>
  <c r="Z268" i="8"/>
  <c r="AA170" i="8"/>
  <c r="Z171" i="8"/>
  <c r="AF312" i="8"/>
  <c r="AG301" i="8"/>
  <c r="AL267" i="8"/>
  <c r="AE318" i="8"/>
  <c r="AL614" i="8"/>
  <c r="AG352" i="8"/>
  <c r="AF363" i="8"/>
  <c r="AF616" i="8"/>
  <c r="Y11" i="10" s="1"/>
  <c r="AJ575" i="8"/>
  <c r="AK552" i="8"/>
  <c r="AE615" i="8"/>
  <c r="AE369" i="8"/>
  <c r="AD553" i="8"/>
  <c r="AD9" i="10"/>
  <c r="AC576" i="8"/>
  <c r="Z320" i="8"/>
  <c r="AA319" i="8"/>
  <c r="Y371" i="8"/>
  <c r="Z370" i="8"/>
  <c r="W10" i="10"/>
  <c r="AM261" i="8"/>
  <c r="AN250" i="8"/>
  <c r="Z218" i="8"/>
  <c r="AA217" i="8"/>
  <c r="AE554" i="8" l="1"/>
  <c r="AD577" i="8"/>
  <c r="Z269" i="8"/>
  <c r="AA268" i="8"/>
  <c r="AM614" i="8"/>
  <c r="X10" i="10"/>
  <c r="AE553" i="8"/>
  <c r="AM267" i="8"/>
  <c r="Z371" i="8"/>
  <c r="AA370" i="8"/>
  <c r="AF369" i="8"/>
  <c r="AK575" i="8"/>
  <c r="AG363" i="8"/>
  <c r="AG616" i="8"/>
  <c r="Z11" i="10" s="1"/>
  <c r="AH352" i="8"/>
  <c r="AL552" i="8"/>
  <c r="AG312" i="8"/>
  <c r="AH301" i="8"/>
  <c r="AE9" i="10"/>
  <c r="AF318" i="8"/>
  <c r="AB217" i="8"/>
  <c r="AA218" i="8"/>
  <c r="AF615" i="8"/>
  <c r="AA320" i="8"/>
  <c r="AB319" i="8"/>
  <c r="AN261" i="8"/>
  <c r="AO250" i="8"/>
  <c r="AD576" i="8"/>
  <c r="AA171" i="8"/>
  <c r="AB170" i="8"/>
  <c r="AF554" i="8" l="1"/>
  <c r="AE577" i="8"/>
  <c r="AA269" i="8"/>
  <c r="AB268" i="8"/>
  <c r="AG318" i="8"/>
  <c r="AM552" i="8"/>
  <c r="AO261" i="8"/>
  <c r="AP250" i="8"/>
  <c r="AN614" i="8"/>
  <c r="Y10" i="10"/>
  <c r="AE576" i="8"/>
  <c r="AB171" i="8"/>
  <c r="AC170" i="8"/>
  <c r="AN267" i="8"/>
  <c r="AC217" i="8"/>
  <c r="AB218" i="8"/>
  <c r="AL575" i="8"/>
  <c r="AA371" i="8"/>
  <c r="AB370" i="8"/>
  <c r="AB320" i="8"/>
  <c r="AC319" i="8"/>
  <c r="AI352" i="8"/>
  <c r="AH363" i="8"/>
  <c r="AH616" i="8"/>
  <c r="AA11" i="10" s="1"/>
  <c r="AF553" i="8"/>
  <c r="AH312" i="8"/>
  <c r="AI301" i="8"/>
  <c r="AG369" i="8"/>
  <c r="AG615" i="8"/>
  <c r="AF9" i="10"/>
  <c r="AF577" i="8" l="1"/>
  <c r="AG554" i="8"/>
  <c r="AB269" i="8"/>
  <c r="AC268" i="8"/>
  <c r="AN552" i="8"/>
  <c r="AO614" i="8"/>
  <c r="AH369" i="8"/>
  <c r="AD170" i="8"/>
  <c r="AC171" i="8"/>
  <c r="AO267" i="8"/>
  <c r="AI363" i="8"/>
  <c r="AI616" i="8"/>
  <c r="AB11" i="10" s="1"/>
  <c r="AJ352" i="8"/>
  <c r="AI312" i="8"/>
  <c r="AJ301" i="8"/>
  <c r="AC320" i="8"/>
  <c r="AD319" i="8"/>
  <c r="AM575" i="8"/>
  <c r="AH615" i="8"/>
  <c r="AC218" i="8"/>
  <c r="AD217" i="8"/>
  <c r="AG9" i="10"/>
  <c r="Z10" i="10"/>
  <c r="AH318" i="8"/>
  <c r="AB371" i="8"/>
  <c r="AC370" i="8"/>
  <c r="AG553" i="8"/>
  <c r="AF576" i="8"/>
  <c r="AQ250" i="8"/>
  <c r="AP261" i="8"/>
  <c r="AG577" i="8" l="1"/>
  <c r="AH554" i="8"/>
  <c r="AC269" i="8"/>
  <c r="AD268" i="8"/>
  <c r="AD320" i="8"/>
  <c r="AE319" i="8"/>
  <c r="AI369" i="8"/>
  <c r="AG576" i="8"/>
  <c r="AE217" i="8"/>
  <c r="AD218" i="8"/>
  <c r="AJ312" i="8"/>
  <c r="AK301" i="8"/>
  <c r="AH9" i="10"/>
  <c r="AP267" i="8"/>
  <c r="AI318" i="8"/>
  <c r="AP614" i="8"/>
  <c r="AI615" i="8"/>
  <c r="AO552" i="8"/>
  <c r="AN575" i="8"/>
  <c r="AQ261" i="8"/>
  <c r="AR250" i="8"/>
  <c r="AH553" i="8"/>
  <c r="AA10" i="10"/>
  <c r="AD171" i="8"/>
  <c r="AE170" i="8"/>
  <c r="AC371" i="8"/>
  <c r="AD370" i="8"/>
  <c r="AJ363" i="8"/>
  <c r="AJ616" i="8"/>
  <c r="AC11" i="10" s="1"/>
  <c r="AK352" i="8"/>
  <c r="AH577" i="8" l="1"/>
  <c r="AI554" i="8"/>
  <c r="AD269" i="8"/>
  <c r="AE268" i="8"/>
  <c r="AL352" i="8"/>
  <c r="AK363" i="8"/>
  <c r="AK616" i="8"/>
  <c r="AD11" i="10" s="1"/>
  <c r="AQ267" i="8"/>
  <c r="AP552" i="8"/>
  <c r="AH576" i="8"/>
  <c r="AJ369" i="8"/>
  <c r="AI9" i="10"/>
  <c r="AK312" i="8"/>
  <c r="AL301" i="8"/>
  <c r="AO575" i="8"/>
  <c r="AI553" i="8"/>
  <c r="AJ615" i="8"/>
  <c r="AD371" i="8"/>
  <c r="AE370" i="8"/>
  <c r="AJ318" i="8"/>
  <c r="AS250" i="8"/>
  <c r="AR261" i="8"/>
  <c r="AB10" i="10"/>
  <c r="AE320" i="8"/>
  <c r="AF319" i="8"/>
  <c r="AF170" i="8"/>
  <c r="AE171" i="8"/>
  <c r="AQ614" i="8"/>
  <c r="AF217" i="8"/>
  <c r="AE218" i="8"/>
  <c r="AI577" i="8" l="1"/>
  <c r="AJ554" i="8"/>
  <c r="AE269" i="8"/>
  <c r="AF268" i="8"/>
  <c r="AL312" i="8"/>
  <c r="AM301" i="8"/>
  <c r="AR267" i="8"/>
  <c r="AC10" i="10"/>
  <c r="AK318" i="8"/>
  <c r="AP575" i="8"/>
  <c r="AF171" i="8"/>
  <c r="AG170" i="8"/>
  <c r="AK615" i="8"/>
  <c r="AT250" i="8"/>
  <c r="AS261" i="8"/>
  <c r="AI576" i="8"/>
  <c r="AF320" i="8"/>
  <c r="AG319" i="8"/>
  <c r="AG217" i="8"/>
  <c r="AF218" i="8"/>
  <c r="AJ553" i="8"/>
  <c r="AQ552" i="8"/>
  <c r="AR614" i="8"/>
  <c r="AJ9" i="10"/>
  <c r="AE371" i="8"/>
  <c r="AF370" i="8"/>
  <c r="AK369" i="8"/>
  <c r="AL363" i="8"/>
  <c r="AL616" i="8"/>
  <c r="AE11" i="10" s="1"/>
  <c r="AM352" i="8"/>
  <c r="AJ577" i="8" l="1"/>
  <c r="AK554" i="8"/>
  <c r="AF269" i="8"/>
  <c r="AG268" i="8"/>
  <c r="AT261" i="8"/>
  <c r="AU250" i="8"/>
  <c r="AK553" i="8"/>
  <c r="AQ575" i="8"/>
  <c r="AG218" i="8"/>
  <c r="AH217" i="8"/>
  <c r="AG320" i="8"/>
  <c r="AH319" i="8"/>
  <c r="AD10" i="10"/>
  <c r="AH170" i="8"/>
  <c r="AG171" i="8"/>
  <c r="AF371" i="8"/>
  <c r="AG370" i="8"/>
  <c r="AK9" i="10"/>
  <c r="AJ576" i="8"/>
  <c r="AR552" i="8"/>
  <c r="AM363" i="8"/>
  <c r="AM616" i="8"/>
  <c r="AF11" i="10" s="1"/>
  <c r="AN352" i="8"/>
  <c r="AL369" i="8"/>
  <c r="AM312" i="8"/>
  <c r="AN301" i="8"/>
  <c r="AS614" i="8"/>
  <c r="AL615" i="8"/>
  <c r="AS267" i="8"/>
  <c r="AL318" i="8"/>
  <c r="AK577" i="8" l="1"/>
  <c r="AL554" i="8"/>
  <c r="AG269" i="8"/>
  <c r="AH268" i="8"/>
  <c r="AR575" i="8"/>
  <c r="AL553" i="8"/>
  <c r="AE10" i="10"/>
  <c r="AH218" i="8"/>
  <c r="AI217" i="8"/>
  <c r="AL9" i="10"/>
  <c r="AG371" i="8"/>
  <c r="AH370" i="8"/>
  <c r="AS552" i="8"/>
  <c r="AM615" i="8"/>
  <c r="AN363" i="8"/>
  <c r="AN616" i="8"/>
  <c r="AG11" i="10" s="1"/>
  <c r="AO352" i="8"/>
  <c r="AH320" i="8"/>
  <c r="AI319" i="8"/>
  <c r="AK576" i="8"/>
  <c r="AV250" i="8"/>
  <c r="AU261" i="8"/>
  <c r="AN312" i="8"/>
  <c r="AO301" i="8"/>
  <c r="AM318" i="8"/>
  <c r="AM369" i="8"/>
  <c r="AT614" i="8"/>
  <c r="AI170" i="8"/>
  <c r="AH171" i="8"/>
  <c r="AT267" i="8"/>
  <c r="AM554" i="8" l="1"/>
  <c r="AL577" i="8"/>
  <c r="AI268" i="8"/>
  <c r="AH269" i="8"/>
  <c r="AU614" i="8"/>
  <c r="AH371" i="8"/>
  <c r="AI370" i="8"/>
  <c r="AO363" i="8"/>
  <c r="AO616" i="8"/>
  <c r="AH11" i="10" s="1"/>
  <c r="AP352" i="8"/>
  <c r="AW250" i="8"/>
  <c r="AV261" i="8"/>
  <c r="AL576" i="8"/>
  <c r="AN369" i="8"/>
  <c r="AM553" i="8"/>
  <c r="AT552" i="8"/>
  <c r="AO312" i="8"/>
  <c r="AP301" i="8"/>
  <c r="AF10" i="10"/>
  <c r="AJ217" i="8"/>
  <c r="AI218" i="8"/>
  <c r="AM9" i="10"/>
  <c r="AU267" i="8"/>
  <c r="AN615" i="8"/>
  <c r="AI320" i="8"/>
  <c r="AJ319" i="8"/>
  <c r="AJ170" i="8"/>
  <c r="AI171" i="8"/>
  <c r="AN318" i="8"/>
  <c r="AS575" i="8"/>
  <c r="AN554" i="8" l="1"/>
  <c r="AM577" i="8"/>
  <c r="AJ268" i="8"/>
  <c r="AI269" i="8"/>
  <c r="AJ218" i="8"/>
  <c r="AK217" i="8"/>
  <c r="AN553" i="8"/>
  <c r="AP616" i="8"/>
  <c r="AI11" i="10" s="1"/>
  <c r="AP363" i="8"/>
  <c r="AQ352" i="8"/>
  <c r="AJ171" i="8"/>
  <c r="AK170" i="8"/>
  <c r="AP312" i="8"/>
  <c r="AQ301" i="8"/>
  <c r="AO369" i="8"/>
  <c r="AJ320" i="8"/>
  <c r="AK319" i="8"/>
  <c r="AU552" i="8"/>
  <c r="AO615" i="8"/>
  <c r="AV614" i="8"/>
  <c r="AI371" i="8"/>
  <c r="AJ370" i="8"/>
  <c r="AO318" i="8"/>
  <c r="AM576" i="8"/>
  <c r="AV267" i="8"/>
  <c r="AW261" i="8"/>
  <c r="AX250" i="8"/>
  <c r="AG10" i="10"/>
  <c r="AT575" i="8"/>
  <c r="AN9" i="10"/>
  <c r="AO554" i="8" l="1"/>
  <c r="AN577" i="8"/>
  <c r="AJ269" i="8"/>
  <c r="AK268" i="8"/>
  <c r="AN576" i="8"/>
  <c r="AV552" i="8"/>
  <c r="AO9" i="10"/>
  <c r="AQ312" i="8"/>
  <c r="AR301" i="8"/>
  <c r="AH10" i="10"/>
  <c r="AP615" i="8"/>
  <c r="AL217" i="8"/>
  <c r="AK218" i="8"/>
  <c r="AX261" i="8"/>
  <c r="AY250" i="8"/>
  <c r="AP318" i="8"/>
  <c r="AQ363" i="8"/>
  <c r="AQ616" i="8"/>
  <c r="AJ11" i="10" s="1"/>
  <c r="AR352" i="8"/>
  <c r="AW267" i="8"/>
  <c r="AO553" i="8"/>
  <c r="AU575" i="8"/>
  <c r="AL170" i="8"/>
  <c r="AK171" i="8"/>
  <c r="AP369" i="8"/>
  <c r="AW614" i="8"/>
  <c r="AJ371" i="8"/>
  <c r="AK370" i="8"/>
  <c r="AK320" i="8"/>
  <c r="AL319" i="8"/>
  <c r="AP554" i="8" l="1"/>
  <c r="AO577" i="8"/>
  <c r="AK269" i="8"/>
  <c r="AL268" i="8"/>
  <c r="AL320" i="8"/>
  <c r="AM319" i="8"/>
  <c r="AO576" i="8"/>
  <c r="AY261" i="8"/>
  <c r="AZ250" i="8"/>
  <c r="AX614" i="8"/>
  <c r="AK371" i="8"/>
  <c r="AL370" i="8"/>
  <c r="AW552" i="8"/>
  <c r="AX267" i="8"/>
  <c r="AR363" i="8"/>
  <c r="AR616" i="8"/>
  <c r="AK11" i="10" s="1"/>
  <c r="AS352" i="8"/>
  <c r="AR312" i="8"/>
  <c r="AS301" i="8"/>
  <c r="AV575" i="8"/>
  <c r="AM170" i="8"/>
  <c r="AL171" i="8"/>
  <c r="AL218" i="8"/>
  <c r="AM217" i="8"/>
  <c r="AQ615" i="8"/>
  <c r="AP9" i="10"/>
  <c r="AQ369" i="8"/>
  <c r="AQ318" i="8"/>
  <c r="AI10" i="10"/>
  <c r="AP553" i="8"/>
  <c r="AQ554" i="8" l="1"/>
  <c r="AP577" i="8"/>
  <c r="AL269" i="8"/>
  <c r="AM268" i="8"/>
  <c r="AM218" i="8"/>
  <c r="AN217" i="8"/>
  <c r="AR318" i="8"/>
  <c r="AW575" i="8"/>
  <c r="AZ261" i="8"/>
  <c r="BA250" i="8"/>
  <c r="AQ553" i="8"/>
  <c r="AR615" i="8"/>
  <c r="AL371" i="8"/>
  <c r="AM370" i="8"/>
  <c r="AY614" i="8"/>
  <c r="AS363" i="8"/>
  <c r="AS616" i="8"/>
  <c r="AL11" i="10" s="1"/>
  <c r="AT352" i="8"/>
  <c r="AY267" i="8"/>
  <c r="AS312" i="8"/>
  <c r="AT301" i="8"/>
  <c r="AJ10" i="10"/>
  <c r="AN170" i="8"/>
  <c r="AM171" i="8"/>
  <c r="AR369" i="8"/>
  <c r="AQ9" i="10"/>
  <c r="AM320" i="8"/>
  <c r="AN319" i="8"/>
  <c r="AP576" i="8"/>
  <c r="AX552" i="8"/>
  <c r="AQ577" i="8" l="1"/>
  <c r="AR554" i="8"/>
  <c r="AM269" i="8"/>
  <c r="AN268" i="8"/>
  <c r="AT363" i="8"/>
  <c r="AT616" i="8"/>
  <c r="AM11" i="10" s="1"/>
  <c r="AU352" i="8"/>
  <c r="AN320" i="8"/>
  <c r="AO319" i="8"/>
  <c r="AS369" i="8"/>
  <c r="AQ576" i="8"/>
  <c r="AT312" i="8"/>
  <c r="AU301" i="8"/>
  <c r="AR553" i="8"/>
  <c r="AS615" i="8"/>
  <c r="AR9" i="10"/>
  <c r="AO217" i="8"/>
  <c r="AN218" i="8"/>
  <c r="AO170" i="8"/>
  <c r="AN171" i="8"/>
  <c r="AS318" i="8"/>
  <c r="AM371" i="8"/>
  <c r="AN370" i="8"/>
  <c r="BA261" i="8"/>
  <c r="BB250" i="8"/>
  <c r="AK10" i="10"/>
  <c r="AZ614" i="8"/>
  <c r="AX575" i="8"/>
  <c r="AY552" i="8"/>
  <c r="AZ267" i="8"/>
  <c r="AS554" i="8" l="1"/>
  <c r="AR577" i="8"/>
  <c r="AO268" i="8"/>
  <c r="AN269" i="8"/>
  <c r="AO320" i="8"/>
  <c r="AP319" i="8"/>
  <c r="AY575" i="8"/>
  <c r="AU312" i="8"/>
  <c r="AV301" i="8"/>
  <c r="AP217" i="8"/>
  <c r="AO218" i="8"/>
  <c r="AS9" i="10"/>
  <c r="AT615" i="8"/>
  <c r="AN371" i="8"/>
  <c r="AO370" i="8"/>
  <c r="AS553" i="8"/>
  <c r="AT318" i="8"/>
  <c r="AL10" i="10"/>
  <c r="AV352" i="8"/>
  <c r="AU616" i="8"/>
  <c r="AN11" i="10" s="1"/>
  <c r="AU363" i="8"/>
  <c r="AP170" i="8"/>
  <c r="AO171" i="8"/>
  <c r="BA614" i="8"/>
  <c r="AR576" i="8"/>
  <c r="AT369" i="8"/>
  <c r="BB261" i="8"/>
  <c r="BC250" i="8"/>
  <c r="AZ552" i="8"/>
  <c r="BA267" i="8"/>
  <c r="AS577" i="8" l="1"/>
  <c r="AT554" i="8"/>
  <c r="AO269" i="8"/>
  <c r="AP268" i="8"/>
  <c r="BB267" i="8"/>
  <c r="AP171" i="8"/>
  <c r="AQ170" i="8"/>
  <c r="AM10" i="10"/>
  <c r="BA552" i="8"/>
  <c r="AV312" i="8"/>
  <c r="AW301" i="8"/>
  <c r="AQ217" i="8"/>
  <c r="AP218" i="8"/>
  <c r="AU369" i="8"/>
  <c r="AT553" i="8"/>
  <c r="AU615" i="8"/>
  <c r="AU318" i="8"/>
  <c r="AV616" i="8"/>
  <c r="AO11" i="10" s="1"/>
  <c r="AV363" i="8"/>
  <c r="AW352" i="8"/>
  <c r="AS576" i="8"/>
  <c r="AZ575" i="8"/>
  <c r="AO371" i="8"/>
  <c r="AP370" i="8"/>
  <c r="BC261" i="8"/>
  <c r="BD250" i="8"/>
  <c r="AT9" i="10"/>
  <c r="AP320" i="8"/>
  <c r="AQ319" i="8"/>
  <c r="BB614" i="8"/>
  <c r="AU554" i="8" l="1"/>
  <c r="AT577" i="8"/>
  <c r="AP269" i="8"/>
  <c r="AQ268" i="8"/>
  <c r="AQ320" i="8"/>
  <c r="AR319" i="8"/>
  <c r="BC267" i="8"/>
  <c r="AU553" i="8"/>
  <c r="BA575" i="8"/>
  <c r="AP371" i="8"/>
  <c r="AQ370" i="8"/>
  <c r="AW616" i="8"/>
  <c r="AP11" i="10" s="1"/>
  <c r="AW363" i="8"/>
  <c r="AX352" i="8"/>
  <c r="AN10" i="10"/>
  <c r="AR217" i="8"/>
  <c r="AQ218" i="8"/>
  <c r="AR170" i="8"/>
  <c r="AQ171" i="8"/>
  <c r="AV369" i="8"/>
  <c r="AW312" i="8"/>
  <c r="AX301" i="8"/>
  <c r="BD261" i="8"/>
  <c r="BE250" i="8"/>
  <c r="AT576" i="8"/>
  <c r="AV615" i="8"/>
  <c r="AU9" i="10"/>
  <c r="BC614" i="8"/>
  <c r="AV318" i="8"/>
  <c r="BB552" i="8"/>
  <c r="AV554" i="8" l="1"/>
  <c r="AU577" i="8"/>
  <c r="AR268" i="8"/>
  <c r="AQ269" i="8"/>
  <c r="BD267" i="8"/>
  <c r="AS170" i="8"/>
  <c r="AR171" i="8"/>
  <c r="AQ371" i="8"/>
  <c r="AR370" i="8"/>
  <c r="AV553" i="8"/>
  <c r="AX312" i="8"/>
  <c r="AY301" i="8"/>
  <c r="AW318" i="8"/>
  <c r="AU576" i="8"/>
  <c r="AR218" i="8"/>
  <c r="AS217" i="8"/>
  <c r="AW615" i="8"/>
  <c r="AX363" i="8"/>
  <c r="AX616" i="8"/>
  <c r="AQ11" i="10" s="1"/>
  <c r="AY352" i="8"/>
  <c r="BC552" i="8"/>
  <c r="AV9" i="10"/>
  <c r="BE261" i="8"/>
  <c r="BF250" i="8"/>
  <c r="AW369" i="8"/>
  <c r="AR320" i="8"/>
  <c r="AS319" i="8"/>
  <c r="AO10" i="10"/>
  <c r="BB575" i="8"/>
  <c r="BD614" i="8"/>
  <c r="AW554" i="8" l="1"/>
  <c r="AV577" i="8"/>
  <c r="AR269" i="8"/>
  <c r="AS268" i="8"/>
  <c r="AW9" i="10"/>
  <c r="BE267" i="8"/>
  <c r="AP10" i="10"/>
  <c r="AW553" i="8"/>
  <c r="AR371" i="8"/>
  <c r="AS370" i="8"/>
  <c r="AX369" i="8"/>
  <c r="AS320" i="8"/>
  <c r="AT319" i="8"/>
  <c r="AY312" i="8"/>
  <c r="AZ301" i="8"/>
  <c r="AX615" i="8"/>
  <c r="BE614" i="8"/>
  <c r="BC575" i="8"/>
  <c r="AT217" i="8"/>
  <c r="AS218" i="8"/>
  <c r="AX318" i="8"/>
  <c r="AT170" i="8"/>
  <c r="AS171" i="8"/>
  <c r="AY616" i="8"/>
  <c r="AR11" i="10" s="1"/>
  <c r="AY363" i="8"/>
  <c r="AZ352" i="8"/>
  <c r="BF261" i="8"/>
  <c r="BG250" i="8"/>
  <c r="AV576" i="8"/>
  <c r="BD552" i="8"/>
  <c r="AX554" i="8" l="1"/>
  <c r="AW577" i="8"/>
  <c r="AS269" i="8"/>
  <c r="AT268" i="8"/>
  <c r="AY369" i="8"/>
  <c r="AX553" i="8"/>
  <c r="AX9" i="10"/>
  <c r="AW576" i="8"/>
  <c r="AT320" i="8"/>
  <c r="AU319" i="8"/>
  <c r="BG261" i="8"/>
  <c r="BH250" i="8"/>
  <c r="AT218" i="8"/>
  <c r="AU217" i="8"/>
  <c r="AQ10" i="10"/>
  <c r="BF614" i="8"/>
  <c r="AZ312" i="8"/>
  <c r="BA301" i="8"/>
  <c r="BF267" i="8"/>
  <c r="AY615" i="8"/>
  <c r="BE552" i="8"/>
  <c r="AY318" i="8"/>
  <c r="AS371" i="8"/>
  <c r="AT370" i="8"/>
  <c r="AZ616" i="8"/>
  <c r="AS11" i="10" s="1"/>
  <c r="AZ363" i="8"/>
  <c r="BA352" i="8"/>
  <c r="BD575" i="8"/>
  <c r="AT171" i="8"/>
  <c r="AU170" i="8"/>
  <c r="AY554" i="8" l="1"/>
  <c r="AX577" i="8"/>
  <c r="AT269" i="8"/>
  <c r="AU268" i="8"/>
  <c r="AY553" i="8"/>
  <c r="BF552" i="8"/>
  <c r="BA312" i="8"/>
  <c r="BB301" i="8"/>
  <c r="BH261" i="8"/>
  <c r="BI250" i="8"/>
  <c r="BA616" i="8"/>
  <c r="AT11" i="10" s="1"/>
  <c r="BA363" i="8"/>
  <c r="BB352" i="8"/>
  <c r="AZ615" i="8"/>
  <c r="BG267" i="8"/>
  <c r="AZ369" i="8"/>
  <c r="BG614" i="8"/>
  <c r="BE575" i="8"/>
  <c r="AV217" i="8"/>
  <c r="AU218" i="8"/>
  <c r="AU320" i="8"/>
  <c r="AV319" i="8"/>
  <c r="AX576" i="8"/>
  <c r="AZ318" i="8"/>
  <c r="AT371" i="8"/>
  <c r="AU370" i="8"/>
  <c r="AY9" i="10"/>
  <c r="AU171" i="8"/>
  <c r="AV170" i="8"/>
  <c r="AR10" i="10"/>
  <c r="AZ554" i="8" l="1"/>
  <c r="AY577" i="8"/>
  <c r="AU269" i="8"/>
  <c r="AV268" i="8"/>
  <c r="BA615" i="8"/>
  <c r="AV320" i="8"/>
  <c r="AW319" i="8"/>
  <c r="AZ9" i="10"/>
  <c r="BB363" i="8"/>
  <c r="BB616" i="8"/>
  <c r="AU11" i="10" s="1"/>
  <c r="BC352" i="8"/>
  <c r="BA318" i="8"/>
  <c r="AS10" i="10"/>
  <c r="BA369" i="8"/>
  <c r="AU371" i="8"/>
  <c r="AV370" i="8"/>
  <c r="AV218" i="8"/>
  <c r="AW217" i="8"/>
  <c r="BI261" i="8"/>
  <c r="BJ250" i="8"/>
  <c r="AW170" i="8"/>
  <c r="AV171" i="8"/>
  <c r="BH267" i="8"/>
  <c r="BF575" i="8"/>
  <c r="AZ553" i="8"/>
  <c r="BG552" i="8"/>
  <c r="BH614" i="8"/>
  <c r="BB312" i="8"/>
  <c r="BC301" i="8"/>
  <c r="AY576" i="8"/>
  <c r="BA554" i="8" l="1"/>
  <c r="AZ577" i="8"/>
  <c r="AV269" i="8"/>
  <c r="AW268" i="8"/>
  <c r="BB615" i="8"/>
  <c r="AX170" i="8"/>
  <c r="AW171" i="8"/>
  <c r="BB318" i="8"/>
  <c r="BJ261" i="8"/>
  <c r="BK250" i="8"/>
  <c r="AV371" i="8"/>
  <c r="AW370" i="8"/>
  <c r="AW320" i="8"/>
  <c r="AX319" i="8"/>
  <c r="BI267" i="8"/>
  <c r="BC312" i="8"/>
  <c r="BD301" i="8"/>
  <c r="AZ576" i="8"/>
  <c r="BA9" i="10"/>
  <c r="BI614" i="8"/>
  <c r="BA553" i="8"/>
  <c r="AX217" i="8"/>
  <c r="AW218" i="8"/>
  <c r="BC363" i="8"/>
  <c r="BC616" i="8"/>
  <c r="AV11" i="10" s="1"/>
  <c r="BD352" i="8"/>
  <c r="BG575" i="8"/>
  <c r="BH552" i="8"/>
  <c r="BB369" i="8"/>
  <c r="AT10" i="10"/>
  <c r="BB554" i="8" l="1"/>
  <c r="BA577" i="8"/>
  <c r="AW269" i="8"/>
  <c r="AX268" i="8"/>
  <c r="BD312" i="8"/>
  <c r="BE301" i="8"/>
  <c r="BC369" i="8"/>
  <c r="BC318" i="8"/>
  <c r="AW371" i="8"/>
  <c r="AX370" i="8"/>
  <c r="BC615" i="8"/>
  <c r="AY170" i="8"/>
  <c r="AX171" i="8"/>
  <c r="BH575" i="8"/>
  <c r="AY217" i="8"/>
  <c r="AX218" i="8"/>
  <c r="BB9" i="10"/>
  <c r="BK261" i="8"/>
  <c r="BL250" i="8"/>
  <c r="BI552" i="8"/>
  <c r="BJ614" i="8"/>
  <c r="AX320" i="8"/>
  <c r="AY319" i="8"/>
  <c r="BJ267" i="8"/>
  <c r="BD363" i="8"/>
  <c r="BD616" i="8"/>
  <c r="AW11" i="10" s="1"/>
  <c r="BE352" i="8"/>
  <c r="BA576" i="8"/>
  <c r="BB553" i="8"/>
  <c r="AU10" i="10"/>
  <c r="BC554" i="8" l="1"/>
  <c r="BB577" i="8"/>
  <c r="AX269" i="8"/>
  <c r="AY268" i="8"/>
  <c r="BB576" i="8"/>
  <c r="BJ552" i="8"/>
  <c r="AY320" i="8"/>
  <c r="AZ319" i="8"/>
  <c r="BI575" i="8"/>
  <c r="BL261" i="8"/>
  <c r="BM250" i="8"/>
  <c r="BC553" i="8"/>
  <c r="BE363" i="8"/>
  <c r="BE616" i="8"/>
  <c r="AX11" i="10" s="1"/>
  <c r="BF352" i="8"/>
  <c r="BK267" i="8"/>
  <c r="BK614" i="8"/>
  <c r="AZ170" i="8"/>
  <c r="AY171" i="8"/>
  <c r="BD369" i="8"/>
  <c r="BE312" i="8"/>
  <c r="BF301" i="8"/>
  <c r="AZ217" i="8"/>
  <c r="AY218" i="8"/>
  <c r="AV10" i="10"/>
  <c r="BD615" i="8"/>
  <c r="BC9" i="10"/>
  <c r="AX371" i="8"/>
  <c r="AY370" i="8"/>
  <c r="BD318" i="8"/>
  <c r="BD554" i="8" l="1"/>
  <c r="BC577" i="8"/>
  <c r="AY269" i="8"/>
  <c r="AZ268" i="8"/>
  <c r="BE318" i="8"/>
  <c r="BF616" i="8"/>
  <c r="AY11" i="10" s="1"/>
  <c r="BF363" i="8"/>
  <c r="BG352" i="8"/>
  <c r="BE615" i="8"/>
  <c r="BD9" i="10"/>
  <c r="BE369" i="8"/>
  <c r="AZ320" i="8"/>
  <c r="BA319" i="8"/>
  <c r="AY371" i="8"/>
  <c r="AZ370" i="8"/>
  <c r="AZ171" i="8"/>
  <c r="BA170" i="8"/>
  <c r="BC576" i="8"/>
  <c r="BK552" i="8"/>
  <c r="BM261" i="8"/>
  <c r="BN250" i="8"/>
  <c r="BJ575" i="8"/>
  <c r="AW10" i="10"/>
  <c r="BL614" i="8"/>
  <c r="BF312" i="8"/>
  <c r="BG301" i="8"/>
  <c r="BD553" i="8"/>
  <c r="AZ218" i="8"/>
  <c r="BA217" i="8"/>
  <c r="BL267" i="8"/>
  <c r="BE554" i="8" l="1"/>
  <c r="BD577" i="8"/>
  <c r="BA268" i="8"/>
  <c r="AZ269" i="8"/>
  <c r="BE9" i="10"/>
  <c r="BB170" i="8"/>
  <c r="BA171" i="8"/>
  <c r="BM267" i="8"/>
  <c r="AZ371" i="8"/>
  <c r="BA370" i="8"/>
  <c r="BF369" i="8"/>
  <c r="BG363" i="8"/>
  <c r="BG616" i="8"/>
  <c r="AZ11" i="10" s="1"/>
  <c r="BH352" i="8"/>
  <c r="BM614" i="8"/>
  <c r="AX10" i="10"/>
  <c r="BD576" i="8"/>
  <c r="BG312" i="8"/>
  <c r="BH301" i="8"/>
  <c r="BA320" i="8"/>
  <c r="BB319" i="8"/>
  <c r="BL552" i="8"/>
  <c r="BF615" i="8"/>
  <c r="BK575" i="8"/>
  <c r="BN261" i="8"/>
  <c r="BO250" i="8"/>
  <c r="BA218" i="8"/>
  <c r="BB217" i="8"/>
  <c r="BF318" i="8"/>
  <c r="BE553" i="8"/>
  <c r="BF554" i="8" l="1"/>
  <c r="BE577" i="8"/>
  <c r="BA269" i="8"/>
  <c r="BB268" i="8"/>
  <c r="BN267" i="8"/>
  <c r="BO261" i="8"/>
  <c r="BP250" i="8"/>
  <c r="BN614" i="8"/>
  <c r="BB320" i="8"/>
  <c r="BC319" i="8"/>
  <c r="BH312" i="8"/>
  <c r="BI301" i="8"/>
  <c r="BL575" i="8"/>
  <c r="BG615" i="8"/>
  <c r="BA371" i="8"/>
  <c r="BB370" i="8"/>
  <c r="BF553" i="8"/>
  <c r="BG318" i="8"/>
  <c r="BC170" i="8"/>
  <c r="BB171" i="8"/>
  <c r="BG369" i="8"/>
  <c r="BE576" i="8"/>
  <c r="BC217" i="8"/>
  <c r="BB218" i="8"/>
  <c r="AY10" i="10"/>
  <c r="BF9" i="10"/>
  <c r="BH363" i="8"/>
  <c r="BH616" i="8"/>
  <c r="BA11" i="10" s="1"/>
  <c r="BI352" i="8"/>
  <c r="BM552" i="8"/>
  <c r="BG554" i="8" l="1"/>
  <c r="BF577" i="8"/>
  <c r="BB269" i="8"/>
  <c r="BC268" i="8"/>
  <c r="BG9" i="10"/>
  <c r="BI616" i="8"/>
  <c r="BB11" i="10" s="1"/>
  <c r="BI363" i="8"/>
  <c r="BJ352" i="8"/>
  <c r="BF576" i="8"/>
  <c r="BP261" i="8"/>
  <c r="BQ250" i="8"/>
  <c r="BI312" i="8"/>
  <c r="BJ301" i="8"/>
  <c r="BO614" i="8"/>
  <c r="BH369" i="8"/>
  <c r="BH615" i="8"/>
  <c r="BO267" i="8"/>
  <c r="BM575" i="8"/>
  <c r="BH318" i="8"/>
  <c r="BB371" i="8"/>
  <c r="BC370" i="8"/>
  <c r="BD170" i="8"/>
  <c r="BC171" i="8"/>
  <c r="BC320" i="8"/>
  <c r="BD319" i="8"/>
  <c r="BN552" i="8"/>
  <c r="BC218" i="8"/>
  <c r="BD217" i="8"/>
  <c r="BG553" i="8"/>
  <c r="AZ10" i="10"/>
  <c r="BH554" i="8" l="1"/>
  <c r="BG577" i="8"/>
  <c r="BC269" i="8"/>
  <c r="BD268" i="8"/>
  <c r="BG576" i="8"/>
  <c r="BN575" i="8"/>
  <c r="BH9" i="10"/>
  <c r="BD320" i="8"/>
  <c r="BE319" i="8"/>
  <c r="BH553" i="8"/>
  <c r="BJ312" i="8"/>
  <c r="BK301" i="8"/>
  <c r="BO552" i="8"/>
  <c r="BE217" i="8"/>
  <c r="BD218" i="8"/>
  <c r="BI318" i="8"/>
  <c r="BJ616" i="8"/>
  <c r="BC11" i="10" s="1"/>
  <c r="BJ363" i="8"/>
  <c r="BK352" i="8"/>
  <c r="BI615" i="8"/>
  <c r="BD171" i="8"/>
  <c r="BE170" i="8"/>
  <c r="BA10" i="10"/>
  <c r="BQ261" i="8"/>
  <c r="BR250" i="8"/>
  <c r="BI369" i="8"/>
  <c r="BC371" i="8"/>
  <c r="BD370" i="8"/>
  <c r="BP614" i="8"/>
  <c r="BP267" i="8"/>
  <c r="BI554" i="8" l="1"/>
  <c r="BH577" i="8"/>
  <c r="BD269" i="8"/>
  <c r="BE268" i="8"/>
  <c r="BP552" i="8"/>
  <c r="BK312" i="8"/>
  <c r="BL301" i="8"/>
  <c r="BR261" i="8"/>
  <c r="BS250" i="8"/>
  <c r="BF170" i="8"/>
  <c r="BE171" i="8"/>
  <c r="BI553" i="8"/>
  <c r="BJ615" i="8"/>
  <c r="BQ614" i="8"/>
  <c r="BJ318" i="8"/>
  <c r="BQ267" i="8"/>
  <c r="BF217" i="8"/>
  <c r="BE218" i="8"/>
  <c r="BI9" i="10"/>
  <c r="BH576" i="8"/>
  <c r="BD371" i="8"/>
  <c r="BE370" i="8"/>
  <c r="BK616" i="8"/>
  <c r="BD11" i="10" s="1"/>
  <c r="BK363" i="8"/>
  <c r="BL352" i="8"/>
  <c r="BO575" i="8"/>
  <c r="BE320" i="8"/>
  <c r="BF319" i="8"/>
  <c r="BB10" i="10"/>
  <c r="BJ369" i="8"/>
  <c r="BJ554" i="8" l="1"/>
  <c r="BI577" i="8"/>
  <c r="BF268" i="8"/>
  <c r="BE269" i="8"/>
  <c r="BQ552" i="8"/>
  <c r="BC10" i="10"/>
  <c r="BL312" i="8"/>
  <c r="BM301" i="8"/>
  <c r="BJ553" i="8"/>
  <c r="BF171" i="8"/>
  <c r="BG170" i="8"/>
  <c r="BK615" i="8"/>
  <c r="BS261" i="8"/>
  <c r="BL616" i="8"/>
  <c r="BE11" i="10" s="1"/>
  <c r="BL363" i="8"/>
  <c r="BM352" i="8"/>
  <c r="BI576" i="8"/>
  <c r="BF320" i="8"/>
  <c r="BG319" i="8"/>
  <c r="BG217" i="8"/>
  <c r="BF218" i="8"/>
  <c r="BJ9" i="10"/>
  <c r="BR267" i="8"/>
  <c r="BK318" i="8"/>
  <c r="BK369" i="8"/>
  <c r="BE371" i="8"/>
  <c r="BF370" i="8"/>
  <c r="BR614" i="8"/>
  <c r="BP575" i="8"/>
  <c r="BK554" i="8" l="1"/>
  <c r="BJ577" i="8"/>
  <c r="BF269" i="8"/>
  <c r="BG268" i="8"/>
  <c r="BM312" i="8"/>
  <c r="BN301" i="8"/>
  <c r="BS267" i="8"/>
  <c r="BF371" i="8"/>
  <c r="BG370" i="8"/>
  <c r="BJ576" i="8"/>
  <c r="BL318" i="8"/>
  <c r="BR552" i="8"/>
  <c r="F9" i="10"/>
  <c r="BL615" i="8"/>
  <c r="BM616" i="8"/>
  <c r="BF11" i="10" s="1"/>
  <c r="BM363" i="8"/>
  <c r="BN352" i="8"/>
  <c r="BG218" i="8"/>
  <c r="BH217" i="8"/>
  <c r="BL369" i="8"/>
  <c r="BG320" i="8"/>
  <c r="BH319" i="8"/>
  <c r="BD10" i="10"/>
  <c r="BK553" i="8"/>
  <c r="BS614" i="8"/>
  <c r="BH170" i="8"/>
  <c r="BG171" i="8"/>
  <c r="BQ575" i="8"/>
  <c r="BL554" i="8" l="1"/>
  <c r="BK577" i="8"/>
  <c r="BG269" i="8"/>
  <c r="BH268" i="8"/>
  <c r="BK576" i="8"/>
  <c r="BN616" i="8"/>
  <c r="BG11" i="10" s="1"/>
  <c r="BN363" i="8"/>
  <c r="BO352" i="8"/>
  <c r="D9" i="10"/>
  <c r="BG371" i="8"/>
  <c r="BH370" i="8"/>
  <c r="BI170" i="8"/>
  <c r="BH171" i="8"/>
  <c r="BR575" i="8"/>
  <c r="BS552" i="8"/>
  <c r="BI217" i="8"/>
  <c r="BH218" i="8"/>
  <c r="BE10" i="10"/>
  <c r="BN312" i="8"/>
  <c r="BO301" i="8"/>
  <c r="BM369" i="8"/>
  <c r="BL553" i="8"/>
  <c r="BM615" i="8"/>
  <c r="BH320" i="8"/>
  <c r="BI319" i="8"/>
  <c r="BM318" i="8"/>
  <c r="BM554" i="8" l="1"/>
  <c r="BL577" i="8"/>
  <c r="BH269" i="8"/>
  <c r="BI268" i="8"/>
  <c r="BO363" i="8"/>
  <c r="BO616" i="8"/>
  <c r="BH11" i="10" s="1"/>
  <c r="BP352" i="8"/>
  <c r="BN369" i="8"/>
  <c r="BI320" i="8"/>
  <c r="BJ319" i="8"/>
  <c r="BI171" i="8"/>
  <c r="BJ170" i="8"/>
  <c r="BI218" i="8"/>
  <c r="BJ217" i="8"/>
  <c r="BO312" i="8"/>
  <c r="BP301" i="8"/>
  <c r="BH371" i="8"/>
  <c r="BI370" i="8"/>
  <c r="BN615" i="8"/>
  <c r="BN318" i="8"/>
  <c r="BS575" i="8"/>
  <c r="BF10" i="10"/>
  <c r="BM553" i="8"/>
  <c r="BL576" i="8"/>
  <c r="C9" i="10"/>
  <c r="BN554" i="8" l="1"/>
  <c r="BM577" i="8"/>
  <c r="BI269" i="8"/>
  <c r="BJ268" i="8"/>
  <c r="BP312" i="8"/>
  <c r="BQ301" i="8"/>
  <c r="BN42" i="10"/>
  <c r="BO42" i="10"/>
  <c r="BL42" i="10"/>
  <c r="BQ42" i="10"/>
  <c r="BM42" i="10"/>
  <c r="BK42" i="10"/>
  <c r="J66" i="10"/>
  <c r="BP42" i="10"/>
  <c r="I66" i="10"/>
  <c r="K66" i="10"/>
  <c r="H66" i="10"/>
  <c r="L66" i="10"/>
  <c r="O42" i="10"/>
  <c r="L42" i="10"/>
  <c r="J42" i="10"/>
  <c r="I42" i="10"/>
  <c r="P42" i="10"/>
  <c r="Q42" i="10"/>
  <c r="H42" i="10"/>
  <c r="K42" i="10"/>
  <c r="N42" i="10"/>
  <c r="M42" i="10"/>
  <c r="R42" i="10"/>
  <c r="S42" i="10"/>
  <c r="U42" i="10"/>
  <c r="T42" i="10"/>
  <c r="V42" i="10"/>
  <c r="W42" i="10"/>
  <c r="X42" i="10"/>
  <c r="Z42" i="10"/>
  <c r="Y42" i="10"/>
  <c r="AA42" i="10"/>
  <c r="AB42" i="10"/>
  <c r="AC42" i="10"/>
  <c r="AD42" i="10"/>
  <c r="AE42" i="10"/>
  <c r="AF42" i="10"/>
  <c r="AG42" i="10"/>
  <c r="AH42" i="10"/>
  <c r="AI42" i="10"/>
  <c r="AJ42" i="10"/>
  <c r="AK42" i="10"/>
  <c r="AL42" i="10"/>
  <c r="AM42" i="10"/>
  <c r="AN42" i="10"/>
  <c r="AO42" i="10"/>
  <c r="AP42" i="10"/>
  <c r="AQ42" i="10"/>
  <c r="AR42" i="10"/>
  <c r="AS42" i="10"/>
  <c r="AT42" i="10"/>
  <c r="AU42" i="10"/>
  <c r="AV42" i="10"/>
  <c r="AW42" i="10"/>
  <c r="AX42" i="10"/>
  <c r="AY42" i="10"/>
  <c r="AZ42" i="10"/>
  <c r="BA42" i="10"/>
  <c r="BB42" i="10"/>
  <c r="BC42" i="10"/>
  <c r="BD42" i="10"/>
  <c r="BE42" i="10"/>
  <c r="BF42" i="10"/>
  <c r="BG42" i="10"/>
  <c r="BH42" i="10"/>
  <c r="BI42" i="10"/>
  <c r="BJ42" i="10"/>
  <c r="BO318" i="8"/>
  <c r="BP616" i="8"/>
  <c r="BI11" i="10" s="1"/>
  <c r="BP363" i="8"/>
  <c r="BQ352" i="8"/>
  <c r="BO615" i="8"/>
  <c r="BK170" i="8"/>
  <c r="BJ171" i="8"/>
  <c r="BJ320" i="8"/>
  <c r="BK319" i="8"/>
  <c r="BN553" i="8"/>
  <c r="BK217" i="8"/>
  <c r="BJ218" i="8"/>
  <c r="BO369" i="8"/>
  <c r="BM576" i="8"/>
  <c r="BG10" i="10"/>
  <c r="BI371" i="8"/>
  <c r="BJ370" i="8"/>
  <c r="BO554" i="8" l="1"/>
  <c r="BN577" i="8"/>
  <c r="BJ269" i="8"/>
  <c r="BK268" i="8"/>
  <c r="BK171" i="8"/>
  <c r="BL170" i="8"/>
  <c r="BO553" i="8"/>
  <c r="F42" i="10"/>
  <c r="BL217" i="8"/>
  <c r="BK218" i="8"/>
  <c r="BH10" i="10"/>
  <c r="BJ371" i="8"/>
  <c r="BK370" i="8"/>
  <c r="BN576" i="8"/>
  <c r="BQ363" i="8"/>
  <c r="BQ616" i="8"/>
  <c r="BJ11" i="10" s="1"/>
  <c r="BR352" i="8"/>
  <c r="BQ312" i="8"/>
  <c r="BR301" i="8"/>
  <c r="BK320" i="8"/>
  <c r="BL319" i="8"/>
  <c r="BP369" i="8"/>
  <c r="BP318" i="8"/>
  <c r="BP615" i="8"/>
  <c r="BP554" i="8" l="1"/>
  <c r="BO577" i="8"/>
  <c r="BK269" i="8"/>
  <c r="BL268" i="8"/>
  <c r="BL320" i="8"/>
  <c r="BM319" i="8"/>
  <c r="BO576" i="8"/>
  <c r="D42" i="10"/>
  <c r="C42" i="10" s="1"/>
  <c r="BL171" i="8"/>
  <c r="BM170" i="8"/>
  <c r="BK371" i="8"/>
  <c r="BL370" i="8"/>
  <c r="F11" i="10"/>
  <c r="BI10" i="10"/>
  <c r="BR312" i="8"/>
  <c r="BS301" i="8"/>
  <c r="BQ369" i="8"/>
  <c r="BQ615" i="8"/>
  <c r="BP553" i="8"/>
  <c r="BQ318" i="8"/>
  <c r="BR363" i="8"/>
  <c r="BR616" i="8"/>
  <c r="BS352" i="8"/>
  <c r="BM217" i="8"/>
  <c r="BL218" i="8"/>
  <c r="BQ554" i="8" l="1"/>
  <c r="BP577" i="8"/>
  <c r="BL269" i="8"/>
  <c r="BM268" i="8"/>
  <c r="BR369" i="8"/>
  <c r="BJ10" i="10"/>
  <c r="D11" i="10"/>
  <c r="C11" i="10" s="1"/>
  <c r="BQ553" i="8"/>
  <c r="BL371" i="8"/>
  <c r="BM370" i="8"/>
  <c r="BS312" i="8"/>
  <c r="BP576" i="8"/>
  <c r="BR318" i="8"/>
  <c r="BM171" i="8"/>
  <c r="BN170" i="8"/>
  <c r="BN217" i="8"/>
  <c r="BM218" i="8"/>
  <c r="BR615" i="8"/>
  <c r="BS363" i="8"/>
  <c r="BS616" i="8"/>
  <c r="BM320" i="8"/>
  <c r="BN319" i="8"/>
  <c r="BR554" i="8" l="1"/>
  <c r="BQ577" i="8"/>
  <c r="BM269" i="8"/>
  <c r="BN268" i="8"/>
  <c r="BQ44" i="10"/>
  <c r="BL44" i="10"/>
  <c r="BN44" i="10"/>
  <c r="BO44" i="10"/>
  <c r="BK44" i="10"/>
  <c r="BM44" i="10"/>
  <c r="BP44" i="10"/>
  <c r="K44" i="10"/>
  <c r="J44" i="10"/>
  <c r="H44" i="10"/>
  <c r="M44" i="10"/>
  <c r="I44" i="10"/>
  <c r="L44" i="10"/>
  <c r="N44" i="10"/>
  <c r="O44" i="10"/>
  <c r="P44" i="10"/>
  <c r="Q44" i="10"/>
  <c r="R44" i="10"/>
  <c r="S44" i="10"/>
  <c r="T44" i="10"/>
  <c r="U44" i="10"/>
  <c r="V44" i="10"/>
  <c r="W44" i="10"/>
  <c r="X44" i="10"/>
  <c r="Y44" i="10"/>
  <c r="Z44" i="10"/>
  <c r="AA44" i="10"/>
  <c r="AB44" i="10"/>
  <c r="AC44" i="10"/>
  <c r="AD44" i="10"/>
  <c r="AE44" i="10"/>
  <c r="AF44" i="10"/>
  <c r="AG44" i="10"/>
  <c r="AH44" i="10"/>
  <c r="AI44" i="10"/>
  <c r="AJ44" i="10"/>
  <c r="AK44" i="10"/>
  <c r="AL44" i="10"/>
  <c r="AM44" i="10"/>
  <c r="AN44" i="10"/>
  <c r="AO44" i="10"/>
  <c r="AP44" i="10"/>
  <c r="AQ44" i="10"/>
  <c r="AR44" i="10"/>
  <c r="AS44" i="10"/>
  <c r="AT44" i="10"/>
  <c r="AU44" i="10"/>
  <c r="AV44" i="10"/>
  <c r="AW44" i="10"/>
  <c r="AX44" i="10"/>
  <c r="AY44" i="10"/>
  <c r="AZ44" i="10"/>
  <c r="BA44" i="10"/>
  <c r="BB44" i="10"/>
  <c r="BC44" i="10"/>
  <c r="BD44" i="10"/>
  <c r="BE44" i="10"/>
  <c r="BF44" i="10"/>
  <c r="BG44" i="10"/>
  <c r="BH44" i="10"/>
  <c r="BI44" i="10"/>
  <c r="BJ44" i="10"/>
  <c r="BO170" i="8"/>
  <c r="BN171" i="8"/>
  <c r="BM371" i="8"/>
  <c r="BN370" i="8"/>
  <c r="BS369" i="8"/>
  <c r="BS615" i="8"/>
  <c r="BR553" i="8"/>
  <c r="BQ576" i="8"/>
  <c r="F10" i="10"/>
  <c r="BO217" i="8"/>
  <c r="BN218" i="8"/>
  <c r="BN320" i="8"/>
  <c r="BO319" i="8"/>
  <c r="BS318" i="8"/>
  <c r="BS554" i="8" l="1"/>
  <c r="BR577" i="8"/>
  <c r="BN269" i="8"/>
  <c r="BO268" i="8"/>
  <c r="BO171" i="8"/>
  <c r="BP170" i="8"/>
  <c r="BS553" i="8"/>
  <c r="D10" i="10"/>
  <c r="BP217" i="8"/>
  <c r="BO218" i="8"/>
  <c r="BO320" i="8"/>
  <c r="BP319" i="8"/>
  <c r="BN371" i="8"/>
  <c r="BO370" i="8"/>
  <c r="F44" i="10"/>
  <c r="BR576" i="8"/>
  <c r="BS577" i="8" l="1"/>
  <c r="BO269" i="8"/>
  <c r="BP268" i="8"/>
  <c r="BP320" i="8"/>
  <c r="BQ319" i="8"/>
  <c r="C10" i="10"/>
  <c r="BS576" i="8"/>
  <c r="D44" i="10"/>
  <c r="C44" i="10" s="1"/>
  <c r="BQ217" i="8"/>
  <c r="BP218" i="8"/>
  <c r="BP171" i="8"/>
  <c r="BQ170" i="8"/>
  <c r="BO371" i="8"/>
  <c r="BP370" i="8"/>
  <c r="BP269" i="8" l="1"/>
  <c r="BQ268" i="8"/>
  <c r="BQ171" i="8"/>
  <c r="BR170" i="8"/>
  <c r="BN43" i="10"/>
  <c r="L67" i="10"/>
  <c r="K67" i="10"/>
  <c r="H67" i="10"/>
  <c r="BO43" i="10"/>
  <c r="BL43" i="10"/>
  <c r="J67" i="10"/>
  <c r="BP43" i="10"/>
  <c r="BQ43" i="10"/>
  <c r="BK43" i="10"/>
  <c r="BM43" i="10"/>
  <c r="I67" i="10"/>
  <c r="H43" i="10"/>
  <c r="K43" i="10"/>
  <c r="I43" i="10"/>
  <c r="L43" i="10"/>
  <c r="J43" i="10"/>
  <c r="M43" i="10"/>
  <c r="N43" i="10"/>
  <c r="O43" i="10"/>
  <c r="P43" i="10"/>
  <c r="Q43" i="10"/>
  <c r="R43" i="10"/>
  <c r="S43" i="10"/>
  <c r="T43" i="10"/>
  <c r="U43" i="10"/>
  <c r="V43" i="10"/>
  <c r="W43" i="10"/>
  <c r="X43" i="10"/>
  <c r="Y43" i="10"/>
  <c r="Z43" i="10"/>
  <c r="AA43" i="10"/>
  <c r="AB43" i="10"/>
  <c r="AC43" i="10"/>
  <c r="AD43" i="10"/>
  <c r="AE43" i="10"/>
  <c r="AF43" i="10"/>
  <c r="AG43" i="10"/>
  <c r="AH43" i="10"/>
  <c r="AI43" i="10"/>
  <c r="AJ43" i="10"/>
  <c r="AK43" i="10"/>
  <c r="AL43" i="10"/>
  <c r="AM43" i="10"/>
  <c r="AN43" i="10"/>
  <c r="AO43" i="10"/>
  <c r="AP43" i="10"/>
  <c r="AQ43" i="10"/>
  <c r="AR43" i="10"/>
  <c r="AS43" i="10"/>
  <c r="AT43" i="10"/>
  <c r="AU43" i="10"/>
  <c r="AV43" i="10"/>
  <c r="AW43" i="10"/>
  <c r="AX43" i="10"/>
  <c r="AY43" i="10"/>
  <c r="AZ43" i="10"/>
  <c r="BA43" i="10"/>
  <c r="BB43" i="10"/>
  <c r="BC43" i="10"/>
  <c r="BD43" i="10"/>
  <c r="BE43" i="10"/>
  <c r="BF43" i="10"/>
  <c r="BG43" i="10"/>
  <c r="BH43" i="10"/>
  <c r="BI43" i="10"/>
  <c r="BJ43" i="10"/>
  <c r="BR217" i="8"/>
  <c r="BQ218" i="8"/>
  <c r="BQ320" i="8"/>
  <c r="BR319" i="8"/>
  <c r="BP371" i="8"/>
  <c r="BQ370" i="8"/>
  <c r="BQ269" i="8" l="1"/>
  <c r="BR268" i="8"/>
  <c r="BR320" i="8"/>
  <c r="BS319" i="8"/>
  <c r="BR218" i="8"/>
  <c r="BS217" i="8"/>
  <c r="F43" i="10"/>
  <c r="BQ371" i="8"/>
  <c r="BR370" i="8"/>
  <c r="BS170" i="8"/>
  <c r="BR171" i="8"/>
  <c r="BS320" i="8" l="1"/>
  <c r="BS171" i="8"/>
  <c r="BS218" i="8"/>
  <c r="BR269" i="8"/>
  <c r="BS268" i="8"/>
  <c r="D43" i="10"/>
  <c r="BR371" i="8"/>
  <c r="BS370" i="8"/>
  <c r="BS269" i="8" l="1"/>
  <c r="BS371" i="8"/>
  <c r="C43" i="10"/>
  <c r="O35" i="2" l="1"/>
  <c r="O30" i="2" l="1"/>
  <c r="O34" i="2"/>
  <c r="M79" i="4"/>
  <c r="M92" i="4" s="1"/>
  <c r="M143" i="4" s="1"/>
  <c r="E6" i="10" s="1"/>
  <c r="E39" i="10" s="1"/>
  <c r="O45" i="2" l="1"/>
  <c r="M78" i="4"/>
  <c r="M91" i="4" s="1"/>
  <c r="AY611" i="8" l="1"/>
  <c r="AR6" i="10" s="1"/>
  <c r="AO611" i="8"/>
  <c r="AH6" i="10" s="1"/>
  <c r="AU611" i="8"/>
  <c r="AN6" i="10" s="1"/>
  <c r="P611" i="8"/>
  <c r="I6" i="10" s="1"/>
  <c r="S611" i="8"/>
  <c r="L6" i="10" s="1"/>
  <c r="BF611" i="8"/>
  <c r="AY6" i="10" s="1"/>
  <c r="AA611" i="8"/>
  <c r="T6" i="10" s="1"/>
  <c r="W611" i="8"/>
  <c r="P6" i="10" s="1"/>
  <c r="BK611" i="8"/>
  <c r="BD6" i="10" s="1"/>
  <c r="AH611" i="8"/>
  <c r="AA6" i="10" s="1"/>
  <c r="AL611" i="8"/>
  <c r="AE6" i="10" s="1"/>
  <c r="AE611" i="8"/>
  <c r="X6" i="10" s="1"/>
  <c r="AC611" i="8"/>
  <c r="V6" i="10" s="1"/>
  <c r="O611" i="8"/>
  <c r="H6" i="10" s="1"/>
  <c r="AD611" i="8"/>
  <c r="W6" i="10" s="1"/>
  <c r="BG611" i="8"/>
  <c r="AZ6" i="10" s="1"/>
  <c r="BI611" i="8"/>
  <c r="BB6" i="10" s="1"/>
  <c r="AI611" i="8"/>
  <c r="AB6" i="10" s="1"/>
  <c r="AQ611" i="8"/>
  <c r="AJ6" i="10" s="1"/>
  <c r="AN611" i="8"/>
  <c r="AG6" i="10" s="1"/>
  <c r="AJ611" i="8"/>
  <c r="AC6" i="10" s="1"/>
  <c r="BL611" i="8"/>
  <c r="BE6" i="10" s="1"/>
  <c r="Z611" i="8"/>
  <c r="S6" i="10" s="1"/>
  <c r="V611" i="8"/>
  <c r="O6" i="10" s="1"/>
  <c r="BH611" i="8"/>
  <c r="BA6" i="10" s="1"/>
  <c r="AG611" i="8"/>
  <c r="Z6" i="10" s="1"/>
  <c r="AX611" i="8"/>
  <c r="AQ6" i="10" s="1"/>
  <c r="AM611" i="8"/>
  <c r="AF6" i="10" s="1"/>
  <c r="R611" i="8"/>
  <c r="K6" i="10" s="1"/>
  <c r="AB611" i="8"/>
  <c r="U6" i="10" s="1"/>
  <c r="AR611" i="8"/>
  <c r="AK6" i="10" s="1"/>
  <c r="T611" i="8"/>
  <c r="M6" i="10" s="1"/>
  <c r="BC611" i="8"/>
  <c r="AV6" i="10" s="1"/>
  <c r="Q611" i="8"/>
  <c r="J6" i="10" s="1"/>
  <c r="BJ611" i="8"/>
  <c r="BC6" i="10" s="1"/>
  <c r="U611" i="8"/>
  <c r="N6" i="10" s="1"/>
  <c r="BE611" i="8"/>
  <c r="AX6" i="10" s="1"/>
  <c r="M142" i="4"/>
  <c r="M102" i="4"/>
  <c r="AS611" i="8"/>
  <c r="AL6" i="10" s="1"/>
  <c r="AF611" i="8"/>
  <c r="Y6" i="10" s="1"/>
  <c r="BA611" i="8"/>
  <c r="AT6" i="10" s="1"/>
  <c r="X611" i="8"/>
  <c r="Q6" i="10" s="1"/>
  <c r="Y611" i="8"/>
  <c r="R6" i="10" s="1"/>
  <c r="AT611" i="8"/>
  <c r="AM6" i="10" s="1"/>
  <c r="BD611" i="8"/>
  <c r="AW6" i="10" s="1"/>
  <c r="AK611" i="8"/>
  <c r="AD6" i="10" s="1"/>
  <c r="AZ611" i="8"/>
  <c r="AS6" i="10" s="1"/>
  <c r="AW611" i="8"/>
  <c r="AP6" i="10" s="1"/>
  <c r="BB611" i="8"/>
  <c r="AU6" i="10" s="1"/>
  <c r="AV611" i="8"/>
  <c r="AO6" i="10" s="1"/>
  <c r="AP611" i="8"/>
  <c r="AI6" i="10" s="1"/>
  <c r="M162" i="4" l="1"/>
  <c r="M166" i="4" s="1"/>
  <c r="E5" i="10"/>
  <c r="Y549" i="8"/>
  <c r="Y572" i="8" s="1"/>
  <c r="AA549" i="8"/>
  <c r="AA572" i="8" s="1"/>
  <c r="R549" i="8"/>
  <c r="R572" i="8" s="1"/>
  <c r="AM549" i="8"/>
  <c r="AM572" i="8" s="1"/>
  <c r="AG549" i="8"/>
  <c r="AG572" i="8" s="1"/>
  <c r="BL549" i="8"/>
  <c r="BL572" i="8" s="1"/>
  <c r="AN549" i="8"/>
  <c r="AN572" i="8" s="1"/>
  <c r="BJ549" i="8"/>
  <c r="BJ572" i="8" s="1"/>
  <c r="BB549" i="8"/>
  <c r="BB572" i="8" s="1"/>
  <c r="BD549" i="8"/>
  <c r="BD572" i="8" s="1"/>
  <c r="BE549" i="8"/>
  <c r="BE572" i="8" s="1"/>
  <c r="BC549" i="8"/>
  <c r="BC572" i="8" s="1"/>
  <c r="AR549" i="8"/>
  <c r="AR572" i="8" s="1"/>
  <c r="V549" i="8"/>
  <c r="V572" i="8" s="1"/>
  <c r="BI549" i="8"/>
  <c r="BI572" i="8" s="1"/>
  <c r="AD549" i="8"/>
  <c r="AD572" i="8" s="1"/>
  <c r="AC549" i="8"/>
  <c r="AC572" i="8" s="1"/>
  <c r="AL549" i="8"/>
  <c r="AL572" i="8" s="1"/>
  <c r="BK549" i="8"/>
  <c r="BK572" i="8" s="1"/>
  <c r="S549" i="8"/>
  <c r="S572" i="8" s="1"/>
  <c r="AY549" i="8"/>
  <c r="AY572" i="8" s="1"/>
  <c r="BA549" i="8"/>
  <c r="BA572" i="8" s="1"/>
  <c r="AS549" i="8"/>
  <c r="AS572" i="8" s="1"/>
  <c r="AV549" i="8"/>
  <c r="AV572" i="8" s="1"/>
  <c r="AK549" i="8"/>
  <c r="AK572" i="8" s="1"/>
  <c r="AT549" i="8"/>
  <c r="AT572" i="8" s="1"/>
  <c r="X549" i="8"/>
  <c r="X572" i="8" s="1"/>
  <c r="AB549" i="8"/>
  <c r="AB572" i="8" s="1"/>
  <c r="BM611" i="8"/>
  <c r="BF6" i="10" s="1"/>
  <c r="AX549" i="8"/>
  <c r="AX572" i="8" s="1"/>
  <c r="BH549" i="8"/>
  <c r="BH572" i="8" s="1"/>
  <c r="AQ549" i="8"/>
  <c r="AQ572" i="8" s="1"/>
  <c r="BG549" i="8"/>
  <c r="BG572" i="8" s="1"/>
  <c r="AE549" i="8"/>
  <c r="AE572" i="8" s="1"/>
  <c r="P549" i="8"/>
  <c r="P572" i="8" s="1"/>
  <c r="AO549" i="8"/>
  <c r="AO572" i="8" s="1"/>
  <c r="AU549" i="8"/>
  <c r="AU572" i="8" s="1"/>
  <c r="AP549" i="8"/>
  <c r="AP572" i="8" s="1"/>
  <c r="AZ549" i="8"/>
  <c r="AZ572" i="8" s="1"/>
  <c r="AW549" i="8"/>
  <c r="AW572" i="8" s="1"/>
  <c r="AF549" i="8"/>
  <c r="AF572" i="8" s="1"/>
  <c r="U549" i="8"/>
  <c r="U572" i="8" s="1"/>
  <c r="Q549" i="8"/>
  <c r="Q572" i="8" s="1"/>
  <c r="T549" i="8"/>
  <c r="T572" i="8" s="1"/>
  <c r="O6" i="8"/>
  <c r="Z549" i="8"/>
  <c r="Z572" i="8" s="1"/>
  <c r="AJ549" i="8"/>
  <c r="AJ572" i="8" s="1"/>
  <c r="AI549" i="8"/>
  <c r="AI572" i="8" s="1"/>
  <c r="O549" i="8"/>
  <c r="O572" i="8" s="1"/>
  <c r="AH549" i="8"/>
  <c r="AH572" i="8" s="1"/>
  <c r="W549" i="8"/>
  <c r="W572" i="8" s="1"/>
  <c r="BF549" i="8"/>
  <c r="BF572" i="8" s="1"/>
  <c r="BF607" i="8" l="1"/>
  <c r="BF610" i="8"/>
  <c r="AX607" i="8"/>
  <c r="AX610" i="8"/>
  <c r="R607" i="8"/>
  <c r="R610" i="8"/>
  <c r="AB610" i="8"/>
  <c r="AB607" i="8"/>
  <c r="AV607" i="8"/>
  <c r="AV610" i="8"/>
  <c r="AO607" i="8"/>
  <c r="AO610" i="8"/>
  <c r="BN611" i="8"/>
  <c r="BG6" i="10" s="1"/>
  <c r="AY610" i="8"/>
  <c r="AY607" i="8"/>
  <c r="O610" i="8"/>
  <c r="AA610" i="8"/>
  <c r="AA607" i="8"/>
  <c r="AL607" i="8"/>
  <c r="AL610" i="8"/>
  <c r="AI610" i="8"/>
  <c r="AI607" i="8"/>
  <c r="AM610" i="8"/>
  <c r="AM607" i="8"/>
  <c r="X610" i="8"/>
  <c r="X607" i="8"/>
  <c r="AW610" i="8"/>
  <c r="AW607" i="8"/>
  <c r="AZ610" i="8"/>
  <c r="AZ607" i="8"/>
  <c r="AP610" i="8"/>
  <c r="AP607" i="8"/>
  <c r="AQ607" i="8"/>
  <c r="AQ610" i="8"/>
  <c r="AS610" i="8"/>
  <c r="AS607" i="8"/>
  <c r="AN610" i="8"/>
  <c r="AN607" i="8"/>
  <c r="S607" i="8"/>
  <c r="S610" i="8"/>
  <c r="P607" i="8"/>
  <c r="P610" i="8"/>
  <c r="W610" i="8"/>
  <c r="W607" i="8"/>
  <c r="BE610" i="8"/>
  <c r="BE607" i="8"/>
  <c r="BD610" i="8"/>
  <c r="BD607" i="8"/>
  <c r="Z610" i="8"/>
  <c r="Z607" i="8"/>
  <c r="T610" i="8"/>
  <c r="T607" i="8"/>
  <c r="Q610" i="8"/>
  <c r="Q607" i="8"/>
  <c r="AK607" i="8"/>
  <c r="AK610" i="8"/>
  <c r="AR610" i="8"/>
  <c r="AR607" i="8"/>
  <c r="AE610" i="8"/>
  <c r="AE607" i="8"/>
  <c r="AU610" i="8"/>
  <c r="AU607" i="8"/>
  <c r="E38" i="10"/>
  <c r="AC607" i="8"/>
  <c r="AC610" i="8"/>
  <c r="U607" i="8"/>
  <c r="U610" i="8"/>
  <c r="AF610" i="8"/>
  <c r="AF607" i="8"/>
  <c r="BA610" i="8"/>
  <c r="BA607" i="8"/>
  <c r="BC610" i="8"/>
  <c r="BC607" i="8"/>
  <c r="BB610" i="8"/>
  <c r="BB607" i="8"/>
  <c r="AG610" i="8"/>
  <c r="AG607" i="8"/>
  <c r="BM549" i="8"/>
  <c r="BM572" i="8" s="1"/>
  <c r="BG610" i="8"/>
  <c r="BG607" i="8"/>
  <c r="AJ610" i="8"/>
  <c r="AJ607" i="8"/>
  <c r="Y607" i="8"/>
  <c r="Y610" i="8"/>
  <c r="V610" i="8"/>
  <c r="V607" i="8"/>
  <c r="AT610" i="8"/>
  <c r="AT607" i="8"/>
  <c r="AH610" i="8"/>
  <c r="AH607" i="8"/>
  <c r="AD610" i="8"/>
  <c r="AD607" i="8"/>
  <c r="P146" i="4" l="1"/>
  <c r="P144" i="4"/>
  <c r="P147" i="4"/>
  <c r="AI548" i="8"/>
  <c r="P143" i="4"/>
  <c r="AW5" i="10"/>
  <c r="BD620" i="8"/>
  <c r="X620" i="8"/>
  <c r="Q5" i="10"/>
  <c r="U5" i="10"/>
  <c r="AB620" i="8"/>
  <c r="R5" i="10"/>
  <c r="Y620" i="8"/>
  <c r="AU5" i="10"/>
  <c r="BB620" i="8"/>
  <c r="AT5" i="10"/>
  <c r="BA620" i="8"/>
  <c r="AZ5" i="10"/>
  <c r="BG620" i="8"/>
  <c r="AB5" i="10"/>
  <c r="AI620" i="8"/>
  <c r="O5" i="10"/>
  <c r="V620" i="8"/>
  <c r="P150" i="4"/>
  <c r="AX548" i="8"/>
  <c r="AN548" i="8"/>
  <c r="AF5" i="10"/>
  <c r="AM620" i="8"/>
  <c r="BC548" i="8"/>
  <c r="AR5" i="10"/>
  <c r="AY620" i="8"/>
  <c r="AM548" i="8"/>
  <c r="P151" i="4"/>
  <c r="V5" i="10"/>
  <c r="AC620" i="8"/>
  <c r="AE548" i="8"/>
  <c r="AS5" i="10"/>
  <c r="AZ620" i="8"/>
  <c r="Q548" i="8"/>
  <c r="AD5" i="10"/>
  <c r="AK620" i="8"/>
  <c r="AN620" i="8"/>
  <c r="AG5" i="10"/>
  <c r="AG548" i="8"/>
  <c r="AF548" i="8"/>
  <c r="BF548" i="8"/>
  <c r="BN549" i="8"/>
  <c r="BN572" i="8" s="1"/>
  <c r="AS548" i="8"/>
  <c r="T548" i="8"/>
  <c r="Z548" i="8"/>
  <c r="AR620" i="8"/>
  <c r="AK5" i="10"/>
  <c r="BE620" i="8"/>
  <c r="AX5" i="10"/>
  <c r="W620" i="8"/>
  <c r="P5" i="10"/>
  <c r="AY548" i="8"/>
  <c r="AE5" i="10"/>
  <c r="AL620" i="8"/>
  <c r="AT548" i="8"/>
  <c r="T5" i="10"/>
  <c r="AA620" i="8"/>
  <c r="AJ548" i="8"/>
  <c r="O620" i="8"/>
  <c r="H5" i="10"/>
  <c r="AP548" i="8"/>
  <c r="AW548" i="8"/>
  <c r="BO611" i="8"/>
  <c r="BH6" i="10" s="1"/>
  <c r="AV620" i="8"/>
  <c r="AO5" i="10"/>
  <c r="AY5" i="10"/>
  <c r="BF620" i="8"/>
  <c r="W5" i="10"/>
  <c r="AD620" i="8"/>
  <c r="AA5" i="10"/>
  <c r="AH620" i="8"/>
  <c r="AL548" i="8"/>
  <c r="Z5" i="10"/>
  <c r="AG620" i="8"/>
  <c r="AV5" i="10"/>
  <c r="BC620" i="8"/>
  <c r="Y5" i="10"/>
  <c r="AF620" i="8"/>
  <c r="AV548" i="8"/>
  <c r="AB548" i="8"/>
  <c r="S548" i="8"/>
  <c r="AQ548" i="8"/>
  <c r="M5" i="10"/>
  <c r="T620" i="8"/>
  <c r="S5" i="10"/>
  <c r="Z620" i="8"/>
  <c r="P620" i="8"/>
  <c r="I5" i="10"/>
  <c r="AO548" i="8"/>
  <c r="AL5" i="10"/>
  <c r="AS620" i="8"/>
  <c r="AI5" i="10"/>
  <c r="AP620" i="8"/>
  <c r="AP5" i="10"/>
  <c r="AW620" i="8"/>
  <c r="AK548" i="8"/>
  <c r="AD548" i="8"/>
  <c r="AH548" i="8"/>
  <c r="BB548" i="8"/>
  <c r="BA548" i="8"/>
  <c r="BH610" i="8"/>
  <c r="BH607" i="8"/>
  <c r="R548" i="8"/>
  <c r="W548" i="8"/>
  <c r="AH5" i="10"/>
  <c r="AO620" i="8"/>
  <c r="U548" i="8"/>
  <c r="AU548" i="8"/>
  <c r="AM5" i="10"/>
  <c r="AT620" i="8"/>
  <c r="AA548" i="8"/>
  <c r="AC5" i="10"/>
  <c r="AJ620" i="8"/>
  <c r="O548" i="8"/>
  <c r="BP611" i="8"/>
  <c r="BI6" i="10" s="1"/>
  <c r="U620" i="8"/>
  <c r="N5" i="10"/>
  <c r="P548" i="8"/>
  <c r="AN5" i="10"/>
  <c r="AU620" i="8"/>
  <c r="X5" i="10"/>
  <c r="AE620" i="8"/>
  <c r="BD548" i="8"/>
  <c r="BE548" i="8"/>
  <c r="Q620" i="8"/>
  <c r="J5" i="10"/>
  <c r="AR548" i="8"/>
  <c r="AC548" i="8"/>
  <c r="S620" i="8"/>
  <c r="L5" i="10"/>
  <c r="AJ5" i="10"/>
  <c r="AQ620" i="8"/>
  <c r="V548" i="8"/>
  <c r="Y548" i="8"/>
  <c r="BG548" i="8"/>
  <c r="AZ548" i="8"/>
  <c r="X548" i="8"/>
  <c r="K5" i="10"/>
  <c r="R620" i="8"/>
  <c r="AX620" i="8"/>
  <c r="AQ5" i="10"/>
  <c r="BR611" i="8" l="1"/>
  <c r="AZ571" i="8"/>
  <c r="AZ590" i="8" s="1"/>
  <c r="AZ567" i="8"/>
  <c r="BH548" i="8"/>
  <c r="L29" i="10"/>
  <c r="BE571" i="8"/>
  <c r="BE590" i="8" s="1"/>
  <c r="BE567" i="8"/>
  <c r="X29" i="10"/>
  <c r="AM29" i="10"/>
  <c r="AU567" i="8"/>
  <c r="AU571" i="8"/>
  <c r="AU590" i="8" s="1"/>
  <c r="BA567" i="8"/>
  <c r="BA571" i="8"/>
  <c r="BA590" i="8" s="1"/>
  <c r="AH571" i="8"/>
  <c r="AH590" i="8" s="1"/>
  <c r="AH567" i="8"/>
  <c r="AK571" i="8"/>
  <c r="AK590" i="8" s="1"/>
  <c r="AK567" i="8"/>
  <c r="AP29" i="10"/>
  <c r="AA29" i="10"/>
  <c r="K29" i="10"/>
  <c r="BG571" i="8"/>
  <c r="BG590" i="8" s="1"/>
  <c r="BG567" i="8"/>
  <c r="V567" i="8"/>
  <c r="V571" i="8"/>
  <c r="V590" i="8" s="1"/>
  <c r="AR567" i="8"/>
  <c r="AR571" i="8"/>
  <c r="AR590" i="8" s="1"/>
  <c r="P6" i="8"/>
  <c r="M29" i="10"/>
  <c r="AQ571" i="8"/>
  <c r="AQ590" i="8" s="1"/>
  <c r="AQ567" i="8"/>
  <c r="Y29" i="10"/>
  <c r="Z29" i="10"/>
  <c r="AL571" i="8"/>
  <c r="AL590" i="8" s="1"/>
  <c r="AL567" i="8"/>
  <c r="AY29" i="10"/>
  <c r="BO549" i="8"/>
  <c r="BO572" i="8" s="1"/>
  <c r="AW571" i="8"/>
  <c r="AW590" i="8" s="1"/>
  <c r="AW567" i="8"/>
  <c r="AJ571" i="8"/>
  <c r="AJ590" i="8" s="1"/>
  <c r="AJ567" i="8"/>
  <c r="AY571" i="8"/>
  <c r="AY590" i="8" s="1"/>
  <c r="AY567" i="8"/>
  <c r="AK29" i="10"/>
  <c r="AF571" i="8"/>
  <c r="AF590" i="8" s="1"/>
  <c r="AF567" i="8"/>
  <c r="AG29" i="10"/>
  <c r="AD29" i="10"/>
  <c r="P148" i="4"/>
  <c r="AS29" i="10"/>
  <c r="AN571" i="8"/>
  <c r="AN590" i="8" s="1"/>
  <c r="AN567" i="8"/>
  <c r="U29" i="10"/>
  <c r="BD571" i="8"/>
  <c r="BD590" i="8" s="1"/>
  <c r="BD567" i="8"/>
  <c r="P571" i="8"/>
  <c r="P590" i="8" s="1"/>
  <c r="P567" i="8"/>
  <c r="BP549" i="8"/>
  <c r="BP572" i="8" s="1"/>
  <c r="U567" i="8"/>
  <c r="U571" i="8"/>
  <c r="U590" i="8" s="1"/>
  <c r="BB571" i="8"/>
  <c r="BB590" i="8" s="1"/>
  <c r="BB567" i="8"/>
  <c r="AI29" i="10"/>
  <c r="AL29" i="10"/>
  <c r="BI610" i="8"/>
  <c r="BI607" i="8"/>
  <c r="AB567" i="8"/>
  <c r="AB571" i="8"/>
  <c r="AB590" i="8" s="1"/>
  <c r="W29" i="10"/>
  <c r="H29" i="10"/>
  <c r="P29" i="10"/>
  <c r="AS571" i="8"/>
  <c r="AS590" i="8" s="1"/>
  <c r="AS567" i="8"/>
  <c r="BF571" i="8"/>
  <c r="BF590" i="8" s="1"/>
  <c r="BF567" i="8"/>
  <c r="Q567" i="8"/>
  <c r="Q571" i="8"/>
  <c r="Q590" i="8" s="1"/>
  <c r="V29" i="10"/>
  <c r="AR29" i="10"/>
  <c r="AZ29" i="10"/>
  <c r="AU29" i="10"/>
  <c r="BJ610" i="8"/>
  <c r="BJ607" i="8"/>
  <c r="E20" i="10"/>
  <c r="P155" i="4"/>
  <c r="AI571" i="8"/>
  <c r="AI590" i="8" s="1"/>
  <c r="AI567" i="8"/>
  <c r="Y571" i="8"/>
  <c r="Y590" i="8" s="1"/>
  <c r="Y567" i="8"/>
  <c r="AN29" i="10"/>
  <c r="AA571" i="8"/>
  <c r="AA590" i="8" s="1"/>
  <c r="AA567" i="8"/>
  <c r="AQ29" i="10"/>
  <c r="AJ29" i="10"/>
  <c r="AC571" i="8"/>
  <c r="AC590" i="8" s="1"/>
  <c r="AC567" i="8"/>
  <c r="J29" i="10"/>
  <c r="W571" i="8"/>
  <c r="W590" i="8" s="1"/>
  <c r="W567" i="8"/>
  <c r="BA5" i="10"/>
  <c r="BH620" i="8"/>
  <c r="AD571" i="8"/>
  <c r="AD590" i="8" s="1"/>
  <c r="AD567" i="8"/>
  <c r="AO571" i="8"/>
  <c r="AO590" i="8" s="1"/>
  <c r="AO567" i="8"/>
  <c r="I29" i="10"/>
  <c r="S29" i="10"/>
  <c r="AV29" i="10"/>
  <c r="AP567" i="8"/>
  <c r="AP571" i="8"/>
  <c r="AP590" i="8" s="1"/>
  <c r="T29" i="10"/>
  <c r="Z571" i="8"/>
  <c r="Z590" i="8" s="1"/>
  <c r="Z567" i="8"/>
  <c r="AG567" i="8"/>
  <c r="AG571" i="8"/>
  <c r="AG590" i="8" s="1"/>
  <c r="P160" i="4"/>
  <c r="E25" i="10"/>
  <c r="P145" i="4"/>
  <c r="AF29" i="10"/>
  <c r="O29" i="10"/>
  <c r="AB29" i="10"/>
  <c r="R29" i="10"/>
  <c r="AW29" i="10"/>
  <c r="BQ611" i="8"/>
  <c r="BJ6" i="10" s="1"/>
  <c r="X571" i="8"/>
  <c r="X590" i="8" s="1"/>
  <c r="X567" i="8"/>
  <c r="N29" i="10"/>
  <c r="O571" i="8"/>
  <c r="O590" i="8" s="1"/>
  <c r="O567" i="8"/>
  <c r="AC29" i="10"/>
  <c r="AH29" i="10"/>
  <c r="R571" i="8"/>
  <c r="R590" i="8" s="1"/>
  <c r="R567" i="8"/>
  <c r="S571" i="8"/>
  <c r="S590" i="8" s="1"/>
  <c r="S567" i="8"/>
  <c r="AV571" i="8"/>
  <c r="AV590" i="8" s="1"/>
  <c r="AV567" i="8"/>
  <c r="AO29" i="10"/>
  <c r="AT571" i="8"/>
  <c r="AT590" i="8" s="1"/>
  <c r="AT567" i="8"/>
  <c r="AE29" i="10"/>
  <c r="AX29" i="10"/>
  <c r="T567" i="8"/>
  <c r="T571" i="8"/>
  <c r="T590" i="8" s="1"/>
  <c r="AE571" i="8"/>
  <c r="AE590" i="8" s="1"/>
  <c r="AE567" i="8"/>
  <c r="AM571" i="8"/>
  <c r="AM590" i="8" s="1"/>
  <c r="AM567" i="8"/>
  <c r="BC571" i="8"/>
  <c r="BC590" i="8" s="1"/>
  <c r="BC567" i="8"/>
  <c r="AX571" i="8"/>
  <c r="AX590" i="8" s="1"/>
  <c r="AX567" i="8"/>
  <c r="E24" i="10"/>
  <c r="P159" i="4"/>
  <c r="AT29" i="10"/>
  <c r="E21" i="10"/>
  <c r="E52" i="10" s="1"/>
  <c r="P156" i="4"/>
  <c r="Q29" i="10"/>
  <c r="AE568" i="8" l="1"/>
  <c r="AV568" i="8"/>
  <c r="R568" i="8"/>
  <c r="O568" i="8"/>
  <c r="Z568" i="8"/>
  <c r="AP568" i="8"/>
  <c r="AO568" i="8"/>
  <c r="Y568" i="8"/>
  <c r="AS568" i="8"/>
  <c r="P568" i="8"/>
  <c r="AJ568" i="8"/>
  <c r="BA568" i="8"/>
  <c r="AC568" i="8"/>
  <c r="AA568" i="8"/>
  <c r="Q568" i="8"/>
  <c r="AN568" i="8"/>
  <c r="V568" i="8"/>
  <c r="AH568" i="8"/>
  <c r="BE568" i="8"/>
  <c r="AZ568" i="8"/>
  <c r="AM568" i="8"/>
  <c r="T568" i="8"/>
  <c r="S568" i="8"/>
  <c r="AD568" i="8"/>
  <c r="W568" i="8"/>
  <c r="AI568" i="8"/>
  <c r="BF568" i="8"/>
  <c r="AB568" i="8"/>
  <c r="U568" i="8"/>
  <c r="BD568" i="8"/>
  <c r="AY568" i="8"/>
  <c r="AW568" i="8"/>
  <c r="AL568" i="8"/>
  <c r="AQ568" i="8"/>
  <c r="BG568" i="8"/>
  <c r="AU568" i="8"/>
  <c r="AX568" i="8"/>
  <c r="AT568" i="8"/>
  <c r="BC568" i="8"/>
  <c r="X568" i="8"/>
  <c r="AG568" i="8"/>
  <c r="BB568" i="8"/>
  <c r="AF568" i="8"/>
  <c r="AR568" i="8"/>
  <c r="AK568" i="8"/>
  <c r="F6" i="10"/>
  <c r="D6" i="10" s="1"/>
  <c r="C6" i="10" s="1"/>
  <c r="BK39" i="10" s="1"/>
  <c r="D25" i="10"/>
  <c r="C25" i="10" s="1"/>
  <c r="E56" i="10"/>
  <c r="L55" i="10"/>
  <c r="E55" i="10"/>
  <c r="K55" i="10"/>
  <c r="I55" i="10"/>
  <c r="J55" i="10"/>
  <c r="H55" i="10"/>
  <c r="D24" i="10"/>
  <c r="BJ548" i="8"/>
  <c r="BS611" i="8"/>
  <c r="BQ549" i="8"/>
  <c r="BQ572" i="8" s="1"/>
  <c r="BR549" i="8"/>
  <c r="BR572" i="8" s="1"/>
  <c r="P158" i="4"/>
  <c r="E23" i="10"/>
  <c r="E31" i="10" s="1"/>
  <c r="BA29" i="10"/>
  <c r="BL610" i="8"/>
  <c r="BL607" i="8"/>
  <c r="BI548" i="8"/>
  <c r="Q6" i="8"/>
  <c r="E51" i="10"/>
  <c r="BC5" i="10"/>
  <c r="BJ620" i="8"/>
  <c r="BM610" i="8"/>
  <c r="BM607" i="8"/>
  <c r="BH571" i="8"/>
  <c r="BH590" i="8" s="1"/>
  <c r="BH567" i="8"/>
  <c r="BI620" i="8"/>
  <c r="BB5" i="10"/>
  <c r="BK610" i="8"/>
  <c r="BK607" i="8"/>
  <c r="BH568" i="8" l="1"/>
  <c r="K39" i="10"/>
  <c r="AS39" i="10"/>
  <c r="BH39" i="10"/>
  <c r="AO39" i="10"/>
  <c r="AK39" i="10"/>
  <c r="P39" i="10"/>
  <c r="X39" i="10"/>
  <c r="BA39" i="10"/>
  <c r="AV39" i="10"/>
  <c r="T39" i="10"/>
  <c r="AQ39" i="10"/>
  <c r="BG39" i="10"/>
  <c r="I39" i="10"/>
  <c r="S39" i="10"/>
  <c r="AD39" i="10"/>
  <c r="AW39" i="10"/>
  <c r="BP39" i="10"/>
  <c r="BF39" i="10"/>
  <c r="AJ39" i="10"/>
  <c r="J39" i="10"/>
  <c r="AA39" i="10"/>
  <c r="AT39" i="10"/>
  <c r="BE39" i="10"/>
  <c r="AR39" i="10"/>
  <c r="AY39" i="10"/>
  <c r="AH39" i="10"/>
  <c r="U39" i="10"/>
  <c r="H39" i="10"/>
  <c r="AP39" i="10"/>
  <c r="W39" i="10"/>
  <c r="Y39" i="10"/>
  <c r="AX39" i="10"/>
  <c r="BD39" i="10"/>
  <c r="AC39" i="10"/>
  <c r="V39" i="10"/>
  <c r="BN39" i="10"/>
  <c r="BI39" i="10"/>
  <c r="Z39" i="10"/>
  <c r="Q39" i="10"/>
  <c r="AM39" i="10"/>
  <c r="AB39" i="10"/>
  <c r="L39" i="10"/>
  <c r="AZ39" i="10"/>
  <c r="R39" i="10"/>
  <c r="AL39" i="10"/>
  <c r="AI39" i="10"/>
  <c r="M39" i="10"/>
  <c r="AE39" i="10"/>
  <c r="BQ39" i="10"/>
  <c r="BL39" i="10"/>
  <c r="BO39" i="10"/>
  <c r="BJ39" i="10"/>
  <c r="AN39" i="10"/>
  <c r="BB39" i="10"/>
  <c r="N39" i="10"/>
  <c r="AG39" i="10"/>
  <c r="O39" i="10"/>
  <c r="AU39" i="10"/>
  <c r="AF39" i="10"/>
  <c r="BC39" i="10"/>
  <c r="BM39" i="10"/>
  <c r="BF5" i="10"/>
  <c r="BM620" i="8"/>
  <c r="BC29" i="10"/>
  <c r="BN610" i="8"/>
  <c r="BN607" i="8"/>
  <c r="D23" i="10"/>
  <c r="K54" i="10"/>
  <c r="H54" i="10"/>
  <c r="I54" i="10"/>
  <c r="L54" i="10"/>
  <c r="J54" i="10"/>
  <c r="E54" i="10"/>
  <c r="E60" i="10" s="1"/>
  <c r="BJ567" i="8"/>
  <c r="BJ571" i="8"/>
  <c r="BJ590" i="8" s="1"/>
  <c r="R6" i="8"/>
  <c r="BI571" i="8"/>
  <c r="BI590" i="8" s="1"/>
  <c r="BI567" i="8"/>
  <c r="BB29" i="10"/>
  <c r="AW56" i="10"/>
  <c r="BI56" i="10"/>
  <c r="BA56" i="10"/>
  <c r="AY56" i="10"/>
  <c r="AS56" i="10"/>
  <c r="AP56" i="10"/>
  <c r="AR56" i="10"/>
  <c r="AV56" i="10"/>
  <c r="BL56" i="10"/>
  <c r="AL56" i="10"/>
  <c r="L56" i="10"/>
  <c r="BH56" i="10"/>
  <c r="AO56" i="10"/>
  <c r="W56" i="10"/>
  <c r="AD56" i="10"/>
  <c r="AB56" i="10"/>
  <c r="AM56" i="10"/>
  <c r="AG56" i="10"/>
  <c r="AC56" i="10"/>
  <c r="P56" i="10"/>
  <c r="X56" i="10"/>
  <c r="AT56" i="10"/>
  <c r="BE56" i="10"/>
  <c r="S56" i="10"/>
  <c r="M56" i="10"/>
  <c r="AJ56" i="10"/>
  <c r="AF56" i="10"/>
  <c r="AQ56" i="10"/>
  <c r="BJ56" i="10"/>
  <c r="R56" i="10"/>
  <c r="O56" i="10"/>
  <c r="V56" i="10"/>
  <c r="BK56" i="10"/>
  <c r="T56" i="10"/>
  <c r="U56" i="10"/>
  <c r="AN56" i="10"/>
  <c r="AE56" i="10"/>
  <c r="BP56" i="10"/>
  <c r="Y56" i="10"/>
  <c r="BN56" i="10"/>
  <c r="AU56" i="10"/>
  <c r="N56" i="10"/>
  <c r="K56" i="10"/>
  <c r="AA56" i="10"/>
  <c r="I56" i="10"/>
  <c r="Z56" i="10"/>
  <c r="H56" i="10"/>
  <c r="Q56" i="10"/>
  <c r="BO56" i="10"/>
  <c r="BM56" i="10"/>
  <c r="AH56" i="10"/>
  <c r="BB56" i="10"/>
  <c r="BG56" i="10"/>
  <c r="J56" i="10"/>
  <c r="BF56" i="10"/>
  <c r="AX56" i="10"/>
  <c r="AK56" i="10"/>
  <c r="AI56" i="10"/>
  <c r="BC56" i="10"/>
  <c r="BD56" i="10"/>
  <c r="AZ56" i="10"/>
  <c r="BQ56" i="10"/>
  <c r="E29" i="10"/>
  <c r="BL548" i="8"/>
  <c r="BS549" i="8"/>
  <c r="BS572" i="8" s="1"/>
  <c r="BK548" i="8"/>
  <c r="BM548" i="8"/>
  <c r="BD5" i="10"/>
  <c r="BK620" i="8"/>
  <c r="BL620" i="8"/>
  <c r="BE5" i="10"/>
  <c r="F55" i="10"/>
  <c r="C55" i="10" s="1"/>
  <c r="BI568" i="8" l="1"/>
  <c r="BJ568" i="8"/>
  <c r="I68" i="10"/>
  <c r="E62" i="10"/>
  <c r="F39" i="10"/>
  <c r="D39" i="10" s="1"/>
  <c r="C39" i="10" s="1"/>
  <c r="L68" i="10"/>
  <c r="BE29" i="10"/>
  <c r="BL567" i="8"/>
  <c r="BL571" i="8"/>
  <c r="BL590" i="8" s="1"/>
  <c r="BK571" i="8"/>
  <c r="BK590" i="8" s="1"/>
  <c r="BK567" i="8"/>
  <c r="J68" i="10"/>
  <c r="BO610" i="8"/>
  <c r="BO607" i="8"/>
  <c r="F54" i="10"/>
  <c r="C54" i="10" s="1"/>
  <c r="H68" i="10"/>
  <c r="BN620" i="8"/>
  <c r="BG5" i="10"/>
  <c r="O162" i="4"/>
  <c r="O166" i="4" s="1"/>
  <c r="P142" i="4"/>
  <c r="P162" i="4" s="1"/>
  <c r="D55" i="10"/>
  <c r="BM571" i="8"/>
  <c r="BM590" i="8" s="1"/>
  <c r="BM567" i="8"/>
  <c r="BN548" i="8"/>
  <c r="BD29" i="10"/>
  <c r="F56" i="10"/>
  <c r="D56" i="10" s="1"/>
  <c r="C56" i="10" s="1"/>
  <c r="K68" i="10"/>
  <c r="S6" i="8"/>
  <c r="BF29" i="10"/>
  <c r="BL568" i="8" l="1"/>
  <c r="BM568" i="8"/>
  <c r="BK568" i="8"/>
  <c r="D54" i="10"/>
  <c r="BH5" i="10"/>
  <c r="BO620" i="8"/>
  <c r="BP610" i="8"/>
  <c r="BP607" i="8"/>
  <c r="T6" i="8"/>
  <c r="BN567" i="8"/>
  <c r="BN571" i="8"/>
  <c r="BN590" i="8" s="1"/>
  <c r="BO548" i="8"/>
  <c r="BG29" i="10"/>
  <c r="BN568" i="8" l="1"/>
  <c r="BP548" i="8"/>
  <c r="BP620" i="8"/>
  <c r="BI5" i="10"/>
  <c r="BH29" i="10"/>
  <c r="BO571" i="8"/>
  <c r="BO590" i="8" s="1"/>
  <c r="BO567" i="8"/>
  <c r="U6" i="8"/>
  <c r="BQ610" i="8"/>
  <c r="BQ607" i="8"/>
  <c r="BO568" i="8" l="1"/>
  <c r="V6" i="8"/>
  <c r="BR610" i="8"/>
  <c r="BR620" i="8" s="1"/>
  <c r="BR607" i="8"/>
  <c r="BI29" i="10"/>
  <c r="BQ548" i="8"/>
  <c r="BQ620" i="8"/>
  <c r="BJ5" i="10"/>
  <c r="BP571" i="8"/>
  <c r="BP590" i="8" s="1"/>
  <c r="BP567" i="8"/>
  <c r="W6" i="8" l="1"/>
  <c r="BP568" i="8"/>
  <c r="BJ29" i="10"/>
  <c r="F5" i="10"/>
  <c r="BR548" i="8"/>
  <c r="BQ571" i="8"/>
  <c r="BQ590" i="8" s="1"/>
  <c r="BQ567" i="8"/>
  <c r="BS607" i="8"/>
  <c r="BS610" i="8"/>
  <c r="BS620" i="8" s="1"/>
  <c r="BQ568" i="8" l="1"/>
  <c r="X6" i="8"/>
  <c r="BR571" i="8"/>
  <c r="BR590" i="8" s="1"/>
  <c r="BR567" i="8"/>
  <c r="BS548" i="8"/>
  <c r="F31" i="10"/>
  <c r="D5" i="10"/>
  <c r="D31" i="10" s="1"/>
  <c r="Y6" i="8" l="1"/>
  <c r="BR568" i="8"/>
  <c r="C5" i="10"/>
  <c r="BS571" i="8"/>
  <c r="BS590" i="8" s="1"/>
  <c r="BS567" i="8"/>
  <c r="BS568" i="8" l="1"/>
  <c r="Z6" i="8"/>
  <c r="BM38" i="10"/>
  <c r="BM60" i="10" s="1"/>
  <c r="L65" i="10"/>
  <c r="H65" i="10"/>
  <c r="BL38" i="10"/>
  <c r="BL60" i="10" s="1"/>
  <c r="BN38" i="10"/>
  <c r="BN60" i="10" s="1"/>
  <c r="BO38" i="10"/>
  <c r="BO60" i="10" s="1"/>
  <c r="I65" i="10"/>
  <c r="K65" i="10"/>
  <c r="BK38" i="10"/>
  <c r="BK60" i="10" s="1"/>
  <c r="BP38" i="10"/>
  <c r="BP60" i="10" s="1"/>
  <c r="J65" i="10"/>
  <c r="BQ38" i="10"/>
  <c r="BQ60" i="10" s="1"/>
  <c r="Z38" i="10"/>
  <c r="AY38" i="10"/>
  <c r="AK38" i="10"/>
  <c r="AR38" i="10"/>
  <c r="AU38" i="10"/>
  <c r="AN38" i="10"/>
  <c r="I38" i="10"/>
  <c r="R38" i="10"/>
  <c r="AW38" i="10"/>
  <c r="AO38" i="10"/>
  <c r="Q38" i="10"/>
  <c r="AG38" i="10"/>
  <c r="M38" i="10"/>
  <c r="AL38" i="10"/>
  <c r="AQ38" i="10"/>
  <c r="AP38" i="10"/>
  <c r="Y38" i="10"/>
  <c r="U38" i="10"/>
  <c r="H38" i="10"/>
  <c r="V38" i="10"/>
  <c r="AZ38" i="10"/>
  <c r="AJ38" i="10"/>
  <c r="J38" i="10"/>
  <c r="S38" i="10"/>
  <c r="T38" i="10"/>
  <c r="L38" i="10"/>
  <c r="X38" i="10"/>
  <c r="AM38" i="10"/>
  <c r="N38" i="10"/>
  <c r="AC38" i="10"/>
  <c r="K38" i="10"/>
  <c r="AH38" i="10"/>
  <c r="AT38" i="10"/>
  <c r="AE38" i="10"/>
  <c r="AX38" i="10"/>
  <c r="AA38" i="10"/>
  <c r="AD38" i="10"/>
  <c r="AS38" i="10"/>
  <c r="W38" i="10"/>
  <c r="P38" i="10"/>
  <c r="AV38" i="10"/>
  <c r="AF38" i="10"/>
  <c r="AB38" i="10"/>
  <c r="AI38" i="10"/>
  <c r="O38" i="10"/>
  <c r="BA38" i="10"/>
  <c r="BB38" i="10"/>
  <c r="BC38" i="10"/>
  <c r="BE38" i="10"/>
  <c r="BD38" i="10"/>
  <c r="BF38" i="10"/>
  <c r="BG38" i="10"/>
  <c r="BH38" i="10"/>
  <c r="BI38" i="10"/>
  <c r="BJ38" i="10"/>
  <c r="AA6" i="8" l="1"/>
  <c r="BJ60" i="10"/>
  <c r="BF60" i="10"/>
  <c r="BB60" i="10"/>
  <c r="AB60" i="10"/>
  <c r="W60" i="10"/>
  <c r="AX60" i="10"/>
  <c r="K60" i="10"/>
  <c r="K61" i="10" s="1"/>
  <c r="X60" i="10"/>
  <c r="J60" i="10"/>
  <c r="J61" i="10" s="1"/>
  <c r="F38" i="10"/>
  <c r="H60" i="10"/>
  <c r="H61" i="10" s="1"/>
  <c r="AQ60" i="10"/>
  <c r="Q60" i="10"/>
  <c r="I60" i="10"/>
  <c r="I61" i="10" s="1"/>
  <c r="AK60" i="10"/>
  <c r="BI60" i="10"/>
  <c r="BD60" i="10"/>
  <c r="BA60" i="10"/>
  <c r="AF60" i="10"/>
  <c r="AS60" i="10"/>
  <c r="AE60" i="10"/>
  <c r="AC60" i="10"/>
  <c r="L60" i="10"/>
  <c r="L61" i="10" s="1"/>
  <c r="AJ60" i="10"/>
  <c r="U60" i="10"/>
  <c r="AL60" i="10"/>
  <c r="AO60" i="10"/>
  <c r="AN60" i="10"/>
  <c r="AY60" i="10"/>
  <c r="BH60" i="10"/>
  <c r="BE60" i="10"/>
  <c r="O60" i="10"/>
  <c r="AV60" i="10"/>
  <c r="AD60" i="10"/>
  <c r="AT60" i="10"/>
  <c r="N60" i="10"/>
  <c r="T60" i="10"/>
  <c r="AZ60" i="10"/>
  <c r="Y60" i="10"/>
  <c r="M60" i="10"/>
  <c r="AW60" i="10"/>
  <c r="AU60" i="10"/>
  <c r="Z60" i="10"/>
  <c r="BG60" i="10"/>
  <c r="BC60" i="10"/>
  <c r="AI60" i="10"/>
  <c r="P60" i="10"/>
  <c r="AA60" i="10"/>
  <c r="AH60" i="10"/>
  <c r="AM60" i="10"/>
  <c r="S60" i="10"/>
  <c r="V60" i="10"/>
  <c r="AP60" i="10"/>
  <c r="AG60" i="10"/>
  <c r="R60" i="10"/>
  <c r="AR60" i="10"/>
  <c r="AB6" i="8" l="1"/>
  <c r="F62" i="10"/>
  <c r="D38" i="10"/>
  <c r="D62" i="10" s="1"/>
  <c r="AC6" i="8" l="1"/>
  <c r="C38" i="10"/>
  <c r="C62" i="10"/>
  <c r="AD6" i="8" l="1"/>
  <c r="AE6" i="8" l="1"/>
  <c r="AF6" i="8" l="1"/>
  <c r="AG6" i="8" l="1"/>
  <c r="AH6" i="8" l="1"/>
  <c r="AI6" i="8" l="1"/>
  <c r="AJ6" i="8" l="1"/>
  <c r="AK6" i="8" l="1"/>
  <c r="AL6" i="8" l="1"/>
  <c r="AM6" i="8" l="1"/>
  <c r="AN6" i="8" l="1"/>
  <c r="AO6" i="8" l="1"/>
  <c r="AP6" i="8" l="1"/>
  <c r="AQ6" i="8" l="1"/>
  <c r="AR6" i="8" l="1"/>
  <c r="AS6" i="8" l="1"/>
  <c r="AT6" i="8" l="1"/>
  <c r="AU6" i="8" l="1"/>
  <c r="AV6" i="8" l="1"/>
  <c r="AW6" i="8" l="1"/>
  <c r="AX6" i="8" l="1"/>
  <c r="AY6" i="8" l="1"/>
  <c r="AZ6" i="8" l="1"/>
  <c r="BA6" i="8" l="1"/>
  <c r="BB6" i="8" l="1"/>
  <c r="BC6" i="8" l="1"/>
  <c r="BD6" i="8" l="1"/>
  <c r="BE6" i="8" l="1"/>
  <c r="BF6" i="8" l="1"/>
  <c r="BG6" i="8" l="1"/>
  <c r="BH6" i="8" l="1"/>
  <c r="BI6" i="8" l="1"/>
  <c r="BJ6" i="8" l="1"/>
  <c r="BK6" i="8" l="1"/>
  <c r="BL6" i="8" l="1"/>
  <c r="BM6" i="8" l="1"/>
  <c r="BN6" i="8" l="1"/>
  <c r="BO6" i="8" l="1"/>
  <c r="BP6" i="8" l="1"/>
  <c r="BQ6" i="8" l="1"/>
  <c r="BR6" i="8" l="1"/>
  <c r="BS6" i="8" l="1"/>
</calcChain>
</file>

<file path=xl/comments1.xml><?xml version="1.0" encoding="utf-8"?>
<comments xmlns="http://schemas.openxmlformats.org/spreadsheetml/2006/main">
  <authors>
    <author>Steven Martin</author>
  </authors>
  <commentList>
    <comment ref="I19" authorId="0" shapeId="0">
      <text>
        <r>
          <rPr>
            <b/>
            <sz val="9"/>
            <color indexed="81"/>
            <rFont val="Tahoma"/>
            <family val="2"/>
          </rPr>
          <t>AST:</t>
        </r>
        <r>
          <rPr>
            <sz val="9"/>
            <color indexed="81"/>
            <rFont val="Tahoma"/>
            <family val="2"/>
          </rPr>
          <t xml:space="preserve">
Actual prudent/efficient capex </t>
        </r>
      </text>
    </comment>
    <comment ref="J19" authorId="0" shapeId="0">
      <text>
        <r>
          <rPr>
            <b/>
            <sz val="9"/>
            <color indexed="81"/>
            <rFont val="Tahoma"/>
            <family val="2"/>
          </rPr>
          <t>AST:</t>
        </r>
        <r>
          <rPr>
            <sz val="9"/>
            <color indexed="81"/>
            <rFont val="Tahoma"/>
            <family val="2"/>
          </rPr>
          <t xml:space="preserve">
The Capex here is net of contributions and disposals and represents actual/forecast capex for 2016-20 period - not decision capex</t>
        </r>
      </text>
    </comment>
  </commentList>
</comments>
</file>

<file path=xl/comments2.xml><?xml version="1.0" encoding="utf-8"?>
<comments xmlns="http://schemas.openxmlformats.org/spreadsheetml/2006/main">
  <authors>
    <author>Steven Martin</author>
    <author>Wydeveld, Michael</author>
  </authors>
  <commentList>
    <comment ref="I83" authorId="0" shapeId="0">
      <text>
        <r>
          <rPr>
            <b/>
            <sz val="9"/>
            <color indexed="81"/>
            <rFont val="Tahoma"/>
            <family val="2"/>
          </rPr>
          <t>AST:</t>
        </r>
        <r>
          <rPr>
            <sz val="9"/>
            <color indexed="81"/>
            <rFont val="Tahoma"/>
            <family val="2"/>
          </rPr>
          <t xml:space="preserve">
Using remaining life at the asset class level as at 1 Jan 2016 minus 5 years</t>
        </r>
      </text>
    </comment>
    <comment ref="J94" authorId="1" shapeId="0">
      <text>
        <r>
          <rPr>
            <sz val="9"/>
            <color indexed="81"/>
            <rFont val="Tahoma"/>
            <family val="2"/>
          </rPr>
          <t>These calculations made in a separate DD model  Selected SCADA opening RAB calculations.</t>
        </r>
        <r>
          <rPr>
            <b/>
            <sz val="9"/>
            <color indexed="81"/>
            <rFont val="Tahoma"/>
            <family val="2"/>
          </rPr>
          <t xml:space="preserve">
</t>
        </r>
      </text>
    </comment>
    <comment ref="C100" authorId="1" shapeId="0">
      <text>
        <r>
          <rPr>
            <b/>
            <sz val="9"/>
            <color indexed="81"/>
            <rFont val="Tahoma"/>
            <family val="2"/>
          </rPr>
          <t>These calculations made in a separate DD model Selected SCADA opening RAB calculations.
https://imanage.accc.gov.au/work/link/d/ACCCANDAER!11458098.1</t>
        </r>
      </text>
    </comment>
  </commentList>
</comments>
</file>

<file path=xl/comments3.xml><?xml version="1.0" encoding="utf-8"?>
<comments xmlns="http://schemas.openxmlformats.org/spreadsheetml/2006/main">
  <authors>
    <author>Steven Martin</author>
  </authors>
  <commentList>
    <comment ref="N9" authorId="0" shapeId="0">
      <text>
        <r>
          <rPr>
            <b/>
            <sz val="9"/>
            <color indexed="81"/>
            <rFont val="Tahoma"/>
            <family val="2"/>
          </rPr>
          <t>AST:</t>
        </r>
        <r>
          <rPr>
            <sz val="9"/>
            <color indexed="81"/>
            <rFont val="Tahoma"/>
            <family val="2"/>
          </rPr>
          <t xml:space="preserve">
This is only the </t>
        </r>
        <r>
          <rPr>
            <u/>
            <sz val="9"/>
            <color indexed="81"/>
            <rFont val="Tahoma"/>
            <family val="2"/>
          </rPr>
          <t>return on</t>
        </r>
        <r>
          <rPr>
            <sz val="9"/>
            <color indexed="81"/>
            <rFont val="Tahoma"/>
            <family val="2"/>
          </rPr>
          <t xml:space="preserve"> the difference between forecast and actual 2015 net capex</t>
        </r>
      </text>
    </comment>
    <comment ref="I85" authorId="0" shapeId="0">
      <text>
        <r>
          <rPr>
            <b/>
            <sz val="9"/>
            <color indexed="81"/>
            <rFont val="Tahoma"/>
            <family val="2"/>
          </rPr>
          <t>AST:</t>
        </r>
        <r>
          <rPr>
            <sz val="9"/>
            <color indexed="81"/>
            <rFont val="Tahoma"/>
            <family val="2"/>
          </rPr>
          <t xml:space="preserve">
Contingent Project 1  RAB transfer to accelerated depn class</t>
        </r>
      </text>
    </comment>
    <comment ref="K85" authorId="0" shapeId="0">
      <text>
        <r>
          <rPr>
            <b/>
            <sz val="9"/>
            <color indexed="81"/>
            <rFont val="Tahoma"/>
            <family val="2"/>
          </rPr>
          <t>AST:</t>
        </r>
        <r>
          <rPr>
            <sz val="9"/>
            <color indexed="81"/>
            <rFont val="Tahoma"/>
            <family val="2"/>
          </rPr>
          <t xml:space="preserve">
Contingent Project 2 RAB transfer to accelerated depn class</t>
        </r>
      </text>
    </comment>
    <comment ref="G427" authorId="0" shapeId="0">
      <text>
        <r>
          <rPr>
            <b/>
            <sz val="9"/>
            <color indexed="81"/>
            <rFont val="Tahoma"/>
            <family val="2"/>
          </rPr>
          <t>Steven Martin:</t>
        </r>
        <r>
          <rPr>
            <sz val="9"/>
            <color indexed="81"/>
            <rFont val="Tahoma"/>
            <family val="2"/>
          </rPr>
          <t xml:space="preserve">
From PTRM RRP model - applies to 2016 ERC costs </t>
        </r>
      </text>
    </comment>
    <comment ref="H427" authorId="0" shapeId="0">
      <text>
        <r>
          <rPr>
            <b/>
            <sz val="9"/>
            <color indexed="81"/>
            <rFont val="Tahoma"/>
            <family val="2"/>
          </rPr>
          <t>Steven Martin:</t>
        </r>
        <r>
          <rPr>
            <sz val="9"/>
            <color indexed="81"/>
            <rFont val="Tahoma"/>
            <family val="2"/>
          </rPr>
          <t xml:space="preserve">
2021 ERC capex</t>
        </r>
      </text>
    </comment>
  </commentList>
</comments>
</file>

<file path=xl/comments4.xml><?xml version="1.0" encoding="utf-8"?>
<comments xmlns="http://schemas.openxmlformats.org/spreadsheetml/2006/main">
  <authors>
    <author>Steven Martin</author>
  </authors>
  <commentList>
    <comment ref="H9" authorId="0" shapeId="0">
      <text>
        <r>
          <rPr>
            <b/>
            <sz val="9"/>
            <color indexed="81"/>
            <rFont val="Tahoma"/>
            <family val="2"/>
          </rPr>
          <t>AST:</t>
        </r>
        <r>
          <rPr>
            <sz val="9"/>
            <color indexed="81"/>
            <rFont val="Tahoma"/>
            <family val="2"/>
          </rPr>
          <t xml:space="preserve">
Final Decision opening RAB incl end period adjustments</t>
        </r>
      </text>
    </comment>
    <comment ref="M78" authorId="0" shapeId="0">
      <text>
        <r>
          <rPr>
            <b/>
            <sz val="9"/>
            <color indexed="81"/>
            <rFont val="Tahoma"/>
            <family val="2"/>
          </rPr>
          <t>AST:</t>
        </r>
        <r>
          <rPr>
            <sz val="9"/>
            <color indexed="81"/>
            <rFont val="Tahoma"/>
            <family val="2"/>
          </rPr>
          <t xml:space="preserve">
6 months forecast 2021 net capex - amended half wacc allowance</t>
        </r>
      </text>
    </comment>
    <comment ref="M105" authorId="0" shapeId="0">
      <text>
        <r>
          <rPr>
            <b/>
            <sz val="9"/>
            <color indexed="81"/>
            <rFont val="Tahoma"/>
            <family val="2"/>
          </rPr>
          <t>AST:</t>
        </r>
        <r>
          <rPr>
            <sz val="9"/>
            <color indexed="81"/>
            <rFont val="Tahoma"/>
            <family val="2"/>
          </rPr>
          <t xml:space="preserve">
2015 net capex true-ups escalated by 6 months inflation (not WACC) per latest AER advice</t>
        </r>
      </text>
    </comment>
    <comment ref="L135" authorId="0" shapeId="0">
      <text>
        <r>
          <rPr>
            <b/>
            <sz val="9"/>
            <color indexed="81"/>
            <rFont val="Tahoma"/>
            <family val="2"/>
          </rPr>
          <t>AST:</t>
        </r>
        <r>
          <rPr>
            <sz val="9"/>
            <color indexed="81"/>
            <rFont val="Tahoma"/>
            <family val="2"/>
          </rPr>
          <t xml:space="preserve">
Adjustment required to align closing RAB value in roll forward model of zero as at 31 Dec 2020</t>
        </r>
      </text>
    </comment>
    <comment ref="L136" authorId="0" shapeId="0">
      <text>
        <r>
          <rPr>
            <b/>
            <sz val="9"/>
            <color indexed="81"/>
            <rFont val="Tahoma"/>
            <family val="2"/>
          </rPr>
          <t>AST:</t>
        </r>
        <r>
          <rPr>
            <sz val="9"/>
            <color indexed="81"/>
            <rFont val="Tahoma"/>
            <family val="2"/>
          </rPr>
          <t xml:space="preserve">
As above</t>
        </r>
      </text>
    </comment>
  </commentList>
</comments>
</file>

<file path=xl/comments5.xml><?xml version="1.0" encoding="utf-8"?>
<comments xmlns="http://schemas.openxmlformats.org/spreadsheetml/2006/main">
  <authors>
    <author>Author</author>
    <author>Steven Martin</author>
  </authors>
  <commentList>
    <comment ref="A3" authorId="0" shapeId="0">
      <text>
        <r>
          <rPr>
            <b/>
            <sz val="9"/>
            <color indexed="81"/>
            <rFont val="Tahoma"/>
            <family val="2"/>
          </rPr>
          <t>Author:</t>
        </r>
        <r>
          <rPr>
            <sz val="9"/>
            <color indexed="81"/>
            <rFont val="Tahoma"/>
            <family val="2"/>
          </rPr>
          <t xml:space="preserve">
This table compares the sum of the SL Depreciation and the Opening RAB (as commissioned).
It then calculates an adjustment factor which it then applies to give the values in the tables below.</t>
        </r>
      </text>
    </comment>
    <comment ref="E3" authorId="0" shapeId="0">
      <text>
        <r>
          <rPr>
            <b/>
            <sz val="9"/>
            <color indexed="81"/>
            <rFont val="Tahoma"/>
            <family val="2"/>
          </rPr>
          <t>Author:</t>
        </r>
        <r>
          <rPr>
            <sz val="9"/>
            <color indexed="81"/>
            <rFont val="Tahoma"/>
            <family val="2"/>
          </rPr>
          <t xml:space="preserve">
From PTRM</t>
        </r>
      </text>
    </comment>
    <comment ref="E14" authorId="1" shapeId="0">
      <text>
        <r>
          <rPr>
            <b/>
            <sz val="9"/>
            <color indexed="81"/>
            <rFont val="Tahoma"/>
            <family val="2"/>
          </rPr>
          <t>ASD:</t>
        </r>
        <r>
          <rPr>
            <sz val="9"/>
            <color indexed="81"/>
            <rFont val="Tahoma"/>
            <family val="2"/>
          </rPr>
          <t xml:space="preserve">
1 July 2021 roll in value updated using actual 2019 capex.  See note below in cell A88.</t>
        </r>
      </text>
    </comment>
    <comment ref="A36" authorId="0" shapeId="0">
      <text>
        <r>
          <rPr>
            <b/>
            <sz val="9"/>
            <color indexed="81"/>
            <rFont val="Tahoma"/>
            <family val="2"/>
          </rPr>
          <t>Author:</t>
        </r>
        <r>
          <rPr>
            <sz val="9"/>
            <color indexed="81"/>
            <rFont val="Tahoma"/>
            <family val="2"/>
          </rPr>
          <t xml:space="preserve">
In this table the adjustment has been made such that the sum of the SL depreciation matches the Opening RAB value</t>
        </r>
      </text>
    </comment>
    <comment ref="H60" authorId="0" shapeId="0">
      <text>
        <r>
          <rPr>
            <b/>
            <sz val="9"/>
            <color indexed="81"/>
            <rFont val="Tahoma"/>
            <family val="2"/>
          </rPr>
          <t>Author:</t>
        </r>
        <r>
          <rPr>
            <sz val="9"/>
            <color indexed="81"/>
            <rFont val="Tahoma"/>
            <family val="2"/>
          </rPr>
          <t xml:space="preserve">
These values are used as precedents for the
PTRM Assets tab</t>
        </r>
      </text>
    </comment>
  </commentList>
</comments>
</file>

<file path=xl/sharedStrings.xml><?xml version="1.0" encoding="utf-8"?>
<sst xmlns="http://schemas.openxmlformats.org/spreadsheetml/2006/main" count="979" uniqueCount="263">
  <si>
    <t>Subtransmission</t>
  </si>
  <si>
    <t>ARL</t>
  </si>
  <si>
    <t>OAV</t>
  </si>
  <si>
    <t>SL</t>
  </si>
  <si>
    <t>Real WACC</t>
  </si>
  <si>
    <t>Inflation</t>
  </si>
  <si>
    <t>WACC</t>
  </si>
  <si>
    <t>Distribution system assets</t>
  </si>
  <si>
    <t>Standard metering</t>
  </si>
  <si>
    <t>Public lighting</t>
  </si>
  <si>
    <t>SCADA/Network control</t>
  </si>
  <si>
    <t>Non-network general assets - IT</t>
  </si>
  <si>
    <t>Non-network general assets - Other</t>
  </si>
  <si>
    <t>Equity Raising Costs</t>
  </si>
  <si>
    <t>Net Capex - excl half WACC allowance</t>
  </si>
  <si>
    <t>Total Capex (Real $2010)</t>
  </si>
  <si>
    <t>Opening RAB 1 Jan 2011</t>
  </si>
  <si>
    <t>Final Year Adjustment (2010)</t>
  </si>
  <si>
    <t>- Difference between forecast and actual</t>
  </si>
  <si>
    <t>- compounded return on difference</t>
  </si>
  <si>
    <t>Closing RAB</t>
  </si>
  <si>
    <t>S/line depr of OAV (real $2010)</t>
  </si>
  <si>
    <t>Closing RAB - Existing Assets</t>
  </si>
  <si>
    <t>Depr of New Assets</t>
  </si>
  <si>
    <t>Total Depr ($2010)</t>
  </si>
  <si>
    <t>Capex closing RAB</t>
  </si>
  <si>
    <t>Total Depr - new Assets (real $2010)</t>
  </si>
  <si>
    <t>Total Closing RAB</t>
  </si>
  <si>
    <t>(Std life changes to 10 yrs for Capex incurred in 2016-20)</t>
  </si>
  <si>
    <t>Check</t>
  </si>
  <si>
    <t>Opening RAB</t>
  </si>
  <si>
    <t>$m</t>
  </si>
  <si>
    <t>Inflation addition</t>
  </si>
  <si>
    <t>Net Capex - real $2010</t>
  </si>
  <si>
    <t>Net Capex - nominal</t>
  </si>
  <si>
    <t>End of period adjustments</t>
  </si>
  <si>
    <t>Capex closing RAB ($2010)</t>
  </si>
  <si>
    <t>Existing Assets Closing RAB ($2010)</t>
  </si>
  <si>
    <t>Depr Summary - real $2010</t>
  </si>
  <si>
    <t>Total Depr - real $2010</t>
  </si>
  <si>
    <t>Total Depr - real $2015</t>
  </si>
  <si>
    <t>Accelerated Depr Opening RAB Adj - Subtr</t>
  </si>
  <si>
    <t>Accelerated Depr Opening RAB Adj - Distr</t>
  </si>
  <si>
    <t>Accelerated Depr - Subtr (forecast period)</t>
  </si>
  <si>
    <t>Accelerated Depr - Distr (forecast period)</t>
  </si>
  <si>
    <t>Transfers to Accelerated Depr asset classes</t>
  </si>
  <si>
    <t>RAB transfers</t>
  </si>
  <si>
    <t>Compare to RFM Closing RAB</t>
  </si>
  <si>
    <t>$2010</t>
  </si>
  <si>
    <t>2016-20</t>
  </si>
  <si>
    <t>2011-15</t>
  </si>
  <si>
    <t>End $2015</t>
  </si>
  <si>
    <t>Total</t>
  </si>
  <si>
    <t>Actual CPI - 1 year lagged</t>
  </si>
  <si>
    <t>Total Depr - real $2010 (excl Accel depr)</t>
  </si>
  <si>
    <t>Depr Summary by Asset Class</t>
  </si>
  <si>
    <t>source: SP AusNet final amended RFM (2006-10)</t>
  </si>
  <si>
    <t>Total Capex</t>
  </si>
  <si>
    <t>Prior Period Adjustments</t>
  </si>
  <si>
    <t>Net Capex with half WACC allowance ($2010)</t>
  </si>
  <si>
    <t>Real $m</t>
  </si>
  <si>
    <t>Depreciation profile - preliminary decision</t>
  </si>
  <si>
    <t>Opening RAB 2016 Adjustments - AER Preliminary decision</t>
  </si>
  <si>
    <t>Depr forecast (real $2010)</t>
  </si>
  <si>
    <t>Opening RAB (Real $2010)</t>
  </si>
  <si>
    <t>Closing RAB (Real $2010)</t>
  </si>
  <si>
    <t>Total prior period adjustments ($2010)</t>
  </si>
  <si>
    <t>Accelerated Depr RAB ($2010)</t>
  </si>
  <si>
    <t>Real $2010, $m</t>
  </si>
  <si>
    <t>Accelerated Depr of Existing Assets</t>
  </si>
  <si>
    <t>Cumulative Index - 1 year lagged</t>
  </si>
  <si>
    <t>Opening RAB 1 Jan 2011 ($m, Nominal)</t>
  </si>
  <si>
    <t>RAB Asset Class</t>
  </si>
  <si>
    <t>$m, Real $2015</t>
  </si>
  <si>
    <t>Total (Nominal)</t>
  </si>
  <si>
    <t>Total (Real $2015)</t>
  </si>
  <si>
    <t>Final year Forecast Net Capex ($m, Nominal)</t>
  </si>
  <si>
    <t>Compounded return on difference ($m, Nominal)</t>
  </si>
  <si>
    <t>RL</t>
  </si>
  <si>
    <t>source: AER - Preliminary decision AusNet Services - Post tax revenue model - October 2015 - CONFIDENTIAL.XLSM</t>
  </si>
  <si>
    <t>n/a</t>
  </si>
  <si>
    <t>adj ARL</t>
  </si>
  <si>
    <t>&lt;- to apply to 2016 adjusted RAB.</t>
  </si>
  <si>
    <t>Land</t>
  </si>
  <si>
    <t>Difference between Final Year forecast and actual Net Capex (Indexed $m, Nominal)</t>
  </si>
  <si>
    <t>Nominal - real time varying</t>
  </si>
  <si>
    <t>Accelerated Depr - Distr assets (Contingent Project 1)</t>
  </si>
  <si>
    <t>Contingent Project 1 - proposed accelerated depreciation</t>
  </si>
  <si>
    <t>Opening RAB value, $Nominal</t>
  </si>
  <si>
    <t>Estimated RAB value of selected assets</t>
  </si>
  <si>
    <t>Weighted average remaining life</t>
  </si>
  <si>
    <t>source: AusNet Services Accelerated Depreciation analysis, 2017</t>
  </si>
  <si>
    <t>2017 Opening RAB adjustment</t>
  </si>
  <si>
    <t>Remaining life</t>
  </si>
  <si>
    <t>End $2020</t>
  </si>
  <si>
    <t>Straight-line depr</t>
  </si>
  <si>
    <t>Actual Capex</t>
  </si>
  <si>
    <t>Difference in $2015</t>
  </si>
  <si>
    <t>Decision inflation</t>
  </si>
  <si>
    <t>Nominal WACC - real time varying</t>
  </si>
  <si>
    <t>Nominal WACC (incl annual debt update)</t>
  </si>
  <si>
    <t>Real WACC (incl annual debt update)</t>
  </si>
  <si>
    <t>Real - Initial Decision</t>
  </si>
  <si>
    <t>Opening RAB value only: excludes new Capex.</t>
  </si>
  <si>
    <t>Year</t>
  </si>
  <si>
    <t>Standard</t>
  </si>
  <si>
    <t>Adjustment Required</t>
  </si>
  <si>
    <t>Sum SL Depn</t>
  </si>
  <si>
    <t xml:space="preserve"> Life (Year)</t>
  </si>
  <si>
    <t>Depreciable Asset Classes</t>
  </si>
  <si>
    <t>Input to PTRM</t>
  </si>
  <si>
    <t>Sum SL Depn (adjusted)</t>
  </si>
  <si>
    <t>(As Incurred)</t>
  </si>
  <si>
    <t>Cum Index - $2010 to Nominal</t>
  </si>
  <si>
    <t>Cum Index - $2015 to Nominal</t>
  </si>
  <si>
    <t>Nominal RAB Roll Forward - Using Forecast Depn adjusted for outturn inflation</t>
  </si>
  <si>
    <t>Base Regulatory Year</t>
  </si>
  <si>
    <t>Length of Regulatory Control Period (Year)</t>
  </si>
  <si>
    <t>Total Real Closing RAB ($2010)</t>
  </si>
  <si>
    <t>Total Nominal Closing RAB</t>
  </si>
  <si>
    <t>AusNet Services Depreciation Model - 2021-25 EDPR</t>
  </si>
  <si>
    <t>Final Year of Current Reg Period</t>
  </si>
  <si>
    <t>Actual / Forecast Straight-line Depr - Nominal</t>
  </si>
  <si>
    <t>Final Year (2015) Capex Adjustment</t>
  </si>
  <si>
    <t>real $2015</t>
  </si>
  <si>
    <t>Shifting to June Qtr CPI from 2016</t>
  </si>
  <si>
    <t>Accelerated Depr - Distr assets (Contingent Project 2)</t>
  </si>
  <si>
    <t>Contingent Project 2 - proposed accelerated depreciation</t>
  </si>
  <si>
    <t>source: AusNet Services Accelerated Depreciation analysis, 2018</t>
  </si>
  <si>
    <t>2019 Opening RAB adjustment</t>
  </si>
  <si>
    <t>Network</t>
  </si>
  <si>
    <t>IT &amp; Other</t>
  </si>
  <si>
    <t>SCADA</t>
  </si>
  <si>
    <t>Lease Land &amp; Buildings</t>
  </si>
  <si>
    <t>Addns post 2019</t>
  </si>
  <si>
    <t>Non-network - Metering related IT</t>
  </si>
  <si>
    <t>Accel Depn</t>
  </si>
  <si>
    <t>Accelerated Depr - Distr assets (Contingent Project 3)</t>
  </si>
  <si>
    <t>Contingent Project 3 - proposed accelerated depreciation (Part A)</t>
  </si>
  <si>
    <t>source: AusNet Services Accelerated Depreciation analysis, 2019</t>
  </si>
  <si>
    <t>Secondary systems (Pre 2016)</t>
  </si>
  <si>
    <t>Contingent Project 3 - proposed accelerated depreciation (Part B)</t>
  </si>
  <si>
    <t>Transfers out to accelerated depn classes ($2010):-</t>
  </si>
  <si>
    <t>Depreciation offset to 2011 Opening RAB ($2010)</t>
  </si>
  <si>
    <t>Transfers to Accel Depr class - Secondary systems (2011-2015)</t>
  </si>
  <si>
    <t>2021 Opening RAB adjustment</t>
  </si>
  <si>
    <t>Standard life</t>
  </si>
  <si>
    <t>Transfers in from other asset classes</t>
  </si>
  <si>
    <t>Depreciation offsets for existing asset classes</t>
  </si>
  <si>
    <t>real $2010, $m</t>
  </si>
  <si>
    <t>Remaining lives:-</t>
  </si>
  <si>
    <t>Depreciation offset ($2010)</t>
  </si>
  <si>
    <t>Subtransmission assets</t>
  </si>
  <si>
    <t>IED 66kV protection relays - installed pre 2011</t>
  </si>
  <si>
    <t>IED &lt;66kV protection relays - installed pre 2011</t>
  </si>
  <si>
    <t>Distribution RTU's - installed pre 2011</t>
  </si>
  <si>
    <t>2011 Opening RAB</t>
  </si>
  <si>
    <t>2011-2015 Capex RAB</t>
  </si>
  <si>
    <t xml:space="preserve"> - installed 2011-2015</t>
  </si>
  <si>
    <t>Network SCADA assets (pre 2016)</t>
  </si>
  <si>
    <t>Contingent Projects - Assets decommissioned as part of REFCL safety program</t>
  </si>
  <si>
    <t>6 months</t>
  </si>
  <si>
    <t>(6 mths)</t>
  </si>
  <si>
    <t>Total S/Line Depr ($m, real 2021) Unadjusted</t>
  </si>
  <si>
    <t>Total S/Line Depr ($m, real 2021) Adjusted</t>
  </si>
  <si>
    <t>Accelerated Depr - Distr assets (Other REFCL T1/T2)</t>
  </si>
  <si>
    <t>Total Depr - real $2021 (excl Accel depr)</t>
  </si>
  <si>
    <t>Depr Summary - real $2021</t>
  </si>
  <si>
    <t>Accelerated Depr - Distr assets (Other)</t>
  </si>
  <si>
    <t>Depreciation offsets $Jun 2021</t>
  </si>
  <si>
    <t>Proposed SCADA\Network Control accelerated depreciation</t>
  </si>
  <si>
    <t>(Forecast Depn from 2016-20 decision incl. 6 mth extension)</t>
  </si>
  <si>
    <t>EDPR 2021-26 - proposed accelerated depreciation</t>
  </si>
  <si>
    <t>Network SCADA</t>
  </si>
  <si>
    <t>REFCL related</t>
  </si>
  <si>
    <t>Total offsets</t>
  </si>
  <si>
    <t>source: Selected Network SCADA assets opening RAB calculation (CONFIDENTIAL).xlsx</t>
  </si>
  <si>
    <t>Confidential</t>
  </si>
  <si>
    <t>Modified formula to ensure correct profile of depreciation</t>
  </si>
  <si>
    <t>RFM</t>
  </si>
  <si>
    <t>Difference</t>
  </si>
  <si>
    <t>Corrected formulae</t>
  </si>
  <si>
    <t>Opening RAB at 1 July 2021</t>
  </si>
  <si>
    <t>Non- Network Leasehold Land &amp; Buildings - 1 Apr 2019</t>
  </si>
  <si>
    <t>Non- Network Leasehold Land &amp; Buildings - CY20</t>
  </si>
  <si>
    <t>Non- Network Leasehold Land &amp; Buildings - Jan-Jun 2021</t>
  </si>
  <si>
    <t>Remaining life at 1 July 2021</t>
  </si>
  <si>
    <t>CY19</t>
  </si>
  <si>
    <t>CY20</t>
  </si>
  <si>
    <t>Jan-Jun'21</t>
  </si>
  <si>
    <t>Leases Capitalised ($m, Nominal)</t>
  </si>
  <si>
    <t>Average lives for RAB</t>
  </si>
  <si>
    <t>Source: ASD - IR019B - Leasee Lease Accounting Model SCS_CONFIDENTIAL</t>
  </si>
  <si>
    <t>Sheet</t>
  </si>
  <si>
    <t>Cell</t>
  </si>
  <si>
    <t>Inputs</t>
  </si>
  <si>
    <t>O4</t>
  </si>
  <si>
    <t>I19:O29</t>
  </si>
  <si>
    <t>Depr schedule - Actual</t>
  </si>
  <si>
    <t>G427:H427</t>
  </si>
  <si>
    <t>N116:BS117</t>
  </si>
  <si>
    <t>BF120:BG120</t>
  </si>
  <si>
    <t>N315:S316</t>
  </si>
  <si>
    <t>N366:S367</t>
  </si>
  <si>
    <t>N62:BS63</t>
  </si>
  <si>
    <t>BE449</t>
  </si>
  <si>
    <t>AG503</t>
  </si>
  <si>
    <t>Opening RAB 2020</t>
  </si>
  <si>
    <t>O55:T74</t>
  </si>
  <si>
    <t>H164:M164</t>
  </si>
  <si>
    <t>E5:E26</t>
  </si>
  <si>
    <t>B22</t>
  </si>
  <si>
    <t>No approved standard asset life for this asset class.</t>
  </si>
  <si>
    <t>C90:U100</t>
  </si>
  <si>
    <t>Accel Depr</t>
  </si>
  <si>
    <t>Tracking of accelerated depreciation</t>
  </si>
  <si>
    <t>O533:Y533</t>
  </si>
  <si>
    <t>H10:BB51</t>
  </si>
  <si>
    <t>RAB depn offset</t>
  </si>
  <si>
    <t xml:space="preserve">Tracking accelerated Depreciation ($ June 2021) </t>
  </si>
  <si>
    <t>Tracking accelerated Depreciationt ($2010)</t>
  </si>
  <si>
    <t>Changes</t>
  </si>
  <si>
    <t>HY2021 return on capital on the 2019 and 2020 capitalised leases</t>
  </si>
  <si>
    <t>N264:S265</t>
  </si>
  <si>
    <t>Actual CPI for 2021 updated to be consistent with RFM</t>
  </si>
  <si>
    <t>O6, O12</t>
  </si>
  <si>
    <t>WACC and forecast CPI updated to be consistent with RFM</t>
  </si>
  <si>
    <t>Actual capex updated to be consistent with RFM</t>
  </si>
  <si>
    <t>Added formulae</t>
  </si>
  <si>
    <t>Closing RAB values updated to be consistent with RFM</t>
  </si>
  <si>
    <t>ORAB v Depn and input to PTRM</t>
  </si>
  <si>
    <t>Row 14-16</t>
  </si>
  <si>
    <t>Cell B77</t>
  </si>
  <si>
    <t>2021 half year return on existing capitalised leases calculated based on draft decision rate of return.</t>
  </si>
  <si>
    <t>Non-network leasehold land &amp; buildings - 1 July 2021</t>
  </si>
  <si>
    <t>D69:J70, I82, J82</t>
  </si>
  <si>
    <t>M9:M18 &amp; L105:L111</t>
  </si>
  <si>
    <t>Modified formulas</t>
  </si>
  <si>
    <t>M119,M128,O142:O161</t>
  </si>
  <si>
    <t>Figures updated to be consistent with RFM</t>
  </si>
  <si>
    <t>ERC Standard lives updated to be consistent with PTRM updated for Return on Debt and the forecast for the 6 month period consistent with approach in AER letter to AusNet Services in August 2020</t>
  </si>
  <si>
    <t>Applied AusNet Services' revised RAB allocation and WARL for Contingent Project 3 - proposed accelerated depreciation (Part B) and Accelerated Depr - Distr assets (Other REFCL T1/T2) asset classes</t>
  </si>
  <si>
    <t>H54:L55</t>
  </si>
  <si>
    <t>Row 47, 69-87</t>
  </si>
  <si>
    <t>note 1</t>
  </si>
  <si>
    <t>1. CY19 capex values and remaining lives updated per 2019 annual RIN information</t>
  </si>
  <si>
    <t>Final Decision amendments</t>
  </si>
  <si>
    <t>O12</t>
  </si>
  <si>
    <t>Updated HY2021 nominal vanilla WACC consistent with RFM</t>
  </si>
  <si>
    <t>O29</t>
  </si>
  <si>
    <t>T55:T65</t>
  </si>
  <si>
    <t>O142:O161</t>
  </si>
  <si>
    <t>The AER's final decision amendments are highlighted in orange unless noted otherwise.</t>
  </si>
  <si>
    <t>Updated HY2021 equity raising costs, consistent with RFM</t>
  </si>
  <si>
    <t>Updated HY2021 forecast depreciation, consistent with RFM</t>
  </si>
  <si>
    <t>Updated RFM closing RAB values</t>
  </si>
  <si>
    <t>Forecast Depreciation updated to be consistent with RFM</t>
  </si>
  <si>
    <t>Opening RAB values updated according to the RFM</t>
  </si>
  <si>
    <t>Detailed calculation for the forecast depreciation of capitalised leases over 2019-21 (Rows 69-77). The forecast depreciation amounts for these years are then combined and reported under a single asset class in Row  47</t>
  </si>
  <si>
    <t>Forecast Depreciation calculation for capitalised leases</t>
  </si>
  <si>
    <t>Modified formulae to ensure sum depn equals corrected RFM value</t>
  </si>
  <si>
    <t>Decision</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</si>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</sst>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6">
    <numFmt numFmtId="43" formatCode="_-* #,##0.00_-;\-* #,##0.00_-;_-* &quot;-&quot;??_-;_-@_-"/>
    <numFmt numFmtId="164" formatCode="_(* #,##0.00_);_(* \(#,##0.00\);_(* &quot;-&quot;??_);_(@_)"/>
    <numFmt numFmtId="165" formatCode="_(* #,##0_);_(* \(#,##0\);_(* &quot;-&quot;_);_(@_)"/>
    <numFmt numFmtId="166" formatCode="_(&quot;$&quot;* #,##0.00_);_(&quot;$&quot;* \(#,##0.00\);_(&quot;$&quot;* &quot;-&quot;??_);_(@_)"/>
    <numFmt numFmtId="167" formatCode="_-* #,##0.0_-;\-* #,##0.0_-;_-* &quot;-&quot;??_-;_-@_-"/>
    <numFmt numFmtId="168" formatCode="0.0000"/>
    <numFmt numFmtId="169" formatCode="0.0"/>
    <numFmt numFmtId="170" formatCode="_-* #,##0_-;\-* #,##0_-;_-* &quot;-&quot;??_-;_-@_-"/>
    <numFmt numFmtId="171" formatCode="#,##0.0_ ;\-#,##0.0\ "/>
    <numFmt numFmtId="172" formatCode="#,##0.00_ ;\-#,##0.00\ "/>
    <numFmt numFmtId="173" formatCode="#,##0.0000_ ;\-#,##0.0000\ "/>
    <numFmt numFmtId="174" formatCode="&quot;$&quot;#,##0_);\(&quot;$&quot;#,##0\);&quot;$&quot;#,##0_)"/>
    <numFmt numFmtId="175" formatCode="dd/mm/yy"/>
    <numFmt numFmtId="176" formatCode="#,##0\x_);\(#,##0\x\);#,##0\x_)"/>
    <numFmt numFmtId="177" formatCode="#,##0_);\(#,##0\);#,##0_)"/>
    <numFmt numFmtId="178" formatCode="#,##0%_);\(#,##0%\);#,##0%_)"/>
    <numFmt numFmtId="179" formatCode="###0_);\(###0\);###0_)"/>
    <numFmt numFmtId="180" formatCode="_(&quot;$&quot;#,##0.0_);\(&quot;$&quot;#,##0.0\);_(&quot;-&quot;_)"/>
    <numFmt numFmtId="181" formatCode="_)d\-mmm\-yy_);_)d\-mmm\-yy_);_)&quot;-&quot;_)"/>
    <numFmt numFmtId="182" formatCode="_(#,##0.0\x_);\(#,##0.0\x\);_(&quot;-&quot;_)"/>
    <numFmt numFmtId="183" formatCode="_(#,##0.0_);\(#,##0.0\);_(&quot;-&quot;_)"/>
    <numFmt numFmtId="184" formatCode="_(#,##0.0%_);\(#,##0.0%\);_(&quot;-&quot;_)"/>
    <numFmt numFmtId="185" formatCode="_(###0_);\(###0\);_(&quot;-&quot;_)"/>
    <numFmt numFmtId="186" formatCode="d/m/yy"/>
    <numFmt numFmtId="187" formatCode="_(#,##0_);\(#,##0\);_(&quot;-&quot;_)"/>
    <numFmt numFmtId="188" formatCode="_(###0_);\(###0\);_(###0_)"/>
    <numFmt numFmtId="189" formatCode="_(* &quot;$&quot;#,##0_)_;;_(* \(&quot;$&quot;#,##0\)_;;_(* &quot;$&quot;#,##0_)_;"/>
    <numFmt numFmtId="190" formatCode="dd/mm/yy__;"/>
    <numFmt numFmtId="191" formatCode="_(* #,##0\x_)_;;_(* \(#,##0\x\)_;;_(* #,##0\x_)_;"/>
    <numFmt numFmtId="192" formatCode="_(* #,##0_)_;;_(* \(#,##0\)_;;_(* #,##0_)_;"/>
    <numFmt numFmtId="193" formatCode="_(* #,##0%_)_;;_(* \(#,##0%\)_;;_(* #,##0%_)_;"/>
    <numFmt numFmtId="194" formatCode="###0_)_;;\(###0\)_;;###0_)_;"/>
    <numFmt numFmtId="195" formatCode="_)d\-mmm\-yy_)"/>
    <numFmt numFmtId="196" formatCode="#,##0.0_);[Red]\(#,##0.0\)"/>
    <numFmt numFmtId="197" formatCode="_(&quot;$&quot;* #,##0_);_(&quot;$&quot;* \(#,##0\);_(&quot;$&quot;* &quot;-&quot;_);_(@_)"/>
    <numFmt numFmtId="198" formatCode="d\-mmm\-yyyy"/>
    <numFmt numFmtId="199" formatCode="#"/>
    <numFmt numFmtId="200" formatCode="0.0%"/>
    <numFmt numFmtId="201" formatCode="_(* #,##0.0_);_(* \(#,##0.0\);_(* &quot;-&quot;?_);_(@_)"/>
    <numFmt numFmtId="202" formatCode="_(* &quot;$&quot;#,##0_)_;;[Blue]_(* \(&quot;$&quot;#,##0\)_;;_(* &quot;$&quot;#,##0_)_;"/>
    <numFmt numFmtId="203" formatCode="_(* #,##0\x_)_;;[Blue]_(* \(#,##0\x\)_;;_(* #,##0\x_)_;"/>
    <numFmt numFmtId="204" formatCode="_(* #,##0_)_;;[Blue]_(* \(#,##0\)_;;_(* #,##0_)_;"/>
    <numFmt numFmtId="205" formatCode="_(* #,##0%_)_;;[Blue]_(* \(#,##0%\)_;;_(* #,##0%_)_;"/>
    <numFmt numFmtId="206" formatCode="_(* #,##0_);_(* \(#,##0\);_(* &quot;-&quot;?_);_(@_)"/>
    <numFmt numFmtId="207" formatCode="_(* #,##0_);_(* \(#,##0\);_(* &quot; - &quot;??_);_(@_)"/>
    <numFmt numFmtId="208" formatCode="_(#,##0_);\(#,##0\);_(#,##0_)"/>
    <numFmt numFmtId="209" formatCode="#,##0_);[Blue]\(#,##0\);#,##0_)"/>
    <numFmt numFmtId="210" formatCode="_-* 0.000;\(\ 0.000\)"/>
    <numFmt numFmtId="211" formatCode="0.00_)"/>
    <numFmt numFmtId="212" formatCode="_(* #,##0_);[Red]_(* \(#,##0\);_(* &quot; - &quot;??_);_(@_)"/>
    <numFmt numFmtId="213" formatCode="#,##0_);\(#,##0\);\-;"/>
    <numFmt numFmtId="214" formatCode="#,##0.00;[Red]\(#,##0.00\)"/>
    <numFmt numFmtId="215" formatCode="_)d/m/yy_)"/>
    <numFmt numFmtId="216" formatCode="_-* #,##0.0_-;\-* #,##0.0_-;_-* &quot;-&quot;?_-;_-@_-"/>
    <numFmt numFmtId="217" formatCode="_-* #,##0.00_-;\-* #,##0.00_-;_-* &quot;-&quot;?_-;_-@_-"/>
    <numFmt numFmtId="218" formatCode="_-* #,##0.000_-;\-* #,##0.000_-;_-* &quot;-&quot;??_-;_-@_-"/>
    <numFmt numFmtId="219" formatCode="0.00000000000000%"/>
    <numFmt numFmtId="220" formatCode="_-* #,##0.0000_-;\-* #,##0.0000_-;_-* &quot;-&quot;??_-;_-@_-"/>
    <numFmt numFmtId="221" formatCode="_-* #,##0.00000_-;\-* #,##0.00000_-;_-* &quot;-&quot;??_-;_-@_-"/>
    <numFmt numFmtId="222" formatCode="_-* #,##0.000000_-;\-* #,##0.000000_-;_-* &quot;-&quot;??_-;_-@_-"/>
    <numFmt numFmtId="223" formatCode="_-* #,##0.000000000000000_-;\-* #,##0.000000000000000_-;_-* &quot;-&quot;?_-;_-@_-"/>
    <numFmt numFmtId="224" formatCode="0.00000000"/>
    <numFmt numFmtId="225" formatCode="0.000000000000000"/>
    <numFmt numFmtId="226" formatCode="[$-C09]dd\-mmm\-yy;@"/>
    <numFmt numFmtId="227" formatCode="#,##0.000000_ ;\-#,##0.000000\ "/>
    <numFmt numFmtId="228" formatCode="_(* #,##0.0_);_(* \(#,##0.0\);_(* &quot;-&quot;??_);_(@_)"/>
  </numFmts>
  <fonts count="149">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u/>
      <sz val="11"/>
      <color theme="1"/>
      <name val="Calibri"/>
      <family val="2"/>
      <scheme val="minor"/>
    </font>
    <font>
      <i/>
      <sz val="11"/>
      <color theme="1"/>
      <name val="Calibri"/>
      <family val="2"/>
      <scheme val="minor"/>
    </font>
    <font>
      <sz val="9"/>
      <color indexed="81"/>
      <name val="Tahoma"/>
      <family val="2"/>
    </font>
    <font>
      <b/>
      <sz val="9"/>
      <color indexed="81"/>
      <name val="Tahoma"/>
      <family val="2"/>
    </font>
    <font>
      <i/>
      <sz val="10"/>
      <color theme="1"/>
      <name val="Calibri"/>
      <family val="2"/>
      <scheme val="minor"/>
    </font>
    <font>
      <sz val="10"/>
      <color theme="1"/>
      <name val="Verdana"/>
      <family val="2"/>
    </font>
    <font>
      <sz val="10"/>
      <name val="Arial"/>
      <family val="2"/>
    </font>
    <font>
      <sz val="1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0"/>
      <name val="Arial"/>
      <family val="2"/>
    </font>
    <font>
      <b/>
      <sz val="10"/>
      <color theme="1"/>
      <name val="Calibri"/>
      <family val="2"/>
      <scheme val="minor"/>
    </font>
    <font>
      <b/>
      <u/>
      <sz val="10"/>
      <name val="Arial"/>
      <family val="2"/>
    </font>
    <font>
      <sz val="10"/>
      <color rgb="FFFF0000"/>
      <name val="Arial"/>
      <family val="2"/>
    </font>
    <font>
      <b/>
      <u/>
      <sz val="10"/>
      <color rgb="FFFF0000"/>
      <name val="Arial"/>
      <family val="2"/>
    </font>
    <font>
      <sz val="11"/>
      <color indexed="8"/>
      <name val="Calibri"/>
      <family val="2"/>
    </font>
    <font>
      <sz val="11"/>
      <color indexed="9"/>
      <name val="Calibri"/>
      <family val="2"/>
    </font>
    <font>
      <sz val="10"/>
      <color theme="0"/>
      <name val="Arial"/>
      <family val="2"/>
    </font>
    <font>
      <sz val="8"/>
      <color indexed="60"/>
      <name val="Arial"/>
      <family val="2"/>
    </font>
    <font>
      <sz val="8"/>
      <name val="Arial"/>
      <family val="2"/>
    </font>
    <font>
      <sz val="11"/>
      <color indexed="20"/>
      <name val="Calibri"/>
      <family val="2"/>
    </font>
    <font>
      <sz val="10"/>
      <color rgb="FF9C0006"/>
      <name val="Arial"/>
      <family val="2"/>
    </font>
    <font>
      <sz val="10"/>
      <name val="Times New Roman"/>
      <family val="1"/>
    </font>
    <font>
      <sz val="12"/>
      <name val="Tms Rmn"/>
    </font>
    <font>
      <b/>
      <sz val="11"/>
      <color indexed="52"/>
      <name val="Calibri"/>
      <family val="2"/>
    </font>
    <font>
      <sz val="8"/>
      <name val="Tahoma"/>
      <family val="2"/>
    </font>
    <font>
      <b/>
      <sz val="11"/>
      <color indexed="9"/>
      <name val="Calibri"/>
      <family val="2"/>
    </font>
    <font>
      <b/>
      <sz val="8"/>
      <name val="Arial"/>
      <family val="2"/>
    </font>
    <font>
      <sz val="8"/>
      <name val="Palatino"/>
      <family val="1"/>
    </font>
    <font>
      <sz val="10"/>
      <color theme="1"/>
      <name val="Arial"/>
      <family val="2"/>
    </font>
    <font>
      <sz val="10"/>
      <color indexed="8"/>
      <name val="Arial"/>
      <family val="2"/>
    </font>
    <font>
      <sz val="11"/>
      <name val="Arial"/>
      <family val="2"/>
    </font>
    <font>
      <b/>
      <sz val="14"/>
      <color indexed="60"/>
      <name val="Arial"/>
      <family val="2"/>
    </font>
    <font>
      <b/>
      <sz val="8"/>
      <color indexed="29"/>
      <name val="Arial"/>
      <family val="2"/>
    </font>
    <font>
      <b/>
      <i/>
      <sz val="9"/>
      <color indexed="10"/>
      <name val="Times New Roman"/>
      <family val="1"/>
    </font>
    <font>
      <sz val="10"/>
      <color theme="1"/>
      <name val="Tahoma"/>
      <family val="2"/>
    </font>
    <font>
      <i/>
      <sz val="11"/>
      <color indexed="23"/>
      <name val="Calibri"/>
      <family val="2"/>
    </font>
    <font>
      <sz val="7"/>
      <name val="Palatino"/>
      <family val="1"/>
    </font>
    <font>
      <b/>
      <sz val="8"/>
      <color indexed="60"/>
      <name val="Arial"/>
      <family val="2"/>
    </font>
    <font>
      <sz val="11"/>
      <color indexed="17"/>
      <name val="Calibri"/>
      <family val="2"/>
    </font>
    <font>
      <sz val="10"/>
      <color rgb="FF006100"/>
      <name val="Arial"/>
      <family val="2"/>
    </font>
    <font>
      <sz val="6"/>
      <color indexed="16"/>
      <name val="Palatino"/>
      <family val="1"/>
    </font>
    <font>
      <b/>
      <sz val="12"/>
      <name val="Arial"/>
      <family val="2"/>
    </font>
    <font>
      <b/>
      <sz val="15"/>
      <color indexed="56"/>
      <name val="Calibri"/>
      <family val="2"/>
    </font>
    <font>
      <b/>
      <sz val="9"/>
      <name val="Arial"/>
      <family val="2"/>
    </font>
    <font>
      <b/>
      <sz val="13"/>
      <color indexed="56"/>
      <name val="Calibri"/>
      <family val="2"/>
    </font>
    <font>
      <b/>
      <sz val="9"/>
      <name val="Cambria"/>
      <family val="2"/>
      <scheme val="major"/>
    </font>
    <font>
      <b/>
      <sz val="9"/>
      <name val="Cambria"/>
      <family val="2"/>
    </font>
    <font>
      <b/>
      <sz val="11"/>
      <color indexed="56"/>
      <name val="Calibri"/>
      <family val="2"/>
    </font>
    <font>
      <b/>
      <sz val="8"/>
      <name val="Cambria"/>
      <family val="2"/>
      <scheme val="major"/>
    </font>
    <font>
      <b/>
      <sz val="8"/>
      <name val="Cambria"/>
      <family val="2"/>
    </font>
    <font>
      <u/>
      <sz val="10"/>
      <color indexed="12"/>
      <name val="MS Sans Serif"/>
      <family val="2"/>
    </font>
    <font>
      <u/>
      <sz val="11"/>
      <color theme="10"/>
      <name val="Calibri"/>
      <family val="2"/>
      <scheme val="minor"/>
    </font>
    <font>
      <u/>
      <sz val="8"/>
      <color indexed="12"/>
      <name val="Arial"/>
      <family val="2"/>
    </font>
    <font>
      <u/>
      <sz val="10"/>
      <color indexed="12"/>
      <name val="Arial"/>
      <family val="2"/>
    </font>
    <font>
      <u/>
      <sz val="10"/>
      <color theme="10"/>
      <name val="Arial"/>
      <family val="2"/>
    </font>
    <font>
      <b/>
      <sz val="10"/>
      <color indexed="56"/>
      <name val="Wingdings"/>
      <charset val="2"/>
    </font>
    <font>
      <b/>
      <u/>
      <sz val="8"/>
      <color indexed="56"/>
      <name val="Arial"/>
      <family val="2"/>
    </font>
    <font>
      <b/>
      <u/>
      <sz val="8"/>
      <color indexed="56"/>
      <name val="Calibri"/>
      <family val="2"/>
      <scheme val="minor"/>
    </font>
    <font>
      <b/>
      <u/>
      <sz val="10"/>
      <color indexed="56"/>
      <name val="Arial"/>
      <family val="2"/>
    </font>
    <font>
      <b/>
      <u/>
      <sz val="9"/>
      <color indexed="56"/>
      <name val="Arial"/>
      <family val="2"/>
    </font>
    <font>
      <sz val="8"/>
      <color indexed="56"/>
      <name val="Arial"/>
      <family val="2"/>
    </font>
    <font>
      <sz val="9"/>
      <name val="Arial"/>
      <family val="2"/>
    </font>
    <font>
      <sz val="10"/>
      <color rgb="FF3F3F76"/>
      <name val="Arial"/>
      <family val="2"/>
    </font>
    <font>
      <sz val="11"/>
      <color indexed="62"/>
      <name val="Calibri"/>
      <family val="2"/>
    </font>
    <font>
      <b/>
      <sz val="10"/>
      <color indexed="60"/>
      <name val="Arial"/>
      <family val="2"/>
    </font>
    <font>
      <b/>
      <sz val="9"/>
      <color indexed="60"/>
      <name val="Arial"/>
      <family val="2"/>
    </font>
    <font>
      <b/>
      <sz val="12"/>
      <color indexed="60"/>
      <name val="Arial"/>
      <family val="2"/>
    </font>
    <font>
      <sz val="10"/>
      <color indexed="12"/>
      <name val="Arial"/>
      <family val="2"/>
    </font>
    <font>
      <b/>
      <sz val="9"/>
      <color indexed="9"/>
      <name val="Arial"/>
      <family val="2"/>
    </font>
    <font>
      <sz val="11"/>
      <color indexed="52"/>
      <name val="Calibri"/>
      <family val="2"/>
    </font>
    <font>
      <sz val="8"/>
      <color indexed="8"/>
      <name val="Arial"/>
      <family val="2"/>
    </font>
    <font>
      <b/>
      <sz val="12"/>
      <name val="Cambria"/>
      <family val="2"/>
      <scheme val="major"/>
    </font>
    <font>
      <sz val="11"/>
      <color indexed="60"/>
      <name val="Calibri"/>
      <family val="2"/>
    </font>
    <font>
      <sz val="7"/>
      <name val="Small Fonts"/>
      <family val="2"/>
    </font>
    <font>
      <sz val="9"/>
      <color indexed="12"/>
      <name val="Times New Roman"/>
      <family val="1"/>
    </font>
    <font>
      <b/>
      <i/>
      <sz val="16"/>
      <name val="Helv"/>
    </font>
    <font>
      <sz val="11"/>
      <color theme="1"/>
      <name val="Calibri"/>
      <family val="2"/>
    </font>
    <font>
      <sz val="10"/>
      <color indexed="72"/>
      <name val="MS Sans Serif"/>
      <family val="2"/>
    </font>
    <font>
      <sz val="10"/>
      <name val="MS Sans Serif"/>
      <family val="2"/>
    </font>
    <font>
      <sz val="9"/>
      <color theme="1"/>
      <name val="Arial"/>
      <family val="2"/>
    </font>
    <font>
      <sz val="11"/>
      <name val="Century Gothic"/>
      <family val="2"/>
    </font>
    <font>
      <sz val="8"/>
      <name val="Calibri"/>
      <family val="2"/>
      <scheme val="minor"/>
    </font>
    <font>
      <b/>
      <sz val="11"/>
      <color indexed="63"/>
      <name val="Calibri"/>
      <family val="2"/>
    </font>
    <font>
      <sz val="11"/>
      <color indexed="8"/>
      <name val="Times New Roman"/>
      <family val="1"/>
    </font>
    <font>
      <b/>
      <i/>
      <sz val="11"/>
      <color indexed="8"/>
      <name val="Times New Roman"/>
      <family val="1"/>
    </font>
    <font>
      <b/>
      <sz val="14"/>
      <color indexed="8"/>
      <name val="Arial"/>
      <family val="2"/>
    </font>
    <font>
      <b/>
      <sz val="8"/>
      <color indexed="8"/>
      <name val="Arial"/>
      <family val="2"/>
    </font>
    <font>
      <b/>
      <sz val="10"/>
      <color indexed="8"/>
      <name val="Arial"/>
      <family val="2"/>
    </font>
    <font>
      <b/>
      <sz val="9"/>
      <color indexed="8"/>
      <name val="Arial"/>
      <family val="2"/>
    </font>
    <font>
      <b/>
      <sz val="11"/>
      <color indexed="16"/>
      <name val="Times New Roman"/>
      <family val="1"/>
    </font>
    <font>
      <b/>
      <sz val="22"/>
      <color indexed="8"/>
      <name val="Times New Roman"/>
      <family val="1"/>
    </font>
    <font>
      <b/>
      <sz val="12"/>
      <color indexed="8"/>
      <name val="Arial"/>
      <family val="2"/>
    </font>
    <font>
      <sz val="10"/>
      <color indexed="16"/>
      <name val="Helvetica-Black"/>
    </font>
    <font>
      <sz val="8"/>
      <color indexed="8"/>
      <name val="Tahoma"/>
      <family val="2"/>
    </font>
    <font>
      <b/>
      <sz val="10"/>
      <name val="Tahoma"/>
      <family val="2"/>
    </font>
    <font>
      <b/>
      <sz val="10"/>
      <color indexed="8"/>
      <name val="Tahoma"/>
      <family val="2"/>
    </font>
    <font>
      <b/>
      <sz val="9"/>
      <name val="Tahoma"/>
      <family val="2"/>
    </font>
    <font>
      <b/>
      <sz val="9"/>
      <color indexed="8"/>
      <name val="Tahoma"/>
      <family val="2"/>
    </font>
    <font>
      <b/>
      <sz val="8"/>
      <name val="Tahoma"/>
      <family val="2"/>
    </font>
    <font>
      <b/>
      <sz val="8"/>
      <color indexed="8"/>
      <name val="Tahoma"/>
      <family val="2"/>
    </font>
    <font>
      <b/>
      <u/>
      <sz val="8"/>
      <color indexed="56"/>
      <name val="Tahoma"/>
      <family val="2"/>
    </font>
    <font>
      <b/>
      <sz val="12"/>
      <name val="Tahoma"/>
      <family val="2"/>
    </font>
    <font>
      <b/>
      <sz val="12"/>
      <color indexed="8"/>
      <name val="Tahoma"/>
      <family val="2"/>
    </font>
    <font>
      <b/>
      <sz val="13"/>
      <name val="Tahoma"/>
      <family val="2"/>
    </font>
    <font>
      <b/>
      <sz val="13"/>
      <name val="Arial"/>
      <family val="2"/>
    </font>
    <font>
      <b/>
      <sz val="13"/>
      <color indexed="8"/>
      <name val="Tahoma"/>
      <family val="2"/>
    </font>
    <font>
      <b/>
      <sz val="14"/>
      <name val="Tahoma"/>
      <family val="2"/>
    </font>
    <font>
      <b/>
      <sz val="14"/>
      <name val="Arial"/>
      <family val="2"/>
    </font>
    <font>
      <b/>
      <sz val="14"/>
      <color indexed="8"/>
      <name val="Tahoma"/>
      <family val="2"/>
    </font>
    <font>
      <b/>
      <sz val="10"/>
      <name val="MS Sans Serif"/>
      <family val="2"/>
    </font>
    <font>
      <b/>
      <sz val="16"/>
      <color indexed="9"/>
      <name val="Arial"/>
      <family val="2"/>
    </font>
    <font>
      <b/>
      <sz val="9"/>
      <name val="Palatino"/>
      <family val="1"/>
    </font>
    <font>
      <sz val="9"/>
      <color indexed="21"/>
      <name val="Helvetica-Black"/>
    </font>
    <font>
      <sz val="9"/>
      <name val="Helvetica-Black"/>
    </font>
    <font>
      <b/>
      <sz val="12"/>
      <color theme="0"/>
      <name val="Calibri"/>
      <family val="2"/>
      <scheme val="minor"/>
    </font>
    <font>
      <b/>
      <sz val="10"/>
      <color indexed="10"/>
      <name val="Arial"/>
      <family val="2"/>
    </font>
    <font>
      <b/>
      <sz val="11"/>
      <name val="Times New Roman"/>
      <family val="1"/>
    </font>
    <font>
      <b/>
      <sz val="18"/>
      <color indexed="56"/>
      <name val="Cambria"/>
      <family val="2"/>
    </font>
    <font>
      <b/>
      <u/>
      <sz val="9.5"/>
      <color indexed="56"/>
      <name val="Arial"/>
      <family val="2"/>
    </font>
    <font>
      <u/>
      <sz val="8"/>
      <color indexed="56"/>
      <name val="Arial"/>
      <family val="2"/>
    </font>
    <font>
      <u/>
      <sz val="7.5"/>
      <color indexed="56"/>
      <name val="Arial"/>
      <family val="2"/>
    </font>
    <font>
      <sz val="7.5"/>
      <color indexed="56"/>
      <name val="Arial"/>
      <family val="2"/>
    </font>
    <font>
      <b/>
      <sz val="11"/>
      <color indexed="8"/>
      <name val="Calibri"/>
      <family val="2"/>
    </font>
    <font>
      <sz val="11"/>
      <color indexed="10"/>
      <name val="Calibri"/>
      <family val="2"/>
    </font>
    <font>
      <b/>
      <u/>
      <sz val="11"/>
      <color theme="1"/>
      <name val="Calibri"/>
      <family val="2"/>
      <scheme val="minor"/>
    </font>
    <font>
      <b/>
      <u/>
      <sz val="11"/>
      <color rgb="FF0070C0"/>
      <name val="Calibri"/>
      <family val="2"/>
      <scheme val="minor"/>
    </font>
    <font>
      <u/>
      <sz val="9"/>
      <color indexed="81"/>
      <name val="Tahoma"/>
      <family val="2"/>
    </font>
    <font>
      <b/>
      <sz val="11"/>
      <color rgb="FF0000FF"/>
      <name val="Calibri"/>
      <family val="2"/>
      <scheme val="minor"/>
    </font>
    <font>
      <b/>
      <sz val="11"/>
      <color rgb="FFFF0000"/>
      <name val="Calibri"/>
      <family val="2"/>
      <scheme val="minor"/>
    </font>
    <font>
      <i/>
      <sz val="10"/>
      <name val="Arial"/>
      <family val="2"/>
    </font>
    <font>
      <sz val="11"/>
      <color theme="3"/>
      <name val="Calibri"/>
      <family val="2"/>
      <scheme val="minor"/>
    </font>
    <font>
      <sz val="10"/>
      <color theme="3"/>
      <name val="Arial"/>
      <family val="2"/>
    </font>
  </fonts>
  <fills count="101">
    <fill>
      <patternFill patternType="none"/>
    </fill>
    <fill>
      <patternFill patternType="gray125"/>
    </fill>
    <fill>
      <patternFill patternType="solid">
        <fgColor theme="4"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rgb="FFCCFFFF"/>
        <bgColor indexed="64"/>
      </patternFill>
    </fill>
    <fill>
      <patternFill patternType="solid">
        <fgColor theme="7" tint="0.79998168889431442"/>
        <bgColor indexed="64"/>
      </patternFill>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2"/>
        <bgColor indexed="64"/>
      </patternFill>
    </fill>
    <fill>
      <patternFill patternType="solid">
        <fgColor indexed="22"/>
      </patternFill>
    </fill>
    <fill>
      <patternFill patternType="solid">
        <fgColor indexed="55"/>
      </patternFill>
    </fill>
    <fill>
      <patternFill patternType="solid">
        <fgColor indexed="43"/>
        <bgColor indexed="64"/>
      </patternFill>
    </fill>
    <fill>
      <patternFill patternType="solid">
        <fgColor indexed="46"/>
        <bgColor indexed="64"/>
      </patternFill>
    </fill>
    <fill>
      <patternFill patternType="solid">
        <fgColor indexed="44"/>
        <bgColor indexed="64"/>
      </patternFill>
    </fill>
    <fill>
      <patternFill patternType="solid">
        <fgColor indexed="26"/>
        <bgColor indexed="64"/>
      </patternFill>
    </fill>
    <fill>
      <patternFill patternType="solid">
        <fgColor indexed="27"/>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solid">
        <fgColor indexed="43"/>
      </patternFill>
    </fill>
    <fill>
      <patternFill patternType="solid">
        <fgColor indexed="26"/>
      </patternFill>
    </fill>
    <fill>
      <patternFill patternType="solid">
        <fgColor indexed="9"/>
      </patternFill>
    </fill>
    <fill>
      <patternFill patternType="mediumGray">
        <fgColor indexed="22"/>
      </patternFill>
    </fill>
    <fill>
      <patternFill patternType="solid">
        <fgColor theme="4" tint="-0.499984740745262"/>
        <bgColor indexed="64"/>
      </patternFill>
    </fill>
    <fill>
      <patternFill patternType="solid">
        <fgColor indexed="16"/>
        <bgColor indexed="64"/>
      </patternFill>
    </fill>
    <fill>
      <patternFill patternType="solid">
        <fgColor indexed="8"/>
        <bgColor indexed="64"/>
      </patternFill>
    </fill>
    <fill>
      <patternFill patternType="solid">
        <fgColor theme="0" tint="-0.499984740745262"/>
        <bgColor indexed="64"/>
      </patternFill>
    </fill>
    <fill>
      <patternFill patternType="solid">
        <fgColor theme="1"/>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EBF1DE"/>
        <bgColor indexed="64"/>
      </patternFill>
    </fill>
    <fill>
      <patternFill patternType="solid">
        <fgColor rgb="FFD8E4BC"/>
        <bgColor indexed="64"/>
      </patternFill>
    </fill>
    <fill>
      <patternFill patternType="solid">
        <fgColor theme="9" tint="0.59999389629810485"/>
        <bgColor indexed="64"/>
      </patternFill>
    </fill>
    <fill>
      <patternFill patternType="solid">
        <fgColor rgb="FFDAEEF3"/>
        <bgColor indexed="64"/>
      </patternFill>
    </fill>
    <fill>
      <patternFill patternType="solid">
        <fgColor rgb="FF9BBB59"/>
        <bgColor indexed="64"/>
      </patternFill>
    </fill>
    <fill>
      <patternFill patternType="solid">
        <fgColor rgb="FFFCD5B4"/>
        <bgColor indexed="64"/>
      </patternFill>
    </fill>
    <fill>
      <patternFill patternType="solid">
        <fgColor rgb="FFFFFFFF"/>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FFFFCC"/>
        <bgColor indexed="64"/>
      </patternFill>
    </fill>
    <fill>
      <patternFill patternType="solid">
        <fgColor rgb="FF92D050"/>
        <bgColor indexed="64"/>
      </patternFill>
    </fill>
    <fill>
      <patternFill patternType="solid">
        <fgColor rgb="FFFFC00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9"/>
        <bgColor indexed="64"/>
      </patternFill>
    </fill>
    <fill>
      <patternFill patternType="solid">
        <fgColor rgb="FFFF99FF"/>
        <bgColor indexed="64"/>
      </patternFill>
    </fill>
  </fills>
  <borders count="44">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22"/>
      </left>
      <right style="medium">
        <color indexed="22"/>
      </right>
      <top style="medium">
        <color indexed="22"/>
      </top>
      <bottom style="medium">
        <color indexed="22"/>
      </bottom>
      <diagonal/>
    </border>
    <border>
      <left style="thin">
        <color indexed="18"/>
      </left>
      <right style="thin">
        <color indexed="18"/>
      </right>
      <top style="thin">
        <color indexed="18"/>
      </top>
      <bottom style="thin">
        <color indexed="18"/>
      </bottom>
      <diagonal/>
    </border>
    <border>
      <left style="medium">
        <color indexed="18"/>
      </left>
      <right style="medium">
        <color indexed="18"/>
      </right>
      <top style="medium">
        <color indexed="18"/>
      </top>
      <bottom style="medium">
        <color indexed="18"/>
      </bottom>
      <diagonal/>
    </border>
    <border>
      <left style="medium">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hair">
        <color indexed="64"/>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style="thin">
        <color indexed="64"/>
      </top>
      <bottom style="medium">
        <color indexed="64"/>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s>
  <cellStyleXfs count="45582">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9" fillId="0" borderId="0" applyFont="0" applyFill="0" applyBorder="0" applyAlignment="0" applyProtection="0"/>
    <xf numFmtId="9" fontId="10" fillId="0" borderId="0" applyFont="0" applyFill="0" applyBorder="0" applyAlignment="0" applyProtection="0"/>
    <xf numFmtId="0" fontId="10" fillId="0" borderId="0"/>
    <xf numFmtId="164" fontId="10" fillId="0" borderId="0" applyFont="0" applyFill="0" applyBorder="0" applyAlignment="0" applyProtection="0"/>
    <xf numFmtId="0" fontId="10" fillId="0" borderId="0"/>
    <xf numFmtId="9" fontId="10" fillId="0" borderId="0" applyFont="0" applyFill="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1" fillId="4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1" fillId="4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1" fillId="4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1"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5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1" fillId="48"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1" fillId="48"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1" fillId="5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1" fillId="5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2" fillId="52" borderId="0" applyNumberFormat="0" applyBorder="0" applyAlignment="0" applyProtection="0"/>
    <xf numFmtId="0" fontId="25" fillId="20"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49" borderId="0" applyNumberFormat="0" applyBorder="0" applyAlignment="0" applyProtection="0"/>
    <xf numFmtId="0" fontId="25" fillId="24"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50" borderId="0" applyNumberFormat="0" applyBorder="0" applyAlignment="0" applyProtection="0"/>
    <xf numFmtId="0" fontId="25" fillId="28"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3" borderId="0" applyNumberFormat="0" applyBorder="0" applyAlignment="0" applyProtection="0"/>
    <xf numFmtId="0" fontId="25" fillId="32"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4" borderId="0" applyNumberFormat="0" applyBorder="0" applyAlignment="0" applyProtection="0"/>
    <xf numFmtId="0" fontId="25" fillId="36"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3" fillId="40" borderId="0" applyNumberFormat="0" applyBorder="0" applyAlignment="0" applyProtection="0"/>
    <xf numFmtId="0" fontId="25" fillId="40"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33" fillId="25" borderId="0" applyNumberFormat="0" applyBorder="0" applyAlignment="0" applyProtection="0"/>
    <xf numFmtId="0" fontId="25" fillId="25"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3" borderId="0" applyNumberFormat="0" applyBorder="0" applyAlignment="0" applyProtection="0"/>
    <xf numFmtId="0" fontId="25" fillId="29"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3" fillId="37" borderId="0" applyNumberFormat="0" applyBorder="0" applyAlignment="0" applyProtection="0"/>
    <xf numFmtId="0" fontId="25" fillId="37"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174" fontId="34" fillId="0" borderId="24">
      <alignment horizontal="center" vertical="center"/>
      <protection locked="0"/>
    </xf>
    <xf numFmtId="175" fontId="34" fillId="0" borderId="24">
      <alignment horizontal="center" vertical="center"/>
      <protection locked="0"/>
    </xf>
    <xf numFmtId="176" fontId="34" fillId="0" borderId="24">
      <alignment horizontal="center" vertical="center"/>
      <protection locked="0"/>
    </xf>
    <xf numFmtId="177" fontId="34" fillId="0" borderId="24">
      <alignment horizontal="center" vertical="center"/>
      <protection locked="0"/>
    </xf>
    <xf numFmtId="178" fontId="34" fillId="0" borderId="24">
      <alignment horizontal="center" vertical="center"/>
      <protection locked="0"/>
    </xf>
    <xf numFmtId="0" fontId="34" fillId="0" borderId="24">
      <alignment horizontal="center" vertical="center"/>
      <protection locked="0"/>
    </xf>
    <xf numFmtId="179" fontId="34" fillId="0" borderId="24">
      <alignment horizontal="center" vertical="center"/>
      <protection locked="0"/>
    </xf>
    <xf numFmtId="180" fontId="35" fillId="0" borderId="25">
      <alignment vertical="center"/>
      <protection locked="0"/>
    </xf>
    <xf numFmtId="180" fontId="35" fillId="0" borderId="25">
      <alignment vertical="center"/>
      <protection locked="0"/>
    </xf>
    <xf numFmtId="180" fontId="35" fillId="0" borderId="25">
      <alignment vertical="center"/>
      <protection locked="0"/>
    </xf>
    <xf numFmtId="180" fontId="35" fillId="0" borderId="25">
      <alignment vertical="center"/>
      <protection locked="0"/>
    </xf>
    <xf numFmtId="180" fontId="35" fillId="0" borderId="25">
      <alignment vertical="center"/>
      <protection locked="0"/>
    </xf>
    <xf numFmtId="181" fontId="35" fillId="0" borderId="25">
      <alignment vertical="center"/>
      <protection locked="0"/>
    </xf>
    <xf numFmtId="181" fontId="35" fillId="0" borderId="25">
      <alignment vertical="center"/>
      <protection locked="0"/>
    </xf>
    <xf numFmtId="181" fontId="35" fillId="0" borderId="25">
      <alignment vertical="center"/>
      <protection locked="0"/>
    </xf>
    <xf numFmtId="181" fontId="35" fillId="0" borderId="25">
      <alignment vertical="center"/>
      <protection locked="0"/>
    </xf>
    <xf numFmtId="181" fontId="35" fillId="0" borderId="25">
      <alignment vertical="center"/>
      <protection locked="0"/>
    </xf>
    <xf numFmtId="0" fontId="35" fillId="0" borderId="25">
      <alignment vertical="center"/>
      <protection locked="0"/>
    </xf>
    <xf numFmtId="0" fontId="35" fillId="0" borderId="25">
      <alignment vertical="center"/>
      <protection locked="0"/>
    </xf>
    <xf numFmtId="0" fontId="35" fillId="0" borderId="25">
      <alignment vertical="center"/>
      <protection locked="0"/>
    </xf>
    <xf numFmtId="0" fontId="35" fillId="0" borderId="25">
      <alignment vertical="center"/>
      <protection locked="0"/>
    </xf>
    <xf numFmtId="0" fontId="35" fillId="0" borderId="25">
      <alignment vertical="center"/>
      <protection locked="0"/>
    </xf>
    <xf numFmtId="182" fontId="35" fillId="0" borderId="25">
      <alignment vertical="center"/>
      <protection locked="0"/>
    </xf>
    <xf numFmtId="182" fontId="35" fillId="0" borderId="25">
      <alignment vertical="center"/>
      <protection locked="0"/>
    </xf>
    <xf numFmtId="182" fontId="35" fillId="0" borderId="25">
      <alignment vertical="center"/>
      <protection locked="0"/>
    </xf>
    <xf numFmtId="182" fontId="35" fillId="0" borderId="25">
      <alignment vertical="center"/>
      <protection locked="0"/>
    </xf>
    <xf numFmtId="182" fontId="35" fillId="0" borderId="25">
      <alignment vertical="center"/>
      <protection locked="0"/>
    </xf>
    <xf numFmtId="183" fontId="35" fillId="0" borderId="25">
      <alignment vertical="center"/>
      <protection locked="0"/>
    </xf>
    <xf numFmtId="183" fontId="35" fillId="0" borderId="25">
      <alignment vertical="center"/>
      <protection locked="0"/>
    </xf>
    <xf numFmtId="183" fontId="35" fillId="0" borderId="25">
      <alignment vertical="center"/>
      <protection locked="0"/>
    </xf>
    <xf numFmtId="183" fontId="35" fillId="0" borderId="25">
      <alignment vertical="center"/>
      <protection locked="0"/>
    </xf>
    <xf numFmtId="183" fontId="35" fillId="0" borderId="25">
      <alignment vertical="center"/>
      <protection locked="0"/>
    </xf>
    <xf numFmtId="184" fontId="35" fillId="0" borderId="25">
      <alignment vertical="center"/>
      <protection locked="0"/>
    </xf>
    <xf numFmtId="184" fontId="35" fillId="0" borderId="25">
      <alignment vertical="center"/>
      <protection locked="0"/>
    </xf>
    <xf numFmtId="184" fontId="35" fillId="0" borderId="25">
      <alignment vertical="center"/>
      <protection locked="0"/>
    </xf>
    <xf numFmtId="184" fontId="35" fillId="0" borderId="25">
      <alignment vertical="center"/>
      <protection locked="0"/>
    </xf>
    <xf numFmtId="184" fontId="35" fillId="0" borderId="25">
      <alignment vertical="center"/>
      <protection locked="0"/>
    </xf>
    <xf numFmtId="185" fontId="35" fillId="0" borderId="25">
      <alignment vertical="center"/>
      <protection locked="0"/>
    </xf>
    <xf numFmtId="185" fontId="35" fillId="0" borderId="25">
      <alignment vertical="center"/>
      <protection locked="0"/>
    </xf>
    <xf numFmtId="185" fontId="35" fillId="0" borderId="25">
      <alignment vertical="center"/>
      <protection locked="0"/>
    </xf>
    <xf numFmtId="185" fontId="35" fillId="0" borderId="25">
      <alignment vertical="center"/>
      <protection locked="0"/>
    </xf>
    <xf numFmtId="185" fontId="35" fillId="0" borderId="25">
      <alignment vertical="center"/>
      <protection locked="0"/>
    </xf>
    <xf numFmtId="180" fontId="35" fillId="0" borderId="26">
      <alignment horizontal="center" vertical="center"/>
      <protection locked="0"/>
    </xf>
    <xf numFmtId="15" fontId="35" fillId="0" borderId="26">
      <alignment horizontal="center" vertical="center"/>
      <protection locked="0"/>
    </xf>
    <xf numFmtId="186" fontId="35" fillId="0" borderId="26">
      <alignment horizontal="center" vertical="center"/>
      <protection locked="0"/>
    </xf>
    <xf numFmtId="186" fontId="35" fillId="0" borderId="26">
      <alignment horizontal="center" vertical="center"/>
      <protection locked="0"/>
    </xf>
    <xf numFmtId="182" fontId="35" fillId="0" borderId="26">
      <alignment horizontal="center" vertical="center"/>
      <protection locked="0"/>
    </xf>
    <xf numFmtId="183" fontId="35" fillId="0" borderId="26">
      <alignment horizontal="center" vertical="center"/>
      <protection locked="0"/>
    </xf>
    <xf numFmtId="187" fontId="35" fillId="0" borderId="26">
      <alignment horizontal="center" vertical="center"/>
      <protection locked="0"/>
    </xf>
    <xf numFmtId="187" fontId="35" fillId="0" borderId="26">
      <alignment horizontal="center" vertical="center"/>
      <protection locked="0"/>
    </xf>
    <xf numFmtId="184" fontId="35" fillId="0" borderId="26">
      <alignment horizontal="center" vertical="center"/>
      <protection locked="0"/>
    </xf>
    <xf numFmtId="188" fontId="35" fillId="0" borderId="26">
      <alignment horizontal="center" vertical="center"/>
      <protection locked="0"/>
    </xf>
    <xf numFmtId="189" fontId="34" fillId="0" borderId="24">
      <alignment horizontal="center" vertical="center"/>
      <protection locked="0"/>
    </xf>
    <xf numFmtId="190" fontId="34" fillId="0" borderId="24">
      <alignment horizontal="right" vertical="center"/>
      <protection locked="0"/>
    </xf>
    <xf numFmtId="191" fontId="34" fillId="0" borderId="24">
      <alignment horizontal="center" vertical="center"/>
      <protection locked="0"/>
    </xf>
    <xf numFmtId="192" fontId="34" fillId="0" borderId="24">
      <alignment horizontal="center" vertical="center"/>
      <protection locked="0"/>
    </xf>
    <xf numFmtId="193" fontId="34" fillId="0" borderId="24">
      <alignment horizontal="center" vertical="center"/>
      <protection locked="0"/>
    </xf>
    <xf numFmtId="0" fontId="34" fillId="0" borderId="24">
      <alignment vertical="center"/>
      <protection locked="0"/>
    </xf>
    <xf numFmtId="194" fontId="34" fillId="0" borderId="24">
      <alignment horizontal="right" vertical="center"/>
      <protection locked="0"/>
    </xf>
    <xf numFmtId="0" fontId="35" fillId="0" borderId="26">
      <alignment vertical="center"/>
      <protection locked="0"/>
    </xf>
    <xf numFmtId="0" fontId="35" fillId="0" borderId="25">
      <alignment vertical="center"/>
      <protection locked="0"/>
    </xf>
    <xf numFmtId="0" fontId="35" fillId="0" borderId="25">
      <alignment vertical="center"/>
      <protection locked="0"/>
    </xf>
    <xf numFmtId="174" fontId="34" fillId="0" borderId="24">
      <alignment horizontal="center" vertical="center"/>
      <protection locked="0"/>
    </xf>
    <xf numFmtId="175" fontId="34" fillId="0" borderId="24">
      <alignment horizontal="center" vertical="center"/>
      <protection locked="0"/>
    </xf>
    <xf numFmtId="176" fontId="34" fillId="0" borderId="24">
      <alignment horizontal="center" vertical="center"/>
      <protection locked="0"/>
    </xf>
    <xf numFmtId="177" fontId="34" fillId="0" borderId="24">
      <alignment horizontal="center" vertical="center"/>
      <protection locked="0"/>
    </xf>
    <xf numFmtId="178" fontId="34" fillId="0" borderId="24">
      <alignment horizontal="center" vertical="center"/>
      <protection locked="0"/>
    </xf>
    <xf numFmtId="0" fontId="34" fillId="0" borderId="24">
      <alignment horizontal="center" vertical="center"/>
      <protection locked="0"/>
    </xf>
    <xf numFmtId="179" fontId="34" fillId="0" borderId="24">
      <alignment horizontal="center" vertical="center"/>
      <protection locked="0"/>
    </xf>
    <xf numFmtId="180" fontId="35" fillId="0" borderId="26">
      <alignment horizontal="right" vertical="center"/>
      <protection locked="0"/>
    </xf>
    <xf numFmtId="180" fontId="35" fillId="0" borderId="25">
      <alignment vertical="center"/>
      <protection locked="0"/>
    </xf>
    <xf numFmtId="180" fontId="35" fillId="0" borderId="25">
      <alignment vertical="center"/>
      <protection locked="0"/>
    </xf>
    <xf numFmtId="195" fontId="35" fillId="0" borderId="26">
      <alignment horizontal="right" vertical="center"/>
      <protection locked="0"/>
    </xf>
    <xf numFmtId="181" fontId="35" fillId="0" borderId="25">
      <alignment vertical="center"/>
      <protection locked="0"/>
    </xf>
    <xf numFmtId="181" fontId="35" fillId="0" borderId="25">
      <alignment vertical="center"/>
      <protection locked="0"/>
    </xf>
    <xf numFmtId="182" fontId="35" fillId="0" borderId="26">
      <alignment horizontal="right" vertical="center"/>
      <protection locked="0"/>
    </xf>
    <xf numFmtId="182" fontId="35" fillId="0" borderId="25">
      <alignment vertical="center"/>
      <protection locked="0"/>
    </xf>
    <xf numFmtId="182" fontId="35" fillId="0" borderId="25">
      <alignment vertical="center"/>
      <protection locked="0"/>
    </xf>
    <xf numFmtId="183" fontId="35" fillId="0" borderId="26">
      <alignment horizontal="right" vertical="center"/>
      <protection locked="0"/>
    </xf>
    <xf numFmtId="183" fontId="35" fillId="0" borderId="25">
      <alignment vertical="center"/>
      <protection locked="0"/>
    </xf>
    <xf numFmtId="183" fontId="35" fillId="0" borderId="25">
      <alignment vertical="center"/>
      <protection locked="0"/>
    </xf>
    <xf numFmtId="184" fontId="35" fillId="0" borderId="26">
      <alignment horizontal="right" vertical="center"/>
      <protection locked="0"/>
    </xf>
    <xf numFmtId="184" fontId="35" fillId="0" borderId="25">
      <alignment vertical="center"/>
      <protection locked="0"/>
    </xf>
    <xf numFmtId="184" fontId="35" fillId="0" borderId="25">
      <alignment vertical="center"/>
      <protection locked="0"/>
    </xf>
    <xf numFmtId="188" fontId="35" fillId="0" borderId="26">
      <alignment horizontal="right" vertical="center"/>
      <protection locked="0"/>
    </xf>
    <xf numFmtId="185" fontId="35" fillId="0" borderId="25">
      <alignment vertical="center"/>
      <protection locked="0"/>
    </xf>
    <xf numFmtId="185" fontId="35" fillId="0" borderId="25">
      <alignment vertical="center"/>
      <protection locked="0"/>
    </xf>
    <xf numFmtId="38" fontId="10" fillId="60" borderId="0" applyNumberFormat="0" applyFont="0" applyAlignment="0"/>
    <xf numFmtId="0" fontId="36" fillId="43" borderId="0" applyNumberFormat="0" applyBorder="0" applyAlignment="0" applyProtection="0"/>
    <xf numFmtId="0" fontId="17" fillId="11" borderId="0" applyNumberFormat="0" applyBorder="0" applyAlignment="0" applyProtection="0"/>
    <xf numFmtId="0" fontId="37" fillId="11" borderId="0" applyNumberFormat="0" applyBorder="0" applyAlignment="0" applyProtection="0"/>
    <xf numFmtId="0" fontId="36" fillId="43" borderId="0" applyNumberFormat="0" applyBorder="0" applyAlignment="0" applyProtection="0"/>
    <xf numFmtId="0" fontId="17" fillId="11" borderId="0" applyNumberFormat="0" applyBorder="0" applyAlignment="0" applyProtection="0"/>
    <xf numFmtId="196" fontId="38" fillId="0" borderId="27"/>
    <xf numFmtId="165" fontId="10" fillId="61" borderId="0" applyNumberFormat="0" applyFont="0" applyBorder="0" applyAlignment="0">
      <alignment horizontal="right"/>
    </xf>
    <xf numFmtId="0" fontId="39" fillId="0" borderId="0" applyNumberFormat="0" applyFill="0" applyBorder="0" applyAlignment="0" applyProtection="0"/>
    <xf numFmtId="38" fontId="38" fillId="0" borderId="27"/>
    <xf numFmtId="0" fontId="40" fillId="62" borderId="28" applyNumberFormat="0" applyAlignment="0" applyProtection="0"/>
    <xf numFmtId="0" fontId="21" fillId="14" borderId="7" applyNumberFormat="0" applyAlignment="0" applyProtection="0"/>
    <xf numFmtId="0" fontId="40" fillId="62" borderId="28" applyNumberFormat="0" applyAlignment="0" applyProtection="0"/>
    <xf numFmtId="0" fontId="40" fillId="62" borderId="28" applyNumberFormat="0" applyAlignment="0" applyProtection="0"/>
    <xf numFmtId="0" fontId="10" fillId="0" borderId="0" applyNumberFormat="0" applyFont="0" applyFill="0" applyBorder="0">
      <alignment horizontal="center" vertical="center"/>
      <protection locked="0"/>
    </xf>
    <xf numFmtId="0" fontId="10" fillId="0" borderId="0" applyNumberFormat="0" applyFont="0" applyFill="0" applyBorder="0">
      <alignment horizontal="center" vertical="center"/>
      <protection locked="0"/>
    </xf>
    <xf numFmtId="0" fontId="35" fillId="0" borderId="0" applyNumberFormat="0" applyFont="0" applyFill="0" applyBorder="0">
      <alignment horizontal="center" vertical="center"/>
      <protection locked="0"/>
    </xf>
    <xf numFmtId="0" fontId="41" fillId="0" borderId="0" applyNumberFormat="0" applyFont="0" applyFill="0" applyBorder="0">
      <alignment horizontal="center" vertical="center"/>
      <protection locked="0"/>
    </xf>
    <xf numFmtId="180" fontId="35" fillId="0" borderId="0" applyFill="0" applyBorder="0">
      <alignment horizontal="center" vertical="center"/>
    </xf>
    <xf numFmtId="15" fontId="35" fillId="0" borderId="0" applyFill="0" applyBorder="0">
      <alignment horizontal="center" vertical="center"/>
    </xf>
    <xf numFmtId="186" fontId="35" fillId="0" borderId="0" applyFill="0" applyBorder="0">
      <alignment horizontal="center" vertical="center"/>
    </xf>
    <xf numFmtId="186" fontId="35" fillId="0" borderId="0" applyFill="0" applyBorder="0">
      <alignment horizontal="center" vertical="center"/>
    </xf>
    <xf numFmtId="182" fontId="35" fillId="0" borderId="0" applyFill="0" applyBorder="0">
      <alignment horizontal="center" vertical="center"/>
    </xf>
    <xf numFmtId="183" fontId="35" fillId="0" borderId="0" applyFill="0" applyBorder="0">
      <alignment horizontal="center" vertical="center"/>
    </xf>
    <xf numFmtId="187" fontId="35" fillId="0" borderId="0" applyFill="0" applyBorder="0">
      <alignment horizontal="center" vertical="center"/>
    </xf>
    <xf numFmtId="187" fontId="35" fillId="0" borderId="0" applyFill="0" applyBorder="0">
      <alignment horizontal="center" vertical="center"/>
    </xf>
    <xf numFmtId="184" fontId="35" fillId="0" borderId="0" applyFill="0" applyBorder="0">
      <alignment horizontal="center" vertical="center"/>
    </xf>
    <xf numFmtId="188" fontId="35" fillId="0" borderId="0" applyFill="0" applyBorder="0">
      <alignment horizontal="center" vertical="center"/>
    </xf>
    <xf numFmtId="0" fontId="42" fillId="63" borderId="29" applyNumberFormat="0" applyAlignment="0" applyProtection="0"/>
    <xf numFmtId="0" fontId="23" fillId="15" borderId="10" applyNumberFormat="0" applyAlignment="0" applyProtection="0"/>
    <xf numFmtId="0" fontId="42" fillId="63" borderId="29" applyNumberFormat="0" applyAlignment="0" applyProtection="0"/>
    <xf numFmtId="0" fontId="42" fillId="63" borderId="29" applyNumberFormat="0" applyAlignment="0" applyProtection="0"/>
    <xf numFmtId="38" fontId="43" fillId="60" borderId="1" applyNumberFormat="0">
      <alignment horizontal="centerContinuous" wrapText="1"/>
    </xf>
    <xf numFmtId="38" fontId="43" fillId="64" borderId="1">
      <alignment horizontal="center"/>
      <protection locked="0"/>
    </xf>
    <xf numFmtId="0" fontId="44" fillId="0" borderId="0" applyFont="0" applyFill="0" applyBorder="0" applyAlignment="0" applyProtection="0">
      <alignment horizontal="right"/>
    </xf>
    <xf numFmtId="164" fontId="10" fillId="0" borderId="0" applyFont="0" applyFill="0" applyBorder="0" applyAlignment="0" applyProtection="0"/>
    <xf numFmtId="164" fontId="31" fillId="0" borderId="0" applyFont="0" applyFill="0" applyBorder="0" applyAlignment="0" applyProtection="0"/>
    <xf numFmtId="164" fontId="45"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10" fillId="0" borderId="0" applyFont="0" applyFill="0" applyBorder="0" applyAlignment="0" applyProtection="0"/>
    <xf numFmtId="164" fontId="3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1" fillId="0" borderId="0" applyFont="0" applyFill="0" applyBorder="0" applyAlignment="0" applyProtection="0"/>
    <xf numFmtId="164" fontId="1"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46" fillId="0" borderId="0" applyFont="0" applyFill="0" applyBorder="0" applyAlignment="0" applyProtection="0"/>
    <xf numFmtId="164" fontId="1" fillId="0" borderId="0" applyFont="0" applyFill="0" applyBorder="0" applyAlignment="0" applyProtection="0"/>
    <xf numFmtId="164" fontId="31" fillId="0" borderId="0" applyFont="0" applyFill="0" applyBorder="0" applyAlignment="0" applyProtection="0"/>
    <xf numFmtId="164" fontId="1" fillId="0" borderId="0" applyFont="0" applyFill="0" applyBorder="0" applyAlignment="0" applyProtection="0"/>
    <xf numFmtId="164" fontId="45" fillId="0" borderId="0" applyFont="0" applyFill="0" applyBorder="0" applyAlignment="0" applyProtection="0"/>
    <xf numFmtId="164" fontId="1" fillId="0" borderId="0" applyFont="0" applyFill="0" applyBorder="0" applyAlignment="0" applyProtection="0"/>
    <xf numFmtId="164" fontId="46" fillId="0" borderId="0" applyFont="0" applyFill="0" applyBorder="0" applyAlignment="0" applyProtection="0"/>
    <xf numFmtId="164" fontId="3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46"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 fillId="0" borderId="0" applyFont="0" applyFill="0" applyBorder="0" applyAlignment="0" applyProtection="0"/>
    <xf numFmtId="164" fontId="46" fillId="0" borderId="0" applyFont="0" applyFill="0" applyBorder="0" applyAlignment="0" applyProtection="0"/>
    <xf numFmtId="164" fontId="35" fillId="0" borderId="0" applyFont="0" applyFill="0" applyBorder="0" applyAlignment="0" applyProtection="0"/>
    <xf numFmtId="164" fontId="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4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1" fillId="0" borderId="0" applyFont="0" applyFill="0" applyBorder="0" applyAlignment="0" applyProtection="0"/>
    <xf numFmtId="164" fontId="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10" fillId="0" borderId="0" applyFont="0" applyFill="0" applyBorder="0" applyAlignment="0" applyProtection="0"/>
    <xf numFmtId="164" fontId="47" fillId="0" borderId="0" applyFont="0" applyFill="0" applyBorder="0" applyAlignment="0" applyProtection="0"/>
    <xf numFmtId="164" fontId="10" fillId="0" borderId="0" applyFont="0" applyFill="0" applyBorder="0" applyAlignment="0" applyProtection="0"/>
    <xf numFmtId="164" fontId="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31" fillId="0" borderId="0" applyFont="0" applyFill="0" applyBorder="0" applyAlignment="0" applyProtection="0"/>
    <xf numFmtId="164" fontId="45" fillId="0" borderId="0" applyFont="0" applyFill="0" applyBorder="0" applyAlignment="0" applyProtection="0"/>
    <xf numFmtId="0" fontId="48" fillId="0" borderId="0" applyFill="0" applyBorder="0">
      <alignment vertical="center"/>
    </xf>
    <xf numFmtId="0" fontId="49" fillId="0" borderId="0" applyFill="0" applyBorder="0">
      <alignment vertical="center"/>
    </xf>
    <xf numFmtId="49" fontId="50" fillId="0" borderId="0">
      <alignment horizontal="center"/>
    </xf>
    <xf numFmtId="197" fontId="10" fillId="0" borderId="0" applyFont="0" applyFill="0" applyBorder="0" applyAlignment="0" applyProtection="0"/>
    <xf numFmtId="0" fontId="44" fillId="0" borderId="0" applyFont="0" applyFill="0" applyBorder="0" applyAlignment="0" applyProtection="0">
      <alignment horizontal="right"/>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35"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44" fillId="0" borderId="0" applyFont="0" applyFill="0" applyBorder="0" applyAlignment="0" applyProtection="0">
      <alignment horizontal="right"/>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44" fillId="0" borderId="0" applyFont="0" applyFill="0" applyBorder="0" applyAlignment="0" applyProtection="0">
      <alignment horizontal="right"/>
    </xf>
    <xf numFmtId="166" fontId="10" fillId="0" borderId="0" applyFont="0" applyFill="0" applyBorder="0" applyAlignment="0" applyProtection="0"/>
    <xf numFmtId="166" fontId="1"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1"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51" fillId="0" borderId="0" applyFont="0" applyFill="0" applyBorder="0" applyAlignment="0" applyProtection="0"/>
    <xf numFmtId="166" fontId="10" fillId="0" borderId="0" applyFont="0" applyFill="0" applyBorder="0" applyAlignment="0" applyProtection="0"/>
    <xf numFmtId="166" fontId="1" fillId="0" borderId="0" applyFont="0" applyFill="0" applyBorder="0" applyAlignment="0" applyProtection="0"/>
    <xf numFmtId="166" fontId="31" fillId="0" borderId="0" applyFont="0" applyFill="0" applyBorder="0" applyAlignment="0" applyProtection="0"/>
    <xf numFmtId="166" fontId="1"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44" fillId="0" borderId="0" applyFont="0" applyFill="0" applyBorder="0" applyAlignment="0" applyProtection="0">
      <alignment horizontal="right"/>
    </xf>
    <xf numFmtId="166" fontId="31"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alignment vertical="top"/>
    </xf>
    <xf numFmtId="166" fontId="35"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alignment vertical="top"/>
    </xf>
    <xf numFmtId="166" fontId="10" fillId="0" borderId="0" applyFont="0" applyFill="0" applyBorder="0" applyAlignment="0" applyProtection="0">
      <alignment vertical="top"/>
    </xf>
    <xf numFmtId="166" fontId="10" fillId="0" borderId="0" applyFont="0" applyFill="0" applyBorder="0" applyAlignment="0" applyProtection="0">
      <alignment vertical="top"/>
    </xf>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47"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5"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80" fontId="35" fillId="0" borderId="0" applyFill="0" applyBorder="0">
      <alignment vertical="center"/>
    </xf>
    <xf numFmtId="180" fontId="35" fillId="0" borderId="0" applyFill="0" applyBorder="0">
      <alignment vertical="center"/>
    </xf>
    <xf numFmtId="198" fontId="10" fillId="0" borderId="0" applyFill="0" applyBorder="0"/>
    <xf numFmtId="14" fontId="10" fillId="0" borderId="0" applyFont="0" applyFill="0" applyBorder="0" applyAlignment="0">
      <alignment horizontal="center" vertical="center" wrapText="1"/>
    </xf>
    <xf numFmtId="0" fontId="44" fillId="0" borderId="0" applyFont="0" applyFill="0" applyBorder="0" applyAlignment="0" applyProtection="0"/>
    <xf numFmtId="181" fontId="35" fillId="0" borderId="0" applyFill="0" applyBorder="0">
      <alignment vertical="center"/>
    </xf>
    <xf numFmtId="181" fontId="35" fillId="0" borderId="0" applyFill="0" applyBorder="0">
      <alignment vertical="center"/>
    </xf>
    <xf numFmtId="164" fontId="10" fillId="0" borderId="0" applyFont="0" applyFill="0" applyBorder="0" applyAlignment="0" applyProtection="0"/>
    <xf numFmtId="0" fontId="44" fillId="0" borderId="30" applyNumberFormat="0" applyFont="0" applyFill="0" applyAlignment="0" applyProtection="0"/>
    <xf numFmtId="0" fontId="52" fillId="0" borderId="0" applyNumberFormat="0" applyFill="0" applyBorder="0" applyAlignment="0" applyProtection="0"/>
    <xf numFmtId="0" fontId="24"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189" fontId="34" fillId="0" borderId="24">
      <alignment horizontal="center" vertical="center"/>
      <protection locked="0"/>
    </xf>
    <xf numFmtId="190" fontId="34" fillId="0" borderId="24">
      <alignment horizontal="right" vertical="center"/>
      <protection locked="0"/>
    </xf>
    <xf numFmtId="191" fontId="34" fillId="0" borderId="24">
      <alignment horizontal="center" vertical="center"/>
      <protection locked="0"/>
    </xf>
    <xf numFmtId="192" fontId="34" fillId="0" borderId="24">
      <alignment horizontal="center" vertical="center"/>
      <protection locked="0"/>
    </xf>
    <xf numFmtId="193" fontId="34" fillId="0" borderId="24">
      <alignment horizontal="center" vertical="center"/>
      <protection locked="0"/>
    </xf>
    <xf numFmtId="0" fontId="34" fillId="0" borderId="24">
      <alignment vertical="center"/>
      <protection locked="0"/>
    </xf>
    <xf numFmtId="194" fontId="34" fillId="0" borderId="24">
      <alignment horizontal="right" vertical="center"/>
      <protection locked="0"/>
    </xf>
    <xf numFmtId="0" fontId="53" fillId="0" borderId="0" applyFill="0" applyBorder="0" applyProtection="0">
      <alignment horizontal="left"/>
    </xf>
    <xf numFmtId="189" fontId="34" fillId="0" borderId="0" applyFill="0" applyBorder="0">
      <alignment horizontal="center" vertical="center"/>
    </xf>
    <xf numFmtId="190" fontId="34" fillId="0" borderId="0" applyFill="0" applyBorder="0">
      <alignment horizontal="right" vertical="center"/>
    </xf>
    <xf numFmtId="191" fontId="34" fillId="0" borderId="0" applyFill="0" applyBorder="0">
      <alignment horizontal="center" vertical="center"/>
    </xf>
    <xf numFmtId="192" fontId="34" fillId="0" borderId="0" applyFill="0" applyBorder="0">
      <alignment horizontal="center" vertical="center"/>
    </xf>
    <xf numFmtId="193" fontId="34" fillId="0" borderId="0" applyFill="0" applyBorder="0">
      <alignment horizontal="center" vertical="center"/>
    </xf>
    <xf numFmtId="0" fontId="54" fillId="0" borderId="0" applyFill="0" applyBorder="0">
      <alignment horizontal="right" vertical="center"/>
    </xf>
    <xf numFmtId="194" fontId="34" fillId="0" borderId="0" applyFill="0" applyBorder="0">
      <alignment horizontal="right" vertical="center"/>
    </xf>
    <xf numFmtId="4" fontId="10" fillId="65" borderId="0"/>
    <xf numFmtId="0" fontId="55" fillId="44" borderId="0" applyNumberFormat="0" applyBorder="0" applyAlignment="0" applyProtection="0"/>
    <xf numFmtId="0" fontId="16" fillId="1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6" fillId="10" borderId="0" applyNumberFormat="0" applyBorder="0" applyAlignment="0" applyProtection="0"/>
    <xf numFmtId="0" fontId="16" fillId="10" borderId="0" applyNumberFormat="0" applyBorder="0" applyAlignment="0" applyProtection="0"/>
    <xf numFmtId="38" fontId="35" fillId="61" borderId="0" applyNumberFormat="0" applyBorder="0" applyAlignment="0" applyProtection="0"/>
    <xf numFmtId="0" fontId="44" fillId="0" borderId="0" applyFont="0" applyFill="0" applyBorder="0" applyAlignment="0" applyProtection="0">
      <alignment horizontal="right"/>
    </xf>
    <xf numFmtId="0" fontId="57" fillId="0" borderId="0" applyProtection="0">
      <alignment horizontal="right"/>
    </xf>
    <xf numFmtId="0" fontId="58" fillId="0" borderId="31" applyNumberFormat="0" applyAlignment="0" applyProtection="0">
      <alignment horizontal="left" vertical="center"/>
    </xf>
    <xf numFmtId="0" fontId="58" fillId="0" borderId="20">
      <alignment horizontal="left" vertical="center"/>
    </xf>
    <xf numFmtId="199" fontId="26" fillId="66" borderId="22" applyNumberFormat="0">
      <alignment horizontal="centerContinuous" vertical="center" wrapText="1"/>
    </xf>
    <xf numFmtId="0" fontId="26" fillId="0" borderId="0" applyFill="0" applyBorder="0">
      <alignment vertical="center"/>
    </xf>
    <xf numFmtId="0" fontId="59" fillId="0" borderId="32" applyNumberFormat="0" applyFill="0" applyAlignment="0" applyProtection="0"/>
    <xf numFmtId="0" fontId="26" fillId="0" borderId="0" applyFill="0" applyBorder="0">
      <alignment vertical="center"/>
    </xf>
    <xf numFmtId="0" fontId="59" fillId="0" borderId="32" applyNumberFormat="0" applyFill="0" applyAlignment="0" applyProtection="0"/>
    <xf numFmtId="0" fontId="13" fillId="0" borderId="4" applyNumberFormat="0" applyFill="0" applyAlignment="0" applyProtection="0"/>
    <xf numFmtId="0" fontId="59" fillId="0" borderId="32" applyNumberFormat="0" applyFill="0" applyAlignment="0" applyProtection="0"/>
    <xf numFmtId="0" fontId="59" fillId="0" borderId="32" applyNumberFormat="0" applyFill="0" applyAlignment="0" applyProtection="0"/>
    <xf numFmtId="0" fontId="26" fillId="0" borderId="0" applyFill="0" applyBorder="0">
      <alignment vertical="center"/>
    </xf>
    <xf numFmtId="0" fontId="26" fillId="0" borderId="0" applyFill="0" applyBorder="0">
      <alignment vertical="center"/>
    </xf>
    <xf numFmtId="0" fontId="60" fillId="0" borderId="0" applyFill="0" applyBorder="0">
      <alignment vertical="center"/>
    </xf>
    <xf numFmtId="0" fontId="61" fillId="0" borderId="33" applyNumberFormat="0" applyFill="0" applyAlignment="0" applyProtection="0"/>
    <xf numFmtId="0" fontId="60" fillId="0" borderId="0" applyFill="0" applyBorder="0">
      <alignment vertical="center"/>
    </xf>
    <xf numFmtId="0" fontId="61" fillId="0" borderId="33" applyNumberFormat="0" applyFill="0" applyAlignment="0" applyProtection="0"/>
    <xf numFmtId="0" fontId="14" fillId="0" borderId="5" applyNumberFormat="0" applyFill="0" applyAlignment="0" applyProtection="0"/>
    <xf numFmtId="0" fontId="61" fillId="0" borderId="33" applyNumberFormat="0" applyFill="0" applyAlignment="0" applyProtection="0"/>
    <xf numFmtId="0" fontId="61" fillId="0" borderId="33" applyNumberFormat="0" applyFill="0" applyAlignment="0" applyProtection="0"/>
    <xf numFmtId="0" fontId="62" fillId="0" borderId="0" applyFill="0" applyBorder="0">
      <alignment vertical="center"/>
    </xf>
    <xf numFmtId="0" fontId="60" fillId="0" borderId="0" applyFill="0" applyBorder="0">
      <alignment vertical="center"/>
    </xf>
    <xf numFmtId="0" fontId="60" fillId="0" borderId="0" applyFill="0" applyBorder="0">
      <alignment vertical="center"/>
    </xf>
    <xf numFmtId="0" fontId="63" fillId="0" borderId="0" applyFill="0" applyBorder="0">
      <alignment vertical="center"/>
    </xf>
    <xf numFmtId="0" fontId="43" fillId="0" borderId="0" applyFill="0" applyBorder="0">
      <alignment vertical="center"/>
    </xf>
    <xf numFmtId="0" fontId="64" fillId="0" borderId="34" applyNumberFormat="0" applyFill="0" applyAlignment="0" applyProtection="0"/>
    <xf numFmtId="0" fontId="43" fillId="0" borderId="0" applyFill="0" applyBorder="0">
      <alignment vertical="center"/>
    </xf>
    <xf numFmtId="0" fontId="64" fillId="0" borderId="34" applyNumberFormat="0" applyFill="0" applyAlignment="0" applyProtection="0"/>
    <xf numFmtId="0" fontId="15" fillId="0" borderId="6" applyNumberFormat="0" applyFill="0" applyAlignment="0" applyProtection="0"/>
    <xf numFmtId="0" fontId="64" fillId="0" borderId="34" applyNumberFormat="0" applyFill="0" applyAlignment="0" applyProtection="0"/>
    <xf numFmtId="0" fontId="64" fillId="0" borderId="34" applyNumberFormat="0" applyFill="0" applyAlignment="0" applyProtection="0"/>
    <xf numFmtId="0" fontId="65" fillId="0" borderId="0" applyFill="0" applyBorder="0">
      <alignment vertical="center"/>
    </xf>
    <xf numFmtId="0" fontId="43" fillId="0" borderId="0" applyFill="0" applyBorder="0">
      <alignment vertical="center"/>
    </xf>
    <xf numFmtId="0" fontId="43" fillId="0" borderId="0" applyFill="0" applyBorder="0">
      <alignment vertical="center"/>
    </xf>
    <xf numFmtId="0" fontId="66" fillId="0" borderId="0" applyFill="0" applyBorder="0">
      <alignment vertical="center"/>
    </xf>
    <xf numFmtId="0" fontId="35" fillId="0" borderId="0" applyFill="0" applyBorder="0">
      <alignment vertical="center"/>
    </xf>
    <xf numFmtId="0" fontId="15" fillId="0" borderId="0" applyNumberFormat="0" applyFill="0" applyBorder="0" applyAlignment="0" applyProtection="0"/>
    <xf numFmtId="0" fontId="64" fillId="0" borderId="0" applyNumberFormat="0" applyFill="0" applyBorder="0" applyAlignment="0" applyProtection="0"/>
    <xf numFmtId="0" fontId="35" fillId="0" borderId="0" applyFill="0" applyBorder="0">
      <alignment vertical="center"/>
    </xf>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5" fillId="0" borderId="0" applyNumberFormat="0" applyFill="0" applyBorder="0" applyAlignment="0" applyProtection="0"/>
    <xf numFmtId="0" fontId="35" fillId="0" borderId="0" applyFill="0" applyBorder="0">
      <alignment vertical="center"/>
    </xf>
    <xf numFmtId="0" fontId="35" fillId="0" borderId="0" applyFill="0" applyBorder="0">
      <alignment vertical="center"/>
    </xf>
    <xf numFmtId="0" fontId="67"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67" fillId="0" borderId="0" applyNumberFormat="0" applyFill="0" applyBorder="0" applyAlignment="0" applyProtection="0"/>
    <xf numFmtId="0" fontId="67" fillId="0" borderId="0" applyNumberFormat="0" applyFill="0" applyBorder="0" applyAlignment="0" applyProtection="0"/>
    <xf numFmtId="0" fontId="71" fillId="0" borderId="0" applyNumberFormat="0" applyFill="0" applyBorder="0" applyAlignment="0" applyProtection="0"/>
    <xf numFmtId="0" fontId="72" fillId="0" borderId="0" applyFill="0" applyBorder="0">
      <alignment horizontal="center" vertical="center"/>
      <protection locked="0"/>
    </xf>
    <xf numFmtId="0" fontId="72" fillId="0" borderId="0" applyFill="0" applyBorder="0">
      <alignment horizontal="center" vertical="center"/>
    </xf>
    <xf numFmtId="0" fontId="72" fillId="0" borderId="0" applyFill="0" applyBorder="0">
      <alignment horizontal="center" vertical="center"/>
      <protection locked="0"/>
    </xf>
    <xf numFmtId="0" fontId="72" fillId="0" borderId="0" applyFill="0" applyBorder="0">
      <alignment horizontal="center" vertical="center"/>
    </xf>
    <xf numFmtId="0" fontId="72" fillId="0" borderId="0" applyFill="0" applyBorder="0">
      <alignment horizontal="center" vertical="center"/>
    </xf>
    <xf numFmtId="0" fontId="72" fillId="0" borderId="0" applyFill="0" applyBorder="0">
      <alignment horizontal="center" vertical="center"/>
      <protection locked="0"/>
    </xf>
    <xf numFmtId="0" fontId="72" fillId="0" borderId="0" applyFill="0" applyBorder="0">
      <alignment horizontal="center" vertical="center"/>
      <protection locked="0"/>
    </xf>
    <xf numFmtId="0" fontId="72" fillId="0" borderId="0" applyFill="0" applyBorder="0">
      <alignment horizontal="center" vertical="center"/>
    </xf>
    <xf numFmtId="0" fontId="72" fillId="0" borderId="0" applyFill="0" applyBorder="0">
      <alignment horizontal="center" vertical="center"/>
    </xf>
    <xf numFmtId="0" fontId="72" fillId="0" borderId="0" applyFill="0" applyBorder="0">
      <alignment horizontal="center" vertical="center"/>
    </xf>
    <xf numFmtId="0" fontId="72" fillId="0" borderId="0" applyFill="0" applyBorder="0">
      <alignment horizontal="center" vertical="center"/>
      <protection locked="0"/>
    </xf>
    <xf numFmtId="0" fontId="73" fillId="0" borderId="0" applyFill="0" applyBorder="0">
      <alignment horizontal="left" vertical="center"/>
      <protection locked="0"/>
    </xf>
    <xf numFmtId="0" fontId="73" fillId="0" borderId="0" applyFill="0" applyBorder="0">
      <alignment vertical="center"/>
    </xf>
    <xf numFmtId="0" fontId="73" fillId="0" borderId="0" applyFill="0" applyBorder="0">
      <alignment horizontal="left" vertical="center"/>
      <protection locked="0"/>
    </xf>
    <xf numFmtId="0" fontId="73" fillId="0" borderId="0" applyFill="0" applyBorder="0">
      <alignment vertical="center"/>
    </xf>
    <xf numFmtId="0" fontId="73" fillId="0" borderId="0" applyFill="0" applyBorder="0">
      <alignment vertical="center"/>
    </xf>
    <xf numFmtId="0" fontId="73" fillId="0" borderId="0" applyFill="0" applyBorder="0">
      <alignment vertical="center"/>
    </xf>
    <xf numFmtId="0" fontId="74" fillId="0" borderId="0" applyFill="0" applyBorder="0">
      <alignment vertical="center"/>
    </xf>
    <xf numFmtId="0" fontId="73" fillId="0" borderId="0" applyFill="0" applyBorder="0">
      <alignment horizontal="left" vertical="center"/>
      <protection locked="0"/>
    </xf>
    <xf numFmtId="0" fontId="75" fillId="0" borderId="0" applyFill="0" applyBorder="0">
      <alignment vertical="center"/>
    </xf>
    <xf numFmtId="0" fontId="76" fillId="0" borderId="0" applyFill="0" applyBorder="0">
      <alignment vertical="center"/>
    </xf>
    <xf numFmtId="0" fontId="76" fillId="0" borderId="0" applyFill="0" applyBorder="0">
      <alignment vertical="center"/>
    </xf>
    <xf numFmtId="0" fontId="77" fillId="0" borderId="0" applyFill="0" applyBorder="0">
      <alignment vertical="center"/>
    </xf>
    <xf numFmtId="0" fontId="77" fillId="0" borderId="0" applyFill="0" applyBorder="0">
      <alignment vertical="center"/>
    </xf>
    <xf numFmtId="0" fontId="77" fillId="0" borderId="0" applyFill="0" applyBorder="0">
      <alignment vertical="center"/>
    </xf>
    <xf numFmtId="0" fontId="77" fillId="0" borderId="0" applyFill="0" applyBorder="0">
      <alignment vertical="center"/>
    </xf>
    <xf numFmtId="165" fontId="78" fillId="61" borderId="0" applyFont="0" applyBorder="0" applyAlignment="0"/>
    <xf numFmtId="200" fontId="78" fillId="61" borderId="0" applyFont="0" applyBorder="0" applyAlignment="0"/>
    <xf numFmtId="201" fontId="10" fillId="67" borderId="0" applyFont="0" applyBorder="0">
      <alignment horizontal="right"/>
    </xf>
    <xf numFmtId="10" fontId="35" fillId="67" borderId="22" applyNumberFormat="0" applyBorder="0" applyAlignment="0" applyProtection="0"/>
    <xf numFmtId="0" fontId="79" fillId="13" borderId="7" applyNumberFormat="0" applyAlignment="0" applyProtection="0"/>
    <xf numFmtId="0" fontId="19" fillId="13" borderId="7" applyNumberFormat="0" applyAlignment="0" applyProtection="0"/>
    <xf numFmtId="0" fontId="80" fillId="47" borderId="28" applyNumberFormat="0" applyAlignment="0" applyProtection="0"/>
    <xf numFmtId="0" fontId="80" fillId="47" borderId="28" applyNumberFormat="0" applyAlignment="0" applyProtection="0"/>
    <xf numFmtId="0" fontId="48" fillId="0" borderId="0" applyFill="0" applyBorder="0">
      <alignment vertical="center"/>
    </xf>
    <xf numFmtId="202" fontId="34" fillId="0" borderId="0" applyFill="0" applyBorder="0">
      <alignment horizontal="center" vertical="center"/>
    </xf>
    <xf numFmtId="190" fontId="34" fillId="0" borderId="0" applyFill="0" applyBorder="0">
      <alignment horizontal="right" vertical="center"/>
    </xf>
    <xf numFmtId="203" fontId="34" fillId="0" borderId="0" applyFill="0" applyBorder="0">
      <alignment horizontal="center" vertical="center"/>
    </xf>
    <xf numFmtId="204" fontId="34" fillId="0" borderId="0" applyFill="0" applyBorder="0">
      <alignment horizontal="center" vertical="center"/>
    </xf>
    <xf numFmtId="205" fontId="34" fillId="0" borderId="0" applyFill="0" applyBorder="0">
      <alignment horizontal="center" vertical="center"/>
    </xf>
    <xf numFmtId="194" fontId="34" fillId="0" borderId="0" applyFill="0" applyBorder="0">
      <alignment horizontal="right" vertical="center"/>
    </xf>
    <xf numFmtId="0" fontId="81" fillId="0" borderId="0" applyFill="0" applyBorder="0">
      <alignment vertical="center"/>
    </xf>
    <xf numFmtId="0" fontId="82" fillId="0" borderId="0" applyFill="0" applyBorder="0">
      <alignment vertical="center"/>
    </xf>
    <xf numFmtId="0" fontId="54" fillId="0" borderId="0" applyFill="0" applyBorder="0">
      <alignment vertical="center"/>
    </xf>
    <xf numFmtId="0" fontId="34" fillId="0" borderId="0" applyFill="0" applyBorder="0">
      <alignment vertical="center"/>
    </xf>
    <xf numFmtId="174" fontId="34" fillId="0" borderId="0" applyFill="0" applyBorder="0">
      <alignment horizontal="center" vertical="center"/>
    </xf>
    <xf numFmtId="175" fontId="34" fillId="0" borderId="0" applyFill="0" applyBorder="0">
      <alignment horizontal="center" vertical="center"/>
    </xf>
    <xf numFmtId="176" fontId="34" fillId="0" borderId="0" applyFill="0" applyBorder="0">
      <alignment horizontal="center" vertical="center"/>
    </xf>
    <xf numFmtId="177" fontId="34" fillId="0" borderId="0" applyFill="0" applyBorder="0">
      <alignment horizontal="center" vertical="center"/>
    </xf>
    <xf numFmtId="178" fontId="34" fillId="0" borderId="0" applyFill="0" applyBorder="0">
      <alignment horizontal="center" vertical="center"/>
    </xf>
    <xf numFmtId="0" fontId="34" fillId="0" borderId="0" applyFill="0" applyBorder="0">
      <alignment horizontal="center" vertical="center"/>
    </xf>
    <xf numFmtId="179" fontId="34" fillId="0" borderId="0" applyFill="0" applyBorder="0">
      <alignment horizontal="center" vertical="center"/>
    </xf>
    <xf numFmtId="0" fontId="83" fillId="0" borderId="0" applyFill="0" applyBorder="0">
      <alignment vertical="center"/>
    </xf>
    <xf numFmtId="165" fontId="10" fillId="66" borderId="0" applyFont="0" applyBorder="0" applyAlignment="0">
      <alignment horizontal="right"/>
      <protection locked="0"/>
    </xf>
    <xf numFmtId="165" fontId="10" fillId="68" borderId="0" applyFont="0" applyBorder="0" applyAlignment="0">
      <alignment horizontal="right"/>
      <protection locked="0"/>
    </xf>
    <xf numFmtId="10" fontId="10" fillId="68" borderId="0" applyFont="0" applyBorder="0">
      <alignment horizontal="right"/>
      <protection locked="0"/>
    </xf>
    <xf numFmtId="165" fontId="10" fillId="66" borderId="0" applyFont="0" applyBorder="0" applyAlignment="0">
      <alignment horizontal="right"/>
      <protection locked="0"/>
    </xf>
    <xf numFmtId="3" fontId="10" fillId="69" borderId="0" applyFont="0" applyBorder="0">
      <protection locked="0"/>
    </xf>
    <xf numFmtId="10" fontId="78" fillId="69" borderId="0" applyBorder="0" applyAlignment="0">
      <protection locked="0"/>
    </xf>
    <xf numFmtId="206" fontId="10" fillId="70" borderId="0" applyFont="0" applyBorder="0">
      <alignment horizontal="right"/>
      <protection locked="0"/>
    </xf>
    <xf numFmtId="10" fontId="26" fillId="70" borderId="0" applyFont="0" applyBorder="0" applyAlignment="0">
      <alignment horizontal="left"/>
      <protection locked="0"/>
    </xf>
    <xf numFmtId="165" fontId="10" fillId="67" borderId="0" applyFont="0" applyBorder="0">
      <alignment horizontal="right"/>
      <protection locked="0"/>
    </xf>
    <xf numFmtId="9" fontId="26" fillId="67" borderId="0" applyFont="0" applyBorder="0">
      <alignment horizontal="right"/>
      <protection locked="0"/>
    </xf>
    <xf numFmtId="207" fontId="84" fillId="0" borderId="0" applyNumberFormat="0" applyFill="0" applyBorder="0" applyAlignment="0"/>
    <xf numFmtId="200" fontId="85" fillId="71" borderId="0" applyBorder="0" applyAlignment="0"/>
    <xf numFmtId="38" fontId="35" fillId="60" borderId="0">
      <alignment vertical="top"/>
    </xf>
    <xf numFmtId="38" fontId="35" fillId="64" borderId="35">
      <alignment wrapText="1"/>
      <protection locked="0"/>
    </xf>
    <xf numFmtId="0" fontId="86" fillId="0" borderId="36" applyNumberFormat="0" applyFill="0" applyAlignment="0" applyProtection="0"/>
    <xf numFmtId="0" fontId="22" fillId="0" borderId="9" applyNumberFormat="0" applyFill="0" applyAlignment="0" applyProtection="0"/>
    <xf numFmtId="0" fontId="86" fillId="0" borderId="36" applyNumberFormat="0" applyFill="0" applyAlignment="0" applyProtection="0"/>
    <xf numFmtId="0" fontId="86" fillId="0" borderId="36" applyNumberFormat="0" applyFill="0" applyAlignment="0" applyProtection="0"/>
    <xf numFmtId="201" fontId="78" fillId="61" borderId="3" applyFont="0" applyBorder="0" applyAlignment="0"/>
    <xf numFmtId="200" fontId="60" fillId="61" borderId="0" applyFont="0" applyBorder="0" applyAlignment="0"/>
    <xf numFmtId="0" fontId="43" fillId="0" borderId="22" applyFill="0">
      <alignment horizontal="center" vertical="center"/>
    </xf>
    <xf numFmtId="0" fontId="43" fillId="0" borderId="22" applyFill="0">
      <alignment horizontal="center" vertical="center"/>
    </xf>
    <xf numFmtId="0" fontId="43" fillId="0" borderId="22" applyFill="0">
      <alignment horizontal="center" vertical="center"/>
    </xf>
    <xf numFmtId="0" fontId="43" fillId="0" borderId="22" applyFill="0">
      <alignment horizontal="center" vertical="center"/>
    </xf>
    <xf numFmtId="0" fontId="43" fillId="0" borderId="22" applyFill="0">
      <alignment horizontal="center" vertical="center"/>
    </xf>
    <xf numFmtId="0" fontId="35" fillId="0" borderId="22" applyFill="0">
      <alignment horizontal="center" vertical="center"/>
    </xf>
    <xf numFmtId="0" fontId="35" fillId="0" borderId="22" applyFill="0">
      <alignment horizontal="center" vertical="center"/>
    </xf>
    <xf numFmtId="0" fontId="35" fillId="0" borderId="22" applyFill="0">
      <alignment horizontal="center" vertical="center"/>
    </xf>
    <xf numFmtId="0" fontId="35" fillId="0" borderId="22" applyFill="0">
      <alignment horizontal="center" vertical="center"/>
    </xf>
    <xf numFmtId="0" fontId="35" fillId="0" borderId="22" applyFill="0">
      <alignment horizontal="center" vertical="center"/>
    </xf>
    <xf numFmtId="187" fontId="35" fillId="0" borderId="22" applyFill="0">
      <alignment horizontal="center" vertical="center"/>
    </xf>
    <xf numFmtId="208" fontId="35" fillId="0" borderId="22" applyFill="0">
      <alignment horizontal="center" vertical="center"/>
    </xf>
    <xf numFmtId="208" fontId="35" fillId="0" borderId="22" applyFill="0">
      <alignment horizontal="center" vertical="center"/>
    </xf>
    <xf numFmtId="208" fontId="35" fillId="0" borderId="22" applyFill="0">
      <alignment horizontal="center" vertical="center"/>
    </xf>
    <xf numFmtId="208" fontId="35" fillId="0" borderId="22" applyFill="0">
      <alignment horizontal="center" vertical="center"/>
    </xf>
    <xf numFmtId="187" fontId="35" fillId="0" borderId="22" applyFill="0">
      <alignment horizontal="center" vertical="center"/>
    </xf>
    <xf numFmtId="0" fontId="34" fillId="0" borderId="37" applyFill="0">
      <alignment horizontal="center" vertical="center"/>
    </xf>
    <xf numFmtId="0" fontId="34" fillId="0" borderId="37" applyFill="0">
      <alignment horizontal="center" vertical="center"/>
    </xf>
    <xf numFmtId="0" fontId="54" fillId="0" borderId="37" applyFill="0">
      <alignment horizontal="center" vertical="center"/>
    </xf>
    <xf numFmtId="0" fontId="54" fillId="0" borderId="37" applyFill="0">
      <alignment horizontal="center" vertical="center"/>
    </xf>
    <xf numFmtId="209" fontId="34" fillId="0" borderId="37" applyFill="0">
      <alignment horizontal="center" vertical="center"/>
    </xf>
    <xf numFmtId="209" fontId="34" fillId="0" borderId="37" applyFill="0">
      <alignment horizontal="center" vertical="center"/>
    </xf>
    <xf numFmtId="177" fontId="87" fillId="0" borderId="37" applyFill="0">
      <alignment horizontal="center" vertical="center"/>
    </xf>
    <xf numFmtId="177" fontId="87" fillId="0" borderId="37" applyFill="0">
      <alignment horizontal="center" vertical="center"/>
    </xf>
    <xf numFmtId="174" fontId="34" fillId="0" borderId="0" applyFill="0" applyBorder="0">
      <alignment horizontal="center" vertical="center"/>
    </xf>
    <xf numFmtId="175" fontId="34" fillId="0" borderId="0" applyFill="0" applyBorder="0">
      <alignment horizontal="center" vertical="center"/>
    </xf>
    <xf numFmtId="176" fontId="34" fillId="0" borderId="0" applyFill="0" applyBorder="0">
      <alignment horizontal="center" vertical="center"/>
    </xf>
    <xf numFmtId="177" fontId="34" fillId="0" borderId="0" applyFill="0" applyBorder="0">
      <alignment horizontal="center" vertical="center"/>
    </xf>
    <xf numFmtId="178" fontId="34" fillId="0" borderId="0" applyFill="0" applyBorder="0">
      <alignment horizontal="center" vertical="center"/>
    </xf>
    <xf numFmtId="0" fontId="34" fillId="0" borderId="0" applyFill="0" applyBorder="0">
      <alignment horizontal="center" vertical="center"/>
    </xf>
    <xf numFmtId="179" fontId="34" fillId="0" borderId="0" applyFill="0" applyBorder="0">
      <alignment horizontal="center" vertical="center"/>
    </xf>
    <xf numFmtId="0" fontId="58" fillId="0" borderId="0" applyFill="0" applyBorder="0">
      <alignment horizontal="left" vertical="center"/>
    </xf>
    <xf numFmtId="0" fontId="58" fillId="0" borderId="0" applyFill="0" applyBorder="0">
      <alignment vertical="center"/>
    </xf>
    <xf numFmtId="0" fontId="58" fillId="0" borderId="0" applyFill="0" applyBorder="0">
      <alignment vertical="center"/>
    </xf>
    <xf numFmtId="0" fontId="58" fillId="0" borderId="0" applyFill="0" applyBorder="0">
      <alignment vertical="center"/>
    </xf>
    <xf numFmtId="0" fontId="58" fillId="0" borderId="0" applyFill="0" applyBorder="0">
      <alignment vertical="center"/>
    </xf>
    <xf numFmtId="0" fontId="88" fillId="0" borderId="0" applyFill="0" applyBorder="0">
      <alignment vertical="center"/>
    </xf>
    <xf numFmtId="0" fontId="58" fillId="0" borderId="0" applyFill="0" applyBorder="0">
      <alignment horizontal="left" vertical="center"/>
    </xf>
    <xf numFmtId="0" fontId="44" fillId="0" borderId="0" applyFont="0" applyFill="0" applyBorder="0" applyAlignment="0" applyProtection="0">
      <alignment horizontal="right"/>
    </xf>
    <xf numFmtId="182" fontId="35" fillId="0" borderId="0" applyFill="0" applyBorder="0">
      <alignment vertical="center"/>
    </xf>
    <xf numFmtId="182" fontId="35" fillId="0" borderId="0" applyFill="0" applyBorder="0">
      <alignment vertical="center"/>
    </xf>
    <xf numFmtId="0" fontId="89" fillId="72" borderId="0" applyNumberFormat="0" applyBorder="0" applyAlignment="0" applyProtection="0"/>
    <xf numFmtId="0" fontId="18" fillId="12" borderId="0" applyNumberFormat="0" applyBorder="0" applyAlignment="0" applyProtection="0"/>
    <xf numFmtId="0" fontId="89" fillId="72" borderId="0" applyNumberFormat="0" applyBorder="0" applyAlignment="0" applyProtection="0"/>
    <xf numFmtId="0" fontId="89" fillId="72" borderId="0" applyNumberFormat="0" applyBorder="0" applyAlignment="0" applyProtection="0"/>
    <xf numFmtId="37" fontId="90" fillId="0" borderId="0"/>
    <xf numFmtId="210" fontId="91" fillId="0" borderId="35">
      <alignment horizontal="right"/>
      <protection locked="0"/>
    </xf>
    <xf numFmtId="211" fontId="92" fillId="0" borderId="0"/>
    <xf numFmtId="0" fontId="1" fillId="0" borderId="0"/>
    <xf numFmtId="0" fontId="45" fillId="0" borderId="0"/>
    <xf numFmtId="0" fontId="45" fillId="0" borderId="0"/>
    <xf numFmtId="0" fontId="45" fillId="0" borderId="0"/>
    <xf numFmtId="0" fontId="45" fillId="0" borderId="0"/>
    <xf numFmtId="0" fontId="45" fillId="0" borderId="0"/>
    <xf numFmtId="0" fontId="10" fillId="0" borderId="0" applyNumberFormat="0" applyFont="0" applyFill="0" applyBorder="0" applyProtection="0">
      <alignment vertical="top"/>
    </xf>
    <xf numFmtId="0" fontId="45" fillId="0" borderId="0"/>
    <xf numFmtId="0" fontId="93" fillId="0" borderId="0"/>
    <xf numFmtId="0" fontId="45" fillId="0" borderId="0"/>
    <xf numFmtId="0" fontId="45" fillId="0" borderId="0"/>
    <xf numFmtId="0" fontId="1" fillId="0" borderId="0"/>
    <xf numFmtId="0" fontId="10" fillId="0" borderId="0" applyNumberFormat="0" applyFont="0" applyFill="0" applyBorder="0" applyProtection="0">
      <alignment vertical="top"/>
    </xf>
    <xf numFmtId="0" fontId="1" fillId="0" borderId="0"/>
    <xf numFmtId="0" fontId="1" fillId="0" borderId="0"/>
    <xf numFmtId="0" fontId="31" fillId="0" borderId="0"/>
    <xf numFmtId="0" fontId="10" fillId="0" borderId="0"/>
    <xf numFmtId="0" fontId="10" fillId="0" borderId="0"/>
    <xf numFmtId="0" fontId="1" fillId="0" borderId="0"/>
    <xf numFmtId="0" fontId="10" fillId="0" borderId="0" applyFill="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applyNumberFormat="0" applyFont="0" applyFill="0" applyBorder="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0" fillId="0" borderId="0" applyNumberFormat="0" applyFont="0" applyFill="0" applyBorder="0" applyProtection="0">
      <alignment vertical="top"/>
    </xf>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applyNumberFormat="0" applyFont="0" applyFill="0" applyBorder="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45" fillId="0" borderId="0"/>
    <xf numFmtId="0" fontId="35" fillId="0" borderId="0" applyFill="0" applyBorder="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xf numFmtId="0" fontId="1" fillId="0" borderId="0"/>
    <xf numFmtId="0" fontId="1" fillId="0" borderId="0"/>
    <xf numFmtId="0" fontId="1" fillId="0" borderId="0"/>
    <xf numFmtId="0" fontId="1" fillId="0" borderId="0"/>
    <xf numFmtId="0" fontId="1" fillId="0" borderId="0"/>
    <xf numFmtId="0" fontId="94" fillId="0" borderId="0"/>
    <xf numFmtId="0" fontId="1" fillId="0" borderId="0"/>
    <xf numFmtId="0" fontId="1" fillId="0" borderId="0"/>
    <xf numFmtId="0" fontId="1" fillId="0" borderId="0"/>
    <xf numFmtId="0" fontId="1" fillId="0" borderId="0"/>
    <xf numFmtId="0" fontId="1" fillId="0" borderId="0"/>
    <xf numFmtId="0" fontId="95" fillId="0" borderId="0"/>
    <xf numFmtId="0" fontId="1" fillId="0" borderId="0"/>
    <xf numFmtId="0" fontId="10" fillId="0" borderId="0"/>
    <xf numFmtId="0" fontId="10" fillId="0" borderId="0"/>
    <xf numFmtId="0" fontId="95" fillId="0" borderId="0"/>
    <xf numFmtId="0" fontId="1" fillId="0" borderId="0"/>
    <xf numFmtId="0" fontId="10" fillId="0" borderId="0"/>
    <xf numFmtId="0" fontId="1" fillId="0" borderId="0"/>
    <xf numFmtId="0" fontId="10" fillId="0" borderId="0"/>
    <xf numFmtId="0" fontId="10" fillId="0" borderId="0"/>
    <xf numFmtId="0" fontId="95" fillId="0" borderId="0"/>
    <xf numFmtId="0" fontId="10" fillId="0" borderId="0"/>
    <xf numFmtId="0" fontId="45" fillId="0" borderId="0"/>
    <xf numFmtId="0" fontId="47"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0"/>
    <xf numFmtId="0" fontId="10" fillId="0" borderId="0"/>
    <xf numFmtId="0" fontId="45" fillId="0" borderId="0"/>
    <xf numFmtId="0" fontId="45" fillId="0" borderId="0"/>
    <xf numFmtId="0" fontId="45" fillId="0" borderId="0"/>
    <xf numFmtId="0" fontId="10" fillId="0" borderId="0"/>
    <xf numFmtId="0" fontId="10" fillId="0" borderId="0"/>
    <xf numFmtId="0" fontId="45" fillId="0" borderId="0"/>
    <xf numFmtId="0" fontId="10" fillId="0" borderId="0"/>
    <xf numFmtId="0" fontId="10" fillId="0" borderId="0"/>
    <xf numFmtId="0" fontId="10" fillId="0" borderId="0"/>
    <xf numFmtId="0" fontId="10" fillId="0" borderId="0"/>
    <xf numFmtId="0" fontId="45" fillId="0" borderId="0"/>
    <xf numFmtId="0" fontId="10" fillId="0" borderId="0"/>
    <xf numFmtId="0" fontId="10" fillId="0" borderId="0"/>
    <xf numFmtId="0" fontId="45" fillId="0" borderId="0"/>
    <xf numFmtId="0" fontId="4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0"/>
    <xf numFmtId="0" fontId="95" fillId="0" borderId="0"/>
    <xf numFmtId="0" fontId="95" fillId="0" borderId="0"/>
    <xf numFmtId="0" fontId="95" fillId="0" borderId="0"/>
    <xf numFmtId="0" fontId="45" fillId="0" borderId="0"/>
    <xf numFmtId="0" fontId="4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45" fillId="0" borderId="0"/>
    <xf numFmtId="0" fontId="10" fillId="0" borderId="0"/>
    <xf numFmtId="0" fontId="10" fillId="0" borderId="0"/>
    <xf numFmtId="0" fontId="31" fillId="0" borderId="0"/>
    <xf numFmtId="0" fontId="45" fillId="0" borderId="0"/>
    <xf numFmtId="0" fontId="10" fillId="0" borderId="0"/>
    <xf numFmtId="0" fontId="10" fillId="0" borderId="0"/>
    <xf numFmtId="0" fontId="10" fillId="0" borderId="0"/>
    <xf numFmtId="0" fontId="93" fillId="0" borderId="0"/>
    <xf numFmtId="0" fontId="10" fillId="0" borderId="0"/>
    <xf numFmtId="0" fontId="1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51" fillId="0" borderId="0"/>
    <xf numFmtId="0" fontId="10" fillId="0" borderId="0"/>
    <xf numFmtId="0" fontId="46" fillId="0" borderId="0"/>
    <xf numFmtId="0" fontId="10" fillId="0" borderId="0"/>
    <xf numFmtId="0" fontId="46" fillId="0" borderId="0"/>
    <xf numFmtId="0" fontId="10" fillId="0" borderId="0"/>
    <xf numFmtId="0" fontId="31" fillId="0" borderId="0"/>
    <xf numFmtId="0" fontId="51" fillId="0" borderId="0"/>
    <xf numFmtId="0" fontId="10" fillId="0" borderId="0"/>
    <xf numFmtId="0" fontId="46"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31" fillId="0" borderId="0"/>
    <xf numFmtId="0" fontId="1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applyFill="0" applyBorder="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45" fillId="0" borderId="0"/>
    <xf numFmtId="0" fontId="46" fillId="0" borderId="0"/>
    <xf numFmtId="0" fontId="31" fillId="0" borderId="0"/>
    <xf numFmtId="0" fontId="1" fillId="0" borderId="0"/>
    <xf numFmtId="0" fontId="31" fillId="0" borderId="0"/>
    <xf numFmtId="0" fontId="96" fillId="0" borderId="0"/>
    <xf numFmtId="0" fontId="1" fillId="0" borderId="0"/>
    <xf numFmtId="0" fontId="31" fillId="0" borderId="0"/>
    <xf numFmtId="0" fontId="1" fillId="0" borderId="0"/>
    <xf numFmtId="0" fontId="1" fillId="0" borderId="0"/>
    <xf numFmtId="0" fontId="1" fillId="0" borderId="0"/>
    <xf numFmtId="0" fontId="1" fillId="0" borderId="0"/>
    <xf numFmtId="0" fontId="31" fillId="0" borderId="0"/>
    <xf numFmtId="0" fontId="10"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applyNumberFormat="0" applyFont="0" applyFill="0" applyBorder="0" applyProtection="0">
      <alignment vertical="top"/>
    </xf>
    <xf numFmtId="0" fontId="1" fillId="0" borderId="0"/>
    <xf numFmtId="0" fontId="10" fillId="0" borderId="0" applyNumberFormat="0" applyFont="0" applyFill="0" applyBorder="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45" fillId="0" borderId="0"/>
    <xf numFmtId="0" fontId="10"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45" fillId="0" borderId="0"/>
    <xf numFmtId="0" fontId="1" fillId="0" borderId="0"/>
    <xf numFmtId="0" fontId="1" fillId="0" borderId="0"/>
    <xf numFmtId="0" fontId="1" fillId="0" borderId="0"/>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41" fillId="0" borderId="0"/>
    <xf numFmtId="0" fontId="45"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10" fillId="0" borderId="0"/>
    <xf numFmtId="0" fontId="97" fillId="0" borderId="0"/>
    <xf numFmtId="0" fontId="45" fillId="0" borderId="0"/>
    <xf numFmtId="0" fontId="1" fillId="0" borderId="0"/>
    <xf numFmtId="0" fontId="45" fillId="0" borderId="0"/>
    <xf numFmtId="0" fontId="45" fillId="0" borderId="0"/>
    <xf numFmtId="0" fontId="45" fillId="0" borderId="0"/>
    <xf numFmtId="0" fontId="10" fillId="0" borderId="0"/>
    <xf numFmtId="0" fontId="10" fillId="0" borderId="0"/>
    <xf numFmtId="0" fontId="10" fillId="0" borderId="0"/>
    <xf numFmtId="0" fontId="93" fillId="0" borderId="0"/>
    <xf numFmtId="0" fontId="35" fillId="0" borderId="0" applyFill="0" applyBorder="0">
      <alignment vertical="center"/>
    </xf>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93" fillId="0" borderId="0"/>
    <xf numFmtId="0" fontId="1" fillId="0" borderId="0"/>
    <xf numFmtId="0" fontId="1" fillId="0" borderId="0"/>
    <xf numFmtId="0" fontId="1" fillId="0" borderId="0"/>
    <xf numFmtId="0" fontId="1" fillId="0" borderId="0"/>
    <xf numFmtId="0" fontId="10" fillId="0" borderId="0" applyNumberFormat="0" applyFont="0" applyFill="0" applyBorder="0" applyProtection="0">
      <alignment vertical="top"/>
    </xf>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98" fillId="0" borderId="0" applyFill="0" applyBorder="0">
      <alignment vertical="center"/>
    </xf>
    <xf numFmtId="0" fontId="98" fillId="0" borderId="0" applyFill="0" applyBorder="0">
      <alignment vertical="center"/>
    </xf>
    <xf numFmtId="0" fontId="1" fillId="0" borderId="0"/>
    <xf numFmtId="0" fontId="45" fillId="0" borderId="0"/>
    <xf numFmtId="0" fontId="1" fillId="0" borderId="0"/>
    <xf numFmtId="0" fontId="10" fillId="0" borderId="0"/>
    <xf numFmtId="0" fontId="1" fillId="0" borderId="0"/>
    <xf numFmtId="0" fontId="1" fillId="0" borderId="0"/>
    <xf numFmtId="0" fontId="10" fillId="0" borderId="0"/>
    <xf numFmtId="0" fontId="45" fillId="0" borderId="0"/>
    <xf numFmtId="0" fontId="45" fillId="0" borderId="0"/>
    <xf numFmtId="0" fontId="45" fillId="0" borderId="0"/>
    <xf numFmtId="0" fontId="31" fillId="0" borderId="0"/>
    <xf numFmtId="0" fontId="45" fillId="0" borderId="0"/>
    <xf numFmtId="0" fontId="45" fillId="0" borderId="0"/>
    <xf numFmtId="0" fontId="45" fillId="0" borderId="0"/>
    <xf numFmtId="0" fontId="10" fillId="0" borderId="0"/>
    <xf numFmtId="0" fontId="93" fillId="0" borderId="0"/>
    <xf numFmtId="0" fontId="45" fillId="0" borderId="0"/>
    <xf numFmtId="0" fontId="1" fillId="0" borderId="0"/>
    <xf numFmtId="0" fontId="45" fillId="0" borderId="0"/>
    <xf numFmtId="0" fontId="1" fillId="0" borderId="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0" fillId="16" borderId="11" applyNumberFormat="0" applyFont="0" applyAlignment="0" applyProtection="0"/>
    <xf numFmtId="0" fontId="45" fillId="16" borderId="11" applyNumberFormat="0" applyFont="0" applyAlignment="0" applyProtection="0"/>
    <xf numFmtId="0" fontId="1" fillId="16" borderId="11" applyNumberFormat="0" applyFont="0" applyAlignment="0" applyProtection="0"/>
    <xf numFmtId="0" fontId="10" fillId="73" borderId="38" applyNumberFormat="0" applyFont="0" applyAlignment="0" applyProtection="0"/>
    <xf numFmtId="0" fontId="31" fillId="73" borderId="38" applyNumberFormat="0" applyFont="0" applyAlignment="0" applyProtection="0"/>
    <xf numFmtId="0" fontId="10" fillId="73" borderId="38" applyNumberFormat="0" applyFont="0" applyAlignment="0" applyProtection="0"/>
    <xf numFmtId="0" fontId="10" fillId="73" borderId="38" applyNumberFormat="0" applyFont="0" applyAlignment="0" applyProtection="0"/>
    <xf numFmtId="0" fontId="10" fillId="73" borderId="38" applyNumberFormat="0" applyFont="0" applyAlignment="0" applyProtection="0"/>
    <xf numFmtId="0" fontId="10" fillId="73" borderId="38" applyNumberFormat="0" applyFont="0" applyAlignment="0" applyProtection="0"/>
    <xf numFmtId="0" fontId="10" fillId="73" borderId="38" applyNumberFormat="0" applyFont="0" applyAlignment="0" applyProtection="0"/>
    <xf numFmtId="0" fontId="10" fillId="73" borderId="38" applyNumberFormat="0" applyFont="0" applyAlignment="0" applyProtection="0"/>
    <xf numFmtId="0" fontId="10" fillId="73" borderId="38" applyNumberFormat="0" applyFont="0" applyAlignment="0" applyProtection="0"/>
    <xf numFmtId="0" fontId="31" fillId="73" borderId="38" applyNumberFormat="0" applyFont="0" applyAlignment="0" applyProtection="0"/>
    <xf numFmtId="0" fontId="10" fillId="73" borderId="38"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0" fillId="73" borderId="38" applyNumberFormat="0" applyFont="0" applyAlignment="0" applyProtection="0"/>
    <xf numFmtId="0" fontId="10" fillId="73" borderId="38" applyNumberFormat="0" applyFont="0" applyAlignment="0" applyProtection="0"/>
    <xf numFmtId="0" fontId="10" fillId="16" borderId="11" applyNumberFormat="0" applyFont="0" applyAlignment="0" applyProtection="0"/>
    <xf numFmtId="0" fontId="46" fillId="16" borderId="11" applyNumberFormat="0" applyFont="0" applyAlignment="0" applyProtection="0"/>
    <xf numFmtId="0" fontId="45"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0" fillId="73" borderId="38" applyNumberFormat="0" applyFont="0" applyAlignment="0" applyProtection="0"/>
    <xf numFmtId="0" fontId="10" fillId="16" borderId="11" applyNumberFormat="0" applyFont="0" applyAlignment="0" applyProtection="0"/>
    <xf numFmtId="0" fontId="31" fillId="73" borderId="38" applyNumberFormat="0" applyFont="0" applyAlignment="0" applyProtection="0"/>
    <xf numFmtId="0" fontId="46" fillId="73" borderId="38" applyNumberFormat="0" applyFont="0" applyAlignment="0" applyProtection="0"/>
    <xf numFmtId="0" fontId="31" fillId="73" borderId="38" applyNumberFormat="0" applyFont="0" applyAlignment="0" applyProtection="0"/>
    <xf numFmtId="0" fontId="31" fillId="73" borderId="38"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0"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0" fontId="1" fillId="16" borderId="11" applyNumberFormat="0" applyFont="0" applyAlignment="0" applyProtection="0"/>
    <xf numFmtId="212" fontId="35" fillId="60" borderId="0"/>
    <xf numFmtId="212" fontId="35" fillId="64" borderId="35"/>
    <xf numFmtId="212" fontId="43" fillId="60" borderId="39"/>
    <xf numFmtId="183" fontId="35" fillId="0" borderId="0" applyFill="0" applyBorder="0">
      <alignment vertical="center"/>
    </xf>
    <xf numFmtId="183" fontId="35" fillId="0" borderId="0" applyFill="0" applyBorder="0">
      <alignment vertical="center"/>
    </xf>
    <xf numFmtId="213" fontId="84" fillId="0" borderId="0" applyBorder="0" applyAlignment="0">
      <protection locked="0"/>
    </xf>
    <xf numFmtId="0" fontId="99" fillId="62" borderId="40" applyNumberFormat="0" applyAlignment="0" applyProtection="0"/>
    <xf numFmtId="0" fontId="20" fillId="14" borderId="8" applyNumberFormat="0" applyAlignment="0" applyProtection="0"/>
    <xf numFmtId="0" fontId="99" fillId="62" borderId="40" applyNumberFormat="0" applyAlignment="0" applyProtection="0"/>
    <xf numFmtId="0" fontId="99" fillId="62" borderId="40" applyNumberFormat="0" applyAlignment="0" applyProtection="0"/>
    <xf numFmtId="40" fontId="100" fillId="60" borderId="0">
      <alignment horizontal="right"/>
    </xf>
    <xf numFmtId="214" fontId="46" fillId="74" borderId="0">
      <alignment horizontal="right"/>
    </xf>
    <xf numFmtId="0" fontId="101" fillId="60" borderId="0">
      <alignment horizontal="right"/>
    </xf>
    <xf numFmtId="0" fontId="102" fillId="0" borderId="0" applyFill="0" applyBorder="0">
      <alignment vertical="center"/>
    </xf>
    <xf numFmtId="189" fontId="87" fillId="0" borderId="0" applyFill="0" applyBorder="0">
      <alignment horizontal="center" vertical="center"/>
    </xf>
    <xf numFmtId="190" fontId="87" fillId="0" borderId="0" applyFill="0" applyBorder="0">
      <alignment horizontal="right" vertical="center"/>
    </xf>
    <xf numFmtId="191" fontId="87" fillId="0" borderId="0" applyFill="0" applyBorder="0">
      <alignment horizontal="center" vertical="center"/>
    </xf>
    <xf numFmtId="192" fontId="87" fillId="0" borderId="0" applyFill="0" applyBorder="0">
      <alignment horizontal="center" vertical="center"/>
    </xf>
    <xf numFmtId="193" fontId="87" fillId="0" borderId="0" applyFill="0" applyBorder="0">
      <alignment horizontal="center" vertical="center"/>
    </xf>
    <xf numFmtId="0" fontId="103" fillId="0" borderId="0" applyFill="0" applyBorder="0">
      <alignment horizontal="right" vertical="center"/>
    </xf>
    <xf numFmtId="194" fontId="87" fillId="0" borderId="0" applyFill="0" applyBorder="0">
      <alignment horizontal="right" vertical="center"/>
    </xf>
    <xf numFmtId="0" fontId="104" fillId="0" borderId="0" applyFill="0" applyBorder="0">
      <alignment vertical="center"/>
    </xf>
    <xf numFmtId="0" fontId="105" fillId="0" borderId="0" applyFill="0" applyBorder="0">
      <alignment vertical="center"/>
    </xf>
    <xf numFmtId="0" fontId="103" fillId="0" borderId="0" applyFill="0" applyBorder="0">
      <alignment vertical="center"/>
    </xf>
    <xf numFmtId="0" fontId="87" fillId="0" borderId="0" applyFill="0" applyBorder="0">
      <alignment vertical="center"/>
    </xf>
    <xf numFmtId="0" fontId="106" fillId="60" borderId="3"/>
    <xf numFmtId="174" fontId="87" fillId="0" borderId="0" applyFill="0" applyBorder="0">
      <alignment horizontal="center" vertical="center"/>
    </xf>
    <xf numFmtId="175" fontId="87" fillId="0" borderId="0" applyFill="0" applyBorder="0">
      <alignment horizontal="center" vertical="center"/>
    </xf>
    <xf numFmtId="176" fontId="87" fillId="0" borderId="0" applyFill="0" applyBorder="0">
      <alignment horizontal="center" vertical="center"/>
    </xf>
    <xf numFmtId="177" fontId="87" fillId="0" borderId="0" applyFill="0" applyBorder="0">
      <alignment horizontal="center" vertical="center"/>
    </xf>
    <xf numFmtId="178" fontId="87" fillId="0" borderId="0" applyFill="0" applyBorder="0">
      <alignment horizontal="center" vertical="center"/>
    </xf>
    <xf numFmtId="0" fontId="87" fillId="0" borderId="0" applyFill="0" applyBorder="0">
      <alignment horizontal="center" vertical="center"/>
    </xf>
    <xf numFmtId="179" fontId="87" fillId="0" borderId="0" applyFill="0" applyBorder="0">
      <alignment horizontal="center" vertical="center"/>
    </xf>
    <xf numFmtId="0" fontId="106" fillId="0" borderId="0" applyBorder="0">
      <alignment horizontal="centerContinuous"/>
    </xf>
    <xf numFmtId="0" fontId="107" fillId="0" borderId="0" applyBorder="0">
      <alignment horizontal="centerContinuous"/>
    </xf>
    <xf numFmtId="0" fontId="108" fillId="0" borderId="0" applyFill="0" applyBorder="0">
      <alignment vertical="center"/>
    </xf>
    <xf numFmtId="1" fontId="109" fillId="0" borderId="0" applyProtection="0">
      <alignment horizontal="right" vertical="center"/>
    </xf>
    <xf numFmtId="10" fontId="10"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95"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6" fillId="0" borderId="0" applyFont="0" applyFill="0" applyBorder="0" applyAlignment="0" applyProtection="0"/>
    <xf numFmtId="9" fontId="31"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6" fillId="0" borderId="0" applyFont="0" applyFill="0" applyBorder="0" applyAlignment="0" applyProtection="0"/>
    <xf numFmtId="9" fontId="45"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1" fillId="0" borderId="0" applyFont="0" applyFill="0" applyBorder="0" applyAlignment="0" applyProtection="0"/>
    <xf numFmtId="9" fontId="10" fillId="0" borderId="0" applyFont="0" applyFill="0" applyBorder="0" applyAlignment="0" applyProtection="0"/>
    <xf numFmtId="9" fontId="4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64" borderId="35" applyAlignment="0">
      <protection locked="0"/>
    </xf>
    <xf numFmtId="184" fontId="35" fillId="0" borderId="0" applyFill="0" applyBorder="0">
      <alignment vertical="center"/>
    </xf>
    <xf numFmtId="184" fontId="35" fillId="0" borderId="0" applyFill="0" applyBorder="0">
      <alignment vertical="center"/>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180" fontId="41" fillId="0" borderId="0" applyFill="0" applyBorder="0">
      <alignment horizontal="right" vertical="center"/>
    </xf>
    <xf numFmtId="180" fontId="35" fillId="0" borderId="0" applyFill="0" applyBorder="0">
      <alignment vertical="center"/>
    </xf>
    <xf numFmtId="180" fontId="35" fillId="0" borderId="0" applyFill="0" applyBorder="0">
      <alignment vertical="center"/>
    </xf>
    <xf numFmtId="180" fontId="35" fillId="0" borderId="0" applyFill="0" applyBorder="0">
      <alignment vertical="center"/>
    </xf>
    <xf numFmtId="180" fontId="110" fillId="0" borderId="0" applyFill="0" applyBorder="0">
      <alignment horizontal="right" vertical="center"/>
    </xf>
    <xf numFmtId="195" fontId="41" fillId="0" borderId="0" applyFill="0" applyBorder="0">
      <alignment horizontal="right" vertical="center"/>
    </xf>
    <xf numFmtId="181" fontId="35" fillId="0" borderId="0" applyFill="0" applyBorder="0">
      <alignment vertical="center"/>
    </xf>
    <xf numFmtId="181" fontId="35" fillId="0" borderId="0" applyFill="0" applyBorder="0">
      <alignment vertical="center"/>
    </xf>
    <xf numFmtId="181" fontId="35" fillId="0" borderId="0" applyFill="0" applyBorder="0">
      <alignment vertical="center"/>
    </xf>
    <xf numFmtId="215" fontId="110" fillId="0" borderId="0" applyFill="0" applyBorder="0">
      <alignment horizontal="right" vertical="center"/>
    </xf>
    <xf numFmtId="0" fontId="111" fillId="0" borderId="0" applyFill="0" applyBorder="0">
      <alignment vertical="center"/>
    </xf>
    <xf numFmtId="0" fontId="26" fillId="0" borderId="0" applyFill="0" applyBorder="0">
      <alignment vertical="center"/>
    </xf>
    <xf numFmtId="0" fontId="26" fillId="0" borderId="0" applyFill="0" applyBorder="0">
      <alignment vertical="center"/>
    </xf>
    <xf numFmtId="0" fontId="26" fillId="0" borderId="0" applyFill="0" applyBorder="0">
      <alignment vertical="center"/>
    </xf>
    <xf numFmtId="0" fontId="112" fillId="0" borderId="0" applyFill="0" applyBorder="0">
      <alignment vertical="center"/>
    </xf>
    <xf numFmtId="0" fontId="113" fillId="0" borderId="0" applyFill="0" applyBorder="0">
      <alignment vertical="center"/>
    </xf>
    <xf numFmtId="0" fontId="60" fillId="0" borderId="0" applyFill="0" applyBorder="0">
      <alignment vertical="center"/>
    </xf>
    <xf numFmtId="0" fontId="60" fillId="0" borderId="0" applyFill="0" applyBorder="0">
      <alignment vertical="center"/>
    </xf>
    <xf numFmtId="0" fontId="60" fillId="0" borderId="0" applyFill="0" applyBorder="0">
      <alignment vertical="center"/>
    </xf>
    <xf numFmtId="0" fontId="114" fillId="0" borderId="0" applyFill="0" applyBorder="0">
      <alignment vertical="center"/>
    </xf>
    <xf numFmtId="0" fontId="115" fillId="0" borderId="0" applyFill="0" applyBorder="0">
      <alignment vertical="center"/>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116" fillId="0" borderId="0" applyFill="0" applyBorder="0">
      <alignment vertical="center"/>
    </xf>
    <xf numFmtId="0" fontId="41" fillId="0" borderId="0" applyFill="0" applyBorder="0">
      <alignment vertical="center"/>
    </xf>
    <xf numFmtId="0" fontId="35" fillId="0" borderId="0" applyFill="0" applyBorder="0">
      <alignment vertical="center"/>
    </xf>
    <xf numFmtId="0" fontId="35" fillId="0" borderId="0" applyFill="0" applyBorder="0">
      <alignment vertical="center"/>
    </xf>
    <xf numFmtId="0" fontId="35" fillId="0" borderId="0" applyFill="0" applyBorder="0">
      <alignment vertical="center"/>
    </xf>
    <xf numFmtId="0" fontId="110" fillId="0" borderId="0" applyFill="0" applyBorder="0">
      <alignment vertical="center"/>
    </xf>
    <xf numFmtId="0" fontId="72" fillId="0" borderId="0" applyFill="0" applyBorder="0">
      <alignment horizontal="center" vertical="center"/>
      <protection locked="0"/>
    </xf>
    <xf numFmtId="0" fontId="72" fillId="0" borderId="0" applyFill="0" applyBorder="0">
      <alignment horizontal="center" vertical="center"/>
    </xf>
    <xf numFmtId="0" fontId="72" fillId="0" borderId="0" applyFill="0" applyBorder="0">
      <alignment horizontal="center" vertical="center"/>
    </xf>
    <xf numFmtId="0" fontId="72" fillId="0" borderId="0" applyFill="0" applyBorder="0">
      <alignment horizontal="center" vertical="center"/>
      <protection locked="0"/>
    </xf>
    <xf numFmtId="0" fontId="72" fillId="0" borderId="0" applyFill="0" applyBorder="0">
      <alignment horizontal="center" vertical="center"/>
      <protection locked="0"/>
    </xf>
    <xf numFmtId="0" fontId="72" fillId="0" borderId="0" applyFill="0" applyBorder="0">
      <alignment horizontal="center" vertical="center"/>
    </xf>
    <xf numFmtId="0" fontId="72" fillId="0" borderId="0" applyFill="0" applyBorder="0">
      <alignment horizontal="center" vertical="center"/>
    </xf>
    <xf numFmtId="0" fontId="72" fillId="0" borderId="0" applyFill="0" applyBorder="0">
      <alignment horizontal="center" vertical="center"/>
      <protection locked="0"/>
    </xf>
    <xf numFmtId="0" fontId="117" fillId="0" borderId="0" applyFill="0" applyBorder="0">
      <alignment horizontal="left" vertical="center"/>
      <protection locked="0"/>
    </xf>
    <xf numFmtId="0" fontId="73" fillId="0" borderId="0" applyFill="0" applyBorder="0">
      <alignment vertical="center"/>
    </xf>
    <xf numFmtId="0" fontId="73" fillId="0" borderId="0" applyFill="0" applyBorder="0">
      <alignment vertical="center"/>
    </xf>
    <xf numFmtId="0" fontId="73" fillId="0" borderId="0" applyFill="0" applyBorder="0">
      <alignment vertical="center"/>
    </xf>
    <xf numFmtId="0" fontId="117" fillId="0" borderId="0" applyFill="0" applyBorder="0">
      <alignment horizontal="left" vertical="center"/>
      <protection locked="0"/>
    </xf>
    <xf numFmtId="0" fontId="118" fillId="0" borderId="0" applyFill="0" applyBorder="0">
      <alignment horizontal="left" vertical="center"/>
    </xf>
    <xf numFmtId="0" fontId="58" fillId="0" borderId="0" applyFill="0" applyBorder="0">
      <alignment vertical="center"/>
    </xf>
    <xf numFmtId="0" fontId="58" fillId="0" borderId="0" applyFill="0" applyBorder="0">
      <alignment vertical="center"/>
    </xf>
    <xf numFmtId="0" fontId="58" fillId="0" borderId="0" applyFill="0" applyBorder="0">
      <alignment vertical="center"/>
    </xf>
    <xf numFmtId="0" fontId="119" fillId="0" borderId="0" applyFill="0" applyBorder="0">
      <alignment horizontal="left" vertical="center"/>
    </xf>
    <xf numFmtId="182" fontId="41" fillId="0" borderId="0" applyFill="0" applyBorder="0">
      <alignment horizontal="right" vertical="center"/>
    </xf>
    <xf numFmtId="182" fontId="35" fillId="0" borderId="0" applyFill="0" applyBorder="0">
      <alignment vertical="center"/>
    </xf>
    <xf numFmtId="182" fontId="35" fillId="0" borderId="0" applyFill="0" applyBorder="0">
      <alignment vertical="center"/>
    </xf>
    <xf numFmtId="182" fontId="35" fillId="0" borderId="0" applyFill="0" applyBorder="0">
      <alignment vertical="center"/>
    </xf>
    <xf numFmtId="182" fontId="110" fillId="0" borderId="0" applyFill="0" applyBorder="0">
      <alignment horizontal="right" vertical="center"/>
    </xf>
    <xf numFmtId="0" fontId="41" fillId="0" borderId="0" applyFill="0" applyBorder="0">
      <alignment vertical="center"/>
    </xf>
    <xf numFmtId="0" fontId="35" fillId="0" borderId="0" applyFill="0" applyBorder="0">
      <alignment vertical="center"/>
    </xf>
    <xf numFmtId="0" fontId="35" fillId="0" borderId="0" applyFill="0" applyBorder="0">
      <alignment vertical="center"/>
    </xf>
    <xf numFmtId="0" fontId="35" fillId="0" borderId="0" applyFill="0" applyBorder="0">
      <alignment vertical="center"/>
    </xf>
    <xf numFmtId="0" fontId="110" fillId="0" borderId="0" applyFill="0" applyBorder="0">
      <alignment vertical="center"/>
    </xf>
    <xf numFmtId="183" fontId="41" fillId="0" borderId="0" applyFill="0" applyBorder="0">
      <alignment horizontal="right" vertical="center"/>
    </xf>
    <xf numFmtId="183" fontId="35" fillId="0" borderId="0" applyFill="0" applyBorder="0">
      <alignment vertical="center"/>
    </xf>
    <xf numFmtId="183" fontId="35" fillId="0" borderId="0" applyFill="0" applyBorder="0">
      <alignment vertical="center"/>
    </xf>
    <xf numFmtId="183" fontId="35" fillId="0" borderId="0" applyFill="0" applyBorder="0">
      <alignment vertical="center"/>
    </xf>
    <xf numFmtId="187" fontId="110" fillId="0" borderId="0" applyFill="0" applyBorder="0">
      <alignment horizontal="right" vertical="center"/>
    </xf>
    <xf numFmtId="184" fontId="41" fillId="0" borderId="0" applyFill="0" applyBorder="0">
      <alignment horizontal="right" vertical="center"/>
    </xf>
    <xf numFmtId="184" fontId="35" fillId="0" borderId="0" applyFill="0" applyBorder="0">
      <alignment vertical="center"/>
    </xf>
    <xf numFmtId="184" fontId="35" fillId="0" borderId="0" applyFill="0" applyBorder="0">
      <alignment vertical="center"/>
    </xf>
    <xf numFmtId="184" fontId="35" fillId="0" borderId="0" applyFill="0" applyBorder="0">
      <alignment vertical="center"/>
    </xf>
    <xf numFmtId="184" fontId="110" fillId="0" borderId="0" applyFill="0" applyBorder="0">
      <alignment horizontal="right" vertical="center"/>
    </xf>
    <xf numFmtId="0" fontId="115" fillId="0" borderId="0" applyFill="0" applyBorder="0">
      <alignment vertical="center"/>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116" fillId="0" borderId="0" applyFill="0" applyBorder="0">
      <alignment vertical="center"/>
    </xf>
    <xf numFmtId="183" fontId="120" fillId="0" borderId="0" applyFill="0" applyBorder="0">
      <alignment horizontal="left" vertical="center"/>
    </xf>
    <xf numFmtId="0" fontId="121" fillId="0" borderId="0" applyFill="0" applyBorder="0">
      <alignment vertical="center"/>
    </xf>
    <xf numFmtId="0" fontId="121" fillId="0" borderId="0" applyFill="0" applyBorder="0">
      <alignment vertical="center"/>
    </xf>
    <xf numFmtId="0" fontId="121" fillId="0" borderId="0" applyFill="0" applyBorder="0">
      <alignment vertical="center"/>
    </xf>
    <xf numFmtId="187" fontId="122" fillId="0" borderId="0" applyFill="0" applyBorder="0">
      <alignment horizontal="left" vertical="center"/>
    </xf>
    <xf numFmtId="0" fontId="123" fillId="0" borderId="0" applyFill="0" applyBorder="0">
      <alignment horizontal="left" vertical="center"/>
    </xf>
    <xf numFmtId="0" fontId="124" fillId="0" borderId="0" applyFill="0" applyBorder="0">
      <alignment vertical="center"/>
    </xf>
    <xf numFmtId="0" fontId="124" fillId="0" borderId="0" applyFill="0" applyBorder="0">
      <alignment vertical="center"/>
    </xf>
    <xf numFmtId="0" fontId="124" fillId="0" borderId="0" applyFill="0" applyBorder="0">
      <alignment vertical="center"/>
    </xf>
    <xf numFmtId="0" fontId="125" fillId="0" borderId="0" applyFill="0" applyBorder="0">
      <alignment horizontal="left" vertical="center"/>
    </xf>
    <xf numFmtId="0" fontId="35" fillId="0" borderId="0" applyFill="0" applyBorder="0">
      <alignment vertical="center"/>
      <protection locked="0"/>
    </xf>
    <xf numFmtId="0" fontId="35" fillId="0" borderId="0" applyFill="0" applyBorder="0">
      <alignment vertical="center"/>
      <protection locked="0"/>
    </xf>
    <xf numFmtId="0" fontId="75" fillId="0" borderId="0" applyFill="0" applyBorder="0">
      <alignment vertical="center"/>
    </xf>
    <xf numFmtId="0" fontId="76" fillId="0" borderId="0" applyFill="0" applyBorder="0">
      <alignment vertical="center"/>
    </xf>
    <xf numFmtId="0" fontId="76" fillId="0" borderId="0" applyFill="0" applyBorder="0">
      <alignment vertical="center"/>
    </xf>
    <xf numFmtId="0" fontId="77" fillId="0" borderId="0" applyFill="0" applyBorder="0">
      <alignment vertical="center"/>
    </xf>
    <xf numFmtId="0" fontId="77" fillId="0" borderId="0" applyFill="0" applyBorder="0">
      <alignment vertical="center"/>
    </xf>
    <xf numFmtId="0" fontId="77" fillId="0" borderId="0" applyFill="0" applyBorder="0">
      <alignment vertical="center"/>
    </xf>
    <xf numFmtId="0" fontId="77" fillId="0" borderId="0" applyFill="0" applyBorder="0">
      <alignment vertical="center"/>
    </xf>
    <xf numFmtId="188" fontId="41" fillId="0" borderId="0" applyFill="0" applyBorder="0">
      <alignment horizontal="right" vertical="center"/>
    </xf>
    <xf numFmtId="185" fontId="35" fillId="0" borderId="0" applyFill="0" applyBorder="0">
      <alignment vertical="center"/>
    </xf>
    <xf numFmtId="185" fontId="35" fillId="0" borderId="0" applyFill="0" applyBorder="0">
      <alignment vertical="center"/>
    </xf>
    <xf numFmtId="185" fontId="35" fillId="0" borderId="0" applyFill="0" applyBorder="0">
      <alignment vertical="center"/>
    </xf>
    <xf numFmtId="188" fontId="110" fillId="0" borderId="0" applyFill="0" applyBorder="0">
      <alignment horizontal="right" vertical="center"/>
    </xf>
    <xf numFmtId="0" fontId="95" fillId="0" borderId="0" applyNumberFormat="0" applyFont="0" applyFill="0" applyBorder="0" applyAlignment="0" applyProtection="0">
      <alignment horizontal="left"/>
    </xf>
    <xf numFmtId="0" fontId="95" fillId="0" borderId="0" applyNumberFormat="0" applyFont="0" applyFill="0" applyBorder="0" applyAlignment="0" applyProtection="0">
      <alignment horizontal="left"/>
    </xf>
    <xf numFmtId="0" fontId="95" fillId="0" borderId="0" applyNumberFormat="0" applyFont="0" applyFill="0" applyBorder="0" applyAlignment="0" applyProtection="0">
      <alignment horizontal="left"/>
    </xf>
    <xf numFmtId="0" fontId="95" fillId="0" borderId="0" applyNumberFormat="0" applyFont="0" applyFill="0" applyBorder="0" applyAlignment="0" applyProtection="0">
      <alignment horizontal="left"/>
    </xf>
    <xf numFmtId="0" fontId="95" fillId="0" borderId="0" applyNumberFormat="0" applyFont="0" applyFill="0" applyBorder="0" applyAlignment="0" applyProtection="0">
      <alignment horizontal="left"/>
    </xf>
    <xf numFmtId="0" fontId="95" fillId="0" borderId="0" applyNumberFormat="0" applyFont="0" applyFill="0" applyBorder="0" applyAlignment="0" applyProtection="0">
      <alignment horizontal="left"/>
    </xf>
    <xf numFmtId="0" fontId="95" fillId="0" borderId="0" applyNumberFormat="0" applyFont="0" applyFill="0" applyBorder="0" applyAlignment="0" applyProtection="0">
      <alignment horizontal="left"/>
    </xf>
    <xf numFmtId="0" fontId="95" fillId="0" borderId="0" applyNumberFormat="0" applyFont="0" applyFill="0" applyBorder="0" applyAlignment="0" applyProtection="0">
      <alignment horizontal="left"/>
    </xf>
    <xf numFmtId="0" fontId="95" fillId="0" borderId="0" applyNumberFormat="0" applyFont="0" applyFill="0" applyBorder="0" applyAlignment="0" applyProtection="0">
      <alignment horizontal="left"/>
    </xf>
    <xf numFmtId="0" fontId="95" fillId="0" borderId="0" applyNumberFormat="0" applyFont="0" applyFill="0" applyBorder="0" applyAlignment="0" applyProtection="0">
      <alignment horizontal="left"/>
    </xf>
    <xf numFmtId="0" fontId="95" fillId="0" borderId="0" applyNumberFormat="0" applyFont="0" applyFill="0" applyBorder="0" applyAlignment="0" applyProtection="0">
      <alignment horizontal="left"/>
    </xf>
    <xf numFmtId="0" fontId="95" fillId="0" borderId="0" applyNumberFormat="0" applyFont="0" applyFill="0" applyBorder="0" applyAlignment="0" applyProtection="0">
      <alignment horizontal="left"/>
    </xf>
    <xf numFmtId="15" fontId="95" fillId="0" borderId="0" applyFont="0" applyFill="0" applyBorder="0" applyAlignment="0" applyProtection="0"/>
    <xf numFmtId="15" fontId="95" fillId="0" borderId="0" applyFont="0" applyFill="0" applyBorder="0" applyAlignment="0" applyProtection="0"/>
    <xf numFmtId="15" fontId="95" fillId="0" borderId="0" applyFont="0" applyFill="0" applyBorder="0" applyAlignment="0" applyProtection="0"/>
    <xf numFmtId="15" fontId="95" fillId="0" borderId="0" applyFont="0" applyFill="0" applyBorder="0" applyAlignment="0" applyProtection="0"/>
    <xf numFmtId="15" fontId="95" fillId="0" borderId="0" applyFont="0" applyFill="0" applyBorder="0" applyAlignment="0" applyProtection="0"/>
    <xf numFmtId="15" fontId="95" fillId="0" borderId="0" applyFont="0" applyFill="0" applyBorder="0" applyAlignment="0" applyProtection="0"/>
    <xf numFmtId="15" fontId="95" fillId="0" borderId="0" applyFont="0" applyFill="0" applyBorder="0" applyAlignment="0" applyProtection="0"/>
    <xf numFmtId="15" fontId="95" fillId="0" borderId="0" applyFont="0" applyFill="0" applyBorder="0" applyAlignment="0" applyProtection="0"/>
    <xf numFmtId="15" fontId="95" fillId="0" borderId="0" applyFont="0" applyFill="0" applyBorder="0" applyAlignment="0" applyProtection="0"/>
    <xf numFmtId="15" fontId="95" fillId="0" borderId="0" applyFont="0" applyFill="0" applyBorder="0" applyAlignment="0" applyProtection="0"/>
    <xf numFmtId="15" fontId="95" fillId="0" borderId="0" applyFont="0" applyFill="0" applyBorder="0" applyAlignment="0" applyProtection="0"/>
    <xf numFmtId="15" fontId="95" fillId="0" borderId="0" applyFont="0" applyFill="0" applyBorder="0" applyAlignment="0" applyProtection="0"/>
    <xf numFmtId="4" fontId="95" fillId="0" borderId="0" applyFont="0" applyFill="0" applyBorder="0" applyAlignment="0" applyProtection="0"/>
    <xf numFmtId="4" fontId="95" fillId="0" borderId="0" applyFont="0" applyFill="0" applyBorder="0" applyAlignment="0" applyProtection="0"/>
    <xf numFmtId="4" fontId="95" fillId="0" borderId="0" applyFont="0" applyFill="0" applyBorder="0" applyAlignment="0" applyProtection="0"/>
    <xf numFmtId="4" fontId="95" fillId="0" borderId="0" applyFont="0" applyFill="0" applyBorder="0" applyAlignment="0" applyProtection="0"/>
    <xf numFmtId="4" fontId="95" fillId="0" borderId="0" applyFont="0" applyFill="0" applyBorder="0" applyAlignment="0" applyProtection="0"/>
    <xf numFmtId="4" fontId="95" fillId="0" borderId="0" applyFont="0" applyFill="0" applyBorder="0" applyAlignment="0" applyProtection="0"/>
    <xf numFmtId="4" fontId="95" fillId="0" borderId="0" applyFont="0" applyFill="0" applyBorder="0" applyAlignment="0" applyProtection="0"/>
    <xf numFmtId="4" fontId="95" fillId="0" borderId="0" applyFont="0" applyFill="0" applyBorder="0" applyAlignment="0" applyProtection="0"/>
    <xf numFmtId="4" fontId="95" fillId="0" borderId="0" applyFont="0" applyFill="0" applyBorder="0" applyAlignment="0" applyProtection="0"/>
    <xf numFmtId="4" fontId="95" fillId="0" borderId="0" applyFont="0" applyFill="0" applyBorder="0" applyAlignment="0" applyProtection="0"/>
    <xf numFmtId="4" fontId="95" fillId="0" borderId="0" applyFont="0" applyFill="0" applyBorder="0" applyAlignment="0" applyProtection="0"/>
    <xf numFmtId="4" fontId="95" fillId="0" borderId="0" applyFont="0" applyFill="0" applyBorder="0" applyAlignment="0" applyProtection="0"/>
    <xf numFmtId="0" fontId="126" fillId="0" borderId="41">
      <alignment horizontal="center"/>
    </xf>
    <xf numFmtId="0" fontId="126" fillId="0" borderId="41">
      <alignment horizontal="center"/>
    </xf>
    <xf numFmtId="0" fontId="126" fillId="0" borderId="41">
      <alignment horizontal="center"/>
    </xf>
    <xf numFmtId="0" fontId="126" fillId="0" borderId="41">
      <alignment horizontal="center"/>
    </xf>
    <xf numFmtId="0" fontId="126" fillId="0" borderId="41">
      <alignment horizontal="center"/>
    </xf>
    <xf numFmtId="0" fontId="126" fillId="0" borderId="41">
      <alignment horizontal="center"/>
    </xf>
    <xf numFmtId="0" fontId="126" fillId="0" borderId="41">
      <alignment horizontal="center"/>
    </xf>
    <xf numFmtId="0" fontId="126" fillId="0" borderId="41">
      <alignment horizontal="center"/>
    </xf>
    <xf numFmtId="0" fontId="126" fillId="0" borderId="41">
      <alignment horizontal="center"/>
    </xf>
    <xf numFmtId="0" fontId="126" fillId="0" borderId="41">
      <alignment horizontal="center"/>
    </xf>
    <xf numFmtId="0" fontId="126" fillId="0" borderId="41">
      <alignment horizontal="center"/>
    </xf>
    <xf numFmtId="0" fontId="126" fillId="0" borderId="41">
      <alignment horizontal="center"/>
    </xf>
    <xf numFmtId="3" fontId="95" fillId="0" borderId="0" applyFont="0" applyFill="0" applyBorder="0" applyAlignment="0" applyProtection="0"/>
    <xf numFmtId="3" fontId="95" fillId="0" borderId="0" applyFont="0" applyFill="0" applyBorder="0" applyAlignment="0" applyProtection="0"/>
    <xf numFmtId="3" fontId="95" fillId="0" borderId="0" applyFont="0" applyFill="0" applyBorder="0" applyAlignment="0" applyProtection="0"/>
    <xf numFmtId="3" fontId="95" fillId="0" borderId="0" applyFont="0" applyFill="0" applyBorder="0" applyAlignment="0" applyProtection="0"/>
    <xf numFmtId="3" fontId="95" fillId="0" borderId="0" applyFont="0" applyFill="0" applyBorder="0" applyAlignment="0" applyProtection="0"/>
    <xf numFmtId="3" fontId="95" fillId="0" borderId="0" applyFont="0" applyFill="0" applyBorder="0" applyAlignment="0" applyProtection="0"/>
    <xf numFmtId="3" fontId="95" fillId="0" borderId="0" applyFont="0" applyFill="0" applyBorder="0" applyAlignment="0" applyProtection="0"/>
    <xf numFmtId="3" fontId="95" fillId="0" borderId="0" applyFont="0" applyFill="0" applyBorder="0" applyAlignment="0" applyProtection="0"/>
    <xf numFmtId="3" fontId="95" fillId="0" borderId="0" applyFont="0" applyFill="0" applyBorder="0" applyAlignment="0" applyProtection="0"/>
    <xf numFmtId="3" fontId="95" fillId="0" borderId="0" applyFont="0" applyFill="0" applyBorder="0" applyAlignment="0" applyProtection="0"/>
    <xf numFmtId="3" fontId="95" fillId="0" borderId="0" applyFont="0" applyFill="0" applyBorder="0" applyAlignment="0" applyProtection="0"/>
    <xf numFmtId="3" fontId="95" fillId="0" borderId="0" applyFont="0" applyFill="0" applyBorder="0" applyAlignment="0" applyProtection="0"/>
    <xf numFmtId="0" fontId="95" fillId="75" borderId="0" applyNumberFormat="0" applyFont="0" applyBorder="0" applyAlignment="0" applyProtection="0"/>
    <xf numFmtId="0" fontId="95" fillId="75" borderId="0" applyNumberFormat="0" applyFont="0" applyBorder="0" applyAlignment="0" applyProtection="0"/>
    <xf numFmtId="0" fontId="95" fillId="75" borderId="0" applyNumberFormat="0" applyFont="0" applyBorder="0" applyAlignment="0" applyProtection="0"/>
    <xf numFmtId="0" fontId="95" fillId="75" borderId="0" applyNumberFormat="0" applyFont="0" applyBorder="0" applyAlignment="0" applyProtection="0"/>
    <xf numFmtId="0" fontId="95" fillId="75" borderId="0" applyNumberFormat="0" applyFont="0" applyBorder="0" applyAlignment="0" applyProtection="0"/>
    <xf numFmtId="0" fontId="95" fillId="75" borderId="0" applyNumberFormat="0" applyFont="0" applyBorder="0" applyAlignment="0" applyProtection="0"/>
    <xf numFmtId="0" fontId="95" fillId="75" borderId="0" applyNumberFormat="0" applyFont="0" applyBorder="0" applyAlignment="0" applyProtection="0"/>
    <xf numFmtId="0" fontId="95" fillId="75" borderId="0" applyNumberFormat="0" applyFont="0" applyBorder="0" applyAlignment="0" applyProtection="0"/>
    <xf numFmtId="0" fontId="95" fillId="75" borderId="0" applyNumberFormat="0" applyFont="0" applyBorder="0" applyAlignment="0" applyProtection="0"/>
    <xf numFmtId="0" fontId="95" fillId="75" borderId="0" applyNumberFormat="0" applyFont="0" applyBorder="0" applyAlignment="0" applyProtection="0"/>
    <xf numFmtId="0" fontId="95" fillId="75" borderId="0" applyNumberFormat="0" applyFont="0" applyBorder="0" applyAlignment="0" applyProtection="0"/>
    <xf numFmtId="0" fontId="95" fillId="75" borderId="0" applyNumberFormat="0" applyFont="0" applyBorder="0" applyAlignment="0" applyProtection="0"/>
    <xf numFmtId="180" fontId="35" fillId="0" borderId="0" applyFill="0" applyBorder="0">
      <alignment horizontal="right" vertical="center"/>
    </xf>
    <xf numFmtId="180" fontId="35" fillId="0" borderId="0" applyFill="0" applyBorder="0">
      <alignment vertical="center"/>
    </xf>
    <xf numFmtId="180" fontId="35" fillId="0" borderId="0" applyFill="0" applyBorder="0">
      <alignment vertical="center"/>
    </xf>
    <xf numFmtId="195" fontId="35" fillId="0" borderId="0" applyFill="0" applyBorder="0">
      <alignment horizontal="right" vertical="center"/>
    </xf>
    <xf numFmtId="181" fontId="35" fillId="0" borderId="0" applyFill="0" applyBorder="0">
      <alignment vertical="center"/>
    </xf>
    <xf numFmtId="181" fontId="35" fillId="0" borderId="0" applyFill="0" applyBorder="0">
      <alignment vertical="center"/>
    </xf>
    <xf numFmtId="182" fontId="35" fillId="0" borderId="0" applyFill="0" applyBorder="0">
      <alignment horizontal="right" vertical="center"/>
    </xf>
    <xf numFmtId="182" fontId="35" fillId="0" borderId="0" applyFill="0" applyBorder="0">
      <alignment vertical="center"/>
    </xf>
    <xf numFmtId="182" fontId="35" fillId="0" borderId="0" applyFill="0" applyBorder="0">
      <alignment vertical="center"/>
    </xf>
    <xf numFmtId="183" fontId="35" fillId="0" borderId="0" applyFill="0" applyBorder="0">
      <alignment horizontal="right" vertical="center"/>
    </xf>
    <xf numFmtId="183" fontId="35" fillId="0" borderId="0" applyFill="0" applyBorder="0">
      <alignment vertical="center"/>
    </xf>
    <xf numFmtId="183" fontId="35" fillId="0" borderId="0" applyFill="0" applyBorder="0">
      <alignment vertical="center"/>
    </xf>
    <xf numFmtId="184" fontId="35" fillId="0" borderId="0" applyFill="0" applyBorder="0">
      <alignment horizontal="right" vertical="center"/>
    </xf>
    <xf numFmtId="184" fontId="35" fillId="0" borderId="0" applyFill="0" applyBorder="0">
      <alignment vertical="center"/>
    </xf>
    <xf numFmtId="184" fontId="35" fillId="0" borderId="0" applyFill="0" applyBorder="0">
      <alignment vertical="center"/>
    </xf>
    <xf numFmtId="188" fontId="35" fillId="0" borderId="0" applyFill="0" applyBorder="0">
      <alignment horizontal="right" vertical="center"/>
    </xf>
    <xf numFmtId="185" fontId="35" fillId="0" borderId="0" applyFill="0" applyBorder="0">
      <alignment vertical="center"/>
    </xf>
    <xf numFmtId="185" fontId="35" fillId="0" borderId="0" applyFill="0" applyBorder="0">
      <alignment vertical="center"/>
    </xf>
    <xf numFmtId="0" fontId="121" fillId="0" borderId="0" applyFill="0" applyBorder="0">
      <alignment horizontal="left" vertical="center"/>
    </xf>
    <xf numFmtId="0" fontId="121" fillId="0" borderId="0" applyFill="0" applyBorder="0">
      <alignment vertical="center"/>
    </xf>
    <xf numFmtId="0" fontId="121" fillId="0" borderId="0" applyFill="0" applyBorder="0">
      <alignment vertical="center"/>
    </xf>
    <xf numFmtId="0" fontId="121" fillId="0" borderId="0" applyFill="0" applyBorder="0">
      <alignment vertical="center"/>
    </xf>
    <xf numFmtId="0" fontId="121" fillId="0" borderId="0" applyFill="0" applyBorder="0">
      <alignment vertical="center"/>
    </xf>
    <xf numFmtId="0" fontId="121" fillId="0" borderId="0" applyFill="0" applyBorder="0">
      <alignment horizontal="left" vertical="center"/>
    </xf>
    <xf numFmtId="0" fontId="124" fillId="0" borderId="0" applyFill="0" applyBorder="0">
      <alignment horizontal="left" vertical="center"/>
    </xf>
    <xf numFmtId="0" fontId="124" fillId="0" borderId="0" applyFill="0" applyBorder="0">
      <alignment vertical="center"/>
    </xf>
    <xf numFmtId="0" fontId="124" fillId="0" borderId="0" applyFill="0" applyBorder="0">
      <alignment horizontal="left" vertical="center"/>
    </xf>
    <xf numFmtId="0" fontId="124" fillId="0" borderId="0" applyFill="0" applyBorder="0">
      <alignment vertical="center"/>
    </xf>
    <xf numFmtId="0" fontId="124" fillId="0" borderId="0" applyFill="0" applyBorder="0">
      <alignment vertical="center"/>
    </xf>
    <xf numFmtId="0" fontId="124" fillId="0" borderId="0" applyFill="0" applyBorder="0">
      <alignment vertical="center"/>
    </xf>
    <xf numFmtId="0" fontId="124" fillId="0" borderId="0" applyFill="0" applyBorder="0">
      <alignment horizontal="left" vertical="center"/>
    </xf>
    <xf numFmtId="0" fontId="127" fillId="76" borderId="0"/>
    <xf numFmtId="0" fontId="35" fillId="0" borderId="0" applyFill="0" applyBorder="0">
      <alignment vertical="center"/>
      <protection locked="0"/>
    </xf>
    <xf numFmtId="0" fontId="35" fillId="0" borderId="0" applyFill="0" applyBorder="0">
      <alignment vertical="center"/>
      <protection locked="0"/>
    </xf>
    <xf numFmtId="0" fontId="128" fillId="0" borderId="0" applyBorder="0" applyProtection="0">
      <alignment vertical="center"/>
    </xf>
    <xf numFmtId="0" fontId="128" fillId="0" borderId="1" applyBorder="0" applyProtection="0">
      <alignment horizontal="right" vertical="center"/>
    </xf>
    <xf numFmtId="0" fontId="129" fillId="77" borderId="0" applyBorder="0" applyProtection="0">
      <alignment horizontal="centerContinuous" vertical="center"/>
    </xf>
    <xf numFmtId="0" fontId="129" fillId="78" borderId="1" applyBorder="0" applyProtection="0">
      <alignment horizontal="centerContinuous" vertical="center"/>
    </xf>
    <xf numFmtId="0" fontId="130" fillId="0" borderId="0" applyFill="0" applyBorder="0" applyProtection="0">
      <alignment horizontal="left"/>
    </xf>
    <xf numFmtId="0" fontId="53" fillId="0" borderId="2" applyFill="0" applyBorder="0" applyProtection="0">
      <alignment horizontal="left" vertical="top"/>
    </xf>
    <xf numFmtId="0" fontId="127" fillId="79" borderId="0">
      <alignment horizontal="left" vertical="center"/>
      <protection locked="0"/>
    </xf>
    <xf numFmtId="0" fontId="131" fillId="80" borderId="0">
      <alignment vertical="center"/>
      <protection locked="0"/>
    </xf>
    <xf numFmtId="38" fontId="132" fillId="0" borderId="0" applyNumberFormat="0" applyFill="0" applyBorder="0" applyAlignment="0" applyProtection="0"/>
    <xf numFmtId="40" fontId="133" fillId="0" borderId="0"/>
    <xf numFmtId="0" fontId="134" fillId="0" borderId="0" applyNumberFormat="0" applyFill="0" applyBorder="0" applyAlignment="0" applyProtection="0"/>
    <xf numFmtId="0" fontId="12"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5" fillId="0" borderId="0" applyFill="0" applyBorder="0">
      <alignment horizontal="left" vertical="center"/>
      <protection locked="0"/>
    </xf>
    <xf numFmtId="0" fontId="75" fillId="0" borderId="0" applyFill="0" applyBorder="0">
      <alignment vertical="center"/>
    </xf>
    <xf numFmtId="0" fontId="75" fillId="0" borderId="0" applyFill="0" applyBorder="0">
      <alignment vertical="center"/>
    </xf>
    <xf numFmtId="0" fontId="76" fillId="0" borderId="0" applyFill="0" applyBorder="0">
      <alignment horizontal="left" vertical="center"/>
      <protection locked="0"/>
    </xf>
    <xf numFmtId="0" fontId="76" fillId="0" borderId="0" applyFill="0" applyBorder="0">
      <alignment vertical="center"/>
    </xf>
    <xf numFmtId="0" fontId="76" fillId="0" borderId="0" applyFill="0" applyBorder="0">
      <alignment horizontal="left" vertical="center"/>
      <protection locked="0"/>
    </xf>
    <xf numFmtId="0" fontId="76" fillId="0" borderId="0" applyFill="0" applyBorder="0">
      <alignment vertical="center"/>
    </xf>
    <xf numFmtId="0" fontId="136" fillId="0" borderId="0" applyFill="0" applyBorder="0">
      <alignment horizontal="left" vertical="center"/>
      <protection locked="0"/>
    </xf>
    <xf numFmtId="0" fontId="77" fillId="0" borderId="0" applyFill="0" applyBorder="0">
      <alignment vertical="center"/>
    </xf>
    <xf numFmtId="0" fontId="77" fillId="0" borderId="0" applyFill="0" applyBorder="0">
      <alignment vertical="center"/>
    </xf>
    <xf numFmtId="0" fontId="77" fillId="0" borderId="0" applyFill="0" applyBorder="0">
      <alignment horizontal="left" vertical="center"/>
      <protection locked="0"/>
    </xf>
    <xf numFmtId="0" fontId="137" fillId="0" borderId="0" applyFill="0" applyBorder="0">
      <alignment horizontal="left" vertical="center"/>
      <protection locked="0"/>
    </xf>
    <xf numFmtId="0" fontId="77" fillId="0" borderId="0" applyFill="0" applyBorder="0">
      <alignment vertical="center"/>
    </xf>
    <xf numFmtId="0" fontId="77" fillId="0" borderId="0" applyFill="0" applyBorder="0">
      <alignment vertical="center"/>
    </xf>
    <xf numFmtId="0" fontId="138" fillId="0" borderId="0" applyFill="0" applyBorder="0">
      <alignment horizontal="left" vertical="center"/>
      <protection locked="0"/>
    </xf>
    <xf numFmtId="0" fontId="139" fillId="0" borderId="42" applyNumberFormat="0" applyFill="0" applyAlignment="0" applyProtection="0"/>
    <xf numFmtId="0" fontId="3" fillId="0" borderId="12" applyNumberFormat="0" applyFill="0" applyAlignment="0" applyProtection="0"/>
    <xf numFmtId="0" fontId="139" fillId="0" borderId="42" applyNumberFormat="0" applyFill="0" applyAlignment="0" applyProtection="0"/>
    <xf numFmtId="0" fontId="139" fillId="0" borderId="42" applyNumberFormat="0" applyFill="0" applyAlignment="0" applyProtection="0"/>
    <xf numFmtId="0" fontId="140" fillId="0" borderId="0" applyNumberFormat="0" applyFill="0" applyBorder="0" applyAlignment="0" applyProtection="0"/>
    <xf numFmtId="0" fontId="2"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185" fontId="35" fillId="0" borderId="0" applyFill="0" applyBorder="0">
      <alignment vertical="center"/>
    </xf>
    <xf numFmtId="185" fontId="35" fillId="0" borderId="0" applyFill="0" applyBorder="0">
      <alignment vertical="center"/>
    </xf>
  </cellStyleXfs>
  <cellXfs count="333">
    <xf numFmtId="0" fontId="0" fillId="0" borderId="0" xfId="0"/>
    <xf numFmtId="0" fontId="0" fillId="0" borderId="0" xfId="0" applyAlignment="1">
      <alignment horizontal="center"/>
    </xf>
    <xf numFmtId="167" fontId="0" fillId="0" borderId="0" xfId="1" applyNumberFormat="1" applyFont="1"/>
    <xf numFmtId="0" fontId="0" fillId="2" borderId="0" xfId="0" applyFill="1"/>
    <xf numFmtId="0" fontId="0" fillId="0" borderId="0" xfId="0" applyFill="1"/>
    <xf numFmtId="10" fontId="0" fillId="0" borderId="0" xfId="0" applyNumberFormat="1"/>
    <xf numFmtId="168" fontId="0" fillId="0" borderId="0" xfId="0" applyNumberFormat="1"/>
    <xf numFmtId="167" fontId="0" fillId="0" borderId="0" xfId="0" applyNumberFormat="1"/>
    <xf numFmtId="167" fontId="3" fillId="0" borderId="0" xfId="0" applyNumberFormat="1" applyFont="1"/>
    <xf numFmtId="0" fontId="3" fillId="0" borderId="0" xfId="0" applyFont="1"/>
    <xf numFmtId="0" fontId="0" fillId="0" borderId="0" xfId="0" quotePrefix="1"/>
    <xf numFmtId="167" fontId="3" fillId="0" borderId="0" xfId="1" applyNumberFormat="1" applyFont="1"/>
    <xf numFmtId="0" fontId="0" fillId="0" borderId="1" xfId="0" applyBorder="1"/>
    <xf numFmtId="167" fontId="0" fillId="0" borderId="1" xfId="1" applyNumberFormat="1" applyFont="1" applyBorder="1"/>
    <xf numFmtId="0" fontId="0" fillId="0" borderId="0" xfId="0" applyAlignment="1">
      <alignment horizontal="left" indent="1"/>
    </xf>
    <xf numFmtId="0" fontId="2" fillId="0" borderId="0" xfId="0" applyFont="1" applyAlignment="1">
      <alignment horizontal="left" indent="1"/>
    </xf>
    <xf numFmtId="164" fontId="0" fillId="0" borderId="0" xfId="0" applyNumberFormat="1"/>
    <xf numFmtId="164" fontId="0" fillId="0" borderId="0" xfId="1" applyFont="1"/>
    <xf numFmtId="167" fontId="0" fillId="4" borderId="0" xfId="1" applyNumberFormat="1" applyFont="1" applyFill="1"/>
    <xf numFmtId="0" fontId="4" fillId="0" borderId="0" xfId="0" applyFont="1"/>
    <xf numFmtId="164" fontId="3" fillId="0" borderId="0" xfId="0" applyNumberFormat="1" applyFont="1"/>
    <xf numFmtId="0" fontId="0" fillId="0" borderId="0" xfId="0" quotePrefix="1" applyAlignment="1">
      <alignment horizontal="center"/>
    </xf>
    <xf numFmtId="0" fontId="0" fillId="0" borderId="0" xfId="0" applyFill="1" applyAlignment="1">
      <alignment horizontal="center"/>
    </xf>
    <xf numFmtId="164" fontId="0" fillId="0" borderId="1" xfId="0" applyNumberFormat="1" applyBorder="1"/>
    <xf numFmtId="1" fontId="0" fillId="0" borderId="0" xfId="0" applyNumberFormat="1"/>
    <xf numFmtId="167" fontId="0" fillId="0" borderId="0" xfId="1" applyNumberFormat="1" applyFont="1" applyFill="1"/>
    <xf numFmtId="167" fontId="0" fillId="3" borderId="0" xfId="1" applyNumberFormat="1" applyFont="1" applyFill="1"/>
    <xf numFmtId="0" fontId="5" fillId="0" borderId="0" xfId="0" applyFont="1"/>
    <xf numFmtId="0" fontId="0" fillId="5" borderId="0" xfId="0" applyFill="1"/>
    <xf numFmtId="0" fontId="0" fillId="0" borderId="0" xfId="0" applyBorder="1"/>
    <xf numFmtId="0" fontId="0" fillId="0" borderId="0" xfId="0" applyBorder="1" applyAlignment="1"/>
    <xf numFmtId="0" fontId="0" fillId="0" borderId="0" xfId="0" applyBorder="1" applyAlignment="1">
      <alignment horizontal="center"/>
    </xf>
    <xf numFmtId="10" fontId="0" fillId="0" borderId="0" xfId="0" applyNumberFormat="1" applyBorder="1"/>
    <xf numFmtId="164" fontId="0" fillId="0" borderId="0" xfId="0" applyNumberFormat="1" applyBorder="1"/>
    <xf numFmtId="169" fontId="0" fillId="0" borderId="0" xfId="0" applyNumberFormat="1"/>
    <xf numFmtId="10" fontId="0" fillId="0" borderId="0" xfId="2" applyNumberFormat="1" applyFont="1" applyFill="1"/>
    <xf numFmtId="167" fontId="0" fillId="0" borderId="0" xfId="0" applyNumberFormat="1" applyFill="1"/>
    <xf numFmtId="0" fontId="8" fillId="0" borderId="0" xfId="0" applyFont="1"/>
    <xf numFmtId="10" fontId="0" fillId="7" borderId="0" xfId="0" applyNumberFormat="1" applyFill="1"/>
    <xf numFmtId="0" fontId="0" fillId="0" borderId="2" xfId="0" applyBorder="1" applyAlignment="1">
      <alignment horizontal="center"/>
    </xf>
    <xf numFmtId="168" fontId="0" fillId="0" borderId="2" xfId="0" applyNumberFormat="1" applyBorder="1"/>
    <xf numFmtId="0" fontId="0" fillId="0" borderId="2" xfId="0" quotePrefix="1" applyBorder="1" applyAlignment="1">
      <alignment horizontal="center"/>
    </xf>
    <xf numFmtId="167" fontId="3" fillId="0" borderId="2" xfId="0" applyNumberFormat="1" applyFont="1" applyBorder="1"/>
    <xf numFmtId="167" fontId="0" fillId="7" borderId="0" xfId="1" applyNumberFormat="1" applyFont="1" applyFill="1"/>
    <xf numFmtId="0" fontId="0" fillId="6" borderId="0" xfId="0" applyFill="1" applyAlignment="1">
      <alignment wrapText="1"/>
    </xf>
    <xf numFmtId="167" fontId="0" fillId="6" borderId="0" xfId="1" applyNumberFormat="1" applyFont="1" applyFill="1"/>
    <xf numFmtId="164" fontId="0" fillId="7" borderId="0" xfId="1" applyFont="1" applyFill="1"/>
    <xf numFmtId="169" fontId="0" fillId="7" borderId="0" xfId="0" applyNumberFormat="1" applyFill="1"/>
    <xf numFmtId="164" fontId="0" fillId="7" borderId="1" xfId="1" applyFont="1" applyFill="1" applyBorder="1"/>
    <xf numFmtId="0" fontId="0" fillId="0" borderId="3" xfId="0" applyBorder="1" applyAlignment="1">
      <alignment horizontal="center"/>
    </xf>
    <xf numFmtId="10" fontId="0" fillId="7" borderId="3" xfId="0" applyNumberFormat="1" applyFill="1" applyBorder="1"/>
    <xf numFmtId="0" fontId="2" fillId="0" borderId="0" xfId="0" applyFont="1"/>
    <xf numFmtId="164" fontId="0" fillId="2" borderId="0" xfId="0" applyNumberFormat="1" applyFill="1"/>
    <xf numFmtId="164" fontId="0" fillId="8" borderId="0" xfId="0" applyNumberFormat="1" applyFill="1"/>
    <xf numFmtId="0" fontId="0" fillId="7" borderId="0" xfId="0" applyFill="1" applyBorder="1"/>
    <xf numFmtId="0" fontId="0" fillId="0" borderId="0" xfId="0" applyFill="1" applyBorder="1"/>
    <xf numFmtId="164" fontId="11" fillId="0" borderId="0" xfId="0" applyNumberFormat="1" applyFont="1" applyFill="1" applyBorder="1"/>
    <xf numFmtId="0" fontId="8" fillId="0" borderId="0" xfId="0" applyFont="1" applyFill="1" applyBorder="1"/>
    <xf numFmtId="0" fontId="5" fillId="0" borderId="0" xfId="0" applyFont="1" applyFill="1" applyBorder="1"/>
    <xf numFmtId="0" fontId="0" fillId="0" borderId="0" xfId="0" applyFont="1" applyFill="1" applyBorder="1"/>
    <xf numFmtId="164" fontId="0" fillId="7" borderId="0" xfId="0" applyNumberFormat="1" applyFill="1"/>
    <xf numFmtId="164" fontId="0" fillId="7" borderId="0" xfId="0" applyNumberFormat="1" applyFill="1" applyBorder="1"/>
    <xf numFmtId="1" fontId="0" fillId="7" borderId="0" xfId="0" applyNumberFormat="1" applyFill="1"/>
    <xf numFmtId="0" fontId="0" fillId="7" borderId="0" xfId="0" applyFill="1"/>
    <xf numFmtId="167" fontId="0" fillId="7" borderId="0" xfId="0" applyNumberFormat="1" applyFill="1"/>
    <xf numFmtId="167" fontId="11" fillId="7" borderId="0" xfId="1" applyNumberFormat="1" applyFont="1" applyFill="1"/>
    <xf numFmtId="164" fontId="0" fillId="9" borderId="0" xfId="0" applyNumberFormat="1" applyFill="1"/>
    <xf numFmtId="0" fontId="0" fillId="7" borderId="0" xfId="0" quotePrefix="1" applyFill="1"/>
    <xf numFmtId="164" fontId="3" fillId="0" borderId="0" xfId="1" applyNumberFormat="1" applyFont="1"/>
    <xf numFmtId="10" fontId="0" fillId="0" borderId="0" xfId="2" applyNumberFormat="1" applyFont="1"/>
    <xf numFmtId="10" fontId="0" fillId="0" borderId="0" xfId="0" applyNumberFormat="1" applyFill="1"/>
    <xf numFmtId="10" fontId="0" fillId="0" borderId="3" xfId="0" applyNumberFormat="1" applyFill="1" applyBorder="1"/>
    <xf numFmtId="10" fontId="0" fillId="0" borderId="2" xfId="2" applyNumberFormat="1" applyFont="1" applyBorder="1"/>
    <xf numFmtId="10" fontId="0" fillId="0" borderId="2" xfId="0" applyNumberFormat="1" applyBorder="1"/>
    <xf numFmtId="10" fontId="0" fillId="0" borderId="0" xfId="2" applyNumberFormat="1" applyFont="1" applyBorder="1"/>
    <xf numFmtId="10" fontId="0" fillId="0" borderId="2" xfId="2" applyNumberFormat="1" applyFont="1" applyFill="1" applyBorder="1"/>
    <xf numFmtId="0" fontId="10" fillId="0" borderId="0" xfId="6" applyFill="1"/>
    <xf numFmtId="164" fontId="10" fillId="0" borderId="0" xfId="6" applyNumberFormat="1" applyFill="1"/>
    <xf numFmtId="0" fontId="10" fillId="0" borderId="0" xfId="6" applyFont="1" applyFill="1" applyAlignment="1">
      <alignment horizontal="right"/>
    </xf>
    <xf numFmtId="0" fontId="10" fillId="6" borderId="0" xfId="6" applyFill="1"/>
    <xf numFmtId="0" fontId="26" fillId="0" borderId="13" xfId="6" applyFont="1" applyFill="1" applyBorder="1" applyAlignment="1">
      <alignment horizontal="center"/>
    </xf>
    <xf numFmtId="0" fontId="26" fillId="0" borderId="15" xfId="6" applyFont="1" applyFill="1" applyBorder="1" applyAlignment="1">
      <alignment horizontal="center"/>
    </xf>
    <xf numFmtId="0" fontId="26" fillId="0" borderId="13" xfId="6" applyFont="1" applyFill="1" applyBorder="1" applyAlignment="1">
      <alignment horizontal="right"/>
    </xf>
    <xf numFmtId="0" fontId="26" fillId="0" borderId="0" xfId="6" applyFont="1" applyFill="1" applyAlignment="1">
      <alignment horizontal="right"/>
    </xf>
    <xf numFmtId="0" fontId="28" fillId="0" borderId="0" xfId="8" applyFont="1" applyFill="1"/>
    <xf numFmtId="0" fontId="26" fillId="0" borderId="16" xfId="6" applyFont="1" applyFill="1" applyBorder="1" applyAlignment="1">
      <alignment horizontal="center"/>
    </xf>
    <xf numFmtId="0" fontId="10" fillId="0" borderId="17" xfId="6" applyFill="1" applyBorder="1"/>
    <xf numFmtId="0" fontId="10" fillId="0" borderId="18" xfId="6" applyFill="1" applyBorder="1"/>
    <xf numFmtId="0" fontId="10" fillId="0" borderId="18" xfId="6" applyFont="1" applyFill="1" applyBorder="1" applyAlignment="1">
      <alignment horizontal="center"/>
    </xf>
    <xf numFmtId="0" fontId="10" fillId="0" borderId="16" xfId="6" applyFill="1" applyBorder="1"/>
    <xf numFmtId="0" fontId="3" fillId="0" borderId="0" xfId="0" applyFont="1" applyFill="1" applyBorder="1" applyAlignment="1">
      <alignment horizontal="center"/>
    </xf>
    <xf numFmtId="0" fontId="3" fillId="0" borderId="0" xfId="0" applyFont="1" applyFill="1" applyAlignment="1">
      <alignment horizontal="center"/>
    </xf>
    <xf numFmtId="170" fontId="10" fillId="0" borderId="0" xfId="6" applyNumberFormat="1" applyFill="1" applyAlignment="1">
      <alignment horizontal="center"/>
    </xf>
    <xf numFmtId="172" fontId="10" fillId="41" borderId="0" xfId="7" applyNumberFormat="1" applyFont="1" applyFill="1" applyBorder="1" applyAlignment="1">
      <alignment horizontal="right" vertical="center"/>
    </xf>
    <xf numFmtId="173" fontId="10" fillId="0" borderId="0" xfId="7" applyNumberFormat="1" applyFont="1" applyFill="1" applyBorder="1" applyAlignment="1">
      <alignment horizontal="right" vertical="center"/>
    </xf>
    <xf numFmtId="173" fontId="10" fillId="0" borderId="0" xfId="6" applyNumberFormat="1" applyFill="1"/>
    <xf numFmtId="172" fontId="10" fillId="0" borderId="0" xfId="7" applyNumberFormat="1" applyFont="1" applyFill="1" applyBorder="1" applyAlignment="1">
      <alignment horizontal="right" vertical="center"/>
    </xf>
    <xf numFmtId="10" fontId="0" fillId="0" borderId="2" xfId="9" applyNumberFormat="1" applyFont="1" applyFill="1" applyBorder="1"/>
    <xf numFmtId="170" fontId="10" fillId="0" borderId="3" xfId="6" applyNumberFormat="1" applyFill="1" applyBorder="1"/>
    <xf numFmtId="170" fontId="10" fillId="0" borderId="3" xfId="7" applyNumberFormat="1" applyFont="1" applyFill="1" applyBorder="1" applyAlignment="1">
      <alignment horizontal="right" vertical="center"/>
    </xf>
    <xf numFmtId="170" fontId="10" fillId="0" borderId="19" xfId="6" applyNumberFormat="1" applyFill="1" applyBorder="1" applyAlignment="1">
      <alignment horizontal="center"/>
    </xf>
    <xf numFmtId="170" fontId="10" fillId="0" borderId="0" xfId="7" applyNumberFormat="1" applyFont="1" applyFill="1" applyBorder="1" applyAlignment="1">
      <alignment horizontal="right" vertical="center"/>
    </xf>
    <xf numFmtId="171" fontId="11" fillId="0" borderId="19" xfId="7" applyNumberFormat="1" applyFont="1" applyFill="1" applyBorder="1" applyAlignment="1">
      <alignment horizontal="center"/>
    </xf>
    <xf numFmtId="164" fontId="26" fillId="0" borderId="20" xfId="6" applyNumberFormat="1" applyFont="1" applyFill="1" applyBorder="1"/>
    <xf numFmtId="0" fontId="10" fillId="0" borderId="19" xfId="6" applyFont="1" applyFill="1" applyBorder="1"/>
    <xf numFmtId="0" fontId="10" fillId="0" borderId="2" xfId="6" applyFill="1" applyBorder="1"/>
    <xf numFmtId="0" fontId="10" fillId="0" borderId="3" xfId="6" applyFill="1" applyBorder="1"/>
    <xf numFmtId="0" fontId="10" fillId="0" borderId="19" xfId="6" applyFill="1" applyBorder="1"/>
    <xf numFmtId="172" fontId="10" fillId="41" borderId="20" xfId="6" applyNumberFormat="1" applyFill="1" applyBorder="1"/>
    <xf numFmtId="172" fontId="10" fillId="0" borderId="20" xfId="6" applyNumberFormat="1" applyFill="1" applyBorder="1"/>
    <xf numFmtId="170" fontId="29" fillId="0" borderId="0" xfId="6" applyNumberFormat="1" applyFont="1" applyFill="1" applyBorder="1"/>
    <xf numFmtId="164" fontId="26" fillId="0" borderId="22" xfId="6" applyNumberFormat="1" applyFont="1" applyFill="1" applyBorder="1"/>
    <xf numFmtId="0" fontId="10" fillId="0" borderId="16" xfId="6" applyFont="1" applyFill="1" applyBorder="1"/>
    <xf numFmtId="10" fontId="0" fillId="0" borderId="23" xfId="9" applyNumberFormat="1" applyFont="1" applyFill="1" applyBorder="1"/>
    <xf numFmtId="170" fontId="26" fillId="0" borderId="21" xfId="7" applyNumberFormat="1" applyFont="1" applyFill="1" applyBorder="1" applyAlignment="1">
      <alignment horizontal="right" vertical="center"/>
    </xf>
    <xf numFmtId="0" fontId="29" fillId="0" borderId="0" xfId="6" applyFont="1" applyFill="1" applyAlignment="1">
      <alignment horizontal="center"/>
    </xf>
    <xf numFmtId="0" fontId="10" fillId="0" borderId="0" xfId="6" applyFont="1" applyFill="1"/>
    <xf numFmtId="0" fontId="26" fillId="0" borderId="0" xfId="6" applyFont="1" applyFill="1"/>
    <xf numFmtId="0" fontId="30" fillId="0" borderId="0" xfId="8" applyFont="1" applyFill="1"/>
    <xf numFmtId="0" fontId="26" fillId="0" borderId="20" xfId="6" applyFont="1" applyFill="1" applyBorder="1" applyAlignment="1">
      <alignment horizontal="right"/>
    </xf>
    <xf numFmtId="171" fontId="0" fillId="0" borderId="19" xfId="7" applyNumberFormat="1" applyFont="1" applyFill="1" applyBorder="1" applyAlignment="1">
      <alignment horizontal="center"/>
    </xf>
    <xf numFmtId="170" fontId="10" fillId="0" borderId="20" xfId="6" applyNumberFormat="1" applyFill="1" applyBorder="1"/>
    <xf numFmtId="172" fontId="26" fillId="0" borderId="21" xfId="7" applyNumberFormat="1" applyFont="1" applyFill="1" applyBorder="1" applyAlignment="1">
      <alignment horizontal="right" vertical="center"/>
    </xf>
    <xf numFmtId="3" fontId="10" fillId="0" borderId="0" xfId="6" applyNumberFormat="1" applyFill="1"/>
    <xf numFmtId="170" fontId="10" fillId="0" borderId="0" xfId="6" applyNumberFormat="1" applyFill="1"/>
    <xf numFmtId="164" fontId="0" fillId="0" borderId="0" xfId="0" applyNumberFormat="1" applyFill="1"/>
    <xf numFmtId="216" fontId="0" fillId="0" borderId="0" xfId="0" applyNumberFormat="1"/>
    <xf numFmtId="217" fontId="0" fillId="0" borderId="0" xfId="0" applyNumberFormat="1"/>
    <xf numFmtId="164" fontId="26" fillId="0" borderId="21" xfId="7" applyNumberFormat="1" applyFont="1" applyFill="1" applyBorder="1" applyAlignment="1">
      <alignment horizontal="right" vertical="center"/>
    </xf>
    <xf numFmtId="0" fontId="0" fillId="81" borderId="0" xfId="0" applyFill="1"/>
    <xf numFmtId="0" fontId="3" fillId="81" borderId="0" xfId="0" applyFont="1" applyFill="1"/>
    <xf numFmtId="0" fontId="0" fillId="81" borderId="43" xfId="0" applyFill="1" applyBorder="1"/>
    <xf numFmtId="0" fontId="0" fillId="9" borderId="0" xfId="0" applyFill="1"/>
    <xf numFmtId="0" fontId="0" fillId="0" borderId="0" xfId="0" applyAlignment="1"/>
    <xf numFmtId="0" fontId="3" fillId="5" borderId="0" xfId="0" applyFont="1" applyFill="1"/>
    <xf numFmtId="0" fontId="0" fillId="3" borderId="0" xfId="0" applyFill="1"/>
    <xf numFmtId="0" fontId="10" fillId="0" borderId="0" xfId="6" applyFill="1" applyAlignment="1">
      <alignment horizontal="right"/>
    </xf>
    <xf numFmtId="0" fontId="26" fillId="0" borderId="20" xfId="6" applyNumberFormat="1" applyFont="1" applyFill="1" applyBorder="1" applyAlignment="1">
      <alignment horizontal="right"/>
    </xf>
    <xf numFmtId="164" fontId="10" fillId="0" borderId="0" xfId="1" applyFont="1" applyFill="1"/>
    <xf numFmtId="167" fontId="0" fillId="7" borderId="0" xfId="1" quotePrefix="1" applyNumberFormat="1" applyFont="1" applyFill="1"/>
    <xf numFmtId="164" fontId="0" fillId="0" borderId="0" xfId="1" applyNumberFormat="1" applyFont="1" applyFill="1"/>
    <xf numFmtId="164" fontId="0" fillId="7" borderId="0" xfId="1" applyNumberFormat="1" applyFont="1" applyFill="1"/>
    <xf numFmtId="0" fontId="0" fillId="82" borderId="0" xfId="0" applyFill="1"/>
    <xf numFmtId="167" fontId="0" fillId="82" borderId="0" xfId="0" applyNumberFormat="1" applyFill="1"/>
    <xf numFmtId="164" fontId="0" fillId="0" borderId="0" xfId="0" applyNumberFormat="1" applyFill="1" applyBorder="1"/>
    <xf numFmtId="1" fontId="0" fillId="83" borderId="0" xfId="0" applyNumberFormat="1" applyFill="1"/>
    <xf numFmtId="164" fontId="0" fillId="0" borderId="1" xfId="1" applyFont="1" applyBorder="1"/>
    <xf numFmtId="164" fontId="0" fillId="0" borderId="0" xfId="1" applyFont="1" applyFill="1"/>
    <xf numFmtId="0" fontId="141" fillId="0" borderId="0" xfId="0" applyFont="1"/>
    <xf numFmtId="0" fontId="142" fillId="0" borderId="0" xfId="0" applyFont="1"/>
    <xf numFmtId="164" fontId="0" fillId="3" borderId="0" xfId="1" applyFont="1" applyFill="1"/>
    <xf numFmtId="164" fontId="0" fillId="7" borderId="0" xfId="1" applyFont="1" applyFill="1" applyBorder="1"/>
    <xf numFmtId="164" fontId="0" fillId="0" borderId="0" xfId="1" applyFont="1" applyFill="1" applyBorder="1"/>
    <xf numFmtId="0" fontId="0" fillId="0" borderId="0" xfId="0" applyAlignment="1">
      <alignment horizontal="left" indent="13"/>
    </xf>
    <xf numFmtId="0" fontId="0" fillId="0" borderId="0" xfId="0" applyAlignment="1">
      <alignment horizontal="left" indent="19"/>
    </xf>
    <xf numFmtId="0" fontId="0" fillId="0" borderId="0" xfId="0" applyAlignment="1">
      <alignment horizontal="left" indent="20"/>
    </xf>
    <xf numFmtId="167" fontId="3" fillId="0" borderId="0" xfId="0" applyNumberFormat="1" applyFont="1" applyFill="1"/>
    <xf numFmtId="0" fontId="0" fillId="85" borderId="0" xfId="0" applyFill="1"/>
    <xf numFmtId="167" fontId="0" fillId="85" borderId="0" xfId="1" applyNumberFormat="1" applyFont="1" applyFill="1"/>
    <xf numFmtId="164" fontId="0" fillId="0" borderId="1" xfId="0" applyNumberFormat="1" applyFill="1" applyBorder="1"/>
    <xf numFmtId="164" fontId="3" fillId="0" borderId="0" xfId="1" applyFont="1" applyFill="1"/>
    <xf numFmtId="164" fontId="0" fillId="0" borderId="0" xfId="1" applyNumberFormat="1" applyFont="1"/>
    <xf numFmtId="164" fontId="10" fillId="0" borderId="20" xfId="6" applyNumberFormat="1" applyFill="1" applyBorder="1"/>
    <xf numFmtId="0" fontId="0" fillId="0" borderId="2" xfId="0" applyBorder="1"/>
    <xf numFmtId="167" fontId="0" fillId="0" borderId="2" xfId="1" applyNumberFormat="1" applyFont="1" applyBorder="1"/>
    <xf numFmtId="10" fontId="0" fillId="0" borderId="2" xfId="0" applyNumberFormat="1" applyFill="1" applyBorder="1"/>
    <xf numFmtId="167" fontId="0" fillId="86" borderId="0" xfId="1" applyNumberFormat="1" applyFont="1" applyFill="1"/>
    <xf numFmtId="0" fontId="0" fillId="86" borderId="0" xfId="0" applyFill="1"/>
    <xf numFmtId="167" fontId="0" fillId="87" borderId="0" xfId="1" applyNumberFormat="1" applyFont="1" applyFill="1"/>
    <xf numFmtId="172" fontId="10" fillId="88" borderId="0" xfId="7" applyNumberFormat="1" applyFont="1" applyFill="1" applyBorder="1" applyAlignment="1">
      <alignment horizontal="right" vertical="center"/>
    </xf>
    <xf numFmtId="167" fontId="0" fillId="5" borderId="0" xfId="1" applyNumberFormat="1" applyFont="1" applyFill="1"/>
    <xf numFmtId="0" fontId="0" fillId="0" borderId="0" xfId="0" applyNumberFormat="1" applyFill="1"/>
    <xf numFmtId="167" fontId="0" fillId="89" borderId="0" xfId="1" applyNumberFormat="1" applyFont="1" applyFill="1"/>
    <xf numFmtId="164" fontId="0" fillId="5" borderId="0" xfId="1" applyFont="1" applyFill="1"/>
    <xf numFmtId="164" fontId="0" fillId="5" borderId="1" xfId="1" applyFont="1" applyFill="1" applyBorder="1"/>
    <xf numFmtId="167" fontId="11" fillId="5" borderId="0" xfId="1" applyNumberFormat="1" applyFont="1" applyFill="1"/>
    <xf numFmtId="0" fontId="0" fillId="90" borderId="43" xfId="0" applyFill="1" applyBorder="1"/>
    <xf numFmtId="218" fontId="0" fillId="0" borderId="0" xfId="1" applyNumberFormat="1" applyFont="1"/>
    <xf numFmtId="164" fontId="10" fillId="0" borderId="21" xfId="7" applyNumberFormat="1" applyFont="1" applyFill="1" applyBorder="1" applyAlignment="1">
      <alignment horizontal="right" vertical="center"/>
    </xf>
    <xf numFmtId="164" fontId="3" fillId="0" borderId="0" xfId="1" applyNumberFormat="1" applyFont="1" applyFill="1"/>
    <xf numFmtId="164" fontId="0" fillId="86" borderId="0" xfId="1" applyNumberFormat="1" applyFont="1" applyFill="1"/>
    <xf numFmtId="164" fontId="0" fillId="0" borderId="1" xfId="1" applyFont="1" applyFill="1" applyBorder="1"/>
    <xf numFmtId="17" fontId="0" fillId="0" borderId="0" xfId="0" applyNumberFormat="1" applyAlignment="1">
      <alignment horizontal="center"/>
    </xf>
    <xf numFmtId="167" fontId="0" fillId="91" borderId="0" xfId="1" applyNumberFormat="1" applyFont="1" applyFill="1"/>
    <xf numFmtId="172" fontId="10" fillId="0" borderId="3" xfId="6" applyNumberFormat="1" applyFill="1" applyBorder="1"/>
    <xf numFmtId="172" fontId="10" fillId="0" borderId="3" xfId="7" applyNumberFormat="1" applyFont="1" applyFill="1" applyBorder="1" applyAlignment="1">
      <alignment horizontal="right" vertical="center"/>
    </xf>
    <xf numFmtId="172" fontId="10" fillId="0" borderId="19" xfId="6" applyNumberFormat="1" applyFill="1" applyBorder="1" applyAlignment="1">
      <alignment horizontal="center"/>
    </xf>
    <xf numFmtId="171" fontId="10" fillId="0" borderId="19" xfId="7" applyNumberFormat="1" applyFont="1" applyFill="1" applyBorder="1" applyAlignment="1">
      <alignment horizontal="center"/>
    </xf>
    <xf numFmtId="164" fontId="10" fillId="0" borderId="0" xfId="6" applyNumberFormat="1" applyFont="1" applyFill="1"/>
    <xf numFmtId="164" fontId="0" fillId="8" borderId="0" xfId="1" applyFont="1" applyFill="1"/>
    <xf numFmtId="164" fontId="0" fillId="0" borderId="0" xfId="1" applyFont="1" applyBorder="1"/>
    <xf numFmtId="164" fontId="0" fillId="5" borderId="0" xfId="1" applyFont="1" applyFill="1" applyBorder="1"/>
    <xf numFmtId="167" fontId="0" fillId="0" borderId="2" xfId="1" applyNumberFormat="1" applyFont="1" applyFill="1" applyBorder="1"/>
    <xf numFmtId="1" fontId="0" fillId="0" borderId="0" xfId="0" applyNumberFormat="1" applyFill="1"/>
    <xf numFmtId="219" fontId="0" fillId="0" borderId="0" xfId="2" applyNumberFormat="1" applyFont="1"/>
    <xf numFmtId="167" fontId="0" fillId="84" borderId="0" xfId="1" applyNumberFormat="1" applyFont="1" applyFill="1"/>
    <xf numFmtId="169" fontId="0" fillId="86" borderId="0" xfId="0" applyNumberFormat="1" applyFill="1"/>
    <xf numFmtId="216" fontId="0" fillId="0" borderId="0" xfId="0" applyNumberFormat="1" applyFill="1"/>
    <xf numFmtId="172" fontId="10" fillId="0" borderId="0" xfId="6" applyNumberFormat="1" applyFill="1"/>
    <xf numFmtId="167" fontId="0" fillId="92" borderId="0" xfId="0" applyNumberFormat="1" applyFill="1"/>
    <xf numFmtId="2" fontId="0" fillId="0" borderId="0" xfId="0" applyNumberFormat="1"/>
    <xf numFmtId="172" fontId="10" fillId="0" borderId="0" xfId="6" applyNumberFormat="1" applyFont="1" applyFill="1"/>
    <xf numFmtId="2" fontId="0" fillId="0" borderId="0" xfId="0" applyNumberFormat="1" applyFill="1"/>
    <xf numFmtId="167" fontId="0" fillId="3" borderId="0" xfId="0" applyNumberFormat="1" applyFill="1"/>
    <xf numFmtId="0" fontId="0" fillId="3" borderId="0" xfId="0" applyFill="1" applyAlignment="1">
      <alignment horizontal="right"/>
    </xf>
    <xf numFmtId="167" fontId="11" fillId="0" borderId="0" xfId="1" applyNumberFormat="1" applyFont="1" applyFill="1"/>
    <xf numFmtId="167" fontId="0" fillId="93" borderId="0" xfId="0" applyNumberFormat="1" applyFill="1"/>
    <xf numFmtId="0" fontId="0" fillId="93" borderId="0" xfId="0" applyFill="1" applyAlignment="1">
      <alignment horizontal="right"/>
    </xf>
    <xf numFmtId="0" fontId="0" fillId="93" borderId="0" xfId="0" applyFill="1"/>
    <xf numFmtId="220" fontId="10" fillId="0" borderId="3" xfId="6" applyNumberFormat="1" applyFill="1" applyBorder="1"/>
    <xf numFmtId="173" fontId="10" fillId="0" borderId="19" xfId="6" applyNumberFormat="1" applyFill="1" applyBorder="1" applyAlignment="1">
      <alignment horizontal="center"/>
    </xf>
    <xf numFmtId="222" fontId="10" fillId="0" borderId="3" xfId="6" applyNumberFormat="1" applyFill="1" applyBorder="1"/>
    <xf numFmtId="220" fontId="0" fillId="4" borderId="0" xfId="1" applyNumberFormat="1" applyFont="1" applyFill="1"/>
    <xf numFmtId="220" fontId="0" fillId="0" borderId="0" xfId="1" applyNumberFormat="1" applyFont="1"/>
    <xf numFmtId="220" fontId="0" fillId="7" borderId="0" xfId="1" applyNumberFormat="1" applyFont="1" applyFill="1"/>
    <xf numFmtId="220" fontId="0" fillId="5" borderId="0" xfId="1" applyNumberFormat="1" applyFont="1" applyFill="1"/>
    <xf numFmtId="220" fontId="0" fillId="0" borderId="0" xfId="1" applyNumberFormat="1" applyFont="1" applyFill="1"/>
    <xf numFmtId="221" fontId="0" fillId="0" borderId="0" xfId="1" applyNumberFormat="1" applyFont="1"/>
    <xf numFmtId="221" fontId="0" fillId="0" borderId="0" xfId="1" applyNumberFormat="1" applyFont="1" applyFill="1"/>
    <xf numFmtId="218" fontId="0" fillId="7" borderId="0" xfId="0" applyNumberFormat="1" applyFill="1"/>
    <xf numFmtId="167" fontId="2" fillId="0" borderId="0" xfId="1" applyNumberFormat="1" applyFont="1"/>
    <xf numFmtId="218" fontId="0" fillId="0" borderId="0" xfId="0" applyNumberFormat="1"/>
    <xf numFmtId="220" fontId="0" fillId="0" borderId="0" xfId="0" applyNumberFormat="1"/>
    <xf numFmtId="0" fontId="145" fillId="0" borderId="0" xfId="0" applyFont="1"/>
    <xf numFmtId="222" fontId="2" fillId="0" borderId="0" xfId="0" applyNumberFormat="1" applyFont="1"/>
    <xf numFmtId="221" fontId="0" fillId="7" borderId="0" xfId="0" applyNumberFormat="1" applyFill="1"/>
    <xf numFmtId="164" fontId="145" fillId="7" borderId="0" xfId="0" applyNumberFormat="1" applyFont="1" applyFill="1"/>
    <xf numFmtId="164" fontId="145" fillId="0" borderId="0" xfId="0" applyNumberFormat="1" applyFont="1" applyFill="1"/>
    <xf numFmtId="164" fontId="145" fillId="0" borderId="0" xfId="0" applyNumberFormat="1" applyFont="1"/>
    <xf numFmtId="164" fontId="0" fillId="0" borderId="20" xfId="0" applyNumberFormat="1" applyBorder="1"/>
    <xf numFmtId="164" fontId="0" fillId="82" borderId="0" xfId="0" applyNumberFormat="1" applyFill="1"/>
    <xf numFmtId="0" fontId="3" fillId="94" borderId="20" xfId="0" applyFont="1" applyFill="1" applyBorder="1" applyAlignment="1">
      <alignment horizontal="center"/>
    </xf>
    <xf numFmtId="0" fontId="145" fillId="0" borderId="20" xfId="0" applyFont="1" applyBorder="1" applyAlignment="1">
      <alignment horizontal="right"/>
    </xf>
    <xf numFmtId="223" fontId="0" fillId="0" borderId="0" xfId="0" applyNumberFormat="1" applyFill="1"/>
    <xf numFmtId="218" fontId="0" fillId="7" borderId="0" xfId="1" applyNumberFormat="1" applyFont="1" applyFill="1"/>
    <xf numFmtId="218" fontId="11" fillId="0" borderId="0" xfId="1" applyNumberFormat="1" applyFont="1" applyFill="1"/>
    <xf numFmtId="218" fontId="11" fillId="7" borderId="0" xfId="1" applyNumberFormat="1" applyFont="1" applyFill="1"/>
    <xf numFmtId="218" fontId="0" fillId="6" borderId="0" xfId="1" applyNumberFormat="1" applyFont="1" applyFill="1"/>
    <xf numFmtId="220" fontId="0" fillId="6" borderId="0" xfId="1" applyNumberFormat="1" applyFont="1" applyFill="1"/>
    <xf numFmtId="169" fontId="0" fillId="0" borderId="0" xfId="0" applyNumberFormat="1" applyAlignment="1">
      <alignment horizontal="center"/>
    </xf>
    <xf numFmtId="164" fontId="11" fillId="7" borderId="0" xfId="1" applyFont="1" applyFill="1"/>
    <xf numFmtId="224" fontId="0" fillId="0" borderId="0" xfId="0" applyNumberFormat="1" applyFill="1"/>
    <xf numFmtId="10" fontId="2" fillId="7" borderId="0" xfId="0" applyNumberFormat="1" applyFont="1" applyFill="1"/>
    <xf numFmtId="10" fontId="2" fillId="7" borderId="2" xfId="2" applyNumberFormat="1" applyFont="1" applyFill="1" applyBorder="1"/>
    <xf numFmtId="10" fontId="2" fillId="7" borderId="2" xfId="0" applyNumberFormat="1" applyFont="1" applyFill="1" applyBorder="1"/>
    <xf numFmtId="164" fontId="10" fillId="95" borderId="0" xfId="6" applyNumberFormat="1" applyFont="1" applyFill="1"/>
    <xf numFmtId="171" fontId="11" fillId="95" borderId="19" xfId="7" applyNumberFormat="1" applyFont="1" applyFill="1" applyBorder="1" applyAlignment="1">
      <alignment horizontal="center"/>
    </xf>
    <xf numFmtId="10" fontId="0" fillId="95" borderId="2" xfId="9" applyNumberFormat="1" applyFont="1" applyFill="1" applyBorder="1"/>
    <xf numFmtId="222" fontId="10" fillId="95" borderId="3" xfId="6" applyNumberFormat="1" applyFill="1" applyBorder="1"/>
    <xf numFmtId="172" fontId="10" fillId="95" borderId="3" xfId="7" applyNumberFormat="1" applyFont="1" applyFill="1" applyBorder="1" applyAlignment="1">
      <alignment horizontal="right" vertical="center"/>
    </xf>
    <xf numFmtId="172" fontId="10" fillId="95" borderId="19" xfId="6" applyNumberFormat="1" applyFill="1" applyBorder="1" applyAlignment="1">
      <alignment horizontal="center"/>
    </xf>
    <xf numFmtId="170" fontId="10" fillId="95" borderId="0" xfId="6" applyNumberFormat="1" applyFill="1" applyAlignment="1">
      <alignment horizontal="center"/>
    </xf>
    <xf numFmtId="172" fontId="10" fillId="95" borderId="0" xfId="7" applyNumberFormat="1" applyFont="1" applyFill="1" applyBorder="1" applyAlignment="1">
      <alignment horizontal="right" vertical="center"/>
    </xf>
    <xf numFmtId="0" fontId="10" fillId="95" borderId="0" xfId="6" applyFill="1"/>
    <xf numFmtId="2" fontId="10" fillId="95" borderId="0" xfId="6" applyNumberFormat="1" applyFill="1"/>
    <xf numFmtId="164" fontId="29" fillId="0" borderId="0" xfId="6" applyNumberFormat="1" applyFont="1" applyFill="1" applyBorder="1"/>
    <xf numFmtId="0" fontId="0" fillId="95" borderId="0" xfId="0" applyFill="1"/>
    <xf numFmtId="220" fontId="10" fillId="0" borderId="0" xfId="6" applyNumberFormat="1" applyFill="1" applyAlignment="1">
      <alignment horizontal="center"/>
    </xf>
    <xf numFmtId="225" fontId="10" fillId="95" borderId="0" xfId="6" applyNumberFormat="1" applyFill="1"/>
    <xf numFmtId="173" fontId="10" fillId="95" borderId="0" xfId="7" applyNumberFormat="1" applyFont="1" applyFill="1" applyBorder="1" applyAlignment="1">
      <alignment horizontal="right" vertical="center"/>
    </xf>
    <xf numFmtId="0" fontId="26" fillId="0" borderId="1" xfId="6" applyFont="1" applyBorder="1"/>
    <xf numFmtId="10" fontId="2" fillId="7" borderId="0" xfId="0" applyNumberFormat="1" applyFont="1" applyFill="1" applyBorder="1"/>
    <xf numFmtId="10" fontId="2" fillId="95" borderId="2" xfId="0" applyNumberFormat="1" applyFont="1" applyFill="1" applyBorder="1"/>
    <xf numFmtId="10" fontId="2" fillId="7" borderId="0" xfId="2" applyNumberFormat="1" applyFont="1" applyFill="1" applyBorder="1"/>
    <xf numFmtId="10" fontId="2" fillId="7" borderId="3" xfId="0" applyNumberFormat="1" applyFont="1" applyFill="1" applyBorder="1"/>
    <xf numFmtId="169" fontId="0" fillId="95" borderId="0" xfId="0" applyNumberFormat="1" applyFill="1"/>
    <xf numFmtId="220" fontId="0" fillId="95" borderId="0" xfId="1" applyNumberFormat="1" applyFont="1" applyFill="1"/>
    <xf numFmtId="218" fontId="0" fillId="95" borderId="0" xfId="1" applyNumberFormat="1" applyFont="1" applyFill="1"/>
    <xf numFmtId="167" fontId="0" fillId="95" borderId="0" xfId="1" applyNumberFormat="1" applyFont="1" applyFill="1"/>
    <xf numFmtId="221" fontId="2" fillId="95" borderId="0" xfId="0" applyNumberFormat="1" applyFont="1" applyFill="1"/>
    <xf numFmtId="0" fontId="146" fillId="95" borderId="0" xfId="6" applyFont="1" applyFill="1"/>
    <xf numFmtId="164" fontId="0" fillId="95" borderId="0" xfId="1" applyNumberFormat="1" applyFont="1" applyFill="1"/>
    <xf numFmtId="164" fontId="0" fillId="95" borderId="0" xfId="1" applyFont="1" applyFill="1"/>
    <xf numFmtId="226" fontId="3" fillId="95" borderId="20" xfId="0" applyNumberFormat="1" applyFont="1" applyFill="1" applyBorder="1"/>
    <xf numFmtId="2" fontId="0" fillId="95" borderId="0" xfId="0" applyNumberFormat="1" applyFont="1" applyFill="1"/>
    <xf numFmtId="164" fontId="2" fillId="95" borderId="0" xfId="1" applyFont="1" applyFill="1"/>
    <xf numFmtId="0" fontId="0" fillId="95" borderId="0" xfId="0" applyFill="1" applyBorder="1"/>
    <xf numFmtId="2" fontId="0" fillId="95" borderId="0" xfId="0" applyNumberFormat="1" applyFill="1"/>
    <xf numFmtId="164" fontId="0" fillId="95" borderId="0" xfId="0" applyNumberFormat="1" applyFill="1"/>
    <xf numFmtId="0" fontId="0" fillId="0" borderId="0" xfId="0" quotePrefix="1" applyFill="1" applyBorder="1"/>
    <xf numFmtId="167" fontId="2" fillId="95" borderId="0" xfId="1" applyNumberFormat="1" applyFont="1" applyFill="1" applyBorder="1"/>
    <xf numFmtId="10" fontId="2" fillId="95" borderId="19" xfId="2" applyNumberFormat="1" applyFont="1" applyFill="1" applyBorder="1"/>
    <xf numFmtId="167" fontId="2" fillId="95" borderId="3" xfId="1" applyNumberFormat="1" applyFont="1" applyFill="1" applyBorder="1"/>
    <xf numFmtId="2" fontId="0" fillId="0" borderId="0" xfId="0" applyNumberFormat="1" applyFill="1" applyBorder="1" applyAlignment="1">
      <alignment wrapText="1"/>
    </xf>
    <xf numFmtId="164" fontId="147" fillId="95" borderId="0" xfId="0" applyNumberFormat="1" applyFont="1" applyFill="1"/>
    <xf numFmtId="164" fontId="147" fillId="95" borderId="0" xfId="1" applyFont="1" applyFill="1"/>
    <xf numFmtId="164" fontId="147" fillId="95" borderId="1" xfId="0" applyNumberFormat="1" applyFont="1" applyFill="1" applyBorder="1"/>
    <xf numFmtId="164" fontId="144" fillId="95" borderId="0" xfId="0" applyNumberFormat="1" applyFont="1" applyFill="1"/>
    <xf numFmtId="167" fontId="147" fillId="95" borderId="0" xfId="1" applyNumberFormat="1" applyFont="1" applyFill="1"/>
    <xf numFmtId="0" fontId="145" fillId="95" borderId="0" xfId="0" applyFont="1" applyFill="1"/>
    <xf numFmtId="10" fontId="0" fillId="96" borderId="2" xfId="0" applyNumberFormat="1" applyFill="1" applyBorder="1"/>
    <xf numFmtId="10" fontId="0" fillId="96" borderId="0" xfId="0" applyNumberFormat="1" applyFill="1"/>
    <xf numFmtId="43" fontId="2" fillId="0" borderId="0" xfId="0" applyNumberFormat="1" applyFont="1"/>
    <xf numFmtId="43" fontId="2" fillId="0" borderId="0" xfId="0" applyNumberFormat="1" applyFont="1" applyFill="1"/>
    <xf numFmtId="43" fontId="2" fillId="0" borderId="20" xfId="0" applyNumberFormat="1" applyFont="1" applyBorder="1"/>
    <xf numFmtId="0" fontId="10" fillId="95" borderId="0" xfId="6" applyFill="1" applyAlignment="1">
      <alignment horizontal="center"/>
    </xf>
    <xf numFmtId="168" fontId="10" fillId="0" borderId="0" xfId="6" applyNumberFormat="1" applyFill="1"/>
    <xf numFmtId="14" fontId="10" fillId="0" borderId="0" xfId="6" applyNumberFormat="1" applyFill="1"/>
    <xf numFmtId="172" fontId="29" fillId="95" borderId="3" xfId="7" applyNumberFormat="1" applyFont="1" applyFill="1" applyBorder="1" applyAlignment="1">
      <alignment horizontal="right" vertical="center"/>
    </xf>
    <xf numFmtId="2" fontId="10" fillId="96" borderId="0" xfId="6" applyNumberFormat="1" applyFill="1"/>
    <xf numFmtId="172" fontId="29" fillId="97" borderId="3" xfId="7" applyNumberFormat="1" applyFont="1" applyFill="1" applyBorder="1" applyAlignment="1">
      <alignment horizontal="right" vertical="center"/>
    </xf>
    <xf numFmtId="167" fontId="2" fillId="98" borderId="0" xfId="1" applyNumberFormat="1" applyFont="1" applyFill="1" applyBorder="1"/>
    <xf numFmtId="164" fontId="11" fillId="7" borderId="0" xfId="0" applyNumberFormat="1" applyFont="1" applyFill="1"/>
    <xf numFmtId="0" fontId="26" fillId="0" borderId="0" xfId="6" applyFont="1" applyFill="1" applyAlignment="1">
      <alignment horizontal="center"/>
    </xf>
    <xf numFmtId="0" fontId="10" fillId="0" borderId="0" xfId="6"/>
    <xf numFmtId="172" fontId="148" fillId="8" borderId="3" xfId="7" applyNumberFormat="1" applyFont="1" applyFill="1" applyBorder="1" applyAlignment="1">
      <alignment horizontal="right" vertical="center"/>
    </xf>
    <xf numFmtId="0" fontId="0" fillId="99" borderId="0" xfId="0" applyFill="1"/>
    <xf numFmtId="164" fontId="147" fillId="99" borderId="0" xfId="0" applyNumberFormat="1" applyFont="1" applyFill="1"/>
    <xf numFmtId="10" fontId="2" fillId="99" borderId="0" xfId="0" applyNumberFormat="1" applyFont="1" applyFill="1"/>
    <xf numFmtId="43" fontId="2" fillId="99" borderId="2" xfId="1" applyNumberFormat="1" applyFont="1" applyFill="1" applyBorder="1"/>
    <xf numFmtId="227" fontId="10" fillId="41" borderId="0" xfId="7" applyNumberFormat="1" applyFont="1" applyFill="1" applyBorder="1" applyAlignment="1">
      <alignment horizontal="right" vertical="center"/>
    </xf>
    <xf numFmtId="164" fontId="0" fillId="100" borderId="0" xfId="0" applyNumberFormat="1" applyFill="1"/>
    <xf numFmtId="172" fontId="10" fillId="100" borderId="0" xfId="7" applyNumberFormat="1" applyFont="1" applyFill="1" applyBorder="1" applyAlignment="1">
      <alignment horizontal="right" vertical="center"/>
    </xf>
    <xf numFmtId="0" fontId="3" fillId="0" borderId="0" xfId="0" applyFont="1" applyFill="1"/>
    <xf numFmtId="43" fontId="2" fillId="100" borderId="2" xfId="1" applyNumberFormat="1" applyFont="1" applyFill="1" applyBorder="1"/>
    <xf numFmtId="43" fontId="2" fillId="98" borderId="2" xfId="1" applyNumberFormat="1" applyFont="1" applyFill="1" applyBorder="1"/>
    <xf numFmtId="43" fontId="2" fillId="95" borderId="2" xfId="1" applyNumberFormat="1" applyFont="1" applyFill="1" applyBorder="1"/>
    <xf numFmtId="167" fontId="0" fillId="80" borderId="0" xfId="1" applyNumberFormat="1" applyFont="1" applyFill="1"/>
    <xf numFmtId="167" fontId="0" fillId="80" borderId="0" xfId="0" applyNumberFormat="1" applyFill="1"/>
    <xf numFmtId="164" fontId="0" fillId="80" borderId="0" xfId="0" applyNumberFormat="1" applyFill="1"/>
    <xf numFmtId="0" fontId="0" fillId="80" borderId="0" xfId="0" applyFill="1"/>
    <xf numFmtId="218" fontId="0" fillId="80" borderId="0" xfId="1" applyNumberFormat="1" applyFont="1" applyFill="1"/>
    <xf numFmtId="164" fontId="0" fillId="80" borderId="0" xfId="1" applyNumberFormat="1" applyFont="1" applyFill="1"/>
    <xf numFmtId="164" fontId="0" fillId="80" borderId="0" xfId="1" applyFont="1" applyFill="1"/>
    <xf numFmtId="164" fontId="0" fillId="80" borderId="1" xfId="1" applyFont="1" applyFill="1" applyBorder="1"/>
    <xf numFmtId="164" fontId="0" fillId="80" borderId="0" xfId="0" applyNumberFormat="1" applyFill="1" applyAlignment="1">
      <alignment horizontal="right"/>
    </xf>
    <xf numFmtId="2" fontId="0" fillId="80" borderId="0" xfId="0" applyNumberFormat="1" applyFill="1"/>
    <xf numFmtId="164" fontId="0" fillId="80" borderId="0" xfId="1" applyFont="1" applyFill="1" applyBorder="1"/>
    <xf numFmtId="228" fontId="0" fillId="0" borderId="0" xfId="1" applyNumberFormat="1" applyFont="1"/>
    <xf numFmtId="0" fontId="0" fillId="0" borderId="0" xfId="0" applyFill="1" applyAlignment="1">
      <alignment horizontal="center"/>
    </xf>
    <xf numFmtId="0" fontId="25" fillId="80" borderId="0" xfId="0" applyFont="1" applyFill="1" applyAlignment="1">
      <alignment horizontal="center"/>
    </xf>
    <xf numFmtId="170" fontId="27" fillId="0" borderId="14" xfId="7" applyNumberFormat="1" applyFont="1" applyFill="1" applyBorder="1" applyAlignment="1">
      <alignment horizontal="center"/>
    </xf>
    <xf numFmtId="0" fontId="10" fillId="0" borderId="15" xfId="6" applyFill="1" applyBorder="1" applyAlignment="1">
      <alignment horizontal="center"/>
    </xf>
  </cellXfs>
  <cellStyles count="45582">
    <cellStyle name="20% - Accent1 10" xfId="10"/>
    <cellStyle name="20% - Accent1 10 2" xfId="11"/>
    <cellStyle name="20% - Accent1 10 2 2" xfId="12"/>
    <cellStyle name="20% - Accent1 10 2 2 2" xfId="13"/>
    <cellStyle name="20% - Accent1 10 2 2 2 2" xfId="14"/>
    <cellStyle name="20% - Accent1 10 2 2 3" xfId="15"/>
    <cellStyle name="20% - Accent1 10 2 3" xfId="16"/>
    <cellStyle name="20% - Accent1 10 2 3 2" xfId="17"/>
    <cellStyle name="20% - Accent1 10 2 4" xfId="18"/>
    <cellStyle name="20% - Accent1 10 3" xfId="19"/>
    <cellStyle name="20% - Accent1 10 3 2" xfId="20"/>
    <cellStyle name="20% - Accent1 10 3 2 2" xfId="21"/>
    <cellStyle name="20% - Accent1 10 3 3" xfId="22"/>
    <cellStyle name="20% - Accent1 10 4" xfId="23"/>
    <cellStyle name="20% - Accent1 10 4 2" xfId="24"/>
    <cellStyle name="20% - Accent1 10 5" xfId="25"/>
    <cellStyle name="20% - Accent1 10 5 2" xfId="26"/>
    <cellStyle name="20% - Accent1 10 6" xfId="27"/>
    <cellStyle name="20% - Accent1 11" xfId="28"/>
    <cellStyle name="20% - Accent1 11 2" xfId="29"/>
    <cellStyle name="20% - Accent1 11 2 2" xfId="30"/>
    <cellStyle name="20% - Accent1 11 2 2 2" xfId="31"/>
    <cellStyle name="20% - Accent1 11 2 2 2 2" xfId="32"/>
    <cellStyle name="20% - Accent1 11 2 2 3" xfId="33"/>
    <cellStyle name="20% - Accent1 11 2 3" xfId="34"/>
    <cellStyle name="20% - Accent1 11 2 3 2" xfId="35"/>
    <cellStyle name="20% - Accent1 11 2 4" xfId="36"/>
    <cellStyle name="20% - Accent1 11 3" xfId="37"/>
    <cellStyle name="20% - Accent1 11 3 2" xfId="38"/>
    <cellStyle name="20% - Accent1 11 3 2 2" xfId="39"/>
    <cellStyle name="20% - Accent1 11 3 3" xfId="40"/>
    <cellStyle name="20% - Accent1 11 4" xfId="41"/>
    <cellStyle name="20% - Accent1 11 4 2" xfId="42"/>
    <cellStyle name="20% - Accent1 11 5" xfId="43"/>
    <cellStyle name="20% - Accent1 11 5 2" xfId="44"/>
    <cellStyle name="20% - Accent1 11 6" xfId="45"/>
    <cellStyle name="20% - Accent1 12" xfId="46"/>
    <cellStyle name="20% - Accent1 12 2" xfId="47"/>
    <cellStyle name="20% - Accent1 12 2 2" xfId="48"/>
    <cellStyle name="20% - Accent1 12 2 2 2" xfId="49"/>
    <cellStyle name="20% - Accent1 12 2 2 2 2" xfId="50"/>
    <cellStyle name="20% - Accent1 12 2 2 3" xfId="51"/>
    <cellStyle name="20% - Accent1 12 2 3" xfId="52"/>
    <cellStyle name="20% - Accent1 12 2 3 2" xfId="53"/>
    <cellStyle name="20% - Accent1 12 2 4" xfId="54"/>
    <cellStyle name="20% - Accent1 12 3" xfId="55"/>
    <cellStyle name="20% - Accent1 12 3 2" xfId="56"/>
    <cellStyle name="20% - Accent1 12 3 2 2" xfId="57"/>
    <cellStyle name="20% - Accent1 12 3 3" xfId="58"/>
    <cellStyle name="20% - Accent1 12 4" xfId="59"/>
    <cellStyle name="20% - Accent1 12 4 2" xfId="60"/>
    <cellStyle name="20% - Accent1 12 5" xfId="61"/>
    <cellStyle name="20% - Accent1 12 5 2" xfId="62"/>
    <cellStyle name="20% - Accent1 12 6" xfId="63"/>
    <cellStyle name="20% - Accent1 13" xfId="64"/>
    <cellStyle name="20% - Accent1 13 2" xfId="65"/>
    <cellStyle name="20% - Accent1 13 2 2" xfId="66"/>
    <cellStyle name="20% - Accent1 13 2 2 2" xfId="67"/>
    <cellStyle name="20% - Accent1 13 2 2 2 2" xfId="68"/>
    <cellStyle name="20% - Accent1 13 2 2 3" xfId="69"/>
    <cellStyle name="20% - Accent1 13 2 3" xfId="70"/>
    <cellStyle name="20% - Accent1 13 2 3 2" xfId="71"/>
    <cellStyle name="20% - Accent1 13 2 4" xfId="72"/>
    <cellStyle name="20% - Accent1 13 3" xfId="73"/>
    <cellStyle name="20% - Accent1 13 3 2" xfId="74"/>
    <cellStyle name="20% - Accent1 13 3 2 2" xfId="75"/>
    <cellStyle name="20% - Accent1 13 3 3" xfId="76"/>
    <cellStyle name="20% - Accent1 13 4" xfId="77"/>
    <cellStyle name="20% - Accent1 13 4 2" xfId="78"/>
    <cellStyle name="20% - Accent1 13 5" xfId="79"/>
    <cellStyle name="20% - Accent1 13 5 2" xfId="80"/>
    <cellStyle name="20% - Accent1 13 6" xfId="81"/>
    <cellStyle name="20% - Accent1 14" xfId="82"/>
    <cellStyle name="20% - Accent1 14 2" xfId="83"/>
    <cellStyle name="20% - Accent1 14 2 2" xfId="84"/>
    <cellStyle name="20% - Accent1 14 2 2 2" xfId="85"/>
    <cellStyle name="20% - Accent1 14 2 3" xfId="86"/>
    <cellStyle name="20% - Accent1 14 3" xfId="87"/>
    <cellStyle name="20% - Accent1 14 3 2" xfId="88"/>
    <cellStyle name="20% - Accent1 14 4" xfId="89"/>
    <cellStyle name="20% - Accent1 15" xfId="90"/>
    <cellStyle name="20% - Accent1 15 2" xfId="91"/>
    <cellStyle name="20% - Accent1 15 2 2" xfId="92"/>
    <cellStyle name="20% - Accent1 15 3" xfId="93"/>
    <cellStyle name="20% - Accent1 16" xfId="94"/>
    <cellStyle name="20% - Accent1 16 2" xfId="95"/>
    <cellStyle name="20% - Accent1 17" xfId="96"/>
    <cellStyle name="20% - Accent1 17 2" xfId="97"/>
    <cellStyle name="20% - Accent1 18" xfId="98"/>
    <cellStyle name="20% - Accent1 2" xfId="99"/>
    <cellStyle name="20% - Accent1 2 2" xfId="100"/>
    <cellStyle name="20% - Accent1 3" xfId="101"/>
    <cellStyle name="20% - Accent1 3 10" xfId="102"/>
    <cellStyle name="20% - Accent1 3 10 2" xfId="103"/>
    <cellStyle name="20% - Accent1 3 10 2 2" xfId="104"/>
    <cellStyle name="20% - Accent1 3 10 2 2 2" xfId="105"/>
    <cellStyle name="20% - Accent1 3 10 2 2 2 2" xfId="106"/>
    <cellStyle name="20% - Accent1 3 10 2 2 3" xfId="107"/>
    <cellStyle name="20% - Accent1 3 10 2 3" xfId="108"/>
    <cellStyle name="20% - Accent1 3 10 2 3 2" xfId="109"/>
    <cellStyle name="20% - Accent1 3 10 2 4" xfId="110"/>
    <cellStyle name="20% - Accent1 3 10 3" xfId="111"/>
    <cellStyle name="20% - Accent1 3 10 3 2" xfId="112"/>
    <cellStyle name="20% - Accent1 3 10 3 2 2" xfId="113"/>
    <cellStyle name="20% - Accent1 3 10 3 3" xfId="114"/>
    <cellStyle name="20% - Accent1 3 10 4" xfId="115"/>
    <cellStyle name="20% - Accent1 3 10 4 2" xfId="116"/>
    <cellStyle name="20% - Accent1 3 10 5" xfId="117"/>
    <cellStyle name="20% - Accent1 3 10 5 2" xfId="118"/>
    <cellStyle name="20% - Accent1 3 10 6" xfId="119"/>
    <cellStyle name="20% - Accent1 3 11" xfId="120"/>
    <cellStyle name="20% - Accent1 3 11 2" xfId="121"/>
    <cellStyle name="20% - Accent1 3 11 2 2" xfId="122"/>
    <cellStyle name="20% - Accent1 3 11 2 2 2" xfId="123"/>
    <cellStyle name="20% - Accent1 3 11 2 2 2 2" xfId="124"/>
    <cellStyle name="20% - Accent1 3 11 2 2 3" xfId="125"/>
    <cellStyle name="20% - Accent1 3 11 2 3" xfId="126"/>
    <cellStyle name="20% - Accent1 3 11 2 3 2" xfId="127"/>
    <cellStyle name="20% - Accent1 3 11 2 4" xfId="128"/>
    <cellStyle name="20% - Accent1 3 11 3" xfId="129"/>
    <cellStyle name="20% - Accent1 3 11 3 2" xfId="130"/>
    <cellStyle name="20% - Accent1 3 11 3 2 2" xfId="131"/>
    <cellStyle name="20% - Accent1 3 11 3 3" xfId="132"/>
    <cellStyle name="20% - Accent1 3 11 4" xfId="133"/>
    <cellStyle name="20% - Accent1 3 11 4 2" xfId="134"/>
    <cellStyle name="20% - Accent1 3 11 5" xfId="135"/>
    <cellStyle name="20% - Accent1 3 11 5 2" xfId="136"/>
    <cellStyle name="20% - Accent1 3 11 6" xfId="137"/>
    <cellStyle name="20% - Accent1 3 12" xfId="138"/>
    <cellStyle name="20% - Accent1 3 12 2" xfId="139"/>
    <cellStyle name="20% - Accent1 3 12 2 2" xfId="140"/>
    <cellStyle name="20% - Accent1 3 12 2 2 2" xfId="141"/>
    <cellStyle name="20% - Accent1 3 12 2 3" xfId="142"/>
    <cellStyle name="20% - Accent1 3 12 3" xfId="143"/>
    <cellStyle name="20% - Accent1 3 12 3 2" xfId="144"/>
    <cellStyle name="20% - Accent1 3 12 4" xfId="145"/>
    <cellStyle name="20% - Accent1 3 13" xfId="146"/>
    <cellStyle name="20% - Accent1 3 13 2" xfId="147"/>
    <cellStyle name="20% - Accent1 3 13 2 2" xfId="148"/>
    <cellStyle name="20% - Accent1 3 13 3" xfId="149"/>
    <cellStyle name="20% - Accent1 3 13 4" xfId="150"/>
    <cellStyle name="20% - Accent1 3 14" xfId="151"/>
    <cellStyle name="20% - Accent1 3 14 2" xfId="152"/>
    <cellStyle name="20% - Accent1 3 15" xfId="153"/>
    <cellStyle name="20% - Accent1 3 15 2" xfId="154"/>
    <cellStyle name="20% - Accent1 3 16" xfId="155"/>
    <cellStyle name="20% - Accent1 3 2" xfId="156"/>
    <cellStyle name="20% - Accent1 3 2 10" xfId="157"/>
    <cellStyle name="20% - Accent1 3 2 10 2" xfId="158"/>
    <cellStyle name="20% - Accent1 3 2 10 2 2" xfId="159"/>
    <cellStyle name="20% - Accent1 3 2 10 2 2 2" xfId="160"/>
    <cellStyle name="20% - Accent1 3 2 10 2 2 2 2" xfId="161"/>
    <cellStyle name="20% - Accent1 3 2 10 2 2 3" xfId="162"/>
    <cellStyle name="20% - Accent1 3 2 10 2 3" xfId="163"/>
    <cellStyle name="20% - Accent1 3 2 10 2 3 2" xfId="164"/>
    <cellStyle name="20% - Accent1 3 2 10 2 4" xfId="165"/>
    <cellStyle name="20% - Accent1 3 2 10 3" xfId="166"/>
    <cellStyle name="20% - Accent1 3 2 10 3 2" xfId="167"/>
    <cellStyle name="20% - Accent1 3 2 10 3 2 2" xfId="168"/>
    <cellStyle name="20% - Accent1 3 2 10 3 3" xfId="169"/>
    <cellStyle name="20% - Accent1 3 2 10 4" xfId="170"/>
    <cellStyle name="20% - Accent1 3 2 10 4 2" xfId="171"/>
    <cellStyle name="20% - Accent1 3 2 10 5" xfId="172"/>
    <cellStyle name="20% - Accent1 3 2 10 5 2" xfId="173"/>
    <cellStyle name="20% - Accent1 3 2 10 6" xfId="174"/>
    <cellStyle name="20% - Accent1 3 2 11" xfId="175"/>
    <cellStyle name="20% - Accent1 3 2 11 2" xfId="176"/>
    <cellStyle name="20% - Accent1 3 2 11 2 2" xfId="177"/>
    <cellStyle name="20% - Accent1 3 2 11 2 2 2" xfId="178"/>
    <cellStyle name="20% - Accent1 3 2 11 2 3" xfId="179"/>
    <cellStyle name="20% - Accent1 3 2 11 3" xfId="180"/>
    <cellStyle name="20% - Accent1 3 2 11 3 2" xfId="181"/>
    <cellStyle name="20% - Accent1 3 2 11 4" xfId="182"/>
    <cellStyle name="20% - Accent1 3 2 12" xfId="183"/>
    <cellStyle name="20% - Accent1 3 2 12 2" xfId="184"/>
    <cellStyle name="20% - Accent1 3 2 12 2 2" xfId="185"/>
    <cellStyle name="20% - Accent1 3 2 12 3" xfId="186"/>
    <cellStyle name="20% - Accent1 3 2 13" xfId="187"/>
    <cellStyle name="20% - Accent1 3 2 13 2" xfId="188"/>
    <cellStyle name="20% - Accent1 3 2 14" xfId="189"/>
    <cellStyle name="20% - Accent1 3 2 14 2" xfId="190"/>
    <cellStyle name="20% - Accent1 3 2 15" xfId="191"/>
    <cellStyle name="20% - Accent1 3 2 2" xfId="192"/>
    <cellStyle name="20% - Accent1 3 2 2 10" xfId="193"/>
    <cellStyle name="20% - Accent1 3 2 2 10 2" xfId="194"/>
    <cellStyle name="20% - Accent1 3 2 2 11" xfId="195"/>
    <cellStyle name="20% - Accent1 3 2 2 2" xfId="196"/>
    <cellStyle name="20% - Accent1 3 2 2 2 2" xfId="197"/>
    <cellStyle name="20% - Accent1 3 2 2 2 2 2" xfId="198"/>
    <cellStyle name="20% - Accent1 3 2 2 2 2 2 2" xfId="199"/>
    <cellStyle name="20% - Accent1 3 2 2 2 2 2 2 2" xfId="200"/>
    <cellStyle name="20% - Accent1 3 2 2 2 2 2 2 2 2" xfId="201"/>
    <cellStyle name="20% - Accent1 3 2 2 2 2 2 2 3" xfId="202"/>
    <cellStyle name="20% - Accent1 3 2 2 2 2 2 3" xfId="203"/>
    <cellStyle name="20% - Accent1 3 2 2 2 2 2 3 2" xfId="204"/>
    <cellStyle name="20% - Accent1 3 2 2 2 2 2 4" xfId="205"/>
    <cellStyle name="20% - Accent1 3 2 2 2 2 3" xfId="206"/>
    <cellStyle name="20% - Accent1 3 2 2 2 2 3 2" xfId="207"/>
    <cellStyle name="20% - Accent1 3 2 2 2 2 3 2 2" xfId="208"/>
    <cellStyle name="20% - Accent1 3 2 2 2 2 3 3" xfId="209"/>
    <cellStyle name="20% - Accent1 3 2 2 2 2 4" xfId="210"/>
    <cellStyle name="20% - Accent1 3 2 2 2 2 4 2" xfId="211"/>
    <cellStyle name="20% - Accent1 3 2 2 2 2 5" xfId="212"/>
    <cellStyle name="20% - Accent1 3 2 2 2 2 5 2" xfId="213"/>
    <cellStyle name="20% - Accent1 3 2 2 2 2 6" xfId="214"/>
    <cellStyle name="20% - Accent1 3 2 2 2 3" xfId="215"/>
    <cellStyle name="20% - Accent1 3 2 2 2 3 2" xfId="216"/>
    <cellStyle name="20% - Accent1 3 2 2 2 3 2 2" xfId="217"/>
    <cellStyle name="20% - Accent1 3 2 2 2 3 2 2 2" xfId="218"/>
    <cellStyle name="20% - Accent1 3 2 2 2 3 2 2 2 2" xfId="219"/>
    <cellStyle name="20% - Accent1 3 2 2 2 3 2 2 3" xfId="220"/>
    <cellStyle name="20% - Accent1 3 2 2 2 3 2 3" xfId="221"/>
    <cellStyle name="20% - Accent1 3 2 2 2 3 2 3 2" xfId="222"/>
    <cellStyle name="20% - Accent1 3 2 2 2 3 2 4" xfId="223"/>
    <cellStyle name="20% - Accent1 3 2 2 2 3 3" xfId="224"/>
    <cellStyle name="20% - Accent1 3 2 2 2 3 3 2" xfId="225"/>
    <cellStyle name="20% - Accent1 3 2 2 2 3 3 2 2" xfId="226"/>
    <cellStyle name="20% - Accent1 3 2 2 2 3 3 3" xfId="227"/>
    <cellStyle name="20% - Accent1 3 2 2 2 3 4" xfId="228"/>
    <cellStyle name="20% - Accent1 3 2 2 2 3 4 2" xfId="229"/>
    <cellStyle name="20% - Accent1 3 2 2 2 3 5" xfId="230"/>
    <cellStyle name="20% - Accent1 3 2 2 2 3 5 2" xfId="231"/>
    <cellStyle name="20% - Accent1 3 2 2 2 3 6" xfId="232"/>
    <cellStyle name="20% - Accent1 3 2 2 2 4" xfId="233"/>
    <cellStyle name="20% - Accent1 3 2 2 2 4 2" xfId="234"/>
    <cellStyle name="20% - Accent1 3 2 2 2 4 2 2" xfId="235"/>
    <cellStyle name="20% - Accent1 3 2 2 2 4 2 2 2" xfId="236"/>
    <cellStyle name="20% - Accent1 3 2 2 2 4 2 3" xfId="237"/>
    <cellStyle name="20% - Accent1 3 2 2 2 4 3" xfId="238"/>
    <cellStyle name="20% - Accent1 3 2 2 2 4 3 2" xfId="239"/>
    <cellStyle name="20% - Accent1 3 2 2 2 4 4" xfId="240"/>
    <cellStyle name="20% - Accent1 3 2 2 2 5" xfId="241"/>
    <cellStyle name="20% - Accent1 3 2 2 2 5 2" xfId="242"/>
    <cellStyle name="20% - Accent1 3 2 2 2 5 2 2" xfId="243"/>
    <cellStyle name="20% - Accent1 3 2 2 2 5 3" xfId="244"/>
    <cellStyle name="20% - Accent1 3 2 2 2 6" xfId="245"/>
    <cellStyle name="20% - Accent1 3 2 2 2 6 2" xfId="246"/>
    <cellStyle name="20% - Accent1 3 2 2 2 7" xfId="247"/>
    <cellStyle name="20% - Accent1 3 2 2 2 7 2" xfId="248"/>
    <cellStyle name="20% - Accent1 3 2 2 2 8" xfId="249"/>
    <cellStyle name="20% - Accent1 3 2 2 3" xfId="250"/>
    <cellStyle name="20% - Accent1 3 2 2 3 2" xfId="251"/>
    <cellStyle name="20% - Accent1 3 2 2 3 2 2" xfId="252"/>
    <cellStyle name="20% - Accent1 3 2 2 3 2 2 2" xfId="253"/>
    <cellStyle name="20% - Accent1 3 2 2 3 2 2 2 2" xfId="254"/>
    <cellStyle name="20% - Accent1 3 2 2 3 2 2 2 2 2" xfId="255"/>
    <cellStyle name="20% - Accent1 3 2 2 3 2 2 2 3" xfId="256"/>
    <cellStyle name="20% - Accent1 3 2 2 3 2 2 3" xfId="257"/>
    <cellStyle name="20% - Accent1 3 2 2 3 2 2 3 2" xfId="258"/>
    <cellStyle name="20% - Accent1 3 2 2 3 2 2 4" xfId="259"/>
    <cellStyle name="20% - Accent1 3 2 2 3 2 3" xfId="260"/>
    <cellStyle name="20% - Accent1 3 2 2 3 2 3 2" xfId="261"/>
    <cellStyle name="20% - Accent1 3 2 2 3 2 3 2 2" xfId="262"/>
    <cellStyle name="20% - Accent1 3 2 2 3 2 3 3" xfId="263"/>
    <cellStyle name="20% - Accent1 3 2 2 3 2 4" xfId="264"/>
    <cellStyle name="20% - Accent1 3 2 2 3 2 4 2" xfId="265"/>
    <cellStyle name="20% - Accent1 3 2 2 3 2 5" xfId="266"/>
    <cellStyle name="20% - Accent1 3 2 2 3 2 5 2" xfId="267"/>
    <cellStyle name="20% - Accent1 3 2 2 3 2 6" xfId="268"/>
    <cellStyle name="20% - Accent1 3 2 2 3 3" xfId="269"/>
    <cellStyle name="20% - Accent1 3 2 2 3 3 2" xfId="270"/>
    <cellStyle name="20% - Accent1 3 2 2 3 3 2 2" xfId="271"/>
    <cellStyle name="20% - Accent1 3 2 2 3 3 2 2 2" xfId="272"/>
    <cellStyle name="20% - Accent1 3 2 2 3 3 2 2 2 2" xfId="273"/>
    <cellStyle name="20% - Accent1 3 2 2 3 3 2 2 3" xfId="274"/>
    <cellStyle name="20% - Accent1 3 2 2 3 3 2 3" xfId="275"/>
    <cellStyle name="20% - Accent1 3 2 2 3 3 2 3 2" xfId="276"/>
    <cellStyle name="20% - Accent1 3 2 2 3 3 2 4" xfId="277"/>
    <cellStyle name="20% - Accent1 3 2 2 3 3 3" xfId="278"/>
    <cellStyle name="20% - Accent1 3 2 2 3 3 3 2" xfId="279"/>
    <cellStyle name="20% - Accent1 3 2 2 3 3 3 2 2" xfId="280"/>
    <cellStyle name="20% - Accent1 3 2 2 3 3 3 3" xfId="281"/>
    <cellStyle name="20% - Accent1 3 2 2 3 3 4" xfId="282"/>
    <cellStyle name="20% - Accent1 3 2 2 3 3 4 2" xfId="283"/>
    <cellStyle name="20% - Accent1 3 2 2 3 3 5" xfId="284"/>
    <cellStyle name="20% - Accent1 3 2 2 3 3 5 2" xfId="285"/>
    <cellStyle name="20% - Accent1 3 2 2 3 3 6" xfId="286"/>
    <cellStyle name="20% - Accent1 3 2 2 3 4" xfId="287"/>
    <cellStyle name="20% - Accent1 3 2 2 3 4 2" xfId="288"/>
    <cellStyle name="20% - Accent1 3 2 2 3 4 2 2" xfId="289"/>
    <cellStyle name="20% - Accent1 3 2 2 3 4 2 2 2" xfId="290"/>
    <cellStyle name="20% - Accent1 3 2 2 3 4 2 3" xfId="291"/>
    <cellStyle name="20% - Accent1 3 2 2 3 4 3" xfId="292"/>
    <cellStyle name="20% - Accent1 3 2 2 3 4 3 2" xfId="293"/>
    <cellStyle name="20% - Accent1 3 2 2 3 4 4" xfId="294"/>
    <cellStyle name="20% - Accent1 3 2 2 3 5" xfId="295"/>
    <cellStyle name="20% - Accent1 3 2 2 3 5 2" xfId="296"/>
    <cellStyle name="20% - Accent1 3 2 2 3 5 2 2" xfId="297"/>
    <cellStyle name="20% - Accent1 3 2 2 3 5 3" xfId="298"/>
    <cellStyle name="20% - Accent1 3 2 2 3 6" xfId="299"/>
    <cellStyle name="20% - Accent1 3 2 2 3 6 2" xfId="300"/>
    <cellStyle name="20% - Accent1 3 2 2 3 7" xfId="301"/>
    <cellStyle name="20% - Accent1 3 2 2 3 7 2" xfId="302"/>
    <cellStyle name="20% - Accent1 3 2 2 3 8" xfId="303"/>
    <cellStyle name="20% - Accent1 3 2 2 4" xfId="304"/>
    <cellStyle name="20% - Accent1 3 2 2 4 2" xfId="305"/>
    <cellStyle name="20% - Accent1 3 2 2 4 2 2" xfId="306"/>
    <cellStyle name="20% - Accent1 3 2 2 4 2 2 2" xfId="307"/>
    <cellStyle name="20% - Accent1 3 2 2 4 2 2 2 2" xfId="308"/>
    <cellStyle name="20% - Accent1 3 2 2 4 2 2 3" xfId="309"/>
    <cellStyle name="20% - Accent1 3 2 2 4 2 3" xfId="310"/>
    <cellStyle name="20% - Accent1 3 2 2 4 2 3 2" xfId="311"/>
    <cellStyle name="20% - Accent1 3 2 2 4 2 4" xfId="312"/>
    <cellStyle name="20% - Accent1 3 2 2 4 3" xfId="313"/>
    <cellStyle name="20% - Accent1 3 2 2 4 3 2" xfId="314"/>
    <cellStyle name="20% - Accent1 3 2 2 4 3 2 2" xfId="315"/>
    <cellStyle name="20% - Accent1 3 2 2 4 3 3" xfId="316"/>
    <cellStyle name="20% - Accent1 3 2 2 4 4" xfId="317"/>
    <cellStyle name="20% - Accent1 3 2 2 4 4 2" xfId="318"/>
    <cellStyle name="20% - Accent1 3 2 2 4 5" xfId="319"/>
    <cellStyle name="20% - Accent1 3 2 2 4 5 2" xfId="320"/>
    <cellStyle name="20% - Accent1 3 2 2 4 6" xfId="321"/>
    <cellStyle name="20% - Accent1 3 2 2 5" xfId="322"/>
    <cellStyle name="20% - Accent1 3 2 2 5 2" xfId="323"/>
    <cellStyle name="20% - Accent1 3 2 2 5 2 2" xfId="324"/>
    <cellStyle name="20% - Accent1 3 2 2 5 2 2 2" xfId="325"/>
    <cellStyle name="20% - Accent1 3 2 2 5 2 2 2 2" xfId="326"/>
    <cellStyle name="20% - Accent1 3 2 2 5 2 2 3" xfId="327"/>
    <cellStyle name="20% - Accent1 3 2 2 5 2 3" xfId="328"/>
    <cellStyle name="20% - Accent1 3 2 2 5 2 3 2" xfId="329"/>
    <cellStyle name="20% - Accent1 3 2 2 5 2 4" xfId="330"/>
    <cellStyle name="20% - Accent1 3 2 2 5 3" xfId="331"/>
    <cellStyle name="20% - Accent1 3 2 2 5 3 2" xfId="332"/>
    <cellStyle name="20% - Accent1 3 2 2 5 3 2 2" xfId="333"/>
    <cellStyle name="20% - Accent1 3 2 2 5 3 3" xfId="334"/>
    <cellStyle name="20% - Accent1 3 2 2 5 4" xfId="335"/>
    <cellStyle name="20% - Accent1 3 2 2 5 4 2" xfId="336"/>
    <cellStyle name="20% - Accent1 3 2 2 5 5" xfId="337"/>
    <cellStyle name="20% - Accent1 3 2 2 5 5 2" xfId="338"/>
    <cellStyle name="20% - Accent1 3 2 2 5 6" xfId="339"/>
    <cellStyle name="20% - Accent1 3 2 2 6" xfId="340"/>
    <cellStyle name="20% - Accent1 3 2 2 6 2" xfId="341"/>
    <cellStyle name="20% - Accent1 3 2 2 6 2 2" xfId="342"/>
    <cellStyle name="20% - Accent1 3 2 2 6 2 2 2" xfId="343"/>
    <cellStyle name="20% - Accent1 3 2 2 6 2 2 2 2" xfId="344"/>
    <cellStyle name="20% - Accent1 3 2 2 6 2 2 3" xfId="345"/>
    <cellStyle name="20% - Accent1 3 2 2 6 2 3" xfId="346"/>
    <cellStyle name="20% - Accent1 3 2 2 6 2 3 2" xfId="347"/>
    <cellStyle name="20% - Accent1 3 2 2 6 2 4" xfId="348"/>
    <cellStyle name="20% - Accent1 3 2 2 6 3" xfId="349"/>
    <cellStyle name="20% - Accent1 3 2 2 6 3 2" xfId="350"/>
    <cellStyle name="20% - Accent1 3 2 2 6 3 2 2" xfId="351"/>
    <cellStyle name="20% - Accent1 3 2 2 6 3 3" xfId="352"/>
    <cellStyle name="20% - Accent1 3 2 2 6 4" xfId="353"/>
    <cellStyle name="20% - Accent1 3 2 2 6 4 2" xfId="354"/>
    <cellStyle name="20% - Accent1 3 2 2 6 5" xfId="355"/>
    <cellStyle name="20% - Accent1 3 2 2 6 5 2" xfId="356"/>
    <cellStyle name="20% - Accent1 3 2 2 6 6" xfId="357"/>
    <cellStyle name="20% - Accent1 3 2 2 7" xfId="358"/>
    <cellStyle name="20% - Accent1 3 2 2 7 2" xfId="359"/>
    <cellStyle name="20% - Accent1 3 2 2 7 2 2" xfId="360"/>
    <cellStyle name="20% - Accent1 3 2 2 7 2 2 2" xfId="361"/>
    <cellStyle name="20% - Accent1 3 2 2 7 2 3" xfId="362"/>
    <cellStyle name="20% - Accent1 3 2 2 7 3" xfId="363"/>
    <cellStyle name="20% - Accent1 3 2 2 7 3 2" xfId="364"/>
    <cellStyle name="20% - Accent1 3 2 2 7 4" xfId="365"/>
    <cellStyle name="20% - Accent1 3 2 2 8" xfId="366"/>
    <cellStyle name="20% - Accent1 3 2 2 8 2" xfId="367"/>
    <cellStyle name="20% - Accent1 3 2 2 8 2 2" xfId="368"/>
    <cellStyle name="20% - Accent1 3 2 2 8 3" xfId="369"/>
    <cellStyle name="20% - Accent1 3 2 2 9" xfId="370"/>
    <cellStyle name="20% - Accent1 3 2 2 9 2" xfId="371"/>
    <cellStyle name="20% - Accent1 3 2 3" xfId="372"/>
    <cellStyle name="20% - Accent1 3 2 3 10" xfId="373"/>
    <cellStyle name="20% - Accent1 3 2 3 10 2" xfId="374"/>
    <cellStyle name="20% - Accent1 3 2 3 11" xfId="375"/>
    <cellStyle name="20% - Accent1 3 2 3 2" xfId="376"/>
    <cellStyle name="20% - Accent1 3 2 3 2 2" xfId="377"/>
    <cellStyle name="20% - Accent1 3 2 3 2 2 2" xfId="378"/>
    <cellStyle name="20% - Accent1 3 2 3 2 2 2 2" xfId="379"/>
    <cellStyle name="20% - Accent1 3 2 3 2 2 2 2 2" xfId="380"/>
    <cellStyle name="20% - Accent1 3 2 3 2 2 2 2 2 2" xfId="381"/>
    <cellStyle name="20% - Accent1 3 2 3 2 2 2 2 3" xfId="382"/>
    <cellStyle name="20% - Accent1 3 2 3 2 2 2 3" xfId="383"/>
    <cellStyle name="20% - Accent1 3 2 3 2 2 2 3 2" xfId="384"/>
    <cellStyle name="20% - Accent1 3 2 3 2 2 2 4" xfId="385"/>
    <cellStyle name="20% - Accent1 3 2 3 2 2 3" xfId="386"/>
    <cellStyle name="20% - Accent1 3 2 3 2 2 3 2" xfId="387"/>
    <cellStyle name="20% - Accent1 3 2 3 2 2 3 2 2" xfId="388"/>
    <cellStyle name="20% - Accent1 3 2 3 2 2 3 3" xfId="389"/>
    <cellStyle name="20% - Accent1 3 2 3 2 2 4" xfId="390"/>
    <cellStyle name="20% - Accent1 3 2 3 2 2 4 2" xfId="391"/>
    <cellStyle name="20% - Accent1 3 2 3 2 2 5" xfId="392"/>
    <cellStyle name="20% - Accent1 3 2 3 2 2 5 2" xfId="393"/>
    <cellStyle name="20% - Accent1 3 2 3 2 2 6" xfId="394"/>
    <cellStyle name="20% - Accent1 3 2 3 2 3" xfId="395"/>
    <cellStyle name="20% - Accent1 3 2 3 2 3 2" xfId="396"/>
    <cellStyle name="20% - Accent1 3 2 3 2 3 2 2" xfId="397"/>
    <cellStyle name="20% - Accent1 3 2 3 2 3 2 2 2" xfId="398"/>
    <cellStyle name="20% - Accent1 3 2 3 2 3 2 2 2 2" xfId="399"/>
    <cellStyle name="20% - Accent1 3 2 3 2 3 2 2 3" xfId="400"/>
    <cellStyle name="20% - Accent1 3 2 3 2 3 2 3" xfId="401"/>
    <cellStyle name="20% - Accent1 3 2 3 2 3 2 3 2" xfId="402"/>
    <cellStyle name="20% - Accent1 3 2 3 2 3 2 4" xfId="403"/>
    <cellStyle name="20% - Accent1 3 2 3 2 3 3" xfId="404"/>
    <cellStyle name="20% - Accent1 3 2 3 2 3 3 2" xfId="405"/>
    <cellStyle name="20% - Accent1 3 2 3 2 3 3 2 2" xfId="406"/>
    <cellStyle name="20% - Accent1 3 2 3 2 3 3 3" xfId="407"/>
    <cellStyle name="20% - Accent1 3 2 3 2 3 4" xfId="408"/>
    <cellStyle name="20% - Accent1 3 2 3 2 3 4 2" xfId="409"/>
    <cellStyle name="20% - Accent1 3 2 3 2 3 5" xfId="410"/>
    <cellStyle name="20% - Accent1 3 2 3 2 3 5 2" xfId="411"/>
    <cellStyle name="20% - Accent1 3 2 3 2 3 6" xfId="412"/>
    <cellStyle name="20% - Accent1 3 2 3 2 4" xfId="413"/>
    <cellStyle name="20% - Accent1 3 2 3 2 4 2" xfId="414"/>
    <cellStyle name="20% - Accent1 3 2 3 2 4 2 2" xfId="415"/>
    <cellStyle name="20% - Accent1 3 2 3 2 4 2 2 2" xfId="416"/>
    <cellStyle name="20% - Accent1 3 2 3 2 4 2 3" xfId="417"/>
    <cellStyle name="20% - Accent1 3 2 3 2 4 3" xfId="418"/>
    <cellStyle name="20% - Accent1 3 2 3 2 4 3 2" xfId="419"/>
    <cellStyle name="20% - Accent1 3 2 3 2 4 4" xfId="420"/>
    <cellStyle name="20% - Accent1 3 2 3 2 5" xfId="421"/>
    <cellStyle name="20% - Accent1 3 2 3 2 5 2" xfId="422"/>
    <cellStyle name="20% - Accent1 3 2 3 2 5 2 2" xfId="423"/>
    <cellStyle name="20% - Accent1 3 2 3 2 5 3" xfId="424"/>
    <cellStyle name="20% - Accent1 3 2 3 2 6" xfId="425"/>
    <cellStyle name="20% - Accent1 3 2 3 2 6 2" xfId="426"/>
    <cellStyle name="20% - Accent1 3 2 3 2 7" xfId="427"/>
    <cellStyle name="20% - Accent1 3 2 3 2 7 2" xfId="428"/>
    <cellStyle name="20% - Accent1 3 2 3 2 8" xfId="429"/>
    <cellStyle name="20% - Accent1 3 2 3 3" xfId="430"/>
    <cellStyle name="20% - Accent1 3 2 3 3 2" xfId="431"/>
    <cellStyle name="20% - Accent1 3 2 3 3 2 2" xfId="432"/>
    <cellStyle name="20% - Accent1 3 2 3 3 2 2 2" xfId="433"/>
    <cellStyle name="20% - Accent1 3 2 3 3 2 2 2 2" xfId="434"/>
    <cellStyle name="20% - Accent1 3 2 3 3 2 2 2 2 2" xfId="435"/>
    <cellStyle name="20% - Accent1 3 2 3 3 2 2 2 3" xfId="436"/>
    <cellStyle name="20% - Accent1 3 2 3 3 2 2 3" xfId="437"/>
    <cellStyle name="20% - Accent1 3 2 3 3 2 2 3 2" xfId="438"/>
    <cellStyle name="20% - Accent1 3 2 3 3 2 2 4" xfId="439"/>
    <cellStyle name="20% - Accent1 3 2 3 3 2 3" xfId="440"/>
    <cellStyle name="20% - Accent1 3 2 3 3 2 3 2" xfId="441"/>
    <cellStyle name="20% - Accent1 3 2 3 3 2 3 2 2" xfId="442"/>
    <cellStyle name="20% - Accent1 3 2 3 3 2 3 3" xfId="443"/>
    <cellStyle name="20% - Accent1 3 2 3 3 2 4" xfId="444"/>
    <cellStyle name="20% - Accent1 3 2 3 3 2 4 2" xfId="445"/>
    <cellStyle name="20% - Accent1 3 2 3 3 2 5" xfId="446"/>
    <cellStyle name="20% - Accent1 3 2 3 3 2 5 2" xfId="447"/>
    <cellStyle name="20% - Accent1 3 2 3 3 2 6" xfId="448"/>
    <cellStyle name="20% - Accent1 3 2 3 3 3" xfId="449"/>
    <cellStyle name="20% - Accent1 3 2 3 3 3 2" xfId="450"/>
    <cellStyle name="20% - Accent1 3 2 3 3 3 2 2" xfId="451"/>
    <cellStyle name="20% - Accent1 3 2 3 3 3 2 2 2" xfId="452"/>
    <cellStyle name="20% - Accent1 3 2 3 3 3 2 2 2 2" xfId="453"/>
    <cellStyle name="20% - Accent1 3 2 3 3 3 2 2 3" xfId="454"/>
    <cellStyle name="20% - Accent1 3 2 3 3 3 2 3" xfId="455"/>
    <cellStyle name="20% - Accent1 3 2 3 3 3 2 3 2" xfId="456"/>
    <cellStyle name="20% - Accent1 3 2 3 3 3 2 4" xfId="457"/>
    <cellStyle name="20% - Accent1 3 2 3 3 3 3" xfId="458"/>
    <cellStyle name="20% - Accent1 3 2 3 3 3 3 2" xfId="459"/>
    <cellStyle name="20% - Accent1 3 2 3 3 3 3 2 2" xfId="460"/>
    <cellStyle name="20% - Accent1 3 2 3 3 3 3 3" xfId="461"/>
    <cellStyle name="20% - Accent1 3 2 3 3 3 4" xfId="462"/>
    <cellStyle name="20% - Accent1 3 2 3 3 3 4 2" xfId="463"/>
    <cellStyle name="20% - Accent1 3 2 3 3 3 5" xfId="464"/>
    <cellStyle name="20% - Accent1 3 2 3 3 3 5 2" xfId="465"/>
    <cellStyle name="20% - Accent1 3 2 3 3 3 6" xfId="466"/>
    <cellStyle name="20% - Accent1 3 2 3 3 4" xfId="467"/>
    <cellStyle name="20% - Accent1 3 2 3 3 4 2" xfId="468"/>
    <cellStyle name="20% - Accent1 3 2 3 3 4 2 2" xfId="469"/>
    <cellStyle name="20% - Accent1 3 2 3 3 4 2 2 2" xfId="470"/>
    <cellStyle name="20% - Accent1 3 2 3 3 4 2 3" xfId="471"/>
    <cellStyle name="20% - Accent1 3 2 3 3 4 3" xfId="472"/>
    <cellStyle name="20% - Accent1 3 2 3 3 4 3 2" xfId="473"/>
    <cellStyle name="20% - Accent1 3 2 3 3 4 4" xfId="474"/>
    <cellStyle name="20% - Accent1 3 2 3 3 5" xfId="475"/>
    <cellStyle name="20% - Accent1 3 2 3 3 5 2" xfId="476"/>
    <cellStyle name="20% - Accent1 3 2 3 3 5 2 2" xfId="477"/>
    <cellStyle name="20% - Accent1 3 2 3 3 5 3" xfId="478"/>
    <cellStyle name="20% - Accent1 3 2 3 3 6" xfId="479"/>
    <cellStyle name="20% - Accent1 3 2 3 3 6 2" xfId="480"/>
    <cellStyle name="20% - Accent1 3 2 3 3 7" xfId="481"/>
    <cellStyle name="20% - Accent1 3 2 3 3 7 2" xfId="482"/>
    <cellStyle name="20% - Accent1 3 2 3 3 8" xfId="483"/>
    <cellStyle name="20% - Accent1 3 2 3 4" xfId="484"/>
    <cellStyle name="20% - Accent1 3 2 3 4 2" xfId="485"/>
    <cellStyle name="20% - Accent1 3 2 3 4 2 2" xfId="486"/>
    <cellStyle name="20% - Accent1 3 2 3 4 2 2 2" xfId="487"/>
    <cellStyle name="20% - Accent1 3 2 3 4 2 2 2 2" xfId="488"/>
    <cellStyle name="20% - Accent1 3 2 3 4 2 2 3" xfId="489"/>
    <cellStyle name="20% - Accent1 3 2 3 4 2 3" xfId="490"/>
    <cellStyle name="20% - Accent1 3 2 3 4 2 3 2" xfId="491"/>
    <cellStyle name="20% - Accent1 3 2 3 4 2 4" xfId="492"/>
    <cellStyle name="20% - Accent1 3 2 3 4 3" xfId="493"/>
    <cellStyle name="20% - Accent1 3 2 3 4 3 2" xfId="494"/>
    <cellStyle name="20% - Accent1 3 2 3 4 3 2 2" xfId="495"/>
    <cellStyle name="20% - Accent1 3 2 3 4 3 3" xfId="496"/>
    <cellStyle name="20% - Accent1 3 2 3 4 4" xfId="497"/>
    <cellStyle name="20% - Accent1 3 2 3 4 4 2" xfId="498"/>
    <cellStyle name="20% - Accent1 3 2 3 4 5" xfId="499"/>
    <cellStyle name="20% - Accent1 3 2 3 4 5 2" xfId="500"/>
    <cellStyle name="20% - Accent1 3 2 3 4 6" xfId="501"/>
    <cellStyle name="20% - Accent1 3 2 3 5" xfId="502"/>
    <cellStyle name="20% - Accent1 3 2 3 5 2" xfId="503"/>
    <cellStyle name="20% - Accent1 3 2 3 5 2 2" xfId="504"/>
    <cellStyle name="20% - Accent1 3 2 3 5 2 2 2" xfId="505"/>
    <cellStyle name="20% - Accent1 3 2 3 5 2 2 2 2" xfId="506"/>
    <cellStyle name="20% - Accent1 3 2 3 5 2 2 3" xfId="507"/>
    <cellStyle name="20% - Accent1 3 2 3 5 2 3" xfId="508"/>
    <cellStyle name="20% - Accent1 3 2 3 5 2 3 2" xfId="509"/>
    <cellStyle name="20% - Accent1 3 2 3 5 2 4" xfId="510"/>
    <cellStyle name="20% - Accent1 3 2 3 5 3" xfId="511"/>
    <cellStyle name="20% - Accent1 3 2 3 5 3 2" xfId="512"/>
    <cellStyle name="20% - Accent1 3 2 3 5 3 2 2" xfId="513"/>
    <cellStyle name="20% - Accent1 3 2 3 5 3 3" xfId="514"/>
    <cellStyle name="20% - Accent1 3 2 3 5 4" xfId="515"/>
    <cellStyle name="20% - Accent1 3 2 3 5 4 2" xfId="516"/>
    <cellStyle name="20% - Accent1 3 2 3 5 5" xfId="517"/>
    <cellStyle name="20% - Accent1 3 2 3 5 5 2" xfId="518"/>
    <cellStyle name="20% - Accent1 3 2 3 5 6" xfId="519"/>
    <cellStyle name="20% - Accent1 3 2 3 6" xfId="520"/>
    <cellStyle name="20% - Accent1 3 2 3 6 2" xfId="521"/>
    <cellStyle name="20% - Accent1 3 2 3 6 2 2" xfId="522"/>
    <cellStyle name="20% - Accent1 3 2 3 6 2 2 2" xfId="523"/>
    <cellStyle name="20% - Accent1 3 2 3 6 2 2 2 2" xfId="524"/>
    <cellStyle name="20% - Accent1 3 2 3 6 2 2 3" xfId="525"/>
    <cellStyle name="20% - Accent1 3 2 3 6 2 3" xfId="526"/>
    <cellStyle name="20% - Accent1 3 2 3 6 2 3 2" xfId="527"/>
    <cellStyle name="20% - Accent1 3 2 3 6 2 4" xfId="528"/>
    <cellStyle name="20% - Accent1 3 2 3 6 3" xfId="529"/>
    <cellStyle name="20% - Accent1 3 2 3 6 3 2" xfId="530"/>
    <cellStyle name="20% - Accent1 3 2 3 6 3 2 2" xfId="531"/>
    <cellStyle name="20% - Accent1 3 2 3 6 3 3" xfId="532"/>
    <cellStyle name="20% - Accent1 3 2 3 6 4" xfId="533"/>
    <cellStyle name="20% - Accent1 3 2 3 6 4 2" xfId="534"/>
    <cellStyle name="20% - Accent1 3 2 3 6 5" xfId="535"/>
    <cellStyle name="20% - Accent1 3 2 3 6 5 2" xfId="536"/>
    <cellStyle name="20% - Accent1 3 2 3 6 6" xfId="537"/>
    <cellStyle name="20% - Accent1 3 2 3 7" xfId="538"/>
    <cellStyle name="20% - Accent1 3 2 3 7 2" xfId="539"/>
    <cellStyle name="20% - Accent1 3 2 3 7 2 2" xfId="540"/>
    <cellStyle name="20% - Accent1 3 2 3 7 2 2 2" xfId="541"/>
    <cellStyle name="20% - Accent1 3 2 3 7 2 3" xfId="542"/>
    <cellStyle name="20% - Accent1 3 2 3 7 3" xfId="543"/>
    <cellStyle name="20% - Accent1 3 2 3 7 3 2" xfId="544"/>
    <cellStyle name="20% - Accent1 3 2 3 7 4" xfId="545"/>
    <cellStyle name="20% - Accent1 3 2 3 8" xfId="546"/>
    <cellStyle name="20% - Accent1 3 2 3 8 2" xfId="547"/>
    <cellStyle name="20% - Accent1 3 2 3 8 2 2" xfId="548"/>
    <cellStyle name="20% - Accent1 3 2 3 8 3" xfId="549"/>
    <cellStyle name="20% - Accent1 3 2 3 9" xfId="550"/>
    <cellStyle name="20% - Accent1 3 2 3 9 2" xfId="551"/>
    <cellStyle name="20% - Accent1 3 2 4" xfId="552"/>
    <cellStyle name="20% - Accent1 3 2 4 10" xfId="553"/>
    <cellStyle name="20% - Accent1 3 2 4 10 2" xfId="554"/>
    <cellStyle name="20% - Accent1 3 2 4 11" xfId="555"/>
    <cellStyle name="20% - Accent1 3 2 4 2" xfId="556"/>
    <cellStyle name="20% - Accent1 3 2 4 2 2" xfId="557"/>
    <cellStyle name="20% - Accent1 3 2 4 2 2 2" xfId="558"/>
    <cellStyle name="20% - Accent1 3 2 4 2 2 2 2" xfId="559"/>
    <cellStyle name="20% - Accent1 3 2 4 2 2 2 2 2" xfId="560"/>
    <cellStyle name="20% - Accent1 3 2 4 2 2 2 2 2 2" xfId="561"/>
    <cellStyle name="20% - Accent1 3 2 4 2 2 2 2 3" xfId="562"/>
    <cellStyle name="20% - Accent1 3 2 4 2 2 2 3" xfId="563"/>
    <cellStyle name="20% - Accent1 3 2 4 2 2 2 3 2" xfId="564"/>
    <cellStyle name="20% - Accent1 3 2 4 2 2 2 4" xfId="565"/>
    <cellStyle name="20% - Accent1 3 2 4 2 2 3" xfId="566"/>
    <cellStyle name="20% - Accent1 3 2 4 2 2 3 2" xfId="567"/>
    <cellStyle name="20% - Accent1 3 2 4 2 2 3 2 2" xfId="568"/>
    <cellStyle name="20% - Accent1 3 2 4 2 2 3 3" xfId="569"/>
    <cellStyle name="20% - Accent1 3 2 4 2 2 4" xfId="570"/>
    <cellStyle name="20% - Accent1 3 2 4 2 2 4 2" xfId="571"/>
    <cellStyle name="20% - Accent1 3 2 4 2 2 5" xfId="572"/>
    <cellStyle name="20% - Accent1 3 2 4 2 2 5 2" xfId="573"/>
    <cellStyle name="20% - Accent1 3 2 4 2 2 6" xfId="574"/>
    <cellStyle name="20% - Accent1 3 2 4 2 3" xfId="575"/>
    <cellStyle name="20% - Accent1 3 2 4 2 3 2" xfId="576"/>
    <cellStyle name="20% - Accent1 3 2 4 2 3 2 2" xfId="577"/>
    <cellStyle name="20% - Accent1 3 2 4 2 3 2 2 2" xfId="578"/>
    <cellStyle name="20% - Accent1 3 2 4 2 3 2 2 2 2" xfId="579"/>
    <cellStyle name="20% - Accent1 3 2 4 2 3 2 2 3" xfId="580"/>
    <cellStyle name="20% - Accent1 3 2 4 2 3 2 3" xfId="581"/>
    <cellStyle name="20% - Accent1 3 2 4 2 3 2 3 2" xfId="582"/>
    <cellStyle name="20% - Accent1 3 2 4 2 3 2 4" xfId="583"/>
    <cellStyle name="20% - Accent1 3 2 4 2 3 3" xfId="584"/>
    <cellStyle name="20% - Accent1 3 2 4 2 3 3 2" xfId="585"/>
    <cellStyle name="20% - Accent1 3 2 4 2 3 3 2 2" xfId="586"/>
    <cellStyle name="20% - Accent1 3 2 4 2 3 3 3" xfId="587"/>
    <cellStyle name="20% - Accent1 3 2 4 2 3 4" xfId="588"/>
    <cellStyle name="20% - Accent1 3 2 4 2 3 4 2" xfId="589"/>
    <cellStyle name="20% - Accent1 3 2 4 2 3 5" xfId="590"/>
    <cellStyle name="20% - Accent1 3 2 4 2 3 5 2" xfId="591"/>
    <cellStyle name="20% - Accent1 3 2 4 2 3 6" xfId="592"/>
    <cellStyle name="20% - Accent1 3 2 4 2 4" xfId="593"/>
    <cellStyle name="20% - Accent1 3 2 4 2 4 2" xfId="594"/>
    <cellStyle name="20% - Accent1 3 2 4 2 4 2 2" xfId="595"/>
    <cellStyle name="20% - Accent1 3 2 4 2 4 2 2 2" xfId="596"/>
    <cellStyle name="20% - Accent1 3 2 4 2 4 2 3" xfId="597"/>
    <cellStyle name="20% - Accent1 3 2 4 2 4 3" xfId="598"/>
    <cellStyle name="20% - Accent1 3 2 4 2 4 3 2" xfId="599"/>
    <cellStyle name="20% - Accent1 3 2 4 2 4 4" xfId="600"/>
    <cellStyle name="20% - Accent1 3 2 4 2 5" xfId="601"/>
    <cellStyle name="20% - Accent1 3 2 4 2 5 2" xfId="602"/>
    <cellStyle name="20% - Accent1 3 2 4 2 5 2 2" xfId="603"/>
    <cellStyle name="20% - Accent1 3 2 4 2 5 3" xfId="604"/>
    <cellStyle name="20% - Accent1 3 2 4 2 6" xfId="605"/>
    <cellStyle name="20% - Accent1 3 2 4 2 6 2" xfId="606"/>
    <cellStyle name="20% - Accent1 3 2 4 2 7" xfId="607"/>
    <cellStyle name="20% - Accent1 3 2 4 2 7 2" xfId="608"/>
    <cellStyle name="20% - Accent1 3 2 4 2 8" xfId="609"/>
    <cellStyle name="20% - Accent1 3 2 4 3" xfId="610"/>
    <cellStyle name="20% - Accent1 3 2 4 3 2" xfId="611"/>
    <cellStyle name="20% - Accent1 3 2 4 3 2 2" xfId="612"/>
    <cellStyle name="20% - Accent1 3 2 4 3 2 2 2" xfId="613"/>
    <cellStyle name="20% - Accent1 3 2 4 3 2 2 2 2" xfId="614"/>
    <cellStyle name="20% - Accent1 3 2 4 3 2 2 2 2 2" xfId="615"/>
    <cellStyle name="20% - Accent1 3 2 4 3 2 2 2 3" xfId="616"/>
    <cellStyle name="20% - Accent1 3 2 4 3 2 2 3" xfId="617"/>
    <cellStyle name="20% - Accent1 3 2 4 3 2 2 3 2" xfId="618"/>
    <cellStyle name="20% - Accent1 3 2 4 3 2 2 4" xfId="619"/>
    <cellStyle name="20% - Accent1 3 2 4 3 2 3" xfId="620"/>
    <cellStyle name="20% - Accent1 3 2 4 3 2 3 2" xfId="621"/>
    <cellStyle name="20% - Accent1 3 2 4 3 2 3 2 2" xfId="622"/>
    <cellStyle name="20% - Accent1 3 2 4 3 2 3 3" xfId="623"/>
    <cellStyle name="20% - Accent1 3 2 4 3 2 4" xfId="624"/>
    <cellStyle name="20% - Accent1 3 2 4 3 2 4 2" xfId="625"/>
    <cellStyle name="20% - Accent1 3 2 4 3 2 5" xfId="626"/>
    <cellStyle name="20% - Accent1 3 2 4 3 2 5 2" xfId="627"/>
    <cellStyle name="20% - Accent1 3 2 4 3 2 6" xfId="628"/>
    <cellStyle name="20% - Accent1 3 2 4 3 3" xfId="629"/>
    <cellStyle name="20% - Accent1 3 2 4 3 3 2" xfId="630"/>
    <cellStyle name="20% - Accent1 3 2 4 3 3 2 2" xfId="631"/>
    <cellStyle name="20% - Accent1 3 2 4 3 3 2 2 2" xfId="632"/>
    <cellStyle name="20% - Accent1 3 2 4 3 3 2 2 2 2" xfId="633"/>
    <cellStyle name="20% - Accent1 3 2 4 3 3 2 2 3" xfId="634"/>
    <cellStyle name="20% - Accent1 3 2 4 3 3 2 3" xfId="635"/>
    <cellStyle name="20% - Accent1 3 2 4 3 3 2 3 2" xfId="636"/>
    <cellStyle name="20% - Accent1 3 2 4 3 3 2 4" xfId="637"/>
    <cellStyle name="20% - Accent1 3 2 4 3 3 3" xfId="638"/>
    <cellStyle name="20% - Accent1 3 2 4 3 3 3 2" xfId="639"/>
    <cellStyle name="20% - Accent1 3 2 4 3 3 3 2 2" xfId="640"/>
    <cellStyle name="20% - Accent1 3 2 4 3 3 3 3" xfId="641"/>
    <cellStyle name="20% - Accent1 3 2 4 3 3 4" xfId="642"/>
    <cellStyle name="20% - Accent1 3 2 4 3 3 4 2" xfId="643"/>
    <cellStyle name="20% - Accent1 3 2 4 3 3 5" xfId="644"/>
    <cellStyle name="20% - Accent1 3 2 4 3 3 5 2" xfId="645"/>
    <cellStyle name="20% - Accent1 3 2 4 3 3 6" xfId="646"/>
    <cellStyle name="20% - Accent1 3 2 4 3 4" xfId="647"/>
    <cellStyle name="20% - Accent1 3 2 4 3 4 2" xfId="648"/>
    <cellStyle name="20% - Accent1 3 2 4 3 4 2 2" xfId="649"/>
    <cellStyle name="20% - Accent1 3 2 4 3 4 2 2 2" xfId="650"/>
    <cellStyle name="20% - Accent1 3 2 4 3 4 2 3" xfId="651"/>
    <cellStyle name="20% - Accent1 3 2 4 3 4 3" xfId="652"/>
    <cellStyle name="20% - Accent1 3 2 4 3 4 3 2" xfId="653"/>
    <cellStyle name="20% - Accent1 3 2 4 3 4 4" xfId="654"/>
    <cellStyle name="20% - Accent1 3 2 4 3 5" xfId="655"/>
    <cellStyle name="20% - Accent1 3 2 4 3 5 2" xfId="656"/>
    <cellStyle name="20% - Accent1 3 2 4 3 5 2 2" xfId="657"/>
    <cellStyle name="20% - Accent1 3 2 4 3 5 3" xfId="658"/>
    <cellStyle name="20% - Accent1 3 2 4 3 6" xfId="659"/>
    <cellStyle name="20% - Accent1 3 2 4 3 6 2" xfId="660"/>
    <cellStyle name="20% - Accent1 3 2 4 3 7" xfId="661"/>
    <cellStyle name="20% - Accent1 3 2 4 3 7 2" xfId="662"/>
    <cellStyle name="20% - Accent1 3 2 4 3 8" xfId="663"/>
    <cellStyle name="20% - Accent1 3 2 4 4" xfId="664"/>
    <cellStyle name="20% - Accent1 3 2 4 4 2" xfId="665"/>
    <cellStyle name="20% - Accent1 3 2 4 4 2 2" xfId="666"/>
    <cellStyle name="20% - Accent1 3 2 4 4 2 2 2" xfId="667"/>
    <cellStyle name="20% - Accent1 3 2 4 4 2 2 2 2" xfId="668"/>
    <cellStyle name="20% - Accent1 3 2 4 4 2 2 3" xfId="669"/>
    <cellStyle name="20% - Accent1 3 2 4 4 2 3" xfId="670"/>
    <cellStyle name="20% - Accent1 3 2 4 4 2 3 2" xfId="671"/>
    <cellStyle name="20% - Accent1 3 2 4 4 2 4" xfId="672"/>
    <cellStyle name="20% - Accent1 3 2 4 4 3" xfId="673"/>
    <cellStyle name="20% - Accent1 3 2 4 4 3 2" xfId="674"/>
    <cellStyle name="20% - Accent1 3 2 4 4 3 2 2" xfId="675"/>
    <cellStyle name="20% - Accent1 3 2 4 4 3 3" xfId="676"/>
    <cellStyle name="20% - Accent1 3 2 4 4 4" xfId="677"/>
    <cellStyle name="20% - Accent1 3 2 4 4 4 2" xfId="678"/>
    <cellStyle name="20% - Accent1 3 2 4 4 5" xfId="679"/>
    <cellStyle name="20% - Accent1 3 2 4 4 5 2" xfId="680"/>
    <cellStyle name="20% - Accent1 3 2 4 4 6" xfId="681"/>
    <cellStyle name="20% - Accent1 3 2 4 5" xfId="682"/>
    <cellStyle name="20% - Accent1 3 2 4 5 2" xfId="683"/>
    <cellStyle name="20% - Accent1 3 2 4 5 2 2" xfId="684"/>
    <cellStyle name="20% - Accent1 3 2 4 5 2 2 2" xfId="685"/>
    <cellStyle name="20% - Accent1 3 2 4 5 2 2 2 2" xfId="686"/>
    <cellStyle name="20% - Accent1 3 2 4 5 2 2 3" xfId="687"/>
    <cellStyle name="20% - Accent1 3 2 4 5 2 3" xfId="688"/>
    <cellStyle name="20% - Accent1 3 2 4 5 2 3 2" xfId="689"/>
    <cellStyle name="20% - Accent1 3 2 4 5 2 4" xfId="690"/>
    <cellStyle name="20% - Accent1 3 2 4 5 3" xfId="691"/>
    <cellStyle name="20% - Accent1 3 2 4 5 3 2" xfId="692"/>
    <cellStyle name="20% - Accent1 3 2 4 5 3 2 2" xfId="693"/>
    <cellStyle name="20% - Accent1 3 2 4 5 3 3" xfId="694"/>
    <cellStyle name="20% - Accent1 3 2 4 5 4" xfId="695"/>
    <cellStyle name="20% - Accent1 3 2 4 5 4 2" xfId="696"/>
    <cellStyle name="20% - Accent1 3 2 4 5 5" xfId="697"/>
    <cellStyle name="20% - Accent1 3 2 4 5 5 2" xfId="698"/>
    <cellStyle name="20% - Accent1 3 2 4 5 6" xfId="699"/>
    <cellStyle name="20% - Accent1 3 2 4 6" xfId="700"/>
    <cellStyle name="20% - Accent1 3 2 4 6 2" xfId="701"/>
    <cellStyle name="20% - Accent1 3 2 4 6 2 2" xfId="702"/>
    <cellStyle name="20% - Accent1 3 2 4 6 2 2 2" xfId="703"/>
    <cellStyle name="20% - Accent1 3 2 4 6 2 2 2 2" xfId="704"/>
    <cellStyle name="20% - Accent1 3 2 4 6 2 2 3" xfId="705"/>
    <cellStyle name="20% - Accent1 3 2 4 6 2 3" xfId="706"/>
    <cellStyle name="20% - Accent1 3 2 4 6 2 3 2" xfId="707"/>
    <cellStyle name="20% - Accent1 3 2 4 6 2 4" xfId="708"/>
    <cellStyle name="20% - Accent1 3 2 4 6 3" xfId="709"/>
    <cellStyle name="20% - Accent1 3 2 4 6 3 2" xfId="710"/>
    <cellStyle name="20% - Accent1 3 2 4 6 3 2 2" xfId="711"/>
    <cellStyle name="20% - Accent1 3 2 4 6 3 3" xfId="712"/>
    <cellStyle name="20% - Accent1 3 2 4 6 4" xfId="713"/>
    <cellStyle name="20% - Accent1 3 2 4 6 4 2" xfId="714"/>
    <cellStyle name="20% - Accent1 3 2 4 6 5" xfId="715"/>
    <cellStyle name="20% - Accent1 3 2 4 6 5 2" xfId="716"/>
    <cellStyle name="20% - Accent1 3 2 4 6 6" xfId="717"/>
    <cellStyle name="20% - Accent1 3 2 4 7" xfId="718"/>
    <cellStyle name="20% - Accent1 3 2 4 7 2" xfId="719"/>
    <cellStyle name="20% - Accent1 3 2 4 7 2 2" xfId="720"/>
    <cellStyle name="20% - Accent1 3 2 4 7 2 2 2" xfId="721"/>
    <cellStyle name="20% - Accent1 3 2 4 7 2 3" xfId="722"/>
    <cellStyle name="20% - Accent1 3 2 4 7 3" xfId="723"/>
    <cellStyle name="20% - Accent1 3 2 4 7 3 2" xfId="724"/>
    <cellStyle name="20% - Accent1 3 2 4 7 4" xfId="725"/>
    <cellStyle name="20% - Accent1 3 2 4 8" xfId="726"/>
    <cellStyle name="20% - Accent1 3 2 4 8 2" xfId="727"/>
    <cellStyle name="20% - Accent1 3 2 4 8 2 2" xfId="728"/>
    <cellStyle name="20% - Accent1 3 2 4 8 3" xfId="729"/>
    <cellStyle name="20% - Accent1 3 2 4 9" xfId="730"/>
    <cellStyle name="20% - Accent1 3 2 4 9 2" xfId="731"/>
    <cellStyle name="20% - Accent1 3 2 5" xfId="732"/>
    <cellStyle name="20% - Accent1 3 2 5 2" xfId="733"/>
    <cellStyle name="20% - Accent1 3 2 5 2 2" xfId="734"/>
    <cellStyle name="20% - Accent1 3 2 5 2 2 2" xfId="735"/>
    <cellStyle name="20% - Accent1 3 2 5 2 2 2 2" xfId="736"/>
    <cellStyle name="20% - Accent1 3 2 5 2 2 2 2 2" xfId="737"/>
    <cellStyle name="20% - Accent1 3 2 5 2 2 2 3" xfId="738"/>
    <cellStyle name="20% - Accent1 3 2 5 2 2 3" xfId="739"/>
    <cellStyle name="20% - Accent1 3 2 5 2 2 3 2" xfId="740"/>
    <cellStyle name="20% - Accent1 3 2 5 2 2 4" xfId="741"/>
    <cellStyle name="20% - Accent1 3 2 5 2 3" xfId="742"/>
    <cellStyle name="20% - Accent1 3 2 5 2 3 2" xfId="743"/>
    <cellStyle name="20% - Accent1 3 2 5 2 3 2 2" xfId="744"/>
    <cellStyle name="20% - Accent1 3 2 5 2 3 3" xfId="745"/>
    <cellStyle name="20% - Accent1 3 2 5 2 4" xfId="746"/>
    <cellStyle name="20% - Accent1 3 2 5 2 4 2" xfId="747"/>
    <cellStyle name="20% - Accent1 3 2 5 2 5" xfId="748"/>
    <cellStyle name="20% - Accent1 3 2 5 2 5 2" xfId="749"/>
    <cellStyle name="20% - Accent1 3 2 5 2 6" xfId="750"/>
    <cellStyle name="20% - Accent1 3 2 5 3" xfId="751"/>
    <cellStyle name="20% - Accent1 3 2 5 3 2" xfId="752"/>
    <cellStyle name="20% - Accent1 3 2 5 3 2 2" xfId="753"/>
    <cellStyle name="20% - Accent1 3 2 5 3 2 2 2" xfId="754"/>
    <cellStyle name="20% - Accent1 3 2 5 3 2 2 2 2" xfId="755"/>
    <cellStyle name="20% - Accent1 3 2 5 3 2 2 3" xfId="756"/>
    <cellStyle name="20% - Accent1 3 2 5 3 2 3" xfId="757"/>
    <cellStyle name="20% - Accent1 3 2 5 3 2 3 2" xfId="758"/>
    <cellStyle name="20% - Accent1 3 2 5 3 2 4" xfId="759"/>
    <cellStyle name="20% - Accent1 3 2 5 3 3" xfId="760"/>
    <cellStyle name="20% - Accent1 3 2 5 3 3 2" xfId="761"/>
    <cellStyle name="20% - Accent1 3 2 5 3 3 2 2" xfId="762"/>
    <cellStyle name="20% - Accent1 3 2 5 3 3 3" xfId="763"/>
    <cellStyle name="20% - Accent1 3 2 5 3 4" xfId="764"/>
    <cellStyle name="20% - Accent1 3 2 5 3 4 2" xfId="765"/>
    <cellStyle name="20% - Accent1 3 2 5 3 5" xfId="766"/>
    <cellStyle name="20% - Accent1 3 2 5 3 5 2" xfId="767"/>
    <cellStyle name="20% - Accent1 3 2 5 3 6" xfId="768"/>
    <cellStyle name="20% - Accent1 3 2 5 4" xfId="769"/>
    <cellStyle name="20% - Accent1 3 2 5 4 2" xfId="770"/>
    <cellStyle name="20% - Accent1 3 2 5 4 2 2" xfId="771"/>
    <cellStyle name="20% - Accent1 3 2 5 4 2 2 2" xfId="772"/>
    <cellStyle name="20% - Accent1 3 2 5 4 2 3" xfId="773"/>
    <cellStyle name="20% - Accent1 3 2 5 4 3" xfId="774"/>
    <cellStyle name="20% - Accent1 3 2 5 4 3 2" xfId="775"/>
    <cellStyle name="20% - Accent1 3 2 5 4 4" xfId="776"/>
    <cellStyle name="20% - Accent1 3 2 5 5" xfId="777"/>
    <cellStyle name="20% - Accent1 3 2 5 5 2" xfId="778"/>
    <cellStyle name="20% - Accent1 3 2 5 5 2 2" xfId="779"/>
    <cellStyle name="20% - Accent1 3 2 5 5 3" xfId="780"/>
    <cellStyle name="20% - Accent1 3 2 5 6" xfId="781"/>
    <cellStyle name="20% - Accent1 3 2 5 6 2" xfId="782"/>
    <cellStyle name="20% - Accent1 3 2 5 7" xfId="783"/>
    <cellStyle name="20% - Accent1 3 2 5 7 2" xfId="784"/>
    <cellStyle name="20% - Accent1 3 2 5 8" xfId="785"/>
    <cellStyle name="20% - Accent1 3 2 6" xfId="786"/>
    <cellStyle name="20% - Accent1 3 2 6 2" xfId="787"/>
    <cellStyle name="20% - Accent1 3 2 6 2 2" xfId="788"/>
    <cellStyle name="20% - Accent1 3 2 6 2 2 2" xfId="789"/>
    <cellStyle name="20% - Accent1 3 2 6 2 2 2 2" xfId="790"/>
    <cellStyle name="20% - Accent1 3 2 6 2 2 2 2 2" xfId="791"/>
    <cellStyle name="20% - Accent1 3 2 6 2 2 2 3" xfId="792"/>
    <cellStyle name="20% - Accent1 3 2 6 2 2 3" xfId="793"/>
    <cellStyle name="20% - Accent1 3 2 6 2 2 3 2" xfId="794"/>
    <cellStyle name="20% - Accent1 3 2 6 2 2 4" xfId="795"/>
    <cellStyle name="20% - Accent1 3 2 6 2 3" xfId="796"/>
    <cellStyle name="20% - Accent1 3 2 6 2 3 2" xfId="797"/>
    <cellStyle name="20% - Accent1 3 2 6 2 3 2 2" xfId="798"/>
    <cellStyle name="20% - Accent1 3 2 6 2 3 3" xfId="799"/>
    <cellStyle name="20% - Accent1 3 2 6 2 4" xfId="800"/>
    <cellStyle name="20% - Accent1 3 2 6 2 4 2" xfId="801"/>
    <cellStyle name="20% - Accent1 3 2 6 2 5" xfId="802"/>
    <cellStyle name="20% - Accent1 3 2 6 2 5 2" xfId="803"/>
    <cellStyle name="20% - Accent1 3 2 6 2 6" xfId="804"/>
    <cellStyle name="20% - Accent1 3 2 6 3" xfId="805"/>
    <cellStyle name="20% - Accent1 3 2 6 3 2" xfId="806"/>
    <cellStyle name="20% - Accent1 3 2 6 3 2 2" xfId="807"/>
    <cellStyle name="20% - Accent1 3 2 6 3 2 2 2" xfId="808"/>
    <cellStyle name="20% - Accent1 3 2 6 3 2 2 2 2" xfId="809"/>
    <cellStyle name="20% - Accent1 3 2 6 3 2 2 3" xfId="810"/>
    <cellStyle name="20% - Accent1 3 2 6 3 2 3" xfId="811"/>
    <cellStyle name="20% - Accent1 3 2 6 3 2 3 2" xfId="812"/>
    <cellStyle name="20% - Accent1 3 2 6 3 2 4" xfId="813"/>
    <cellStyle name="20% - Accent1 3 2 6 3 3" xfId="814"/>
    <cellStyle name="20% - Accent1 3 2 6 3 3 2" xfId="815"/>
    <cellStyle name="20% - Accent1 3 2 6 3 3 2 2" xfId="816"/>
    <cellStyle name="20% - Accent1 3 2 6 3 3 3" xfId="817"/>
    <cellStyle name="20% - Accent1 3 2 6 3 4" xfId="818"/>
    <cellStyle name="20% - Accent1 3 2 6 3 4 2" xfId="819"/>
    <cellStyle name="20% - Accent1 3 2 6 3 5" xfId="820"/>
    <cellStyle name="20% - Accent1 3 2 6 3 5 2" xfId="821"/>
    <cellStyle name="20% - Accent1 3 2 6 3 6" xfId="822"/>
    <cellStyle name="20% - Accent1 3 2 6 4" xfId="823"/>
    <cellStyle name="20% - Accent1 3 2 6 4 2" xfId="824"/>
    <cellStyle name="20% - Accent1 3 2 6 4 2 2" xfId="825"/>
    <cellStyle name="20% - Accent1 3 2 6 4 2 2 2" xfId="826"/>
    <cellStyle name="20% - Accent1 3 2 6 4 2 3" xfId="827"/>
    <cellStyle name="20% - Accent1 3 2 6 4 3" xfId="828"/>
    <cellStyle name="20% - Accent1 3 2 6 4 3 2" xfId="829"/>
    <cellStyle name="20% - Accent1 3 2 6 4 4" xfId="830"/>
    <cellStyle name="20% - Accent1 3 2 6 5" xfId="831"/>
    <cellStyle name="20% - Accent1 3 2 6 5 2" xfId="832"/>
    <cellStyle name="20% - Accent1 3 2 6 5 2 2" xfId="833"/>
    <cellStyle name="20% - Accent1 3 2 6 5 3" xfId="834"/>
    <cellStyle name="20% - Accent1 3 2 6 6" xfId="835"/>
    <cellStyle name="20% - Accent1 3 2 6 6 2" xfId="836"/>
    <cellStyle name="20% - Accent1 3 2 6 7" xfId="837"/>
    <cellStyle name="20% - Accent1 3 2 6 7 2" xfId="838"/>
    <cellStyle name="20% - Accent1 3 2 6 8" xfId="839"/>
    <cellStyle name="20% - Accent1 3 2 7" xfId="840"/>
    <cellStyle name="20% - Accent1 3 2 7 2" xfId="841"/>
    <cellStyle name="20% - Accent1 3 2 7 2 2" xfId="842"/>
    <cellStyle name="20% - Accent1 3 2 7 2 2 2" xfId="843"/>
    <cellStyle name="20% - Accent1 3 2 7 2 2 2 2" xfId="844"/>
    <cellStyle name="20% - Accent1 3 2 7 2 2 3" xfId="845"/>
    <cellStyle name="20% - Accent1 3 2 7 2 3" xfId="846"/>
    <cellStyle name="20% - Accent1 3 2 7 2 3 2" xfId="847"/>
    <cellStyle name="20% - Accent1 3 2 7 2 4" xfId="848"/>
    <cellStyle name="20% - Accent1 3 2 7 3" xfId="849"/>
    <cellStyle name="20% - Accent1 3 2 7 3 2" xfId="850"/>
    <cellStyle name="20% - Accent1 3 2 7 3 2 2" xfId="851"/>
    <cellStyle name="20% - Accent1 3 2 7 3 3" xfId="852"/>
    <cellStyle name="20% - Accent1 3 2 7 4" xfId="853"/>
    <cellStyle name="20% - Accent1 3 2 7 4 2" xfId="854"/>
    <cellStyle name="20% - Accent1 3 2 7 5" xfId="855"/>
    <cellStyle name="20% - Accent1 3 2 7 5 2" xfId="856"/>
    <cellStyle name="20% - Accent1 3 2 7 6" xfId="857"/>
    <cellStyle name="20% - Accent1 3 2 8" xfId="858"/>
    <cellStyle name="20% - Accent1 3 2 8 2" xfId="859"/>
    <cellStyle name="20% - Accent1 3 2 8 2 2" xfId="860"/>
    <cellStyle name="20% - Accent1 3 2 8 2 2 2" xfId="861"/>
    <cellStyle name="20% - Accent1 3 2 8 2 2 2 2" xfId="862"/>
    <cellStyle name="20% - Accent1 3 2 8 2 2 3" xfId="863"/>
    <cellStyle name="20% - Accent1 3 2 8 2 3" xfId="864"/>
    <cellStyle name="20% - Accent1 3 2 8 2 3 2" xfId="865"/>
    <cellStyle name="20% - Accent1 3 2 8 2 4" xfId="866"/>
    <cellStyle name="20% - Accent1 3 2 8 3" xfId="867"/>
    <cellStyle name="20% - Accent1 3 2 8 3 2" xfId="868"/>
    <cellStyle name="20% - Accent1 3 2 8 3 2 2" xfId="869"/>
    <cellStyle name="20% - Accent1 3 2 8 3 3" xfId="870"/>
    <cellStyle name="20% - Accent1 3 2 8 4" xfId="871"/>
    <cellStyle name="20% - Accent1 3 2 8 4 2" xfId="872"/>
    <cellStyle name="20% - Accent1 3 2 8 5" xfId="873"/>
    <cellStyle name="20% - Accent1 3 2 8 5 2" xfId="874"/>
    <cellStyle name="20% - Accent1 3 2 8 6" xfId="875"/>
    <cellStyle name="20% - Accent1 3 2 9" xfId="876"/>
    <cellStyle name="20% - Accent1 3 2 9 2" xfId="877"/>
    <cellStyle name="20% - Accent1 3 2 9 2 2" xfId="878"/>
    <cellStyle name="20% - Accent1 3 2 9 2 2 2" xfId="879"/>
    <cellStyle name="20% - Accent1 3 2 9 2 2 2 2" xfId="880"/>
    <cellStyle name="20% - Accent1 3 2 9 2 2 3" xfId="881"/>
    <cellStyle name="20% - Accent1 3 2 9 2 3" xfId="882"/>
    <cellStyle name="20% - Accent1 3 2 9 2 3 2" xfId="883"/>
    <cellStyle name="20% - Accent1 3 2 9 2 4" xfId="884"/>
    <cellStyle name="20% - Accent1 3 2 9 3" xfId="885"/>
    <cellStyle name="20% - Accent1 3 2 9 3 2" xfId="886"/>
    <cellStyle name="20% - Accent1 3 2 9 3 2 2" xfId="887"/>
    <cellStyle name="20% - Accent1 3 2 9 3 3" xfId="888"/>
    <cellStyle name="20% - Accent1 3 2 9 4" xfId="889"/>
    <cellStyle name="20% - Accent1 3 2 9 4 2" xfId="890"/>
    <cellStyle name="20% - Accent1 3 2 9 5" xfId="891"/>
    <cellStyle name="20% - Accent1 3 2 9 5 2" xfId="892"/>
    <cellStyle name="20% - Accent1 3 2 9 6" xfId="893"/>
    <cellStyle name="20% - Accent1 3 3" xfId="894"/>
    <cellStyle name="20% - Accent1 3 3 10" xfId="895"/>
    <cellStyle name="20% - Accent1 3 3 10 2" xfId="896"/>
    <cellStyle name="20% - Accent1 3 3 11" xfId="897"/>
    <cellStyle name="20% - Accent1 3 3 2" xfId="898"/>
    <cellStyle name="20% - Accent1 3 3 2 2" xfId="899"/>
    <cellStyle name="20% - Accent1 3 3 2 2 2" xfId="900"/>
    <cellStyle name="20% - Accent1 3 3 2 2 2 2" xfId="901"/>
    <cellStyle name="20% - Accent1 3 3 2 2 2 2 2" xfId="902"/>
    <cellStyle name="20% - Accent1 3 3 2 2 2 2 2 2" xfId="903"/>
    <cellStyle name="20% - Accent1 3 3 2 2 2 2 3" xfId="904"/>
    <cellStyle name="20% - Accent1 3 3 2 2 2 3" xfId="905"/>
    <cellStyle name="20% - Accent1 3 3 2 2 2 3 2" xfId="906"/>
    <cellStyle name="20% - Accent1 3 3 2 2 2 4" xfId="907"/>
    <cellStyle name="20% - Accent1 3 3 2 2 3" xfId="908"/>
    <cellStyle name="20% - Accent1 3 3 2 2 3 2" xfId="909"/>
    <cellStyle name="20% - Accent1 3 3 2 2 3 2 2" xfId="910"/>
    <cellStyle name="20% - Accent1 3 3 2 2 3 3" xfId="911"/>
    <cellStyle name="20% - Accent1 3 3 2 2 4" xfId="912"/>
    <cellStyle name="20% - Accent1 3 3 2 2 4 2" xfId="913"/>
    <cellStyle name="20% - Accent1 3 3 2 2 5" xfId="914"/>
    <cellStyle name="20% - Accent1 3 3 2 2 5 2" xfId="915"/>
    <cellStyle name="20% - Accent1 3 3 2 2 6" xfId="916"/>
    <cellStyle name="20% - Accent1 3 3 2 3" xfId="917"/>
    <cellStyle name="20% - Accent1 3 3 2 3 2" xfId="918"/>
    <cellStyle name="20% - Accent1 3 3 2 3 2 2" xfId="919"/>
    <cellStyle name="20% - Accent1 3 3 2 3 2 2 2" xfId="920"/>
    <cellStyle name="20% - Accent1 3 3 2 3 2 2 2 2" xfId="921"/>
    <cellStyle name="20% - Accent1 3 3 2 3 2 2 3" xfId="922"/>
    <cellStyle name="20% - Accent1 3 3 2 3 2 3" xfId="923"/>
    <cellStyle name="20% - Accent1 3 3 2 3 2 3 2" xfId="924"/>
    <cellStyle name="20% - Accent1 3 3 2 3 2 4" xfId="925"/>
    <cellStyle name="20% - Accent1 3 3 2 3 3" xfId="926"/>
    <cellStyle name="20% - Accent1 3 3 2 3 3 2" xfId="927"/>
    <cellStyle name="20% - Accent1 3 3 2 3 3 2 2" xfId="928"/>
    <cellStyle name="20% - Accent1 3 3 2 3 3 3" xfId="929"/>
    <cellStyle name="20% - Accent1 3 3 2 3 4" xfId="930"/>
    <cellStyle name="20% - Accent1 3 3 2 3 4 2" xfId="931"/>
    <cellStyle name="20% - Accent1 3 3 2 3 5" xfId="932"/>
    <cellStyle name="20% - Accent1 3 3 2 3 5 2" xfId="933"/>
    <cellStyle name="20% - Accent1 3 3 2 3 6" xfId="934"/>
    <cellStyle name="20% - Accent1 3 3 2 4" xfId="935"/>
    <cellStyle name="20% - Accent1 3 3 2 4 2" xfId="936"/>
    <cellStyle name="20% - Accent1 3 3 2 4 2 2" xfId="937"/>
    <cellStyle name="20% - Accent1 3 3 2 4 2 2 2" xfId="938"/>
    <cellStyle name="20% - Accent1 3 3 2 4 2 3" xfId="939"/>
    <cellStyle name="20% - Accent1 3 3 2 4 3" xfId="940"/>
    <cellStyle name="20% - Accent1 3 3 2 4 3 2" xfId="941"/>
    <cellStyle name="20% - Accent1 3 3 2 4 4" xfId="942"/>
    <cellStyle name="20% - Accent1 3 3 2 5" xfId="943"/>
    <cellStyle name="20% - Accent1 3 3 2 5 2" xfId="944"/>
    <cellStyle name="20% - Accent1 3 3 2 5 2 2" xfId="945"/>
    <cellStyle name="20% - Accent1 3 3 2 5 3" xfId="946"/>
    <cellStyle name="20% - Accent1 3 3 2 6" xfId="947"/>
    <cellStyle name="20% - Accent1 3 3 2 6 2" xfId="948"/>
    <cellStyle name="20% - Accent1 3 3 2 7" xfId="949"/>
    <cellStyle name="20% - Accent1 3 3 2 7 2" xfId="950"/>
    <cellStyle name="20% - Accent1 3 3 2 8" xfId="951"/>
    <cellStyle name="20% - Accent1 3 3 3" xfId="952"/>
    <cellStyle name="20% - Accent1 3 3 3 2" xfId="953"/>
    <cellStyle name="20% - Accent1 3 3 3 2 2" xfId="954"/>
    <cellStyle name="20% - Accent1 3 3 3 2 2 2" xfId="955"/>
    <cellStyle name="20% - Accent1 3 3 3 2 2 2 2" xfId="956"/>
    <cellStyle name="20% - Accent1 3 3 3 2 2 2 2 2" xfId="957"/>
    <cellStyle name="20% - Accent1 3 3 3 2 2 2 3" xfId="958"/>
    <cellStyle name="20% - Accent1 3 3 3 2 2 3" xfId="959"/>
    <cellStyle name="20% - Accent1 3 3 3 2 2 3 2" xfId="960"/>
    <cellStyle name="20% - Accent1 3 3 3 2 2 4" xfId="961"/>
    <cellStyle name="20% - Accent1 3 3 3 2 3" xfId="962"/>
    <cellStyle name="20% - Accent1 3 3 3 2 3 2" xfId="963"/>
    <cellStyle name="20% - Accent1 3 3 3 2 3 2 2" xfId="964"/>
    <cellStyle name="20% - Accent1 3 3 3 2 3 3" xfId="965"/>
    <cellStyle name="20% - Accent1 3 3 3 2 4" xfId="966"/>
    <cellStyle name="20% - Accent1 3 3 3 2 4 2" xfId="967"/>
    <cellStyle name="20% - Accent1 3 3 3 2 5" xfId="968"/>
    <cellStyle name="20% - Accent1 3 3 3 2 5 2" xfId="969"/>
    <cellStyle name="20% - Accent1 3 3 3 2 6" xfId="970"/>
    <cellStyle name="20% - Accent1 3 3 3 3" xfId="971"/>
    <cellStyle name="20% - Accent1 3 3 3 3 2" xfId="972"/>
    <cellStyle name="20% - Accent1 3 3 3 3 2 2" xfId="973"/>
    <cellStyle name="20% - Accent1 3 3 3 3 2 2 2" xfId="974"/>
    <cellStyle name="20% - Accent1 3 3 3 3 2 2 2 2" xfId="975"/>
    <cellStyle name="20% - Accent1 3 3 3 3 2 2 3" xfId="976"/>
    <cellStyle name="20% - Accent1 3 3 3 3 2 3" xfId="977"/>
    <cellStyle name="20% - Accent1 3 3 3 3 2 3 2" xfId="978"/>
    <cellStyle name="20% - Accent1 3 3 3 3 2 4" xfId="979"/>
    <cellStyle name="20% - Accent1 3 3 3 3 3" xfId="980"/>
    <cellStyle name="20% - Accent1 3 3 3 3 3 2" xfId="981"/>
    <cellStyle name="20% - Accent1 3 3 3 3 3 2 2" xfId="982"/>
    <cellStyle name="20% - Accent1 3 3 3 3 3 3" xfId="983"/>
    <cellStyle name="20% - Accent1 3 3 3 3 4" xfId="984"/>
    <cellStyle name="20% - Accent1 3 3 3 3 4 2" xfId="985"/>
    <cellStyle name="20% - Accent1 3 3 3 3 5" xfId="986"/>
    <cellStyle name="20% - Accent1 3 3 3 3 5 2" xfId="987"/>
    <cellStyle name="20% - Accent1 3 3 3 3 6" xfId="988"/>
    <cellStyle name="20% - Accent1 3 3 3 4" xfId="989"/>
    <cellStyle name="20% - Accent1 3 3 3 4 2" xfId="990"/>
    <cellStyle name="20% - Accent1 3 3 3 4 2 2" xfId="991"/>
    <cellStyle name="20% - Accent1 3 3 3 4 2 2 2" xfId="992"/>
    <cellStyle name="20% - Accent1 3 3 3 4 2 3" xfId="993"/>
    <cellStyle name="20% - Accent1 3 3 3 4 3" xfId="994"/>
    <cellStyle name="20% - Accent1 3 3 3 4 3 2" xfId="995"/>
    <cellStyle name="20% - Accent1 3 3 3 4 4" xfId="996"/>
    <cellStyle name="20% - Accent1 3 3 3 5" xfId="997"/>
    <cellStyle name="20% - Accent1 3 3 3 5 2" xfId="998"/>
    <cellStyle name="20% - Accent1 3 3 3 5 2 2" xfId="999"/>
    <cellStyle name="20% - Accent1 3 3 3 5 3" xfId="1000"/>
    <cellStyle name="20% - Accent1 3 3 3 6" xfId="1001"/>
    <cellStyle name="20% - Accent1 3 3 3 6 2" xfId="1002"/>
    <cellStyle name="20% - Accent1 3 3 3 7" xfId="1003"/>
    <cellStyle name="20% - Accent1 3 3 3 7 2" xfId="1004"/>
    <cellStyle name="20% - Accent1 3 3 3 8" xfId="1005"/>
    <cellStyle name="20% - Accent1 3 3 4" xfId="1006"/>
    <cellStyle name="20% - Accent1 3 3 4 2" xfId="1007"/>
    <cellStyle name="20% - Accent1 3 3 4 2 2" xfId="1008"/>
    <cellStyle name="20% - Accent1 3 3 4 2 2 2" xfId="1009"/>
    <cellStyle name="20% - Accent1 3 3 4 2 2 2 2" xfId="1010"/>
    <cellStyle name="20% - Accent1 3 3 4 2 2 3" xfId="1011"/>
    <cellStyle name="20% - Accent1 3 3 4 2 3" xfId="1012"/>
    <cellStyle name="20% - Accent1 3 3 4 2 3 2" xfId="1013"/>
    <cellStyle name="20% - Accent1 3 3 4 2 4" xfId="1014"/>
    <cellStyle name="20% - Accent1 3 3 4 3" xfId="1015"/>
    <cellStyle name="20% - Accent1 3 3 4 3 2" xfId="1016"/>
    <cellStyle name="20% - Accent1 3 3 4 3 2 2" xfId="1017"/>
    <cellStyle name="20% - Accent1 3 3 4 3 3" xfId="1018"/>
    <cellStyle name="20% - Accent1 3 3 4 4" xfId="1019"/>
    <cellStyle name="20% - Accent1 3 3 4 4 2" xfId="1020"/>
    <cellStyle name="20% - Accent1 3 3 4 5" xfId="1021"/>
    <cellStyle name="20% - Accent1 3 3 4 5 2" xfId="1022"/>
    <cellStyle name="20% - Accent1 3 3 4 6" xfId="1023"/>
    <cellStyle name="20% - Accent1 3 3 5" xfId="1024"/>
    <cellStyle name="20% - Accent1 3 3 5 2" xfId="1025"/>
    <cellStyle name="20% - Accent1 3 3 5 2 2" xfId="1026"/>
    <cellStyle name="20% - Accent1 3 3 5 2 2 2" xfId="1027"/>
    <cellStyle name="20% - Accent1 3 3 5 2 2 2 2" xfId="1028"/>
    <cellStyle name="20% - Accent1 3 3 5 2 2 3" xfId="1029"/>
    <cellStyle name="20% - Accent1 3 3 5 2 3" xfId="1030"/>
    <cellStyle name="20% - Accent1 3 3 5 2 3 2" xfId="1031"/>
    <cellStyle name="20% - Accent1 3 3 5 2 4" xfId="1032"/>
    <cellStyle name="20% - Accent1 3 3 5 3" xfId="1033"/>
    <cellStyle name="20% - Accent1 3 3 5 3 2" xfId="1034"/>
    <cellStyle name="20% - Accent1 3 3 5 3 2 2" xfId="1035"/>
    <cellStyle name="20% - Accent1 3 3 5 3 3" xfId="1036"/>
    <cellStyle name="20% - Accent1 3 3 5 4" xfId="1037"/>
    <cellStyle name="20% - Accent1 3 3 5 4 2" xfId="1038"/>
    <cellStyle name="20% - Accent1 3 3 5 5" xfId="1039"/>
    <cellStyle name="20% - Accent1 3 3 5 5 2" xfId="1040"/>
    <cellStyle name="20% - Accent1 3 3 5 6" xfId="1041"/>
    <cellStyle name="20% - Accent1 3 3 6" xfId="1042"/>
    <cellStyle name="20% - Accent1 3 3 6 2" xfId="1043"/>
    <cellStyle name="20% - Accent1 3 3 6 2 2" xfId="1044"/>
    <cellStyle name="20% - Accent1 3 3 6 2 2 2" xfId="1045"/>
    <cellStyle name="20% - Accent1 3 3 6 2 2 2 2" xfId="1046"/>
    <cellStyle name="20% - Accent1 3 3 6 2 2 3" xfId="1047"/>
    <cellStyle name="20% - Accent1 3 3 6 2 3" xfId="1048"/>
    <cellStyle name="20% - Accent1 3 3 6 2 3 2" xfId="1049"/>
    <cellStyle name="20% - Accent1 3 3 6 2 4" xfId="1050"/>
    <cellStyle name="20% - Accent1 3 3 6 3" xfId="1051"/>
    <cellStyle name="20% - Accent1 3 3 6 3 2" xfId="1052"/>
    <cellStyle name="20% - Accent1 3 3 6 3 2 2" xfId="1053"/>
    <cellStyle name="20% - Accent1 3 3 6 3 3" xfId="1054"/>
    <cellStyle name="20% - Accent1 3 3 6 4" xfId="1055"/>
    <cellStyle name="20% - Accent1 3 3 6 4 2" xfId="1056"/>
    <cellStyle name="20% - Accent1 3 3 6 5" xfId="1057"/>
    <cellStyle name="20% - Accent1 3 3 6 5 2" xfId="1058"/>
    <cellStyle name="20% - Accent1 3 3 6 6" xfId="1059"/>
    <cellStyle name="20% - Accent1 3 3 7" xfId="1060"/>
    <cellStyle name="20% - Accent1 3 3 7 2" xfId="1061"/>
    <cellStyle name="20% - Accent1 3 3 7 2 2" xfId="1062"/>
    <cellStyle name="20% - Accent1 3 3 7 2 2 2" xfId="1063"/>
    <cellStyle name="20% - Accent1 3 3 7 2 3" xfId="1064"/>
    <cellStyle name="20% - Accent1 3 3 7 3" xfId="1065"/>
    <cellStyle name="20% - Accent1 3 3 7 3 2" xfId="1066"/>
    <cellStyle name="20% - Accent1 3 3 7 4" xfId="1067"/>
    <cellStyle name="20% - Accent1 3 3 8" xfId="1068"/>
    <cellStyle name="20% - Accent1 3 3 8 2" xfId="1069"/>
    <cellStyle name="20% - Accent1 3 3 8 2 2" xfId="1070"/>
    <cellStyle name="20% - Accent1 3 3 8 3" xfId="1071"/>
    <cellStyle name="20% - Accent1 3 3 9" xfId="1072"/>
    <cellStyle name="20% - Accent1 3 3 9 2" xfId="1073"/>
    <cellStyle name="20% - Accent1 3 4" xfId="1074"/>
    <cellStyle name="20% - Accent1 3 4 10" xfId="1075"/>
    <cellStyle name="20% - Accent1 3 4 10 2" xfId="1076"/>
    <cellStyle name="20% - Accent1 3 4 11" xfId="1077"/>
    <cellStyle name="20% - Accent1 3 4 2" xfId="1078"/>
    <cellStyle name="20% - Accent1 3 4 2 2" xfId="1079"/>
    <cellStyle name="20% - Accent1 3 4 2 2 2" xfId="1080"/>
    <cellStyle name="20% - Accent1 3 4 2 2 2 2" xfId="1081"/>
    <cellStyle name="20% - Accent1 3 4 2 2 2 2 2" xfId="1082"/>
    <cellStyle name="20% - Accent1 3 4 2 2 2 2 2 2" xfId="1083"/>
    <cellStyle name="20% - Accent1 3 4 2 2 2 2 3" xfId="1084"/>
    <cellStyle name="20% - Accent1 3 4 2 2 2 3" xfId="1085"/>
    <cellStyle name="20% - Accent1 3 4 2 2 2 3 2" xfId="1086"/>
    <cellStyle name="20% - Accent1 3 4 2 2 2 4" xfId="1087"/>
    <cellStyle name="20% - Accent1 3 4 2 2 3" xfId="1088"/>
    <cellStyle name="20% - Accent1 3 4 2 2 3 2" xfId="1089"/>
    <cellStyle name="20% - Accent1 3 4 2 2 3 2 2" xfId="1090"/>
    <cellStyle name="20% - Accent1 3 4 2 2 3 3" xfId="1091"/>
    <cellStyle name="20% - Accent1 3 4 2 2 4" xfId="1092"/>
    <cellStyle name="20% - Accent1 3 4 2 2 4 2" xfId="1093"/>
    <cellStyle name="20% - Accent1 3 4 2 2 5" xfId="1094"/>
    <cellStyle name="20% - Accent1 3 4 2 2 5 2" xfId="1095"/>
    <cellStyle name="20% - Accent1 3 4 2 2 6" xfId="1096"/>
    <cellStyle name="20% - Accent1 3 4 2 3" xfId="1097"/>
    <cellStyle name="20% - Accent1 3 4 2 3 2" xfId="1098"/>
    <cellStyle name="20% - Accent1 3 4 2 3 2 2" xfId="1099"/>
    <cellStyle name="20% - Accent1 3 4 2 3 2 2 2" xfId="1100"/>
    <cellStyle name="20% - Accent1 3 4 2 3 2 2 2 2" xfId="1101"/>
    <cellStyle name="20% - Accent1 3 4 2 3 2 2 3" xfId="1102"/>
    <cellStyle name="20% - Accent1 3 4 2 3 2 3" xfId="1103"/>
    <cellStyle name="20% - Accent1 3 4 2 3 2 3 2" xfId="1104"/>
    <cellStyle name="20% - Accent1 3 4 2 3 2 4" xfId="1105"/>
    <cellStyle name="20% - Accent1 3 4 2 3 3" xfId="1106"/>
    <cellStyle name="20% - Accent1 3 4 2 3 3 2" xfId="1107"/>
    <cellStyle name="20% - Accent1 3 4 2 3 3 2 2" xfId="1108"/>
    <cellStyle name="20% - Accent1 3 4 2 3 3 3" xfId="1109"/>
    <cellStyle name="20% - Accent1 3 4 2 3 4" xfId="1110"/>
    <cellStyle name="20% - Accent1 3 4 2 3 4 2" xfId="1111"/>
    <cellStyle name="20% - Accent1 3 4 2 3 5" xfId="1112"/>
    <cellStyle name="20% - Accent1 3 4 2 3 5 2" xfId="1113"/>
    <cellStyle name="20% - Accent1 3 4 2 3 6" xfId="1114"/>
    <cellStyle name="20% - Accent1 3 4 2 4" xfId="1115"/>
    <cellStyle name="20% - Accent1 3 4 2 4 2" xfId="1116"/>
    <cellStyle name="20% - Accent1 3 4 2 4 2 2" xfId="1117"/>
    <cellStyle name="20% - Accent1 3 4 2 4 2 2 2" xfId="1118"/>
    <cellStyle name="20% - Accent1 3 4 2 4 2 3" xfId="1119"/>
    <cellStyle name="20% - Accent1 3 4 2 4 3" xfId="1120"/>
    <cellStyle name="20% - Accent1 3 4 2 4 3 2" xfId="1121"/>
    <cellStyle name="20% - Accent1 3 4 2 4 4" xfId="1122"/>
    <cellStyle name="20% - Accent1 3 4 2 5" xfId="1123"/>
    <cellStyle name="20% - Accent1 3 4 2 5 2" xfId="1124"/>
    <cellStyle name="20% - Accent1 3 4 2 5 2 2" xfId="1125"/>
    <cellStyle name="20% - Accent1 3 4 2 5 3" xfId="1126"/>
    <cellStyle name="20% - Accent1 3 4 2 6" xfId="1127"/>
    <cellStyle name="20% - Accent1 3 4 2 6 2" xfId="1128"/>
    <cellStyle name="20% - Accent1 3 4 2 7" xfId="1129"/>
    <cellStyle name="20% - Accent1 3 4 2 7 2" xfId="1130"/>
    <cellStyle name="20% - Accent1 3 4 2 8" xfId="1131"/>
    <cellStyle name="20% - Accent1 3 4 3" xfId="1132"/>
    <cellStyle name="20% - Accent1 3 4 3 2" xfId="1133"/>
    <cellStyle name="20% - Accent1 3 4 3 2 2" xfId="1134"/>
    <cellStyle name="20% - Accent1 3 4 3 2 2 2" xfId="1135"/>
    <cellStyle name="20% - Accent1 3 4 3 2 2 2 2" xfId="1136"/>
    <cellStyle name="20% - Accent1 3 4 3 2 2 2 2 2" xfId="1137"/>
    <cellStyle name="20% - Accent1 3 4 3 2 2 2 3" xfId="1138"/>
    <cellStyle name="20% - Accent1 3 4 3 2 2 3" xfId="1139"/>
    <cellStyle name="20% - Accent1 3 4 3 2 2 3 2" xfId="1140"/>
    <cellStyle name="20% - Accent1 3 4 3 2 2 4" xfId="1141"/>
    <cellStyle name="20% - Accent1 3 4 3 2 3" xfId="1142"/>
    <cellStyle name="20% - Accent1 3 4 3 2 3 2" xfId="1143"/>
    <cellStyle name="20% - Accent1 3 4 3 2 3 2 2" xfId="1144"/>
    <cellStyle name="20% - Accent1 3 4 3 2 3 3" xfId="1145"/>
    <cellStyle name="20% - Accent1 3 4 3 2 4" xfId="1146"/>
    <cellStyle name="20% - Accent1 3 4 3 2 4 2" xfId="1147"/>
    <cellStyle name="20% - Accent1 3 4 3 2 5" xfId="1148"/>
    <cellStyle name="20% - Accent1 3 4 3 2 5 2" xfId="1149"/>
    <cellStyle name="20% - Accent1 3 4 3 2 6" xfId="1150"/>
    <cellStyle name="20% - Accent1 3 4 3 3" xfId="1151"/>
    <cellStyle name="20% - Accent1 3 4 3 3 2" xfId="1152"/>
    <cellStyle name="20% - Accent1 3 4 3 3 2 2" xfId="1153"/>
    <cellStyle name="20% - Accent1 3 4 3 3 2 2 2" xfId="1154"/>
    <cellStyle name="20% - Accent1 3 4 3 3 2 2 2 2" xfId="1155"/>
    <cellStyle name="20% - Accent1 3 4 3 3 2 2 3" xfId="1156"/>
    <cellStyle name="20% - Accent1 3 4 3 3 2 3" xfId="1157"/>
    <cellStyle name="20% - Accent1 3 4 3 3 2 3 2" xfId="1158"/>
    <cellStyle name="20% - Accent1 3 4 3 3 2 4" xfId="1159"/>
    <cellStyle name="20% - Accent1 3 4 3 3 3" xfId="1160"/>
    <cellStyle name="20% - Accent1 3 4 3 3 3 2" xfId="1161"/>
    <cellStyle name="20% - Accent1 3 4 3 3 3 2 2" xfId="1162"/>
    <cellStyle name="20% - Accent1 3 4 3 3 3 3" xfId="1163"/>
    <cellStyle name="20% - Accent1 3 4 3 3 4" xfId="1164"/>
    <cellStyle name="20% - Accent1 3 4 3 3 4 2" xfId="1165"/>
    <cellStyle name="20% - Accent1 3 4 3 3 5" xfId="1166"/>
    <cellStyle name="20% - Accent1 3 4 3 3 5 2" xfId="1167"/>
    <cellStyle name="20% - Accent1 3 4 3 3 6" xfId="1168"/>
    <cellStyle name="20% - Accent1 3 4 3 4" xfId="1169"/>
    <cellStyle name="20% - Accent1 3 4 3 4 2" xfId="1170"/>
    <cellStyle name="20% - Accent1 3 4 3 4 2 2" xfId="1171"/>
    <cellStyle name="20% - Accent1 3 4 3 4 2 2 2" xfId="1172"/>
    <cellStyle name="20% - Accent1 3 4 3 4 2 3" xfId="1173"/>
    <cellStyle name="20% - Accent1 3 4 3 4 3" xfId="1174"/>
    <cellStyle name="20% - Accent1 3 4 3 4 3 2" xfId="1175"/>
    <cellStyle name="20% - Accent1 3 4 3 4 4" xfId="1176"/>
    <cellStyle name="20% - Accent1 3 4 3 5" xfId="1177"/>
    <cellStyle name="20% - Accent1 3 4 3 5 2" xfId="1178"/>
    <cellStyle name="20% - Accent1 3 4 3 5 2 2" xfId="1179"/>
    <cellStyle name="20% - Accent1 3 4 3 5 3" xfId="1180"/>
    <cellStyle name="20% - Accent1 3 4 3 6" xfId="1181"/>
    <cellStyle name="20% - Accent1 3 4 3 6 2" xfId="1182"/>
    <cellStyle name="20% - Accent1 3 4 3 7" xfId="1183"/>
    <cellStyle name="20% - Accent1 3 4 3 7 2" xfId="1184"/>
    <cellStyle name="20% - Accent1 3 4 3 8" xfId="1185"/>
    <cellStyle name="20% - Accent1 3 4 4" xfId="1186"/>
    <cellStyle name="20% - Accent1 3 4 4 2" xfId="1187"/>
    <cellStyle name="20% - Accent1 3 4 4 2 2" xfId="1188"/>
    <cellStyle name="20% - Accent1 3 4 4 2 2 2" xfId="1189"/>
    <cellStyle name="20% - Accent1 3 4 4 2 2 2 2" xfId="1190"/>
    <cellStyle name="20% - Accent1 3 4 4 2 2 3" xfId="1191"/>
    <cellStyle name="20% - Accent1 3 4 4 2 3" xfId="1192"/>
    <cellStyle name="20% - Accent1 3 4 4 2 3 2" xfId="1193"/>
    <cellStyle name="20% - Accent1 3 4 4 2 4" xfId="1194"/>
    <cellStyle name="20% - Accent1 3 4 4 3" xfId="1195"/>
    <cellStyle name="20% - Accent1 3 4 4 3 2" xfId="1196"/>
    <cellStyle name="20% - Accent1 3 4 4 3 2 2" xfId="1197"/>
    <cellStyle name="20% - Accent1 3 4 4 3 3" xfId="1198"/>
    <cellStyle name="20% - Accent1 3 4 4 4" xfId="1199"/>
    <cellStyle name="20% - Accent1 3 4 4 4 2" xfId="1200"/>
    <cellStyle name="20% - Accent1 3 4 4 5" xfId="1201"/>
    <cellStyle name="20% - Accent1 3 4 4 5 2" xfId="1202"/>
    <cellStyle name="20% - Accent1 3 4 4 6" xfId="1203"/>
    <cellStyle name="20% - Accent1 3 4 5" xfId="1204"/>
    <cellStyle name="20% - Accent1 3 4 5 2" xfId="1205"/>
    <cellStyle name="20% - Accent1 3 4 5 2 2" xfId="1206"/>
    <cellStyle name="20% - Accent1 3 4 5 2 2 2" xfId="1207"/>
    <cellStyle name="20% - Accent1 3 4 5 2 2 2 2" xfId="1208"/>
    <cellStyle name="20% - Accent1 3 4 5 2 2 3" xfId="1209"/>
    <cellStyle name="20% - Accent1 3 4 5 2 3" xfId="1210"/>
    <cellStyle name="20% - Accent1 3 4 5 2 3 2" xfId="1211"/>
    <cellStyle name="20% - Accent1 3 4 5 2 4" xfId="1212"/>
    <cellStyle name="20% - Accent1 3 4 5 3" xfId="1213"/>
    <cellStyle name="20% - Accent1 3 4 5 3 2" xfId="1214"/>
    <cellStyle name="20% - Accent1 3 4 5 3 2 2" xfId="1215"/>
    <cellStyle name="20% - Accent1 3 4 5 3 3" xfId="1216"/>
    <cellStyle name="20% - Accent1 3 4 5 4" xfId="1217"/>
    <cellStyle name="20% - Accent1 3 4 5 4 2" xfId="1218"/>
    <cellStyle name="20% - Accent1 3 4 5 5" xfId="1219"/>
    <cellStyle name="20% - Accent1 3 4 5 5 2" xfId="1220"/>
    <cellStyle name="20% - Accent1 3 4 5 6" xfId="1221"/>
    <cellStyle name="20% - Accent1 3 4 6" xfId="1222"/>
    <cellStyle name="20% - Accent1 3 4 6 2" xfId="1223"/>
    <cellStyle name="20% - Accent1 3 4 6 2 2" xfId="1224"/>
    <cellStyle name="20% - Accent1 3 4 6 2 2 2" xfId="1225"/>
    <cellStyle name="20% - Accent1 3 4 6 2 2 2 2" xfId="1226"/>
    <cellStyle name="20% - Accent1 3 4 6 2 2 3" xfId="1227"/>
    <cellStyle name="20% - Accent1 3 4 6 2 3" xfId="1228"/>
    <cellStyle name="20% - Accent1 3 4 6 2 3 2" xfId="1229"/>
    <cellStyle name="20% - Accent1 3 4 6 2 4" xfId="1230"/>
    <cellStyle name="20% - Accent1 3 4 6 3" xfId="1231"/>
    <cellStyle name="20% - Accent1 3 4 6 3 2" xfId="1232"/>
    <cellStyle name="20% - Accent1 3 4 6 3 2 2" xfId="1233"/>
    <cellStyle name="20% - Accent1 3 4 6 3 3" xfId="1234"/>
    <cellStyle name="20% - Accent1 3 4 6 4" xfId="1235"/>
    <cellStyle name="20% - Accent1 3 4 6 4 2" xfId="1236"/>
    <cellStyle name="20% - Accent1 3 4 6 5" xfId="1237"/>
    <cellStyle name="20% - Accent1 3 4 6 5 2" xfId="1238"/>
    <cellStyle name="20% - Accent1 3 4 6 6" xfId="1239"/>
    <cellStyle name="20% - Accent1 3 4 7" xfId="1240"/>
    <cellStyle name="20% - Accent1 3 4 7 2" xfId="1241"/>
    <cellStyle name="20% - Accent1 3 4 7 2 2" xfId="1242"/>
    <cellStyle name="20% - Accent1 3 4 7 2 2 2" xfId="1243"/>
    <cellStyle name="20% - Accent1 3 4 7 2 3" xfId="1244"/>
    <cellStyle name="20% - Accent1 3 4 7 3" xfId="1245"/>
    <cellStyle name="20% - Accent1 3 4 7 3 2" xfId="1246"/>
    <cellStyle name="20% - Accent1 3 4 7 4" xfId="1247"/>
    <cellStyle name="20% - Accent1 3 4 8" xfId="1248"/>
    <cellStyle name="20% - Accent1 3 4 8 2" xfId="1249"/>
    <cellStyle name="20% - Accent1 3 4 8 2 2" xfId="1250"/>
    <cellStyle name="20% - Accent1 3 4 8 3" xfId="1251"/>
    <cellStyle name="20% - Accent1 3 4 9" xfId="1252"/>
    <cellStyle name="20% - Accent1 3 4 9 2" xfId="1253"/>
    <cellStyle name="20% - Accent1 3 5" xfId="1254"/>
    <cellStyle name="20% - Accent1 3 5 10" xfId="1255"/>
    <cellStyle name="20% - Accent1 3 5 10 2" xfId="1256"/>
    <cellStyle name="20% - Accent1 3 5 11" xfId="1257"/>
    <cellStyle name="20% - Accent1 3 5 2" xfId="1258"/>
    <cellStyle name="20% - Accent1 3 5 2 2" xfId="1259"/>
    <cellStyle name="20% - Accent1 3 5 2 2 2" xfId="1260"/>
    <cellStyle name="20% - Accent1 3 5 2 2 2 2" xfId="1261"/>
    <cellStyle name="20% - Accent1 3 5 2 2 2 2 2" xfId="1262"/>
    <cellStyle name="20% - Accent1 3 5 2 2 2 2 2 2" xfId="1263"/>
    <cellStyle name="20% - Accent1 3 5 2 2 2 2 3" xfId="1264"/>
    <cellStyle name="20% - Accent1 3 5 2 2 2 3" xfId="1265"/>
    <cellStyle name="20% - Accent1 3 5 2 2 2 3 2" xfId="1266"/>
    <cellStyle name="20% - Accent1 3 5 2 2 2 4" xfId="1267"/>
    <cellStyle name="20% - Accent1 3 5 2 2 3" xfId="1268"/>
    <cellStyle name="20% - Accent1 3 5 2 2 3 2" xfId="1269"/>
    <cellStyle name="20% - Accent1 3 5 2 2 3 2 2" xfId="1270"/>
    <cellStyle name="20% - Accent1 3 5 2 2 3 3" xfId="1271"/>
    <cellStyle name="20% - Accent1 3 5 2 2 4" xfId="1272"/>
    <cellStyle name="20% - Accent1 3 5 2 2 4 2" xfId="1273"/>
    <cellStyle name="20% - Accent1 3 5 2 2 5" xfId="1274"/>
    <cellStyle name="20% - Accent1 3 5 2 2 5 2" xfId="1275"/>
    <cellStyle name="20% - Accent1 3 5 2 2 6" xfId="1276"/>
    <cellStyle name="20% - Accent1 3 5 2 3" xfId="1277"/>
    <cellStyle name="20% - Accent1 3 5 2 3 2" xfId="1278"/>
    <cellStyle name="20% - Accent1 3 5 2 3 2 2" xfId="1279"/>
    <cellStyle name="20% - Accent1 3 5 2 3 2 2 2" xfId="1280"/>
    <cellStyle name="20% - Accent1 3 5 2 3 2 2 2 2" xfId="1281"/>
    <cellStyle name="20% - Accent1 3 5 2 3 2 2 3" xfId="1282"/>
    <cellStyle name="20% - Accent1 3 5 2 3 2 3" xfId="1283"/>
    <cellStyle name="20% - Accent1 3 5 2 3 2 3 2" xfId="1284"/>
    <cellStyle name="20% - Accent1 3 5 2 3 2 4" xfId="1285"/>
    <cellStyle name="20% - Accent1 3 5 2 3 3" xfId="1286"/>
    <cellStyle name="20% - Accent1 3 5 2 3 3 2" xfId="1287"/>
    <cellStyle name="20% - Accent1 3 5 2 3 3 2 2" xfId="1288"/>
    <cellStyle name="20% - Accent1 3 5 2 3 3 3" xfId="1289"/>
    <cellStyle name="20% - Accent1 3 5 2 3 4" xfId="1290"/>
    <cellStyle name="20% - Accent1 3 5 2 3 4 2" xfId="1291"/>
    <cellStyle name="20% - Accent1 3 5 2 3 5" xfId="1292"/>
    <cellStyle name="20% - Accent1 3 5 2 3 5 2" xfId="1293"/>
    <cellStyle name="20% - Accent1 3 5 2 3 6" xfId="1294"/>
    <cellStyle name="20% - Accent1 3 5 2 4" xfId="1295"/>
    <cellStyle name="20% - Accent1 3 5 2 4 2" xfId="1296"/>
    <cellStyle name="20% - Accent1 3 5 2 4 2 2" xfId="1297"/>
    <cellStyle name="20% - Accent1 3 5 2 4 2 2 2" xfId="1298"/>
    <cellStyle name="20% - Accent1 3 5 2 4 2 3" xfId="1299"/>
    <cellStyle name="20% - Accent1 3 5 2 4 3" xfId="1300"/>
    <cellStyle name="20% - Accent1 3 5 2 4 3 2" xfId="1301"/>
    <cellStyle name="20% - Accent1 3 5 2 4 4" xfId="1302"/>
    <cellStyle name="20% - Accent1 3 5 2 5" xfId="1303"/>
    <cellStyle name="20% - Accent1 3 5 2 5 2" xfId="1304"/>
    <cellStyle name="20% - Accent1 3 5 2 5 2 2" xfId="1305"/>
    <cellStyle name="20% - Accent1 3 5 2 5 3" xfId="1306"/>
    <cellStyle name="20% - Accent1 3 5 2 6" xfId="1307"/>
    <cellStyle name="20% - Accent1 3 5 2 6 2" xfId="1308"/>
    <cellStyle name="20% - Accent1 3 5 2 7" xfId="1309"/>
    <cellStyle name="20% - Accent1 3 5 2 7 2" xfId="1310"/>
    <cellStyle name="20% - Accent1 3 5 2 8" xfId="1311"/>
    <cellStyle name="20% - Accent1 3 5 3" xfId="1312"/>
    <cellStyle name="20% - Accent1 3 5 3 2" xfId="1313"/>
    <cellStyle name="20% - Accent1 3 5 3 2 2" xfId="1314"/>
    <cellStyle name="20% - Accent1 3 5 3 2 2 2" xfId="1315"/>
    <cellStyle name="20% - Accent1 3 5 3 2 2 2 2" xfId="1316"/>
    <cellStyle name="20% - Accent1 3 5 3 2 2 2 2 2" xfId="1317"/>
    <cellStyle name="20% - Accent1 3 5 3 2 2 2 3" xfId="1318"/>
    <cellStyle name="20% - Accent1 3 5 3 2 2 3" xfId="1319"/>
    <cellStyle name="20% - Accent1 3 5 3 2 2 3 2" xfId="1320"/>
    <cellStyle name="20% - Accent1 3 5 3 2 2 4" xfId="1321"/>
    <cellStyle name="20% - Accent1 3 5 3 2 3" xfId="1322"/>
    <cellStyle name="20% - Accent1 3 5 3 2 3 2" xfId="1323"/>
    <cellStyle name="20% - Accent1 3 5 3 2 3 2 2" xfId="1324"/>
    <cellStyle name="20% - Accent1 3 5 3 2 3 3" xfId="1325"/>
    <cellStyle name="20% - Accent1 3 5 3 2 4" xfId="1326"/>
    <cellStyle name="20% - Accent1 3 5 3 2 4 2" xfId="1327"/>
    <cellStyle name="20% - Accent1 3 5 3 2 5" xfId="1328"/>
    <cellStyle name="20% - Accent1 3 5 3 2 5 2" xfId="1329"/>
    <cellStyle name="20% - Accent1 3 5 3 2 6" xfId="1330"/>
    <cellStyle name="20% - Accent1 3 5 3 3" xfId="1331"/>
    <cellStyle name="20% - Accent1 3 5 3 3 2" xfId="1332"/>
    <cellStyle name="20% - Accent1 3 5 3 3 2 2" xfId="1333"/>
    <cellStyle name="20% - Accent1 3 5 3 3 2 2 2" xfId="1334"/>
    <cellStyle name="20% - Accent1 3 5 3 3 2 2 2 2" xfId="1335"/>
    <cellStyle name="20% - Accent1 3 5 3 3 2 2 3" xfId="1336"/>
    <cellStyle name="20% - Accent1 3 5 3 3 2 3" xfId="1337"/>
    <cellStyle name="20% - Accent1 3 5 3 3 2 3 2" xfId="1338"/>
    <cellStyle name="20% - Accent1 3 5 3 3 2 4" xfId="1339"/>
    <cellStyle name="20% - Accent1 3 5 3 3 3" xfId="1340"/>
    <cellStyle name="20% - Accent1 3 5 3 3 3 2" xfId="1341"/>
    <cellStyle name="20% - Accent1 3 5 3 3 3 2 2" xfId="1342"/>
    <cellStyle name="20% - Accent1 3 5 3 3 3 3" xfId="1343"/>
    <cellStyle name="20% - Accent1 3 5 3 3 4" xfId="1344"/>
    <cellStyle name="20% - Accent1 3 5 3 3 4 2" xfId="1345"/>
    <cellStyle name="20% - Accent1 3 5 3 3 5" xfId="1346"/>
    <cellStyle name="20% - Accent1 3 5 3 3 5 2" xfId="1347"/>
    <cellStyle name="20% - Accent1 3 5 3 3 6" xfId="1348"/>
    <cellStyle name="20% - Accent1 3 5 3 4" xfId="1349"/>
    <cellStyle name="20% - Accent1 3 5 3 4 2" xfId="1350"/>
    <cellStyle name="20% - Accent1 3 5 3 4 2 2" xfId="1351"/>
    <cellStyle name="20% - Accent1 3 5 3 4 2 2 2" xfId="1352"/>
    <cellStyle name="20% - Accent1 3 5 3 4 2 3" xfId="1353"/>
    <cellStyle name="20% - Accent1 3 5 3 4 3" xfId="1354"/>
    <cellStyle name="20% - Accent1 3 5 3 4 3 2" xfId="1355"/>
    <cellStyle name="20% - Accent1 3 5 3 4 4" xfId="1356"/>
    <cellStyle name="20% - Accent1 3 5 3 5" xfId="1357"/>
    <cellStyle name="20% - Accent1 3 5 3 5 2" xfId="1358"/>
    <cellStyle name="20% - Accent1 3 5 3 5 2 2" xfId="1359"/>
    <cellStyle name="20% - Accent1 3 5 3 5 3" xfId="1360"/>
    <cellStyle name="20% - Accent1 3 5 3 6" xfId="1361"/>
    <cellStyle name="20% - Accent1 3 5 3 6 2" xfId="1362"/>
    <cellStyle name="20% - Accent1 3 5 3 7" xfId="1363"/>
    <cellStyle name="20% - Accent1 3 5 3 7 2" xfId="1364"/>
    <cellStyle name="20% - Accent1 3 5 3 8" xfId="1365"/>
    <cellStyle name="20% - Accent1 3 5 4" xfId="1366"/>
    <cellStyle name="20% - Accent1 3 5 4 2" xfId="1367"/>
    <cellStyle name="20% - Accent1 3 5 4 2 2" xfId="1368"/>
    <cellStyle name="20% - Accent1 3 5 4 2 2 2" xfId="1369"/>
    <cellStyle name="20% - Accent1 3 5 4 2 2 2 2" xfId="1370"/>
    <cellStyle name="20% - Accent1 3 5 4 2 2 3" xfId="1371"/>
    <cellStyle name="20% - Accent1 3 5 4 2 3" xfId="1372"/>
    <cellStyle name="20% - Accent1 3 5 4 2 3 2" xfId="1373"/>
    <cellStyle name="20% - Accent1 3 5 4 2 4" xfId="1374"/>
    <cellStyle name="20% - Accent1 3 5 4 3" xfId="1375"/>
    <cellStyle name="20% - Accent1 3 5 4 3 2" xfId="1376"/>
    <cellStyle name="20% - Accent1 3 5 4 3 2 2" xfId="1377"/>
    <cellStyle name="20% - Accent1 3 5 4 3 3" xfId="1378"/>
    <cellStyle name="20% - Accent1 3 5 4 4" xfId="1379"/>
    <cellStyle name="20% - Accent1 3 5 4 4 2" xfId="1380"/>
    <cellStyle name="20% - Accent1 3 5 4 5" xfId="1381"/>
    <cellStyle name="20% - Accent1 3 5 4 5 2" xfId="1382"/>
    <cellStyle name="20% - Accent1 3 5 4 6" xfId="1383"/>
    <cellStyle name="20% - Accent1 3 5 5" xfId="1384"/>
    <cellStyle name="20% - Accent1 3 5 5 2" xfId="1385"/>
    <cellStyle name="20% - Accent1 3 5 5 2 2" xfId="1386"/>
    <cellStyle name="20% - Accent1 3 5 5 2 2 2" xfId="1387"/>
    <cellStyle name="20% - Accent1 3 5 5 2 2 2 2" xfId="1388"/>
    <cellStyle name="20% - Accent1 3 5 5 2 2 3" xfId="1389"/>
    <cellStyle name="20% - Accent1 3 5 5 2 3" xfId="1390"/>
    <cellStyle name="20% - Accent1 3 5 5 2 3 2" xfId="1391"/>
    <cellStyle name="20% - Accent1 3 5 5 2 4" xfId="1392"/>
    <cellStyle name="20% - Accent1 3 5 5 3" xfId="1393"/>
    <cellStyle name="20% - Accent1 3 5 5 3 2" xfId="1394"/>
    <cellStyle name="20% - Accent1 3 5 5 3 2 2" xfId="1395"/>
    <cellStyle name="20% - Accent1 3 5 5 3 3" xfId="1396"/>
    <cellStyle name="20% - Accent1 3 5 5 4" xfId="1397"/>
    <cellStyle name="20% - Accent1 3 5 5 4 2" xfId="1398"/>
    <cellStyle name="20% - Accent1 3 5 5 5" xfId="1399"/>
    <cellStyle name="20% - Accent1 3 5 5 5 2" xfId="1400"/>
    <cellStyle name="20% - Accent1 3 5 5 6" xfId="1401"/>
    <cellStyle name="20% - Accent1 3 5 6" xfId="1402"/>
    <cellStyle name="20% - Accent1 3 5 6 2" xfId="1403"/>
    <cellStyle name="20% - Accent1 3 5 6 2 2" xfId="1404"/>
    <cellStyle name="20% - Accent1 3 5 6 2 2 2" xfId="1405"/>
    <cellStyle name="20% - Accent1 3 5 6 2 2 2 2" xfId="1406"/>
    <cellStyle name="20% - Accent1 3 5 6 2 2 3" xfId="1407"/>
    <cellStyle name="20% - Accent1 3 5 6 2 3" xfId="1408"/>
    <cellStyle name="20% - Accent1 3 5 6 2 3 2" xfId="1409"/>
    <cellStyle name="20% - Accent1 3 5 6 2 4" xfId="1410"/>
    <cellStyle name="20% - Accent1 3 5 6 3" xfId="1411"/>
    <cellStyle name="20% - Accent1 3 5 6 3 2" xfId="1412"/>
    <cellStyle name="20% - Accent1 3 5 6 3 2 2" xfId="1413"/>
    <cellStyle name="20% - Accent1 3 5 6 3 3" xfId="1414"/>
    <cellStyle name="20% - Accent1 3 5 6 4" xfId="1415"/>
    <cellStyle name="20% - Accent1 3 5 6 4 2" xfId="1416"/>
    <cellStyle name="20% - Accent1 3 5 6 5" xfId="1417"/>
    <cellStyle name="20% - Accent1 3 5 6 5 2" xfId="1418"/>
    <cellStyle name="20% - Accent1 3 5 6 6" xfId="1419"/>
    <cellStyle name="20% - Accent1 3 5 7" xfId="1420"/>
    <cellStyle name="20% - Accent1 3 5 7 2" xfId="1421"/>
    <cellStyle name="20% - Accent1 3 5 7 2 2" xfId="1422"/>
    <cellStyle name="20% - Accent1 3 5 7 2 2 2" xfId="1423"/>
    <cellStyle name="20% - Accent1 3 5 7 2 3" xfId="1424"/>
    <cellStyle name="20% - Accent1 3 5 7 3" xfId="1425"/>
    <cellStyle name="20% - Accent1 3 5 7 3 2" xfId="1426"/>
    <cellStyle name="20% - Accent1 3 5 7 4" xfId="1427"/>
    <cellStyle name="20% - Accent1 3 5 8" xfId="1428"/>
    <cellStyle name="20% - Accent1 3 5 8 2" xfId="1429"/>
    <cellStyle name="20% - Accent1 3 5 8 2 2" xfId="1430"/>
    <cellStyle name="20% - Accent1 3 5 8 3" xfId="1431"/>
    <cellStyle name="20% - Accent1 3 5 9" xfId="1432"/>
    <cellStyle name="20% - Accent1 3 5 9 2" xfId="1433"/>
    <cellStyle name="20% - Accent1 3 6" xfId="1434"/>
    <cellStyle name="20% - Accent1 3 6 2" xfId="1435"/>
    <cellStyle name="20% - Accent1 3 6 2 2" xfId="1436"/>
    <cellStyle name="20% - Accent1 3 6 2 2 2" xfId="1437"/>
    <cellStyle name="20% - Accent1 3 6 2 2 2 2" xfId="1438"/>
    <cellStyle name="20% - Accent1 3 6 2 2 2 2 2" xfId="1439"/>
    <cellStyle name="20% - Accent1 3 6 2 2 2 3" xfId="1440"/>
    <cellStyle name="20% - Accent1 3 6 2 2 3" xfId="1441"/>
    <cellStyle name="20% - Accent1 3 6 2 2 3 2" xfId="1442"/>
    <cellStyle name="20% - Accent1 3 6 2 2 4" xfId="1443"/>
    <cellStyle name="20% - Accent1 3 6 2 3" xfId="1444"/>
    <cellStyle name="20% - Accent1 3 6 2 3 2" xfId="1445"/>
    <cellStyle name="20% - Accent1 3 6 2 3 2 2" xfId="1446"/>
    <cellStyle name="20% - Accent1 3 6 2 3 3" xfId="1447"/>
    <cellStyle name="20% - Accent1 3 6 2 4" xfId="1448"/>
    <cellStyle name="20% - Accent1 3 6 2 4 2" xfId="1449"/>
    <cellStyle name="20% - Accent1 3 6 2 5" xfId="1450"/>
    <cellStyle name="20% - Accent1 3 6 2 5 2" xfId="1451"/>
    <cellStyle name="20% - Accent1 3 6 2 6" xfId="1452"/>
    <cellStyle name="20% - Accent1 3 6 3" xfId="1453"/>
    <cellStyle name="20% - Accent1 3 6 3 2" xfId="1454"/>
    <cellStyle name="20% - Accent1 3 6 3 2 2" xfId="1455"/>
    <cellStyle name="20% - Accent1 3 6 3 2 2 2" xfId="1456"/>
    <cellStyle name="20% - Accent1 3 6 3 2 2 2 2" xfId="1457"/>
    <cellStyle name="20% - Accent1 3 6 3 2 2 3" xfId="1458"/>
    <cellStyle name="20% - Accent1 3 6 3 2 3" xfId="1459"/>
    <cellStyle name="20% - Accent1 3 6 3 2 3 2" xfId="1460"/>
    <cellStyle name="20% - Accent1 3 6 3 2 4" xfId="1461"/>
    <cellStyle name="20% - Accent1 3 6 3 3" xfId="1462"/>
    <cellStyle name="20% - Accent1 3 6 3 3 2" xfId="1463"/>
    <cellStyle name="20% - Accent1 3 6 3 3 2 2" xfId="1464"/>
    <cellStyle name="20% - Accent1 3 6 3 3 3" xfId="1465"/>
    <cellStyle name="20% - Accent1 3 6 3 4" xfId="1466"/>
    <cellStyle name="20% - Accent1 3 6 3 4 2" xfId="1467"/>
    <cellStyle name="20% - Accent1 3 6 3 5" xfId="1468"/>
    <cellStyle name="20% - Accent1 3 6 3 5 2" xfId="1469"/>
    <cellStyle name="20% - Accent1 3 6 3 6" xfId="1470"/>
    <cellStyle name="20% - Accent1 3 6 4" xfId="1471"/>
    <cellStyle name="20% - Accent1 3 6 4 2" xfId="1472"/>
    <cellStyle name="20% - Accent1 3 6 4 2 2" xfId="1473"/>
    <cellStyle name="20% - Accent1 3 6 4 2 2 2" xfId="1474"/>
    <cellStyle name="20% - Accent1 3 6 4 2 3" xfId="1475"/>
    <cellStyle name="20% - Accent1 3 6 4 3" xfId="1476"/>
    <cellStyle name="20% - Accent1 3 6 4 3 2" xfId="1477"/>
    <cellStyle name="20% - Accent1 3 6 4 4" xfId="1478"/>
    <cellStyle name="20% - Accent1 3 6 5" xfId="1479"/>
    <cellStyle name="20% - Accent1 3 6 5 2" xfId="1480"/>
    <cellStyle name="20% - Accent1 3 6 5 2 2" xfId="1481"/>
    <cellStyle name="20% - Accent1 3 6 5 3" xfId="1482"/>
    <cellStyle name="20% - Accent1 3 6 6" xfId="1483"/>
    <cellStyle name="20% - Accent1 3 6 6 2" xfId="1484"/>
    <cellStyle name="20% - Accent1 3 6 7" xfId="1485"/>
    <cellStyle name="20% - Accent1 3 6 7 2" xfId="1486"/>
    <cellStyle name="20% - Accent1 3 6 8" xfId="1487"/>
    <cellStyle name="20% - Accent1 3 7" xfId="1488"/>
    <cellStyle name="20% - Accent1 3 7 2" xfId="1489"/>
    <cellStyle name="20% - Accent1 3 7 2 2" xfId="1490"/>
    <cellStyle name="20% - Accent1 3 7 2 2 2" xfId="1491"/>
    <cellStyle name="20% - Accent1 3 7 2 2 2 2" xfId="1492"/>
    <cellStyle name="20% - Accent1 3 7 2 2 2 2 2" xfId="1493"/>
    <cellStyle name="20% - Accent1 3 7 2 2 2 3" xfId="1494"/>
    <cellStyle name="20% - Accent1 3 7 2 2 3" xfId="1495"/>
    <cellStyle name="20% - Accent1 3 7 2 2 3 2" xfId="1496"/>
    <cellStyle name="20% - Accent1 3 7 2 2 4" xfId="1497"/>
    <cellStyle name="20% - Accent1 3 7 2 3" xfId="1498"/>
    <cellStyle name="20% - Accent1 3 7 2 3 2" xfId="1499"/>
    <cellStyle name="20% - Accent1 3 7 2 3 2 2" xfId="1500"/>
    <cellStyle name="20% - Accent1 3 7 2 3 3" xfId="1501"/>
    <cellStyle name="20% - Accent1 3 7 2 4" xfId="1502"/>
    <cellStyle name="20% - Accent1 3 7 2 4 2" xfId="1503"/>
    <cellStyle name="20% - Accent1 3 7 2 5" xfId="1504"/>
    <cellStyle name="20% - Accent1 3 7 2 5 2" xfId="1505"/>
    <cellStyle name="20% - Accent1 3 7 2 6" xfId="1506"/>
    <cellStyle name="20% - Accent1 3 7 3" xfId="1507"/>
    <cellStyle name="20% - Accent1 3 7 3 2" xfId="1508"/>
    <cellStyle name="20% - Accent1 3 7 3 2 2" xfId="1509"/>
    <cellStyle name="20% - Accent1 3 7 3 2 2 2" xfId="1510"/>
    <cellStyle name="20% - Accent1 3 7 3 2 2 2 2" xfId="1511"/>
    <cellStyle name="20% - Accent1 3 7 3 2 2 3" xfId="1512"/>
    <cellStyle name="20% - Accent1 3 7 3 2 3" xfId="1513"/>
    <cellStyle name="20% - Accent1 3 7 3 2 3 2" xfId="1514"/>
    <cellStyle name="20% - Accent1 3 7 3 2 4" xfId="1515"/>
    <cellStyle name="20% - Accent1 3 7 3 3" xfId="1516"/>
    <cellStyle name="20% - Accent1 3 7 3 3 2" xfId="1517"/>
    <cellStyle name="20% - Accent1 3 7 3 3 2 2" xfId="1518"/>
    <cellStyle name="20% - Accent1 3 7 3 3 3" xfId="1519"/>
    <cellStyle name="20% - Accent1 3 7 3 4" xfId="1520"/>
    <cellStyle name="20% - Accent1 3 7 3 4 2" xfId="1521"/>
    <cellStyle name="20% - Accent1 3 7 3 5" xfId="1522"/>
    <cellStyle name="20% - Accent1 3 7 3 5 2" xfId="1523"/>
    <cellStyle name="20% - Accent1 3 7 3 6" xfId="1524"/>
    <cellStyle name="20% - Accent1 3 7 4" xfId="1525"/>
    <cellStyle name="20% - Accent1 3 7 4 2" xfId="1526"/>
    <cellStyle name="20% - Accent1 3 7 4 2 2" xfId="1527"/>
    <cellStyle name="20% - Accent1 3 7 4 2 2 2" xfId="1528"/>
    <cellStyle name="20% - Accent1 3 7 4 2 3" xfId="1529"/>
    <cellStyle name="20% - Accent1 3 7 4 3" xfId="1530"/>
    <cellStyle name="20% - Accent1 3 7 4 3 2" xfId="1531"/>
    <cellStyle name="20% - Accent1 3 7 4 4" xfId="1532"/>
    <cellStyle name="20% - Accent1 3 7 5" xfId="1533"/>
    <cellStyle name="20% - Accent1 3 7 5 2" xfId="1534"/>
    <cellStyle name="20% - Accent1 3 7 5 2 2" xfId="1535"/>
    <cellStyle name="20% - Accent1 3 7 5 3" xfId="1536"/>
    <cellStyle name="20% - Accent1 3 7 6" xfId="1537"/>
    <cellStyle name="20% - Accent1 3 7 6 2" xfId="1538"/>
    <cellStyle name="20% - Accent1 3 7 7" xfId="1539"/>
    <cellStyle name="20% - Accent1 3 7 7 2" xfId="1540"/>
    <cellStyle name="20% - Accent1 3 7 8" xfId="1541"/>
    <cellStyle name="20% - Accent1 3 8" xfId="1542"/>
    <cellStyle name="20% - Accent1 3 8 2" xfId="1543"/>
    <cellStyle name="20% - Accent1 3 8 2 2" xfId="1544"/>
    <cellStyle name="20% - Accent1 3 8 2 2 2" xfId="1545"/>
    <cellStyle name="20% - Accent1 3 8 2 2 2 2" xfId="1546"/>
    <cellStyle name="20% - Accent1 3 8 2 2 3" xfId="1547"/>
    <cellStyle name="20% - Accent1 3 8 2 3" xfId="1548"/>
    <cellStyle name="20% - Accent1 3 8 2 3 2" xfId="1549"/>
    <cellStyle name="20% - Accent1 3 8 2 4" xfId="1550"/>
    <cellStyle name="20% - Accent1 3 8 3" xfId="1551"/>
    <cellStyle name="20% - Accent1 3 8 3 2" xfId="1552"/>
    <cellStyle name="20% - Accent1 3 8 3 2 2" xfId="1553"/>
    <cellStyle name="20% - Accent1 3 8 3 3" xfId="1554"/>
    <cellStyle name="20% - Accent1 3 8 4" xfId="1555"/>
    <cellStyle name="20% - Accent1 3 8 4 2" xfId="1556"/>
    <cellStyle name="20% - Accent1 3 8 5" xfId="1557"/>
    <cellStyle name="20% - Accent1 3 8 5 2" xfId="1558"/>
    <cellStyle name="20% - Accent1 3 8 6" xfId="1559"/>
    <cellStyle name="20% - Accent1 3 9" xfId="1560"/>
    <cellStyle name="20% - Accent1 3 9 2" xfId="1561"/>
    <cellStyle name="20% - Accent1 3 9 2 2" xfId="1562"/>
    <cellStyle name="20% - Accent1 3 9 2 2 2" xfId="1563"/>
    <cellStyle name="20% - Accent1 3 9 2 2 2 2" xfId="1564"/>
    <cellStyle name="20% - Accent1 3 9 2 2 3" xfId="1565"/>
    <cellStyle name="20% - Accent1 3 9 2 3" xfId="1566"/>
    <cellStyle name="20% - Accent1 3 9 2 3 2" xfId="1567"/>
    <cellStyle name="20% - Accent1 3 9 2 4" xfId="1568"/>
    <cellStyle name="20% - Accent1 3 9 3" xfId="1569"/>
    <cellStyle name="20% - Accent1 3 9 3 2" xfId="1570"/>
    <cellStyle name="20% - Accent1 3 9 3 2 2" xfId="1571"/>
    <cellStyle name="20% - Accent1 3 9 3 3" xfId="1572"/>
    <cellStyle name="20% - Accent1 3 9 4" xfId="1573"/>
    <cellStyle name="20% - Accent1 3 9 4 2" xfId="1574"/>
    <cellStyle name="20% - Accent1 3 9 5" xfId="1575"/>
    <cellStyle name="20% - Accent1 3 9 5 2" xfId="1576"/>
    <cellStyle name="20% - Accent1 3 9 6" xfId="1577"/>
    <cellStyle name="20% - Accent1 4" xfId="1578"/>
    <cellStyle name="20% - Accent1 5" xfId="1579"/>
    <cellStyle name="20% - Accent1 5 10" xfId="1580"/>
    <cellStyle name="20% - Accent1 5 10 2" xfId="1581"/>
    <cellStyle name="20% - Accent1 5 11" xfId="1582"/>
    <cellStyle name="20% - Accent1 5 2" xfId="1583"/>
    <cellStyle name="20% - Accent1 5 2 2" xfId="1584"/>
    <cellStyle name="20% - Accent1 5 2 2 2" xfId="1585"/>
    <cellStyle name="20% - Accent1 5 2 2 2 2" xfId="1586"/>
    <cellStyle name="20% - Accent1 5 2 2 2 2 2" xfId="1587"/>
    <cellStyle name="20% - Accent1 5 2 2 2 2 2 2" xfId="1588"/>
    <cellStyle name="20% - Accent1 5 2 2 2 2 3" xfId="1589"/>
    <cellStyle name="20% - Accent1 5 2 2 2 3" xfId="1590"/>
    <cellStyle name="20% - Accent1 5 2 2 2 3 2" xfId="1591"/>
    <cellStyle name="20% - Accent1 5 2 2 2 4" xfId="1592"/>
    <cellStyle name="20% - Accent1 5 2 2 3" xfId="1593"/>
    <cellStyle name="20% - Accent1 5 2 2 3 2" xfId="1594"/>
    <cellStyle name="20% - Accent1 5 2 2 3 2 2" xfId="1595"/>
    <cellStyle name="20% - Accent1 5 2 2 3 3" xfId="1596"/>
    <cellStyle name="20% - Accent1 5 2 2 4" xfId="1597"/>
    <cellStyle name="20% - Accent1 5 2 2 4 2" xfId="1598"/>
    <cellStyle name="20% - Accent1 5 2 2 5" xfId="1599"/>
    <cellStyle name="20% - Accent1 5 2 2 5 2" xfId="1600"/>
    <cellStyle name="20% - Accent1 5 2 2 6" xfId="1601"/>
    <cellStyle name="20% - Accent1 5 2 3" xfId="1602"/>
    <cellStyle name="20% - Accent1 5 2 3 2" xfId="1603"/>
    <cellStyle name="20% - Accent1 5 2 3 2 2" xfId="1604"/>
    <cellStyle name="20% - Accent1 5 2 3 2 2 2" xfId="1605"/>
    <cellStyle name="20% - Accent1 5 2 3 2 2 2 2" xfId="1606"/>
    <cellStyle name="20% - Accent1 5 2 3 2 2 3" xfId="1607"/>
    <cellStyle name="20% - Accent1 5 2 3 2 3" xfId="1608"/>
    <cellStyle name="20% - Accent1 5 2 3 2 3 2" xfId="1609"/>
    <cellStyle name="20% - Accent1 5 2 3 2 4" xfId="1610"/>
    <cellStyle name="20% - Accent1 5 2 3 3" xfId="1611"/>
    <cellStyle name="20% - Accent1 5 2 3 3 2" xfId="1612"/>
    <cellStyle name="20% - Accent1 5 2 3 3 2 2" xfId="1613"/>
    <cellStyle name="20% - Accent1 5 2 3 3 3" xfId="1614"/>
    <cellStyle name="20% - Accent1 5 2 3 4" xfId="1615"/>
    <cellStyle name="20% - Accent1 5 2 3 4 2" xfId="1616"/>
    <cellStyle name="20% - Accent1 5 2 3 5" xfId="1617"/>
    <cellStyle name="20% - Accent1 5 2 3 5 2" xfId="1618"/>
    <cellStyle name="20% - Accent1 5 2 3 6" xfId="1619"/>
    <cellStyle name="20% - Accent1 5 2 4" xfId="1620"/>
    <cellStyle name="20% - Accent1 5 2 4 2" xfId="1621"/>
    <cellStyle name="20% - Accent1 5 2 4 2 2" xfId="1622"/>
    <cellStyle name="20% - Accent1 5 2 4 2 2 2" xfId="1623"/>
    <cellStyle name="20% - Accent1 5 2 4 2 3" xfId="1624"/>
    <cellStyle name="20% - Accent1 5 2 4 3" xfId="1625"/>
    <cellStyle name="20% - Accent1 5 2 4 3 2" xfId="1626"/>
    <cellStyle name="20% - Accent1 5 2 4 4" xfId="1627"/>
    <cellStyle name="20% - Accent1 5 2 5" xfId="1628"/>
    <cellStyle name="20% - Accent1 5 2 5 2" xfId="1629"/>
    <cellStyle name="20% - Accent1 5 2 5 2 2" xfId="1630"/>
    <cellStyle name="20% - Accent1 5 2 5 3" xfId="1631"/>
    <cellStyle name="20% - Accent1 5 2 6" xfId="1632"/>
    <cellStyle name="20% - Accent1 5 2 6 2" xfId="1633"/>
    <cellStyle name="20% - Accent1 5 2 7" xfId="1634"/>
    <cellStyle name="20% - Accent1 5 2 7 2" xfId="1635"/>
    <cellStyle name="20% - Accent1 5 2 8" xfId="1636"/>
    <cellStyle name="20% - Accent1 5 3" xfId="1637"/>
    <cellStyle name="20% - Accent1 5 3 2" xfId="1638"/>
    <cellStyle name="20% - Accent1 5 3 2 2" xfId="1639"/>
    <cellStyle name="20% - Accent1 5 3 2 2 2" xfId="1640"/>
    <cellStyle name="20% - Accent1 5 3 2 2 2 2" xfId="1641"/>
    <cellStyle name="20% - Accent1 5 3 2 2 2 2 2" xfId="1642"/>
    <cellStyle name="20% - Accent1 5 3 2 2 2 3" xfId="1643"/>
    <cellStyle name="20% - Accent1 5 3 2 2 3" xfId="1644"/>
    <cellStyle name="20% - Accent1 5 3 2 2 3 2" xfId="1645"/>
    <cellStyle name="20% - Accent1 5 3 2 2 4" xfId="1646"/>
    <cellStyle name="20% - Accent1 5 3 2 3" xfId="1647"/>
    <cellStyle name="20% - Accent1 5 3 2 3 2" xfId="1648"/>
    <cellStyle name="20% - Accent1 5 3 2 3 2 2" xfId="1649"/>
    <cellStyle name="20% - Accent1 5 3 2 3 3" xfId="1650"/>
    <cellStyle name="20% - Accent1 5 3 2 4" xfId="1651"/>
    <cellStyle name="20% - Accent1 5 3 2 4 2" xfId="1652"/>
    <cellStyle name="20% - Accent1 5 3 2 5" xfId="1653"/>
    <cellStyle name="20% - Accent1 5 3 2 5 2" xfId="1654"/>
    <cellStyle name="20% - Accent1 5 3 2 6" xfId="1655"/>
    <cellStyle name="20% - Accent1 5 3 3" xfId="1656"/>
    <cellStyle name="20% - Accent1 5 3 3 2" xfId="1657"/>
    <cellStyle name="20% - Accent1 5 3 3 2 2" xfId="1658"/>
    <cellStyle name="20% - Accent1 5 3 3 2 2 2" xfId="1659"/>
    <cellStyle name="20% - Accent1 5 3 3 2 2 2 2" xfId="1660"/>
    <cellStyle name="20% - Accent1 5 3 3 2 2 3" xfId="1661"/>
    <cellStyle name="20% - Accent1 5 3 3 2 3" xfId="1662"/>
    <cellStyle name="20% - Accent1 5 3 3 2 3 2" xfId="1663"/>
    <cellStyle name="20% - Accent1 5 3 3 2 4" xfId="1664"/>
    <cellStyle name="20% - Accent1 5 3 3 3" xfId="1665"/>
    <cellStyle name="20% - Accent1 5 3 3 3 2" xfId="1666"/>
    <cellStyle name="20% - Accent1 5 3 3 3 2 2" xfId="1667"/>
    <cellStyle name="20% - Accent1 5 3 3 3 3" xfId="1668"/>
    <cellStyle name="20% - Accent1 5 3 3 4" xfId="1669"/>
    <cellStyle name="20% - Accent1 5 3 3 4 2" xfId="1670"/>
    <cellStyle name="20% - Accent1 5 3 3 5" xfId="1671"/>
    <cellStyle name="20% - Accent1 5 3 3 5 2" xfId="1672"/>
    <cellStyle name="20% - Accent1 5 3 3 6" xfId="1673"/>
    <cellStyle name="20% - Accent1 5 3 4" xfId="1674"/>
    <cellStyle name="20% - Accent1 5 3 4 2" xfId="1675"/>
    <cellStyle name="20% - Accent1 5 3 4 2 2" xfId="1676"/>
    <cellStyle name="20% - Accent1 5 3 4 2 2 2" xfId="1677"/>
    <cellStyle name="20% - Accent1 5 3 4 2 3" xfId="1678"/>
    <cellStyle name="20% - Accent1 5 3 4 3" xfId="1679"/>
    <cellStyle name="20% - Accent1 5 3 4 3 2" xfId="1680"/>
    <cellStyle name="20% - Accent1 5 3 4 4" xfId="1681"/>
    <cellStyle name="20% - Accent1 5 3 5" xfId="1682"/>
    <cellStyle name="20% - Accent1 5 3 5 2" xfId="1683"/>
    <cellStyle name="20% - Accent1 5 3 5 2 2" xfId="1684"/>
    <cellStyle name="20% - Accent1 5 3 5 3" xfId="1685"/>
    <cellStyle name="20% - Accent1 5 3 6" xfId="1686"/>
    <cellStyle name="20% - Accent1 5 3 6 2" xfId="1687"/>
    <cellStyle name="20% - Accent1 5 3 7" xfId="1688"/>
    <cellStyle name="20% - Accent1 5 3 7 2" xfId="1689"/>
    <cellStyle name="20% - Accent1 5 3 8" xfId="1690"/>
    <cellStyle name="20% - Accent1 5 4" xfId="1691"/>
    <cellStyle name="20% - Accent1 5 4 2" xfId="1692"/>
    <cellStyle name="20% - Accent1 5 4 2 2" xfId="1693"/>
    <cellStyle name="20% - Accent1 5 4 2 2 2" xfId="1694"/>
    <cellStyle name="20% - Accent1 5 4 2 2 2 2" xfId="1695"/>
    <cellStyle name="20% - Accent1 5 4 2 2 3" xfId="1696"/>
    <cellStyle name="20% - Accent1 5 4 2 3" xfId="1697"/>
    <cellStyle name="20% - Accent1 5 4 2 3 2" xfId="1698"/>
    <cellStyle name="20% - Accent1 5 4 2 4" xfId="1699"/>
    <cellStyle name="20% - Accent1 5 4 3" xfId="1700"/>
    <cellStyle name="20% - Accent1 5 4 3 2" xfId="1701"/>
    <cellStyle name="20% - Accent1 5 4 3 2 2" xfId="1702"/>
    <cellStyle name="20% - Accent1 5 4 3 3" xfId="1703"/>
    <cellStyle name="20% - Accent1 5 4 4" xfId="1704"/>
    <cellStyle name="20% - Accent1 5 4 4 2" xfId="1705"/>
    <cellStyle name="20% - Accent1 5 4 5" xfId="1706"/>
    <cellStyle name="20% - Accent1 5 4 5 2" xfId="1707"/>
    <cellStyle name="20% - Accent1 5 4 6" xfId="1708"/>
    <cellStyle name="20% - Accent1 5 5" xfId="1709"/>
    <cellStyle name="20% - Accent1 5 5 2" xfId="1710"/>
    <cellStyle name="20% - Accent1 5 5 2 2" xfId="1711"/>
    <cellStyle name="20% - Accent1 5 5 2 2 2" xfId="1712"/>
    <cellStyle name="20% - Accent1 5 5 2 2 2 2" xfId="1713"/>
    <cellStyle name="20% - Accent1 5 5 2 2 3" xfId="1714"/>
    <cellStyle name="20% - Accent1 5 5 2 3" xfId="1715"/>
    <cellStyle name="20% - Accent1 5 5 2 3 2" xfId="1716"/>
    <cellStyle name="20% - Accent1 5 5 2 4" xfId="1717"/>
    <cellStyle name="20% - Accent1 5 5 3" xfId="1718"/>
    <cellStyle name="20% - Accent1 5 5 3 2" xfId="1719"/>
    <cellStyle name="20% - Accent1 5 5 3 2 2" xfId="1720"/>
    <cellStyle name="20% - Accent1 5 5 3 3" xfId="1721"/>
    <cellStyle name="20% - Accent1 5 5 4" xfId="1722"/>
    <cellStyle name="20% - Accent1 5 5 4 2" xfId="1723"/>
    <cellStyle name="20% - Accent1 5 5 5" xfId="1724"/>
    <cellStyle name="20% - Accent1 5 5 5 2" xfId="1725"/>
    <cellStyle name="20% - Accent1 5 5 6" xfId="1726"/>
    <cellStyle name="20% - Accent1 5 6" xfId="1727"/>
    <cellStyle name="20% - Accent1 5 6 2" xfId="1728"/>
    <cellStyle name="20% - Accent1 5 6 2 2" xfId="1729"/>
    <cellStyle name="20% - Accent1 5 6 2 2 2" xfId="1730"/>
    <cellStyle name="20% - Accent1 5 6 2 2 2 2" xfId="1731"/>
    <cellStyle name="20% - Accent1 5 6 2 2 3" xfId="1732"/>
    <cellStyle name="20% - Accent1 5 6 2 3" xfId="1733"/>
    <cellStyle name="20% - Accent1 5 6 2 3 2" xfId="1734"/>
    <cellStyle name="20% - Accent1 5 6 2 4" xfId="1735"/>
    <cellStyle name="20% - Accent1 5 6 3" xfId="1736"/>
    <cellStyle name="20% - Accent1 5 6 3 2" xfId="1737"/>
    <cellStyle name="20% - Accent1 5 6 3 2 2" xfId="1738"/>
    <cellStyle name="20% - Accent1 5 6 3 3" xfId="1739"/>
    <cellStyle name="20% - Accent1 5 6 4" xfId="1740"/>
    <cellStyle name="20% - Accent1 5 6 4 2" xfId="1741"/>
    <cellStyle name="20% - Accent1 5 6 5" xfId="1742"/>
    <cellStyle name="20% - Accent1 5 6 5 2" xfId="1743"/>
    <cellStyle name="20% - Accent1 5 6 6" xfId="1744"/>
    <cellStyle name="20% - Accent1 5 7" xfId="1745"/>
    <cellStyle name="20% - Accent1 5 7 2" xfId="1746"/>
    <cellStyle name="20% - Accent1 5 7 2 2" xfId="1747"/>
    <cellStyle name="20% - Accent1 5 7 2 2 2" xfId="1748"/>
    <cellStyle name="20% - Accent1 5 7 2 3" xfId="1749"/>
    <cellStyle name="20% - Accent1 5 7 3" xfId="1750"/>
    <cellStyle name="20% - Accent1 5 7 3 2" xfId="1751"/>
    <cellStyle name="20% - Accent1 5 7 4" xfId="1752"/>
    <cellStyle name="20% - Accent1 5 8" xfId="1753"/>
    <cellStyle name="20% - Accent1 5 8 2" xfId="1754"/>
    <cellStyle name="20% - Accent1 5 8 2 2" xfId="1755"/>
    <cellStyle name="20% - Accent1 5 8 3" xfId="1756"/>
    <cellStyle name="20% - Accent1 5 9" xfId="1757"/>
    <cellStyle name="20% - Accent1 5 9 2" xfId="1758"/>
    <cellStyle name="20% - Accent1 6" xfId="1759"/>
    <cellStyle name="20% - Accent1 6 10" xfId="1760"/>
    <cellStyle name="20% - Accent1 6 10 2" xfId="1761"/>
    <cellStyle name="20% - Accent1 6 11" xfId="1762"/>
    <cellStyle name="20% - Accent1 6 2" xfId="1763"/>
    <cellStyle name="20% - Accent1 6 2 2" xfId="1764"/>
    <cellStyle name="20% - Accent1 6 2 2 2" xfId="1765"/>
    <cellStyle name="20% - Accent1 6 2 2 2 2" xfId="1766"/>
    <cellStyle name="20% - Accent1 6 2 2 2 2 2" xfId="1767"/>
    <cellStyle name="20% - Accent1 6 2 2 2 2 2 2" xfId="1768"/>
    <cellStyle name="20% - Accent1 6 2 2 2 2 3" xfId="1769"/>
    <cellStyle name="20% - Accent1 6 2 2 2 3" xfId="1770"/>
    <cellStyle name="20% - Accent1 6 2 2 2 3 2" xfId="1771"/>
    <cellStyle name="20% - Accent1 6 2 2 2 4" xfId="1772"/>
    <cellStyle name="20% - Accent1 6 2 2 3" xfId="1773"/>
    <cellStyle name="20% - Accent1 6 2 2 3 2" xfId="1774"/>
    <cellStyle name="20% - Accent1 6 2 2 3 2 2" xfId="1775"/>
    <cellStyle name="20% - Accent1 6 2 2 3 3" xfId="1776"/>
    <cellStyle name="20% - Accent1 6 2 2 4" xfId="1777"/>
    <cellStyle name="20% - Accent1 6 2 2 4 2" xfId="1778"/>
    <cellStyle name="20% - Accent1 6 2 2 5" xfId="1779"/>
    <cellStyle name="20% - Accent1 6 2 2 5 2" xfId="1780"/>
    <cellStyle name="20% - Accent1 6 2 2 6" xfId="1781"/>
    <cellStyle name="20% - Accent1 6 2 3" xfId="1782"/>
    <cellStyle name="20% - Accent1 6 2 3 2" xfId="1783"/>
    <cellStyle name="20% - Accent1 6 2 3 2 2" xfId="1784"/>
    <cellStyle name="20% - Accent1 6 2 3 2 2 2" xfId="1785"/>
    <cellStyle name="20% - Accent1 6 2 3 2 2 2 2" xfId="1786"/>
    <cellStyle name="20% - Accent1 6 2 3 2 2 3" xfId="1787"/>
    <cellStyle name="20% - Accent1 6 2 3 2 3" xfId="1788"/>
    <cellStyle name="20% - Accent1 6 2 3 2 3 2" xfId="1789"/>
    <cellStyle name="20% - Accent1 6 2 3 2 4" xfId="1790"/>
    <cellStyle name="20% - Accent1 6 2 3 3" xfId="1791"/>
    <cellStyle name="20% - Accent1 6 2 3 3 2" xfId="1792"/>
    <cellStyle name="20% - Accent1 6 2 3 3 2 2" xfId="1793"/>
    <cellStyle name="20% - Accent1 6 2 3 3 3" xfId="1794"/>
    <cellStyle name="20% - Accent1 6 2 3 4" xfId="1795"/>
    <cellStyle name="20% - Accent1 6 2 3 4 2" xfId="1796"/>
    <cellStyle name="20% - Accent1 6 2 3 5" xfId="1797"/>
    <cellStyle name="20% - Accent1 6 2 3 5 2" xfId="1798"/>
    <cellStyle name="20% - Accent1 6 2 3 6" xfId="1799"/>
    <cellStyle name="20% - Accent1 6 2 4" xfId="1800"/>
    <cellStyle name="20% - Accent1 6 2 4 2" xfId="1801"/>
    <cellStyle name="20% - Accent1 6 2 4 2 2" xfId="1802"/>
    <cellStyle name="20% - Accent1 6 2 4 2 2 2" xfId="1803"/>
    <cellStyle name="20% - Accent1 6 2 4 2 3" xfId="1804"/>
    <cellStyle name="20% - Accent1 6 2 4 3" xfId="1805"/>
    <cellStyle name="20% - Accent1 6 2 4 3 2" xfId="1806"/>
    <cellStyle name="20% - Accent1 6 2 4 4" xfId="1807"/>
    <cellStyle name="20% - Accent1 6 2 5" xfId="1808"/>
    <cellStyle name="20% - Accent1 6 2 5 2" xfId="1809"/>
    <cellStyle name="20% - Accent1 6 2 5 2 2" xfId="1810"/>
    <cellStyle name="20% - Accent1 6 2 5 3" xfId="1811"/>
    <cellStyle name="20% - Accent1 6 2 6" xfId="1812"/>
    <cellStyle name="20% - Accent1 6 2 6 2" xfId="1813"/>
    <cellStyle name="20% - Accent1 6 2 7" xfId="1814"/>
    <cellStyle name="20% - Accent1 6 2 7 2" xfId="1815"/>
    <cellStyle name="20% - Accent1 6 2 8" xfId="1816"/>
    <cellStyle name="20% - Accent1 6 3" xfId="1817"/>
    <cellStyle name="20% - Accent1 6 3 2" xfId="1818"/>
    <cellStyle name="20% - Accent1 6 3 2 2" xfId="1819"/>
    <cellStyle name="20% - Accent1 6 3 2 2 2" xfId="1820"/>
    <cellStyle name="20% - Accent1 6 3 2 2 2 2" xfId="1821"/>
    <cellStyle name="20% - Accent1 6 3 2 2 2 2 2" xfId="1822"/>
    <cellStyle name="20% - Accent1 6 3 2 2 2 3" xfId="1823"/>
    <cellStyle name="20% - Accent1 6 3 2 2 3" xfId="1824"/>
    <cellStyle name="20% - Accent1 6 3 2 2 3 2" xfId="1825"/>
    <cellStyle name="20% - Accent1 6 3 2 2 4" xfId="1826"/>
    <cellStyle name="20% - Accent1 6 3 2 3" xfId="1827"/>
    <cellStyle name="20% - Accent1 6 3 2 3 2" xfId="1828"/>
    <cellStyle name="20% - Accent1 6 3 2 3 2 2" xfId="1829"/>
    <cellStyle name="20% - Accent1 6 3 2 3 3" xfId="1830"/>
    <cellStyle name="20% - Accent1 6 3 2 4" xfId="1831"/>
    <cellStyle name="20% - Accent1 6 3 2 4 2" xfId="1832"/>
    <cellStyle name="20% - Accent1 6 3 2 5" xfId="1833"/>
    <cellStyle name="20% - Accent1 6 3 2 5 2" xfId="1834"/>
    <cellStyle name="20% - Accent1 6 3 2 6" xfId="1835"/>
    <cellStyle name="20% - Accent1 6 3 3" xfId="1836"/>
    <cellStyle name="20% - Accent1 6 3 3 2" xfId="1837"/>
    <cellStyle name="20% - Accent1 6 3 3 2 2" xfId="1838"/>
    <cellStyle name="20% - Accent1 6 3 3 2 2 2" xfId="1839"/>
    <cellStyle name="20% - Accent1 6 3 3 2 2 2 2" xfId="1840"/>
    <cellStyle name="20% - Accent1 6 3 3 2 2 3" xfId="1841"/>
    <cellStyle name="20% - Accent1 6 3 3 2 3" xfId="1842"/>
    <cellStyle name="20% - Accent1 6 3 3 2 3 2" xfId="1843"/>
    <cellStyle name="20% - Accent1 6 3 3 2 4" xfId="1844"/>
    <cellStyle name="20% - Accent1 6 3 3 3" xfId="1845"/>
    <cellStyle name="20% - Accent1 6 3 3 3 2" xfId="1846"/>
    <cellStyle name="20% - Accent1 6 3 3 3 2 2" xfId="1847"/>
    <cellStyle name="20% - Accent1 6 3 3 3 3" xfId="1848"/>
    <cellStyle name="20% - Accent1 6 3 3 4" xfId="1849"/>
    <cellStyle name="20% - Accent1 6 3 3 4 2" xfId="1850"/>
    <cellStyle name="20% - Accent1 6 3 3 5" xfId="1851"/>
    <cellStyle name="20% - Accent1 6 3 3 5 2" xfId="1852"/>
    <cellStyle name="20% - Accent1 6 3 3 6" xfId="1853"/>
    <cellStyle name="20% - Accent1 6 3 4" xfId="1854"/>
    <cellStyle name="20% - Accent1 6 3 4 2" xfId="1855"/>
    <cellStyle name="20% - Accent1 6 3 4 2 2" xfId="1856"/>
    <cellStyle name="20% - Accent1 6 3 4 2 2 2" xfId="1857"/>
    <cellStyle name="20% - Accent1 6 3 4 2 3" xfId="1858"/>
    <cellStyle name="20% - Accent1 6 3 4 3" xfId="1859"/>
    <cellStyle name="20% - Accent1 6 3 4 3 2" xfId="1860"/>
    <cellStyle name="20% - Accent1 6 3 4 4" xfId="1861"/>
    <cellStyle name="20% - Accent1 6 3 5" xfId="1862"/>
    <cellStyle name="20% - Accent1 6 3 5 2" xfId="1863"/>
    <cellStyle name="20% - Accent1 6 3 5 2 2" xfId="1864"/>
    <cellStyle name="20% - Accent1 6 3 5 3" xfId="1865"/>
    <cellStyle name="20% - Accent1 6 3 6" xfId="1866"/>
    <cellStyle name="20% - Accent1 6 3 6 2" xfId="1867"/>
    <cellStyle name="20% - Accent1 6 3 7" xfId="1868"/>
    <cellStyle name="20% - Accent1 6 3 7 2" xfId="1869"/>
    <cellStyle name="20% - Accent1 6 3 8" xfId="1870"/>
    <cellStyle name="20% - Accent1 6 4" xfId="1871"/>
    <cellStyle name="20% - Accent1 6 4 2" xfId="1872"/>
    <cellStyle name="20% - Accent1 6 4 2 2" xfId="1873"/>
    <cellStyle name="20% - Accent1 6 4 2 2 2" xfId="1874"/>
    <cellStyle name="20% - Accent1 6 4 2 2 2 2" xfId="1875"/>
    <cellStyle name="20% - Accent1 6 4 2 2 3" xfId="1876"/>
    <cellStyle name="20% - Accent1 6 4 2 3" xfId="1877"/>
    <cellStyle name="20% - Accent1 6 4 2 3 2" xfId="1878"/>
    <cellStyle name="20% - Accent1 6 4 2 4" xfId="1879"/>
    <cellStyle name="20% - Accent1 6 4 3" xfId="1880"/>
    <cellStyle name="20% - Accent1 6 4 3 2" xfId="1881"/>
    <cellStyle name="20% - Accent1 6 4 3 2 2" xfId="1882"/>
    <cellStyle name="20% - Accent1 6 4 3 3" xfId="1883"/>
    <cellStyle name="20% - Accent1 6 4 4" xfId="1884"/>
    <cellStyle name="20% - Accent1 6 4 4 2" xfId="1885"/>
    <cellStyle name="20% - Accent1 6 4 5" xfId="1886"/>
    <cellStyle name="20% - Accent1 6 4 5 2" xfId="1887"/>
    <cellStyle name="20% - Accent1 6 4 6" xfId="1888"/>
    <cellStyle name="20% - Accent1 6 5" xfId="1889"/>
    <cellStyle name="20% - Accent1 6 5 2" xfId="1890"/>
    <cellStyle name="20% - Accent1 6 5 2 2" xfId="1891"/>
    <cellStyle name="20% - Accent1 6 5 2 2 2" xfId="1892"/>
    <cellStyle name="20% - Accent1 6 5 2 2 2 2" xfId="1893"/>
    <cellStyle name="20% - Accent1 6 5 2 2 3" xfId="1894"/>
    <cellStyle name="20% - Accent1 6 5 2 3" xfId="1895"/>
    <cellStyle name="20% - Accent1 6 5 2 3 2" xfId="1896"/>
    <cellStyle name="20% - Accent1 6 5 2 4" xfId="1897"/>
    <cellStyle name="20% - Accent1 6 5 3" xfId="1898"/>
    <cellStyle name="20% - Accent1 6 5 3 2" xfId="1899"/>
    <cellStyle name="20% - Accent1 6 5 3 2 2" xfId="1900"/>
    <cellStyle name="20% - Accent1 6 5 3 3" xfId="1901"/>
    <cellStyle name="20% - Accent1 6 5 4" xfId="1902"/>
    <cellStyle name="20% - Accent1 6 5 4 2" xfId="1903"/>
    <cellStyle name="20% - Accent1 6 5 5" xfId="1904"/>
    <cellStyle name="20% - Accent1 6 5 5 2" xfId="1905"/>
    <cellStyle name="20% - Accent1 6 5 6" xfId="1906"/>
    <cellStyle name="20% - Accent1 6 6" xfId="1907"/>
    <cellStyle name="20% - Accent1 6 6 2" xfId="1908"/>
    <cellStyle name="20% - Accent1 6 6 2 2" xfId="1909"/>
    <cellStyle name="20% - Accent1 6 6 2 2 2" xfId="1910"/>
    <cellStyle name="20% - Accent1 6 6 2 2 2 2" xfId="1911"/>
    <cellStyle name="20% - Accent1 6 6 2 2 3" xfId="1912"/>
    <cellStyle name="20% - Accent1 6 6 2 3" xfId="1913"/>
    <cellStyle name="20% - Accent1 6 6 2 3 2" xfId="1914"/>
    <cellStyle name="20% - Accent1 6 6 2 4" xfId="1915"/>
    <cellStyle name="20% - Accent1 6 6 3" xfId="1916"/>
    <cellStyle name="20% - Accent1 6 6 3 2" xfId="1917"/>
    <cellStyle name="20% - Accent1 6 6 3 2 2" xfId="1918"/>
    <cellStyle name="20% - Accent1 6 6 3 3" xfId="1919"/>
    <cellStyle name="20% - Accent1 6 6 4" xfId="1920"/>
    <cellStyle name="20% - Accent1 6 6 4 2" xfId="1921"/>
    <cellStyle name="20% - Accent1 6 6 5" xfId="1922"/>
    <cellStyle name="20% - Accent1 6 6 5 2" xfId="1923"/>
    <cellStyle name="20% - Accent1 6 6 6" xfId="1924"/>
    <cellStyle name="20% - Accent1 6 7" xfId="1925"/>
    <cellStyle name="20% - Accent1 6 7 2" xfId="1926"/>
    <cellStyle name="20% - Accent1 6 7 2 2" xfId="1927"/>
    <cellStyle name="20% - Accent1 6 7 2 2 2" xfId="1928"/>
    <cellStyle name="20% - Accent1 6 7 2 3" xfId="1929"/>
    <cellStyle name="20% - Accent1 6 7 3" xfId="1930"/>
    <cellStyle name="20% - Accent1 6 7 3 2" xfId="1931"/>
    <cellStyle name="20% - Accent1 6 7 4" xfId="1932"/>
    <cellStyle name="20% - Accent1 6 8" xfId="1933"/>
    <cellStyle name="20% - Accent1 6 8 2" xfId="1934"/>
    <cellStyle name="20% - Accent1 6 8 2 2" xfId="1935"/>
    <cellStyle name="20% - Accent1 6 8 3" xfId="1936"/>
    <cellStyle name="20% - Accent1 6 9" xfId="1937"/>
    <cellStyle name="20% - Accent1 6 9 2" xfId="1938"/>
    <cellStyle name="20% - Accent1 7" xfId="1939"/>
    <cellStyle name="20% - Accent1 7 10" xfId="1940"/>
    <cellStyle name="20% - Accent1 7 10 2" xfId="1941"/>
    <cellStyle name="20% - Accent1 7 11" xfId="1942"/>
    <cellStyle name="20% - Accent1 7 2" xfId="1943"/>
    <cellStyle name="20% - Accent1 7 2 2" xfId="1944"/>
    <cellStyle name="20% - Accent1 7 2 2 2" xfId="1945"/>
    <cellStyle name="20% - Accent1 7 2 2 2 2" xfId="1946"/>
    <cellStyle name="20% - Accent1 7 2 2 2 2 2" xfId="1947"/>
    <cellStyle name="20% - Accent1 7 2 2 2 2 2 2" xfId="1948"/>
    <cellStyle name="20% - Accent1 7 2 2 2 2 3" xfId="1949"/>
    <cellStyle name="20% - Accent1 7 2 2 2 3" xfId="1950"/>
    <cellStyle name="20% - Accent1 7 2 2 2 3 2" xfId="1951"/>
    <cellStyle name="20% - Accent1 7 2 2 2 4" xfId="1952"/>
    <cellStyle name="20% - Accent1 7 2 2 3" xfId="1953"/>
    <cellStyle name="20% - Accent1 7 2 2 3 2" xfId="1954"/>
    <cellStyle name="20% - Accent1 7 2 2 3 2 2" xfId="1955"/>
    <cellStyle name="20% - Accent1 7 2 2 3 3" xfId="1956"/>
    <cellStyle name="20% - Accent1 7 2 2 4" xfId="1957"/>
    <cellStyle name="20% - Accent1 7 2 2 4 2" xfId="1958"/>
    <cellStyle name="20% - Accent1 7 2 2 5" xfId="1959"/>
    <cellStyle name="20% - Accent1 7 2 2 5 2" xfId="1960"/>
    <cellStyle name="20% - Accent1 7 2 2 6" xfId="1961"/>
    <cellStyle name="20% - Accent1 7 2 3" xfId="1962"/>
    <cellStyle name="20% - Accent1 7 2 3 2" xfId="1963"/>
    <cellStyle name="20% - Accent1 7 2 3 2 2" xfId="1964"/>
    <cellStyle name="20% - Accent1 7 2 3 2 2 2" xfId="1965"/>
    <cellStyle name="20% - Accent1 7 2 3 2 2 2 2" xfId="1966"/>
    <cellStyle name="20% - Accent1 7 2 3 2 2 3" xfId="1967"/>
    <cellStyle name="20% - Accent1 7 2 3 2 3" xfId="1968"/>
    <cellStyle name="20% - Accent1 7 2 3 2 3 2" xfId="1969"/>
    <cellStyle name="20% - Accent1 7 2 3 2 4" xfId="1970"/>
    <cellStyle name="20% - Accent1 7 2 3 3" xfId="1971"/>
    <cellStyle name="20% - Accent1 7 2 3 3 2" xfId="1972"/>
    <cellStyle name="20% - Accent1 7 2 3 3 2 2" xfId="1973"/>
    <cellStyle name="20% - Accent1 7 2 3 3 3" xfId="1974"/>
    <cellStyle name="20% - Accent1 7 2 3 4" xfId="1975"/>
    <cellStyle name="20% - Accent1 7 2 3 4 2" xfId="1976"/>
    <cellStyle name="20% - Accent1 7 2 3 5" xfId="1977"/>
    <cellStyle name="20% - Accent1 7 2 3 5 2" xfId="1978"/>
    <cellStyle name="20% - Accent1 7 2 3 6" xfId="1979"/>
    <cellStyle name="20% - Accent1 7 2 4" xfId="1980"/>
    <cellStyle name="20% - Accent1 7 2 4 2" xfId="1981"/>
    <cellStyle name="20% - Accent1 7 2 4 2 2" xfId="1982"/>
    <cellStyle name="20% - Accent1 7 2 4 2 2 2" xfId="1983"/>
    <cellStyle name="20% - Accent1 7 2 4 2 3" xfId="1984"/>
    <cellStyle name="20% - Accent1 7 2 4 3" xfId="1985"/>
    <cellStyle name="20% - Accent1 7 2 4 3 2" xfId="1986"/>
    <cellStyle name="20% - Accent1 7 2 4 4" xfId="1987"/>
    <cellStyle name="20% - Accent1 7 2 5" xfId="1988"/>
    <cellStyle name="20% - Accent1 7 2 5 2" xfId="1989"/>
    <cellStyle name="20% - Accent1 7 2 5 2 2" xfId="1990"/>
    <cellStyle name="20% - Accent1 7 2 5 3" xfId="1991"/>
    <cellStyle name="20% - Accent1 7 2 6" xfId="1992"/>
    <cellStyle name="20% - Accent1 7 2 6 2" xfId="1993"/>
    <cellStyle name="20% - Accent1 7 2 7" xfId="1994"/>
    <cellStyle name="20% - Accent1 7 2 7 2" xfId="1995"/>
    <cellStyle name="20% - Accent1 7 2 8" xfId="1996"/>
    <cellStyle name="20% - Accent1 7 3" xfId="1997"/>
    <cellStyle name="20% - Accent1 7 3 2" xfId="1998"/>
    <cellStyle name="20% - Accent1 7 3 2 2" xfId="1999"/>
    <cellStyle name="20% - Accent1 7 3 2 2 2" xfId="2000"/>
    <cellStyle name="20% - Accent1 7 3 2 2 2 2" xfId="2001"/>
    <cellStyle name="20% - Accent1 7 3 2 2 2 2 2" xfId="2002"/>
    <cellStyle name="20% - Accent1 7 3 2 2 2 3" xfId="2003"/>
    <cellStyle name="20% - Accent1 7 3 2 2 3" xfId="2004"/>
    <cellStyle name="20% - Accent1 7 3 2 2 3 2" xfId="2005"/>
    <cellStyle name="20% - Accent1 7 3 2 2 4" xfId="2006"/>
    <cellStyle name="20% - Accent1 7 3 2 3" xfId="2007"/>
    <cellStyle name="20% - Accent1 7 3 2 3 2" xfId="2008"/>
    <cellStyle name="20% - Accent1 7 3 2 3 2 2" xfId="2009"/>
    <cellStyle name="20% - Accent1 7 3 2 3 3" xfId="2010"/>
    <cellStyle name="20% - Accent1 7 3 2 4" xfId="2011"/>
    <cellStyle name="20% - Accent1 7 3 2 4 2" xfId="2012"/>
    <cellStyle name="20% - Accent1 7 3 2 5" xfId="2013"/>
    <cellStyle name="20% - Accent1 7 3 2 5 2" xfId="2014"/>
    <cellStyle name="20% - Accent1 7 3 2 6" xfId="2015"/>
    <cellStyle name="20% - Accent1 7 3 3" xfId="2016"/>
    <cellStyle name="20% - Accent1 7 3 3 2" xfId="2017"/>
    <cellStyle name="20% - Accent1 7 3 3 2 2" xfId="2018"/>
    <cellStyle name="20% - Accent1 7 3 3 2 2 2" xfId="2019"/>
    <cellStyle name="20% - Accent1 7 3 3 2 2 2 2" xfId="2020"/>
    <cellStyle name="20% - Accent1 7 3 3 2 2 3" xfId="2021"/>
    <cellStyle name="20% - Accent1 7 3 3 2 3" xfId="2022"/>
    <cellStyle name="20% - Accent1 7 3 3 2 3 2" xfId="2023"/>
    <cellStyle name="20% - Accent1 7 3 3 2 4" xfId="2024"/>
    <cellStyle name="20% - Accent1 7 3 3 3" xfId="2025"/>
    <cellStyle name="20% - Accent1 7 3 3 3 2" xfId="2026"/>
    <cellStyle name="20% - Accent1 7 3 3 3 2 2" xfId="2027"/>
    <cellStyle name="20% - Accent1 7 3 3 3 3" xfId="2028"/>
    <cellStyle name="20% - Accent1 7 3 3 4" xfId="2029"/>
    <cellStyle name="20% - Accent1 7 3 3 4 2" xfId="2030"/>
    <cellStyle name="20% - Accent1 7 3 3 5" xfId="2031"/>
    <cellStyle name="20% - Accent1 7 3 3 5 2" xfId="2032"/>
    <cellStyle name="20% - Accent1 7 3 3 6" xfId="2033"/>
    <cellStyle name="20% - Accent1 7 3 4" xfId="2034"/>
    <cellStyle name="20% - Accent1 7 3 4 2" xfId="2035"/>
    <cellStyle name="20% - Accent1 7 3 4 2 2" xfId="2036"/>
    <cellStyle name="20% - Accent1 7 3 4 2 2 2" xfId="2037"/>
    <cellStyle name="20% - Accent1 7 3 4 2 3" xfId="2038"/>
    <cellStyle name="20% - Accent1 7 3 4 3" xfId="2039"/>
    <cellStyle name="20% - Accent1 7 3 4 3 2" xfId="2040"/>
    <cellStyle name="20% - Accent1 7 3 4 4" xfId="2041"/>
    <cellStyle name="20% - Accent1 7 3 5" xfId="2042"/>
    <cellStyle name="20% - Accent1 7 3 5 2" xfId="2043"/>
    <cellStyle name="20% - Accent1 7 3 5 2 2" xfId="2044"/>
    <cellStyle name="20% - Accent1 7 3 5 3" xfId="2045"/>
    <cellStyle name="20% - Accent1 7 3 6" xfId="2046"/>
    <cellStyle name="20% - Accent1 7 3 6 2" xfId="2047"/>
    <cellStyle name="20% - Accent1 7 3 7" xfId="2048"/>
    <cellStyle name="20% - Accent1 7 3 7 2" xfId="2049"/>
    <cellStyle name="20% - Accent1 7 3 8" xfId="2050"/>
    <cellStyle name="20% - Accent1 7 4" xfId="2051"/>
    <cellStyle name="20% - Accent1 7 4 2" xfId="2052"/>
    <cellStyle name="20% - Accent1 7 4 2 2" xfId="2053"/>
    <cellStyle name="20% - Accent1 7 4 2 2 2" xfId="2054"/>
    <cellStyle name="20% - Accent1 7 4 2 2 2 2" xfId="2055"/>
    <cellStyle name="20% - Accent1 7 4 2 2 3" xfId="2056"/>
    <cellStyle name="20% - Accent1 7 4 2 3" xfId="2057"/>
    <cellStyle name="20% - Accent1 7 4 2 3 2" xfId="2058"/>
    <cellStyle name="20% - Accent1 7 4 2 4" xfId="2059"/>
    <cellStyle name="20% - Accent1 7 4 3" xfId="2060"/>
    <cellStyle name="20% - Accent1 7 4 3 2" xfId="2061"/>
    <cellStyle name="20% - Accent1 7 4 3 2 2" xfId="2062"/>
    <cellStyle name="20% - Accent1 7 4 3 3" xfId="2063"/>
    <cellStyle name="20% - Accent1 7 4 4" xfId="2064"/>
    <cellStyle name="20% - Accent1 7 4 4 2" xfId="2065"/>
    <cellStyle name="20% - Accent1 7 4 5" xfId="2066"/>
    <cellStyle name="20% - Accent1 7 4 5 2" xfId="2067"/>
    <cellStyle name="20% - Accent1 7 4 6" xfId="2068"/>
    <cellStyle name="20% - Accent1 7 5" xfId="2069"/>
    <cellStyle name="20% - Accent1 7 5 2" xfId="2070"/>
    <cellStyle name="20% - Accent1 7 5 2 2" xfId="2071"/>
    <cellStyle name="20% - Accent1 7 5 2 2 2" xfId="2072"/>
    <cellStyle name="20% - Accent1 7 5 2 2 2 2" xfId="2073"/>
    <cellStyle name="20% - Accent1 7 5 2 2 3" xfId="2074"/>
    <cellStyle name="20% - Accent1 7 5 2 3" xfId="2075"/>
    <cellStyle name="20% - Accent1 7 5 2 3 2" xfId="2076"/>
    <cellStyle name="20% - Accent1 7 5 2 4" xfId="2077"/>
    <cellStyle name="20% - Accent1 7 5 3" xfId="2078"/>
    <cellStyle name="20% - Accent1 7 5 3 2" xfId="2079"/>
    <cellStyle name="20% - Accent1 7 5 3 2 2" xfId="2080"/>
    <cellStyle name="20% - Accent1 7 5 3 3" xfId="2081"/>
    <cellStyle name="20% - Accent1 7 5 4" xfId="2082"/>
    <cellStyle name="20% - Accent1 7 5 4 2" xfId="2083"/>
    <cellStyle name="20% - Accent1 7 5 5" xfId="2084"/>
    <cellStyle name="20% - Accent1 7 5 5 2" xfId="2085"/>
    <cellStyle name="20% - Accent1 7 5 6" xfId="2086"/>
    <cellStyle name="20% - Accent1 7 6" xfId="2087"/>
    <cellStyle name="20% - Accent1 7 6 2" xfId="2088"/>
    <cellStyle name="20% - Accent1 7 6 2 2" xfId="2089"/>
    <cellStyle name="20% - Accent1 7 6 2 2 2" xfId="2090"/>
    <cellStyle name="20% - Accent1 7 6 2 2 2 2" xfId="2091"/>
    <cellStyle name="20% - Accent1 7 6 2 2 3" xfId="2092"/>
    <cellStyle name="20% - Accent1 7 6 2 3" xfId="2093"/>
    <cellStyle name="20% - Accent1 7 6 2 3 2" xfId="2094"/>
    <cellStyle name="20% - Accent1 7 6 2 4" xfId="2095"/>
    <cellStyle name="20% - Accent1 7 6 3" xfId="2096"/>
    <cellStyle name="20% - Accent1 7 6 3 2" xfId="2097"/>
    <cellStyle name="20% - Accent1 7 6 3 2 2" xfId="2098"/>
    <cellStyle name="20% - Accent1 7 6 3 3" xfId="2099"/>
    <cellStyle name="20% - Accent1 7 6 4" xfId="2100"/>
    <cellStyle name="20% - Accent1 7 6 4 2" xfId="2101"/>
    <cellStyle name="20% - Accent1 7 6 5" xfId="2102"/>
    <cellStyle name="20% - Accent1 7 6 5 2" xfId="2103"/>
    <cellStyle name="20% - Accent1 7 6 6" xfId="2104"/>
    <cellStyle name="20% - Accent1 7 7" xfId="2105"/>
    <cellStyle name="20% - Accent1 7 7 2" xfId="2106"/>
    <cellStyle name="20% - Accent1 7 7 2 2" xfId="2107"/>
    <cellStyle name="20% - Accent1 7 7 2 2 2" xfId="2108"/>
    <cellStyle name="20% - Accent1 7 7 2 3" xfId="2109"/>
    <cellStyle name="20% - Accent1 7 7 3" xfId="2110"/>
    <cellStyle name="20% - Accent1 7 7 3 2" xfId="2111"/>
    <cellStyle name="20% - Accent1 7 7 4" xfId="2112"/>
    <cellStyle name="20% - Accent1 7 8" xfId="2113"/>
    <cellStyle name="20% - Accent1 7 8 2" xfId="2114"/>
    <cellStyle name="20% - Accent1 7 8 2 2" xfId="2115"/>
    <cellStyle name="20% - Accent1 7 8 3" xfId="2116"/>
    <cellStyle name="20% - Accent1 7 9" xfId="2117"/>
    <cellStyle name="20% - Accent1 7 9 2" xfId="2118"/>
    <cellStyle name="20% - Accent1 8" xfId="2119"/>
    <cellStyle name="20% - Accent1 8 2" xfId="2120"/>
    <cellStyle name="20% - Accent1 8 2 2" xfId="2121"/>
    <cellStyle name="20% - Accent1 8 2 2 2" xfId="2122"/>
    <cellStyle name="20% - Accent1 8 2 2 2 2" xfId="2123"/>
    <cellStyle name="20% - Accent1 8 2 2 2 2 2" xfId="2124"/>
    <cellStyle name="20% - Accent1 8 2 2 2 3" xfId="2125"/>
    <cellStyle name="20% - Accent1 8 2 2 3" xfId="2126"/>
    <cellStyle name="20% - Accent1 8 2 2 3 2" xfId="2127"/>
    <cellStyle name="20% - Accent1 8 2 2 4" xfId="2128"/>
    <cellStyle name="20% - Accent1 8 2 3" xfId="2129"/>
    <cellStyle name="20% - Accent1 8 2 3 2" xfId="2130"/>
    <cellStyle name="20% - Accent1 8 2 3 2 2" xfId="2131"/>
    <cellStyle name="20% - Accent1 8 2 3 3" xfId="2132"/>
    <cellStyle name="20% - Accent1 8 2 4" xfId="2133"/>
    <cellStyle name="20% - Accent1 8 2 4 2" xfId="2134"/>
    <cellStyle name="20% - Accent1 8 2 5" xfId="2135"/>
    <cellStyle name="20% - Accent1 8 2 5 2" xfId="2136"/>
    <cellStyle name="20% - Accent1 8 2 6" xfId="2137"/>
    <cellStyle name="20% - Accent1 8 3" xfId="2138"/>
    <cellStyle name="20% - Accent1 8 3 2" xfId="2139"/>
    <cellStyle name="20% - Accent1 8 3 2 2" xfId="2140"/>
    <cellStyle name="20% - Accent1 8 3 2 2 2" xfId="2141"/>
    <cellStyle name="20% - Accent1 8 3 2 2 2 2" xfId="2142"/>
    <cellStyle name="20% - Accent1 8 3 2 2 3" xfId="2143"/>
    <cellStyle name="20% - Accent1 8 3 2 3" xfId="2144"/>
    <cellStyle name="20% - Accent1 8 3 2 3 2" xfId="2145"/>
    <cellStyle name="20% - Accent1 8 3 2 4" xfId="2146"/>
    <cellStyle name="20% - Accent1 8 3 3" xfId="2147"/>
    <cellStyle name="20% - Accent1 8 3 3 2" xfId="2148"/>
    <cellStyle name="20% - Accent1 8 3 3 2 2" xfId="2149"/>
    <cellStyle name="20% - Accent1 8 3 3 3" xfId="2150"/>
    <cellStyle name="20% - Accent1 8 3 4" xfId="2151"/>
    <cellStyle name="20% - Accent1 8 3 4 2" xfId="2152"/>
    <cellStyle name="20% - Accent1 8 3 5" xfId="2153"/>
    <cellStyle name="20% - Accent1 8 3 5 2" xfId="2154"/>
    <cellStyle name="20% - Accent1 8 3 6" xfId="2155"/>
    <cellStyle name="20% - Accent1 8 4" xfId="2156"/>
    <cellStyle name="20% - Accent1 8 4 2" xfId="2157"/>
    <cellStyle name="20% - Accent1 8 4 2 2" xfId="2158"/>
    <cellStyle name="20% - Accent1 8 4 2 2 2" xfId="2159"/>
    <cellStyle name="20% - Accent1 8 4 2 3" xfId="2160"/>
    <cellStyle name="20% - Accent1 8 4 3" xfId="2161"/>
    <cellStyle name="20% - Accent1 8 4 3 2" xfId="2162"/>
    <cellStyle name="20% - Accent1 8 4 4" xfId="2163"/>
    <cellStyle name="20% - Accent1 8 5" xfId="2164"/>
    <cellStyle name="20% - Accent1 8 5 2" xfId="2165"/>
    <cellStyle name="20% - Accent1 8 5 2 2" xfId="2166"/>
    <cellStyle name="20% - Accent1 8 5 3" xfId="2167"/>
    <cellStyle name="20% - Accent1 8 6" xfId="2168"/>
    <cellStyle name="20% - Accent1 8 6 2" xfId="2169"/>
    <cellStyle name="20% - Accent1 8 7" xfId="2170"/>
    <cellStyle name="20% - Accent1 8 7 2" xfId="2171"/>
    <cellStyle name="20% - Accent1 8 8" xfId="2172"/>
    <cellStyle name="20% - Accent1 9" xfId="2173"/>
    <cellStyle name="20% - Accent1 9 2" xfId="2174"/>
    <cellStyle name="20% - Accent1 9 2 2" xfId="2175"/>
    <cellStyle name="20% - Accent1 9 2 2 2" xfId="2176"/>
    <cellStyle name="20% - Accent1 9 2 2 2 2" xfId="2177"/>
    <cellStyle name="20% - Accent1 9 2 2 2 2 2" xfId="2178"/>
    <cellStyle name="20% - Accent1 9 2 2 2 3" xfId="2179"/>
    <cellStyle name="20% - Accent1 9 2 2 3" xfId="2180"/>
    <cellStyle name="20% - Accent1 9 2 2 3 2" xfId="2181"/>
    <cellStyle name="20% - Accent1 9 2 2 4" xfId="2182"/>
    <cellStyle name="20% - Accent1 9 2 3" xfId="2183"/>
    <cellStyle name="20% - Accent1 9 2 3 2" xfId="2184"/>
    <cellStyle name="20% - Accent1 9 2 3 2 2" xfId="2185"/>
    <cellStyle name="20% - Accent1 9 2 3 3" xfId="2186"/>
    <cellStyle name="20% - Accent1 9 2 4" xfId="2187"/>
    <cellStyle name="20% - Accent1 9 2 4 2" xfId="2188"/>
    <cellStyle name="20% - Accent1 9 2 5" xfId="2189"/>
    <cellStyle name="20% - Accent1 9 2 5 2" xfId="2190"/>
    <cellStyle name="20% - Accent1 9 2 6" xfId="2191"/>
    <cellStyle name="20% - Accent1 9 3" xfId="2192"/>
    <cellStyle name="20% - Accent1 9 3 2" xfId="2193"/>
    <cellStyle name="20% - Accent1 9 3 2 2" xfId="2194"/>
    <cellStyle name="20% - Accent1 9 3 2 2 2" xfId="2195"/>
    <cellStyle name="20% - Accent1 9 3 2 2 2 2" xfId="2196"/>
    <cellStyle name="20% - Accent1 9 3 2 2 3" xfId="2197"/>
    <cellStyle name="20% - Accent1 9 3 2 3" xfId="2198"/>
    <cellStyle name="20% - Accent1 9 3 2 3 2" xfId="2199"/>
    <cellStyle name="20% - Accent1 9 3 2 4" xfId="2200"/>
    <cellStyle name="20% - Accent1 9 3 3" xfId="2201"/>
    <cellStyle name="20% - Accent1 9 3 3 2" xfId="2202"/>
    <cellStyle name="20% - Accent1 9 3 3 2 2" xfId="2203"/>
    <cellStyle name="20% - Accent1 9 3 3 3" xfId="2204"/>
    <cellStyle name="20% - Accent1 9 3 4" xfId="2205"/>
    <cellStyle name="20% - Accent1 9 3 4 2" xfId="2206"/>
    <cellStyle name="20% - Accent1 9 3 5" xfId="2207"/>
    <cellStyle name="20% - Accent1 9 3 5 2" xfId="2208"/>
    <cellStyle name="20% - Accent1 9 3 6" xfId="2209"/>
    <cellStyle name="20% - Accent1 9 4" xfId="2210"/>
    <cellStyle name="20% - Accent1 9 4 2" xfId="2211"/>
    <cellStyle name="20% - Accent1 9 4 2 2" xfId="2212"/>
    <cellStyle name="20% - Accent1 9 4 2 2 2" xfId="2213"/>
    <cellStyle name="20% - Accent1 9 4 2 3" xfId="2214"/>
    <cellStyle name="20% - Accent1 9 4 3" xfId="2215"/>
    <cellStyle name="20% - Accent1 9 4 3 2" xfId="2216"/>
    <cellStyle name="20% - Accent1 9 4 4" xfId="2217"/>
    <cellStyle name="20% - Accent1 9 5" xfId="2218"/>
    <cellStyle name="20% - Accent1 9 5 2" xfId="2219"/>
    <cellStyle name="20% - Accent1 9 5 2 2" xfId="2220"/>
    <cellStyle name="20% - Accent1 9 5 3" xfId="2221"/>
    <cellStyle name="20% - Accent1 9 6" xfId="2222"/>
    <cellStyle name="20% - Accent1 9 6 2" xfId="2223"/>
    <cellStyle name="20% - Accent1 9 7" xfId="2224"/>
    <cellStyle name="20% - Accent1 9 7 2" xfId="2225"/>
    <cellStyle name="20% - Accent1 9 8" xfId="2226"/>
    <cellStyle name="20% - Accent2 10" xfId="2227"/>
    <cellStyle name="20% - Accent2 10 2" xfId="2228"/>
    <cellStyle name="20% - Accent2 10 2 2" xfId="2229"/>
    <cellStyle name="20% - Accent2 10 2 2 2" xfId="2230"/>
    <cellStyle name="20% - Accent2 10 2 2 2 2" xfId="2231"/>
    <cellStyle name="20% - Accent2 10 2 2 3" xfId="2232"/>
    <cellStyle name="20% - Accent2 10 2 3" xfId="2233"/>
    <cellStyle name="20% - Accent2 10 2 3 2" xfId="2234"/>
    <cellStyle name="20% - Accent2 10 2 4" xfId="2235"/>
    <cellStyle name="20% - Accent2 10 3" xfId="2236"/>
    <cellStyle name="20% - Accent2 10 3 2" xfId="2237"/>
    <cellStyle name="20% - Accent2 10 3 2 2" xfId="2238"/>
    <cellStyle name="20% - Accent2 10 3 3" xfId="2239"/>
    <cellStyle name="20% - Accent2 10 4" xfId="2240"/>
    <cellStyle name="20% - Accent2 10 4 2" xfId="2241"/>
    <cellStyle name="20% - Accent2 10 5" xfId="2242"/>
    <cellStyle name="20% - Accent2 10 5 2" xfId="2243"/>
    <cellStyle name="20% - Accent2 10 6" xfId="2244"/>
    <cellStyle name="20% - Accent2 11" xfId="2245"/>
    <cellStyle name="20% - Accent2 11 2" xfId="2246"/>
    <cellStyle name="20% - Accent2 11 2 2" xfId="2247"/>
    <cellStyle name="20% - Accent2 11 2 2 2" xfId="2248"/>
    <cellStyle name="20% - Accent2 11 2 2 2 2" xfId="2249"/>
    <cellStyle name="20% - Accent2 11 2 2 3" xfId="2250"/>
    <cellStyle name="20% - Accent2 11 2 3" xfId="2251"/>
    <cellStyle name="20% - Accent2 11 2 3 2" xfId="2252"/>
    <cellStyle name="20% - Accent2 11 2 4" xfId="2253"/>
    <cellStyle name="20% - Accent2 11 3" xfId="2254"/>
    <cellStyle name="20% - Accent2 11 3 2" xfId="2255"/>
    <cellStyle name="20% - Accent2 11 3 2 2" xfId="2256"/>
    <cellStyle name="20% - Accent2 11 3 3" xfId="2257"/>
    <cellStyle name="20% - Accent2 11 4" xfId="2258"/>
    <cellStyle name="20% - Accent2 11 4 2" xfId="2259"/>
    <cellStyle name="20% - Accent2 11 5" xfId="2260"/>
    <cellStyle name="20% - Accent2 11 5 2" xfId="2261"/>
    <cellStyle name="20% - Accent2 11 6" xfId="2262"/>
    <cellStyle name="20% - Accent2 12" xfId="2263"/>
    <cellStyle name="20% - Accent2 12 2" xfId="2264"/>
    <cellStyle name="20% - Accent2 12 2 2" xfId="2265"/>
    <cellStyle name="20% - Accent2 12 2 2 2" xfId="2266"/>
    <cellStyle name="20% - Accent2 12 2 2 2 2" xfId="2267"/>
    <cellStyle name="20% - Accent2 12 2 2 3" xfId="2268"/>
    <cellStyle name="20% - Accent2 12 2 3" xfId="2269"/>
    <cellStyle name="20% - Accent2 12 2 3 2" xfId="2270"/>
    <cellStyle name="20% - Accent2 12 2 4" xfId="2271"/>
    <cellStyle name="20% - Accent2 12 3" xfId="2272"/>
    <cellStyle name="20% - Accent2 12 3 2" xfId="2273"/>
    <cellStyle name="20% - Accent2 12 3 2 2" xfId="2274"/>
    <cellStyle name="20% - Accent2 12 3 3" xfId="2275"/>
    <cellStyle name="20% - Accent2 12 4" xfId="2276"/>
    <cellStyle name="20% - Accent2 12 4 2" xfId="2277"/>
    <cellStyle name="20% - Accent2 12 5" xfId="2278"/>
    <cellStyle name="20% - Accent2 12 5 2" xfId="2279"/>
    <cellStyle name="20% - Accent2 12 6" xfId="2280"/>
    <cellStyle name="20% - Accent2 13" xfId="2281"/>
    <cellStyle name="20% - Accent2 13 2" xfId="2282"/>
    <cellStyle name="20% - Accent2 13 2 2" xfId="2283"/>
    <cellStyle name="20% - Accent2 13 2 2 2" xfId="2284"/>
    <cellStyle name="20% - Accent2 13 2 2 2 2" xfId="2285"/>
    <cellStyle name="20% - Accent2 13 2 2 3" xfId="2286"/>
    <cellStyle name="20% - Accent2 13 2 3" xfId="2287"/>
    <cellStyle name="20% - Accent2 13 2 3 2" xfId="2288"/>
    <cellStyle name="20% - Accent2 13 2 4" xfId="2289"/>
    <cellStyle name="20% - Accent2 13 3" xfId="2290"/>
    <cellStyle name="20% - Accent2 13 3 2" xfId="2291"/>
    <cellStyle name="20% - Accent2 13 3 2 2" xfId="2292"/>
    <cellStyle name="20% - Accent2 13 3 3" xfId="2293"/>
    <cellStyle name="20% - Accent2 13 4" xfId="2294"/>
    <cellStyle name="20% - Accent2 13 4 2" xfId="2295"/>
    <cellStyle name="20% - Accent2 13 5" xfId="2296"/>
    <cellStyle name="20% - Accent2 13 5 2" xfId="2297"/>
    <cellStyle name="20% - Accent2 13 6" xfId="2298"/>
    <cellStyle name="20% - Accent2 14" xfId="2299"/>
    <cellStyle name="20% - Accent2 14 2" xfId="2300"/>
    <cellStyle name="20% - Accent2 14 2 2" xfId="2301"/>
    <cellStyle name="20% - Accent2 14 2 2 2" xfId="2302"/>
    <cellStyle name="20% - Accent2 14 2 3" xfId="2303"/>
    <cellStyle name="20% - Accent2 14 3" xfId="2304"/>
    <cellStyle name="20% - Accent2 14 3 2" xfId="2305"/>
    <cellStyle name="20% - Accent2 14 4" xfId="2306"/>
    <cellStyle name="20% - Accent2 15" xfId="2307"/>
    <cellStyle name="20% - Accent2 15 2" xfId="2308"/>
    <cellStyle name="20% - Accent2 15 2 2" xfId="2309"/>
    <cellStyle name="20% - Accent2 15 3" xfId="2310"/>
    <cellStyle name="20% - Accent2 16" xfId="2311"/>
    <cellStyle name="20% - Accent2 16 2" xfId="2312"/>
    <cellStyle name="20% - Accent2 17" xfId="2313"/>
    <cellStyle name="20% - Accent2 17 2" xfId="2314"/>
    <cellStyle name="20% - Accent2 18" xfId="2315"/>
    <cellStyle name="20% - Accent2 2" xfId="2316"/>
    <cellStyle name="20% - Accent2 2 2" xfId="2317"/>
    <cellStyle name="20% - Accent2 3" xfId="2318"/>
    <cellStyle name="20% - Accent2 3 10" xfId="2319"/>
    <cellStyle name="20% - Accent2 3 10 2" xfId="2320"/>
    <cellStyle name="20% - Accent2 3 10 2 2" xfId="2321"/>
    <cellStyle name="20% - Accent2 3 10 2 2 2" xfId="2322"/>
    <cellStyle name="20% - Accent2 3 10 2 2 2 2" xfId="2323"/>
    <cellStyle name="20% - Accent2 3 10 2 2 3" xfId="2324"/>
    <cellStyle name="20% - Accent2 3 10 2 3" xfId="2325"/>
    <cellStyle name="20% - Accent2 3 10 2 3 2" xfId="2326"/>
    <cellStyle name="20% - Accent2 3 10 2 4" xfId="2327"/>
    <cellStyle name="20% - Accent2 3 10 3" xfId="2328"/>
    <cellStyle name="20% - Accent2 3 10 3 2" xfId="2329"/>
    <cellStyle name="20% - Accent2 3 10 3 2 2" xfId="2330"/>
    <cellStyle name="20% - Accent2 3 10 3 3" xfId="2331"/>
    <cellStyle name="20% - Accent2 3 10 4" xfId="2332"/>
    <cellStyle name="20% - Accent2 3 10 4 2" xfId="2333"/>
    <cellStyle name="20% - Accent2 3 10 5" xfId="2334"/>
    <cellStyle name="20% - Accent2 3 10 5 2" xfId="2335"/>
    <cellStyle name="20% - Accent2 3 10 6" xfId="2336"/>
    <cellStyle name="20% - Accent2 3 11" xfId="2337"/>
    <cellStyle name="20% - Accent2 3 11 2" xfId="2338"/>
    <cellStyle name="20% - Accent2 3 11 2 2" xfId="2339"/>
    <cellStyle name="20% - Accent2 3 11 2 2 2" xfId="2340"/>
    <cellStyle name="20% - Accent2 3 11 2 2 2 2" xfId="2341"/>
    <cellStyle name="20% - Accent2 3 11 2 2 3" xfId="2342"/>
    <cellStyle name="20% - Accent2 3 11 2 3" xfId="2343"/>
    <cellStyle name="20% - Accent2 3 11 2 3 2" xfId="2344"/>
    <cellStyle name="20% - Accent2 3 11 2 4" xfId="2345"/>
    <cellStyle name="20% - Accent2 3 11 3" xfId="2346"/>
    <cellStyle name="20% - Accent2 3 11 3 2" xfId="2347"/>
    <cellStyle name="20% - Accent2 3 11 3 2 2" xfId="2348"/>
    <cellStyle name="20% - Accent2 3 11 3 3" xfId="2349"/>
    <cellStyle name="20% - Accent2 3 11 4" xfId="2350"/>
    <cellStyle name="20% - Accent2 3 11 4 2" xfId="2351"/>
    <cellStyle name="20% - Accent2 3 11 5" xfId="2352"/>
    <cellStyle name="20% - Accent2 3 11 5 2" xfId="2353"/>
    <cellStyle name="20% - Accent2 3 11 6" xfId="2354"/>
    <cellStyle name="20% - Accent2 3 12" xfId="2355"/>
    <cellStyle name="20% - Accent2 3 12 2" xfId="2356"/>
    <cellStyle name="20% - Accent2 3 12 2 2" xfId="2357"/>
    <cellStyle name="20% - Accent2 3 12 2 2 2" xfId="2358"/>
    <cellStyle name="20% - Accent2 3 12 2 3" xfId="2359"/>
    <cellStyle name="20% - Accent2 3 12 3" xfId="2360"/>
    <cellStyle name="20% - Accent2 3 12 3 2" xfId="2361"/>
    <cellStyle name="20% - Accent2 3 12 4" xfId="2362"/>
    <cellStyle name="20% - Accent2 3 13" xfId="2363"/>
    <cellStyle name="20% - Accent2 3 13 2" xfId="2364"/>
    <cellStyle name="20% - Accent2 3 13 2 2" xfId="2365"/>
    <cellStyle name="20% - Accent2 3 13 3" xfId="2366"/>
    <cellStyle name="20% - Accent2 3 13 4" xfId="2367"/>
    <cellStyle name="20% - Accent2 3 14" xfId="2368"/>
    <cellStyle name="20% - Accent2 3 14 2" xfId="2369"/>
    <cellStyle name="20% - Accent2 3 15" xfId="2370"/>
    <cellStyle name="20% - Accent2 3 15 2" xfId="2371"/>
    <cellStyle name="20% - Accent2 3 16" xfId="2372"/>
    <cellStyle name="20% - Accent2 3 2" xfId="2373"/>
    <cellStyle name="20% - Accent2 3 2 10" xfId="2374"/>
    <cellStyle name="20% - Accent2 3 2 10 2" xfId="2375"/>
    <cellStyle name="20% - Accent2 3 2 10 2 2" xfId="2376"/>
    <cellStyle name="20% - Accent2 3 2 10 2 2 2" xfId="2377"/>
    <cellStyle name="20% - Accent2 3 2 10 2 2 2 2" xfId="2378"/>
    <cellStyle name="20% - Accent2 3 2 10 2 2 3" xfId="2379"/>
    <cellStyle name="20% - Accent2 3 2 10 2 3" xfId="2380"/>
    <cellStyle name="20% - Accent2 3 2 10 2 3 2" xfId="2381"/>
    <cellStyle name="20% - Accent2 3 2 10 2 4" xfId="2382"/>
    <cellStyle name="20% - Accent2 3 2 10 3" xfId="2383"/>
    <cellStyle name="20% - Accent2 3 2 10 3 2" xfId="2384"/>
    <cellStyle name="20% - Accent2 3 2 10 3 2 2" xfId="2385"/>
    <cellStyle name="20% - Accent2 3 2 10 3 3" xfId="2386"/>
    <cellStyle name="20% - Accent2 3 2 10 4" xfId="2387"/>
    <cellStyle name="20% - Accent2 3 2 10 4 2" xfId="2388"/>
    <cellStyle name="20% - Accent2 3 2 10 5" xfId="2389"/>
    <cellStyle name="20% - Accent2 3 2 10 5 2" xfId="2390"/>
    <cellStyle name="20% - Accent2 3 2 10 6" xfId="2391"/>
    <cellStyle name="20% - Accent2 3 2 11" xfId="2392"/>
    <cellStyle name="20% - Accent2 3 2 11 2" xfId="2393"/>
    <cellStyle name="20% - Accent2 3 2 11 2 2" xfId="2394"/>
    <cellStyle name="20% - Accent2 3 2 11 2 2 2" xfId="2395"/>
    <cellStyle name="20% - Accent2 3 2 11 2 3" xfId="2396"/>
    <cellStyle name="20% - Accent2 3 2 11 3" xfId="2397"/>
    <cellStyle name="20% - Accent2 3 2 11 3 2" xfId="2398"/>
    <cellStyle name="20% - Accent2 3 2 11 4" xfId="2399"/>
    <cellStyle name="20% - Accent2 3 2 12" xfId="2400"/>
    <cellStyle name="20% - Accent2 3 2 12 2" xfId="2401"/>
    <cellStyle name="20% - Accent2 3 2 12 2 2" xfId="2402"/>
    <cellStyle name="20% - Accent2 3 2 12 3" xfId="2403"/>
    <cellStyle name="20% - Accent2 3 2 13" xfId="2404"/>
    <cellStyle name="20% - Accent2 3 2 13 2" xfId="2405"/>
    <cellStyle name="20% - Accent2 3 2 14" xfId="2406"/>
    <cellStyle name="20% - Accent2 3 2 14 2" xfId="2407"/>
    <cellStyle name="20% - Accent2 3 2 15" xfId="2408"/>
    <cellStyle name="20% - Accent2 3 2 2" xfId="2409"/>
    <cellStyle name="20% - Accent2 3 2 2 10" xfId="2410"/>
    <cellStyle name="20% - Accent2 3 2 2 10 2" xfId="2411"/>
    <cellStyle name="20% - Accent2 3 2 2 11" xfId="2412"/>
    <cellStyle name="20% - Accent2 3 2 2 2" xfId="2413"/>
    <cellStyle name="20% - Accent2 3 2 2 2 2" xfId="2414"/>
    <cellStyle name="20% - Accent2 3 2 2 2 2 2" xfId="2415"/>
    <cellStyle name="20% - Accent2 3 2 2 2 2 2 2" xfId="2416"/>
    <cellStyle name="20% - Accent2 3 2 2 2 2 2 2 2" xfId="2417"/>
    <cellStyle name="20% - Accent2 3 2 2 2 2 2 2 2 2" xfId="2418"/>
    <cellStyle name="20% - Accent2 3 2 2 2 2 2 2 3" xfId="2419"/>
    <cellStyle name="20% - Accent2 3 2 2 2 2 2 3" xfId="2420"/>
    <cellStyle name="20% - Accent2 3 2 2 2 2 2 3 2" xfId="2421"/>
    <cellStyle name="20% - Accent2 3 2 2 2 2 2 4" xfId="2422"/>
    <cellStyle name="20% - Accent2 3 2 2 2 2 3" xfId="2423"/>
    <cellStyle name="20% - Accent2 3 2 2 2 2 3 2" xfId="2424"/>
    <cellStyle name="20% - Accent2 3 2 2 2 2 3 2 2" xfId="2425"/>
    <cellStyle name="20% - Accent2 3 2 2 2 2 3 3" xfId="2426"/>
    <cellStyle name="20% - Accent2 3 2 2 2 2 4" xfId="2427"/>
    <cellStyle name="20% - Accent2 3 2 2 2 2 4 2" xfId="2428"/>
    <cellStyle name="20% - Accent2 3 2 2 2 2 5" xfId="2429"/>
    <cellStyle name="20% - Accent2 3 2 2 2 2 5 2" xfId="2430"/>
    <cellStyle name="20% - Accent2 3 2 2 2 2 6" xfId="2431"/>
    <cellStyle name="20% - Accent2 3 2 2 2 3" xfId="2432"/>
    <cellStyle name="20% - Accent2 3 2 2 2 3 2" xfId="2433"/>
    <cellStyle name="20% - Accent2 3 2 2 2 3 2 2" xfId="2434"/>
    <cellStyle name="20% - Accent2 3 2 2 2 3 2 2 2" xfId="2435"/>
    <cellStyle name="20% - Accent2 3 2 2 2 3 2 2 2 2" xfId="2436"/>
    <cellStyle name="20% - Accent2 3 2 2 2 3 2 2 3" xfId="2437"/>
    <cellStyle name="20% - Accent2 3 2 2 2 3 2 3" xfId="2438"/>
    <cellStyle name="20% - Accent2 3 2 2 2 3 2 3 2" xfId="2439"/>
    <cellStyle name="20% - Accent2 3 2 2 2 3 2 4" xfId="2440"/>
    <cellStyle name="20% - Accent2 3 2 2 2 3 3" xfId="2441"/>
    <cellStyle name="20% - Accent2 3 2 2 2 3 3 2" xfId="2442"/>
    <cellStyle name="20% - Accent2 3 2 2 2 3 3 2 2" xfId="2443"/>
    <cellStyle name="20% - Accent2 3 2 2 2 3 3 3" xfId="2444"/>
    <cellStyle name="20% - Accent2 3 2 2 2 3 4" xfId="2445"/>
    <cellStyle name="20% - Accent2 3 2 2 2 3 4 2" xfId="2446"/>
    <cellStyle name="20% - Accent2 3 2 2 2 3 5" xfId="2447"/>
    <cellStyle name="20% - Accent2 3 2 2 2 3 5 2" xfId="2448"/>
    <cellStyle name="20% - Accent2 3 2 2 2 3 6" xfId="2449"/>
    <cellStyle name="20% - Accent2 3 2 2 2 4" xfId="2450"/>
    <cellStyle name="20% - Accent2 3 2 2 2 4 2" xfId="2451"/>
    <cellStyle name="20% - Accent2 3 2 2 2 4 2 2" xfId="2452"/>
    <cellStyle name="20% - Accent2 3 2 2 2 4 2 2 2" xfId="2453"/>
    <cellStyle name="20% - Accent2 3 2 2 2 4 2 3" xfId="2454"/>
    <cellStyle name="20% - Accent2 3 2 2 2 4 3" xfId="2455"/>
    <cellStyle name="20% - Accent2 3 2 2 2 4 3 2" xfId="2456"/>
    <cellStyle name="20% - Accent2 3 2 2 2 4 4" xfId="2457"/>
    <cellStyle name="20% - Accent2 3 2 2 2 5" xfId="2458"/>
    <cellStyle name="20% - Accent2 3 2 2 2 5 2" xfId="2459"/>
    <cellStyle name="20% - Accent2 3 2 2 2 5 2 2" xfId="2460"/>
    <cellStyle name="20% - Accent2 3 2 2 2 5 3" xfId="2461"/>
    <cellStyle name="20% - Accent2 3 2 2 2 6" xfId="2462"/>
    <cellStyle name="20% - Accent2 3 2 2 2 6 2" xfId="2463"/>
    <cellStyle name="20% - Accent2 3 2 2 2 7" xfId="2464"/>
    <cellStyle name="20% - Accent2 3 2 2 2 7 2" xfId="2465"/>
    <cellStyle name="20% - Accent2 3 2 2 2 8" xfId="2466"/>
    <cellStyle name="20% - Accent2 3 2 2 3" xfId="2467"/>
    <cellStyle name="20% - Accent2 3 2 2 3 2" xfId="2468"/>
    <cellStyle name="20% - Accent2 3 2 2 3 2 2" xfId="2469"/>
    <cellStyle name="20% - Accent2 3 2 2 3 2 2 2" xfId="2470"/>
    <cellStyle name="20% - Accent2 3 2 2 3 2 2 2 2" xfId="2471"/>
    <cellStyle name="20% - Accent2 3 2 2 3 2 2 2 2 2" xfId="2472"/>
    <cellStyle name="20% - Accent2 3 2 2 3 2 2 2 3" xfId="2473"/>
    <cellStyle name="20% - Accent2 3 2 2 3 2 2 3" xfId="2474"/>
    <cellStyle name="20% - Accent2 3 2 2 3 2 2 3 2" xfId="2475"/>
    <cellStyle name="20% - Accent2 3 2 2 3 2 2 4" xfId="2476"/>
    <cellStyle name="20% - Accent2 3 2 2 3 2 3" xfId="2477"/>
    <cellStyle name="20% - Accent2 3 2 2 3 2 3 2" xfId="2478"/>
    <cellStyle name="20% - Accent2 3 2 2 3 2 3 2 2" xfId="2479"/>
    <cellStyle name="20% - Accent2 3 2 2 3 2 3 3" xfId="2480"/>
    <cellStyle name="20% - Accent2 3 2 2 3 2 4" xfId="2481"/>
    <cellStyle name="20% - Accent2 3 2 2 3 2 4 2" xfId="2482"/>
    <cellStyle name="20% - Accent2 3 2 2 3 2 5" xfId="2483"/>
    <cellStyle name="20% - Accent2 3 2 2 3 2 5 2" xfId="2484"/>
    <cellStyle name="20% - Accent2 3 2 2 3 2 6" xfId="2485"/>
    <cellStyle name="20% - Accent2 3 2 2 3 3" xfId="2486"/>
    <cellStyle name="20% - Accent2 3 2 2 3 3 2" xfId="2487"/>
    <cellStyle name="20% - Accent2 3 2 2 3 3 2 2" xfId="2488"/>
    <cellStyle name="20% - Accent2 3 2 2 3 3 2 2 2" xfId="2489"/>
    <cellStyle name="20% - Accent2 3 2 2 3 3 2 2 2 2" xfId="2490"/>
    <cellStyle name="20% - Accent2 3 2 2 3 3 2 2 3" xfId="2491"/>
    <cellStyle name="20% - Accent2 3 2 2 3 3 2 3" xfId="2492"/>
    <cellStyle name="20% - Accent2 3 2 2 3 3 2 3 2" xfId="2493"/>
    <cellStyle name="20% - Accent2 3 2 2 3 3 2 4" xfId="2494"/>
    <cellStyle name="20% - Accent2 3 2 2 3 3 3" xfId="2495"/>
    <cellStyle name="20% - Accent2 3 2 2 3 3 3 2" xfId="2496"/>
    <cellStyle name="20% - Accent2 3 2 2 3 3 3 2 2" xfId="2497"/>
    <cellStyle name="20% - Accent2 3 2 2 3 3 3 3" xfId="2498"/>
    <cellStyle name="20% - Accent2 3 2 2 3 3 4" xfId="2499"/>
    <cellStyle name="20% - Accent2 3 2 2 3 3 4 2" xfId="2500"/>
    <cellStyle name="20% - Accent2 3 2 2 3 3 5" xfId="2501"/>
    <cellStyle name="20% - Accent2 3 2 2 3 3 5 2" xfId="2502"/>
    <cellStyle name="20% - Accent2 3 2 2 3 3 6" xfId="2503"/>
    <cellStyle name="20% - Accent2 3 2 2 3 4" xfId="2504"/>
    <cellStyle name="20% - Accent2 3 2 2 3 4 2" xfId="2505"/>
    <cellStyle name="20% - Accent2 3 2 2 3 4 2 2" xfId="2506"/>
    <cellStyle name="20% - Accent2 3 2 2 3 4 2 2 2" xfId="2507"/>
    <cellStyle name="20% - Accent2 3 2 2 3 4 2 3" xfId="2508"/>
    <cellStyle name="20% - Accent2 3 2 2 3 4 3" xfId="2509"/>
    <cellStyle name="20% - Accent2 3 2 2 3 4 3 2" xfId="2510"/>
    <cellStyle name="20% - Accent2 3 2 2 3 4 4" xfId="2511"/>
    <cellStyle name="20% - Accent2 3 2 2 3 5" xfId="2512"/>
    <cellStyle name="20% - Accent2 3 2 2 3 5 2" xfId="2513"/>
    <cellStyle name="20% - Accent2 3 2 2 3 5 2 2" xfId="2514"/>
    <cellStyle name="20% - Accent2 3 2 2 3 5 3" xfId="2515"/>
    <cellStyle name="20% - Accent2 3 2 2 3 6" xfId="2516"/>
    <cellStyle name="20% - Accent2 3 2 2 3 6 2" xfId="2517"/>
    <cellStyle name="20% - Accent2 3 2 2 3 7" xfId="2518"/>
    <cellStyle name="20% - Accent2 3 2 2 3 7 2" xfId="2519"/>
    <cellStyle name="20% - Accent2 3 2 2 3 8" xfId="2520"/>
    <cellStyle name="20% - Accent2 3 2 2 4" xfId="2521"/>
    <cellStyle name="20% - Accent2 3 2 2 4 2" xfId="2522"/>
    <cellStyle name="20% - Accent2 3 2 2 4 2 2" xfId="2523"/>
    <cellStyle name="20% - Accent2 3 2 2 4 2 2 2" xfId="2524"/>
    <cellStyle name="20% - Accent2 3 2 2 4 2 2 2 2" xfId="2525"/>
    <cellStyle name="20% - Accent2 3 2 2 4 2 2 3" xfId="2526"/>
    <cellStyle name="20% - Accent2 3 2 2 4 2 3" xfId="2527"/>
    <cellStyle name="20% - Accent2 3 2 2 4 2 3 2" xfId="2528"/>
    <cellStyle name="20% - Accent2 3 2 2 4 2 4" xfId="2529"/>
    <cellStyle name="20% - Accent2 3 2 2 4 3" xfId="2530"/>
    <cellStyle name="20% - Accent2 3 2 2 4 3 2" xfId="2531"/>
    <cellStyle name="20% - Accent2 3 2 2 4 3 2 2" xfId="2532"/>
    <cellStyle name="20% - Accent2 3 2 2 4 3 3" xfId="2533"/>
    <cellStyle name="20% - Accent2 3 2 2 4 4" xfId="2534"/>
    <cellStyle name="20% - Accent2 3 2 2 4 4 2" xfId="2535"/>
    <cellStyle name="20% - Accent2 3 2 2 4 5" xfId="2536"/>
    <cellStyle name="20% - Accent2 3 2 2 4 5 2" xfId="2537"/>
    <cellStyle name="20% - Accent2 3 2 2 4 6" xfId="2538"/>
    <cellStyle name="20% - Accent2 3 2 2 5" xfId="2539"/>
    <cellStyle name="20% - Accent2 3 2 2 5 2" xfId="2540"/>
    <cellStyle name="20% - Accent2 3 2 2 5 2 2" xfId="2541"/>
    <cellStyle name="20% - Accent2 3 2 2 5 2 2 2" xfId="2542"/>
    <cellStyle name="20% - Accent2 3 2 2 5 2 2 2 2" xfId="2543"/>
    <cellStyle name="20% - Accent2 3 2 2 5 2 2 3" xfId="2544"/>
    <cellStyle name="20% - Accent2 3 2 2 5 2 3" xfId="2545"/>
    <cellStyle name="20% - Accent2 3 2 2 5 2 3 2" xfId="2546"/>
    <cellStyle name="20% - Accent2 3 2 2 5 2 4" xfId="2547"/>
    <cellStyle name="20% - Accent2 3 2 2 5 3" xfId="2548"/>
    <cellStyle name="20% - Accent2 3 2 2 5 3 2" xfId="2549"/>
    <cellStyle name="20% - Accent2 3 2 2 5 3 2 2" xfId="2550"/>
    <cellStyle name="20% - Accent2 3 2 2 5 3 3" xfId="2551"/>
    <cellStyle name="20% - Accent2 3 2 2 5 4" xfId="2552"/>
    <cellStyle name="20% - Accent2 3 2 2 5 4 2" xfId="2553"/>
    <cellStyle name="20% - Accent2 3 2 2 5 5" xfId="2554"/>
    <cellStyle name="20% - Accent2 3 2 2 5 5 2" xfId="2555"/>
    <cellStyle name="20% - Accent2 3 2 2 5 6" xfId="2556"/>
    <cellStyle name="20% - Accent2 3 2 2 6" xfId="2557"/>
    <cellStyle name="20% - Accent2 3 2 2 6 2" xfId="2558"/>
    <cellStyle name="20% - Accent2 3 2 2 6 2 2" xfId="2559"/>
    <cellStyle name="20% - Accent2 3 2 2 6 2 2 2" xfId="2560"/>
    <cellStyle name="20% - Accent2 3 2 2 6 2 2 2 2" xfId="2561"/>
    <cellStyle name="20% - Accent2 3 2 2 6 2 2 3" xfId="2562"/>
    <cellStyle name="20% - Accent2 3 2 2 6 2 3" xfId="2563"/>
    <cellStyle name="20% - Accent2 3 2 2 6 2 3 2" xfId="2564"/>
    <cellStyle name="20% - Accent2 3 2 2 6 2 4" xfId="2565"/>
    <cellStyle name="20% - Accent2 3 2 2 6 3" xfId="2566"/>
    <cellStyle name="20% - Accent2 3 2 2 6 3 2" xfId="2567"/>
    <cellStyle name="20% - Accent2 3 2 2 6 3 2 2" xfId="2568"/>
    <cellStyle name="20% - Accent2 3 2 2 6 3 3" xfId="2569"/>
    <cellStyle name="20% - Accent2 3 2 2 6 4" xfId="2570"/>
    <cellStyle name="20% - Accent2 3 2 2 6 4 2" xfId="2571"/>
    <cellStyle name="20% - Accent2 3 2 2 6 5" xfId="2572"/>
    <cellStyle name="20% - Accent2 3 2 2 6 5 2" xfId="2573"/>
    <cellStyle name="20% - Accent2 3 2 2 6 6" xfId="2574"/>
    <cellStyle name="20% - Accent2 3 2 2 7" xfId="2575"/>
    <cellStyle name="20% - Accent2 3 2 2 7 2" xfId="2576"/>
    <cellStyle name="20% - Accent2 3 2 2 7 2 2" xfId="2577"/>
    <cellStyle name="20% - Accent2 3 2 2 7 2 2 2" xfId="2578"/>
    <cellStyle name="20% - Accent2 3 2 2 7 2 3" xfId="2579"/>
    <cellStyle name="20% - Accent2 3 2 2 7 3" xfId="2580"/>
    <cellStyle name="20% - Accent2 3 2 2 7 3 2" xfId="2581"/>
    <cellStyle name="20% - Accent2 3 2 2 7 4" xfId="2582"/>
    <cellStyle name="20% - Accent2 3 2 2 8" xfId="2583"/>
    <cellStyle name="20% - Accent2 3 2 2 8 2" xfId="2584"/>
    <cellStyle name="20% - Accent2 3 2 2 8 2 2" xfId="2585"/>
    <cellStyle name="20% - Accent2 3 2 2 8 3" xfId="2586"/>
    <cellStyle name="20% - Accent2 3 2 2 9" xfId="2587"/>
    <cellStyle name="20% - Accent2 3 2 2 9 2" xfId="2588"/>
    <cellStyle name="20% - Accent2 3 2 3" xfId="2589"/>
    <cellStyle name="20% - Accent2 3 2 3 10" xfId="2590"/>
    <cellStyle name="20% - Accent2 3 2 3 10 2" xfId="2591"/>
    <cellStyle name="20% - Accent2 3 2 3 11" xfId="2592"/>
    <cellStyle name="20% - Accent2 3 2 3 2" xfId="2593"/>
    <cellStyle name="20% - Accent2 3 2 3 2 2" xfId="2594"/>
    <cellStyle name="20% - Accent2 3 2 3 2 2 2" xfId="2595"/>
    <cellStyle name="20% - Accent2 3 2 3 2 2 2 2" xfId="2596"/>
    <cellStyle name="20% - Accent2 3 2 3 2 2 2 2 2" xfId="2597"/>
    <cellStyle name="20% - Accent2 3 2 3 2 2 2 2 2 2" xfId="2598"/>
    <cellStyle name="20% - Accent2 3 2 3 2 2 2 2 3" xfId="2599"/>
    <cellStyle name="20% - Accent2 3 2 3 2 2 2 3" xfId="2600"/>
    <cellStyle name="20% - Accent2 3 2 3 2 2 2 3 2" xfId="2601"/>
    <cellStyle name="20% - Accent2 3 2 3 2 2 2 4" xfId="2602"/>
    <cellStyle name="20% - Accent2 3 2 3 2 2 3" xfId="2603"/>
    <cellStyle name="20% - Accent2 3 2 3 2 2 3 2" xfId="2604"/>
    <cellStyle name="20% - Accent2 3 2 3 2 2 3 2 2" xfId="2605"/>
    <cellStyle name="20% - Accent2 3 2 3 2 2 3 3" xfId="2606"/>
    <cellStyle name="20% - Accent2 3 2 3 2 2 4" xfId="2607"/>
    <cellStyle name="20% - Accent2 3 2 3 2 2 4 2" xfId="2608"/>
    <cellStyle name="20% - Accent2 3 2 3 2 2 5" xfId="2609"/>
    <cellStyle name="20% - Accent2 3 2 3 2 2 5 2" xfId="2610"/>
    <cellStyle name="20% - Accent2 3 2 3 2 2 6" xfId="2611"/>
    <cellStyle name="20% - Accent2 3 2 3 2 3" xfId="2612"/>
    <cellStyle name="20% - Accent2 3 2 3 2 3 2" xfId="2613"/>
    <cellStyle name="20% - Accent2 3 2 3 2 3 2 2" xfId="2614"/>
    <cellStyle name="20% - Accent2 3 2 3 2 3 2 2 2" xfId="2615"/>
    <cellStyle name="20% - Accent2 3 2 3 2 3 2 2 2 2" xfId="2616"/>
    <cellStyle name="20% - Accent2 3 2 3 2 3 2 2 3" xfId="2617"/>
    <cellStyle name="20% - Accent2 3 2 3 2 3 2 3" xfId="2618"/>
    <cellStyle name="20% - Accent2 3 2 3 2 3 2 3 2" xfId="2619"/>
    <cellStyle name="20% - Accent2 3 2 3 2 3 2 4" xfId="2620"/>
    <cellStyle name="20% - Accent2 3 2 3 2 3 3" xfId="2621"/>
    <cellStyle name="20% - Accent2 3 2 3 2 3 3 2" xfId="2622"/>
    <cellStyle name="20% - Accent2 3 2 3 2 3 3 2 2" xfId="2623"/>
    <cellStyle name="20% - Accent2 3 2 3 2 3 3 3" xfId="2624"/>
    <cellStyle name="20% - Accent2 3 2 3 2 3 4" xfId="2625"/>
    <cellStyle name="20% - Accent2 3 2 3 2 3 4 2" xfId="2626"/>
    <cellStyle name="20% - Accent2 3 2 3 2 3 5" xfId="2627"/>
    <cellStyle name="20% - Accent2 3 2 3 2 3 5 2" xfId="2628"/>
    <cellStyle name="20% - Accent2 3 2 3 2 3 6" xfId="2629"/>
    <cellStyle name="20% - Accent2 3 2 3 2 4" xfId="2630"/>
    <cellStyle name="20% - Accent2 3 2 3 2 4 2" xfId="2631"/>
    <cellStyle name="20% - Accent2 3 2 3 2 4 2 2" xfId="2632"/>
    <cellStyle name="20% - Accent2 3 2 3 2 4 2 2 2" xfId="2633"/>
    <cellStyle name="20% - Accent2 3 2 3 2 4 2 3" xfId="2634"/>
    <cellStyle name="20% - Accent2 3 2 3 2 4 3" xfId="2635"/>
    <cellStyle name="20% - Accent2 3 2 3 2 4 3 2" xfId="2636"/>
    <cellStyle name="20% - Accent2 3 2 3 2 4 4" xfId="2637"/>
    <cellStyle name="20% - Accent2 3 2 3 2 5" xfId="2638"/>
    <cellStyle name="20% - Accent2 3 2 3 2 5 2" xfId="2639"/>
    <cellStyle name="20% - Accent2 3 2 3 2 5 2 2" xfId="2640"/>
    <cellStyle name="20% - Accent2 3 2 3 2 5 3" xfId="2641"/>
    <cellStyle name="20% - Accent2 3 2 3 2 6" xfId="2642"/>
    <cellStyle name="20% - Accent2 3 2 3 2 6 2" xfId="2643"/>
    <cellStyle name="20% - Accent2 3 2 3 2 7" xfId="2644"/>
    <cellStyle name="20% - Accent2 3 2 3 2 7 2" xfId="2645"/>
    <cellStyle name="20% - Accent2 3 2 3 2 8" xfId="2646"/>
    <cellStyle name="20% - Accent2 3 2 3 3" xfId="2647"/>
    <cellStyle name="20% - Accent2 3 2 3 3 2" xfId="2648"/>
    <cellStyle name="20% - Accent2 3 2 3 3 2 2" xfId="2649"/>
    <cellStyle name="20% - Accent2 3 2 3 3 2 2 2" xfId="2650"/>
    <cellStyle name="20% - Accent2 3 2 3 3 2 2 2 2" xfId="2651"/>
    <cellStyle name="20% - Accent2 3 2 3 3 2 2 2 2 2" xfId="2652"/>
    <cellStyle name="20% - Accent2 3 2 3 3 2 2 2 3" xfId="2653"/>
    <cellStyle name="20% - Accent2 3 2 3 3 2 2 3" xfId="2654"/>
    <cellStyle name="20% - Accent2 3 2 3 3 2 2 3 2" xfId="2655"/>
    <cellStyle name="20% - Accent2 3 2 3 3 2 2 4" xfId="2656"/>
    <cellStyle name="20% - Accent2 3 2 3 3 2 3" xfId="2657"/>
    <cellStyle name="20% - Accent2 3 2 3 3 2 3 2" xfId="2658"/>
    <cellStyle name="20% - Accent2 3 2 3 3 2 3 2 2" xfId="2659"/>
    <cellStyle name="20% - Accent2 3 2 3 3 2 3 3" xfId="2660"/>
    <cellStyle name="20% - Accent2 3 2 3 3 2 4" xfId="2661"/>
    <cellStyle name="20% - Accent2 3 2 3 3 2 4 2" xfId="2662"/>
    <cellStyle name="20% - Accent2 3 2 3 3 2 5" xfId="2663"/>
    <cellStyle name="20% - Accent2 3 2 3 3 2 5 2" xfId="2664"/>
    <cellStyle name="20% - Accent2 3 2 3 3 2 6" xfId="2665"/>
    <cellStyle name="20% - Accent2 3 2 3 3 3" xfId="2666"/>
    <cellStyle name="20% - Accent2 3 2 3 3 3 2" xfId="2667"/>
    <cellStyle name="20% - Accent2 3 2 3 3 3 2 2" xfId="2668"/>
    <cellStyle name="20% - Accent2 3 2 3 3 3 2 2 2" xfId="2669"/>
    <cellStyle name="20% - Accent2 3 2 3 3 3 2 2 2 2" xfId="2670"/>
    <cellStyle name="20% - Accent2 3 2 3 3 3 2 2 3" xfId="2671"/>
    <cellStyle name="20% - Accent2 3 2 3 3 3 2 3" xfId="2672"/>
    <cellStyle name="20% - Accent2 3 2 3 3 3 2 3 2" xfId="2673"/>
    <cellStyle name="20% - Accent2 3 2 3 3 3 2 4" xfId="2674"/>
    <cellStyle name="20% - Accent2 3 2 3 3 3 3" xfId="2675"/>
    <cellStyle name="20% - Accent2 3 2 3 3 3 3 2" xfId="2676"/>
    <cellStyle name="20% - Accent2 3 2 3 3 3 3 2 2" xfId="2677"/>
    <cellStyle name="20% - Accent2 3 2 3 3 3 3 3" xfId="2678"/>
    <cellStyle name="20% - Accent2 3 2 3 3 3 4" xfId="2679"/>
    <cellStyle name="20% - Accent2 3 2 3 3 3 4 2" xfId="2680"/>
    <cellStyle name="20% - Accent2 3 2 3 3 3 5" xfId="2681"/>
    <cellStyle name="20% - Accent2 3 2 3 3 3 5 2" xfId="2682"/>
    <cellStyle name="20% - Accent2 3 2 3 3 3 6" xfId="2683"/>
    <cellStyle name="20% - Accent2 3 2 3 3 4" xfId="2684"/>
    <cellStyle name="20% - Accent2 3 2 3 3 4 2" xfId="2685"/>
    <cellStyle name="20% - Accent2 3 2 3 3 4 2 2" xfId="2686"/>
    <cellStyle name="20% - Accent2 3 2 3 3 4 2 2 2" xfId="2687"/>
    <cellStyle name="20% - Accent2 3 2 3 3 4 2 3" xfId="2688"/>
    <cellStyle name="20% - Accent2 3 2 3 3 4 3" xfId="2689"/>
    <cellStyle name="20% - Accent2 3 2 3 3 4 3 2" xfId="2690"/>
    <cellStyle name="20% - Accent2 3 2 3 3 4 4" xfId="2691"/>
    <cellStyle name="20% - Accent2 3 2 3 3 5" xfId="2692"/>
    <cellStyle name="20% - Accent2 3 2 3 3 5 2" xfId="2693"/>
    <cellStyle name="20% - Accent2 3 2 3 3 5 2 2" xfId="2694"/>
    <cellStyle name="20% - Accent2 3 2 3 3 5 3" xfId="2695"/>
    <cellStyle name="20% - Accent2 3 2 3 3 6" xfId="2696"/>
    <cellStyle name="20% - Accent2 3 2 3 3 6 2" xfId="2697"/>
    <cellStyle name="20% - Accent2 3 2 3 3 7" xfId="2698"/>
    <cellStyle name="20% - Accent2 3 2 3 3 7 2" xfId="2699"/>
    <cellStyle name="20% - Accent2 3 2 3 3 8" xfId="2700"/>
    <cellStyle name="20% - Accent2 3 2 3 4" xfId="2701"/>
    <cellStyle name="20% - Accent2 3 2 3 4 2" xfId="2702"/>
    <cellStyle name="20% - Accent2 3 2 3 4 2 2" xfId="2703"/>
    <cellStyle name="20% - Accent2 3 2 3 4 2 2 2" xfId="2704"/>
    <cellStyle name="20% - Accent2 3 2 3 4 2 2 2 2" xfId="2705"/>
    <cellStyle name="20% - Accent2 3 2 3 4 2 2 3" xfId="2706"/>
    <cellStyle name="20% - Accent2 3 2 3 4 2 3" xfId="2707"/>
    <cellStyle name="20% - Accent2 3 2 3 4 2 3 2" xfId="2708"/>
    <cellStyle name="20% - Accent2 3 2 3 4 2 4" xfId="2709"/>
    <cellStyle name="20% - Accent2 3 2 3 4 3" xfId="2710"/>
    <cellStyle name="20% - Accent2 3 2 3 4 3 2" xfId="2711"/>
    <cellStyle name="20% - Accent2 3 2 3 4 3 2 2" xfId="2712"/>
    <cellStyle name="20% - Accent2 3 2 3 4 3 3" xfId="2713"/>
    <cellStyle name="20% - Accent2 3 2 3 4 4" xfId="2714"/>
    <cellStyle name="20% - Accent2 3 2 3 4 4 2" xfId="2715"/>
    <cellStyle name="20% - Accent2 3 2 3 4 5" xfId="2716"/>
    <cellStyle name="20% - Accent2 3 2 3 4 5 2" xfId="2717"/>
    <cellStyle name="20% - Accent2 3 2 3 4 6" xfId="2718"/>
    <cellStyle name="20% - Accent2 3 2 3 5" xfId="2719"/>
    <cellStyle name="20% - Accent2 3 2 3 5 2" xfId="2720"/>
    <cellStyle name="20% - Accent2 3 2 3 5 2 2" xfId="2721"/>
    <cellStyle name="20% - Accent2 3 2 3 5 2 2 2" xfId="2722"/>
    <cellStyle name="20% - Accent2 3 2 3 5 2 2 2 2" xfId="2723"/>
    <cellStyle name="20% - Accent2 3 2 3 5 2 2 3" xfId="2724"/>
    <cellStyle name="20% - Accent2 3 2 3 5 2 3" xfId="2725"/>
    <cellStyle name="20% - Accent2 3 2 3 5 2 3 2" xfId="2726"/>
    <cellStyle name="20% - Accent2 3 2 3 5 2 4" xfId="2727"/>
    <cellStyle name="20% - Accent2 3 2 3 5 3" xfId="2728"/>
    <cellStyle name="20% - Accent2 3 2 3 5 3 2" xfId="2729"/>
    <cellStyle name="20% - Accent2 3 2 3 5 3 2 2" xfId="2730"/>
    <cellStyle name="20% - Accent2 3 2 3 5 3 3" xfId="2731"/>
    <cellStyle name="20% - Accent2 3 2 3 5 4" xfId="2732"/>
    <cellStyle name="20% - Accent2 3 2 3 5 4 2" xfId="2733"/>
    <cellStyle name="20% - Accent2 3 2 3 5 5" xfId="2734"/>
    <cellStyle name="20% - Accent2 3 2 3 5 5 2" xfId="2735"/>
    <cellStyle name="20% - Accent2 3 2 3 5 6" xfId="2736"/>
    <cellStyle name="20% - Accent2 3 2 3 6" xfId="2737"/>
    <cellStyle name="20% - Accent2 3 2 3 6 2" xfId="2738"/>
    <cellStyle name="20% - Accent2 3 2 3 6 2 2" xfId="2739"/>
    <cellStyle name="20% - Accent2 3 2 3 6 2 2 2" xfId="2740"/>
    <cellStyle name="20% - Accent2 3 2 3 6 2 2 2 2" xfId="2741"/>
    <cellStyle name="20% - Accent2 3 2 3 6 2 2 3" xfId="2742"/>
    <cellStyle name="20% - Accent2 3 2 3 6 2 3" xfId="2743"/>
    <cellStyle name="20% - Accent2 3 2 3 6 2 3 2" xfId="2744"/>
    <cellStyle name="20% - Accent2 3 2 3 6 2 4" xfId="2745"/>
    <cellStyle name="20% - Accent2 3 2 3 6 3" xfId="2746"/>
    <cellStyle name="20% - Accent2 3 2 3 6 3 2" xfId="2747"/>
    <cellStyle name="20% - Accent2 3 2 3 6 3 2 2" xfId="2748"/>
    <cellStyle name="20% - Accent2 3 2 3 6 3 3" xfId="2749"/>
    <cellStyle name="20% - Accent2 3 2 3 6 4" xfId="2750"/>
    <cellStyle name="20% - Accent2 3 2 3 6 4 2" xfId="2751"/>
    <cellStyle name="20% - Accent2 3 2 3 6 5" xfId="2752"/>
    <cellStyle name="20% - Accent2 3 2 3 6 5 2" xfId="2753"/>
    <cellStyle name="20% - Accent2 3 2 3 6 6" xfId="2754"/>
    <cellStyle name="20% - Accent2 3 2 3 7" xfId="2755"/>
    <cellStyle name="20% - Accent2 3 2 3 7 2" xfId="2756"/>
    <cellStyle name="20% - Accent2 3 2 3 7 2 2" xfId="2757"/>
    <cellStyle name="20% - Accent2 3 2 3 7 2 2 2" xfId="2758"/>
    <cellStyle name="20% - Accent2 3 2 3 7 2 3" xfId="2759"/>
    <cellStyle name="20% - Accent2 3 2 3 7 3" xfId="2760"/>
    <cellStyle name="20% - Accent2 3 2 3 7 3 2" xfId="2761"/>
    <cellStyle name="20% - Accent2 3 2 3 7 4" xfId="2762"/>
    <cellStyle name="20% - Accent2 3 2 3 8" xfId="2763"/>
    <cellStyle name="20% - Accent2 3 2 3 8 2" xfId="2764"/>
    <cellStyle name="20% - Accent2 3 2 3 8 2 2" xfId="2765"/>
    <cellStyle name="20% - Accent2 3 2 3 8 3" xfId="2766"/>
    <cellStyle name="20% - Accent2 3 2 3 9" xfId="2767"/>
    <cellStyle name="20% - Accent2 3 2 3 9 2" xfId="2768"/>
    <cellStyle name="20% - Accent2 3 2 4" xfId="2769"/>
    <cellStyle name="20% - Accent2 3 2 4 10" xfId="2770"/>
    <cellStyle name="20% - Accent2 3 2 4 10 2" xfId="2771"/>
    <cellStyle name="20% - Accent2 3 2 4 11" xfId="2772"/>
    <cellStyle name="20% - Accent2 3 2 4 2" xfId="2773"/>
    <cellStyle name="20% - Accent2 3 2 4 2 2" xfId="2774"/>
    <cellStyle name="20% - Accent2 3 2 4 2 2 2" xfId="2775"/>
    <cellStyle name="20% - Accent2 3 2 4 2 2 2 2" xfId="2776"/>
    <cellStyle name="20% - Accent2 3 2 4 2 2 2 2 2" xfId="2777"/>
    <cellStyle name="20% - Accent2 3 2 4 2 2 2 2 2 2" xfId="2778"/>
    <cellStyle name="20% - Accent2 3 2 4 2 2 2 2 3" xfId="2779"/>
    <cellStyle name="20% - Accent2 3 2 4 2 2 2 3" xfId="2780"/>
    <cellStyle name="20% - Accent2 3 2 4 2 2 2 3 2" xfId="2781"/>
    <cellStyle name="20% - Accent2 3 2 4 2 2 2 4" xfId="2782"/>
    <cellStyle name="20% - Accent2 3 2 4 2 2 3" xfId="2783"/>
    <cellStyle name="20% - Accent2 3 2 4 2 2 3 2" xfId="2784"/>
    <cellStyle name="20% - Accent2 3 2 4 2 2 3 2 2" xfId="2785"/>
    <cellStyle name="20% - Accent2 3 2 4 2 2 3 3" xfId="2786"/>
    <cellStyle name="20% - Accent2 3 2 4 2 2 4" xfId="2787"/>
    <cellStyle name="20% - Accent2 3 2 4 2 2 4 2" xfId="2788"/>
    <cellStyle name="20% - Accent2 3 2 4 2 2 5" xfId="2789"/>
    <cellStyle name="20% - Accent2 3 2 4 2 2 5 2" xfId="2790"/>
    <cellStyle name="20% - Accent2 3 2 4 2 2 6" xfId="2791"/>
    <cellStyle name="20% - Accent2 3 2 4 2 3" xfId="2792"/>
    <cellStyle name="20% - Accent2 3 2 4 2 3 2" xfId="2793"/>
    <cellStyle name="20% - Accent2 3 2 4 2 3 2 2" xfId="2794"/>
    <cellStyle name="20% - Accent2 3 2 4 2 3 2 2 2" xfId="2795"/>
    <cellStyle name="20% - Accent2 3 2 4 2 3 2 2 2 2" xfId="2796"/>
    <cellStyle name="20% - Accent2 3 2 4 2 3 2 2 3" xfId="2797"/>
    <cellStyle name="20% - Accent2 3 2 4 2 3 2 3" xfId="2798"/>
    <cellStyle name="20% - Accent2 3 2 4 2 3 2 3 2" xfId="2799"/>
    <cellStyle name="20% - Accent2 3 2 4 2 3 2 4" xfId="2800"/>
    <cellStyle name="20% - Accent2 3 2 4 2 3 3" xfId="2801"/>
    <cellStyle name="20% - Accent2 3 2 4 2 3 3 2" xfId="2802"/>
    <cellStyle name="20% - Accent2 3 2 4 2 3 3 2 2" xfId="2803"/>
    <cellStyle name="20% - Accent2 3 2 4 2 3 3 3" xfId="2804"/>
    <cellStyle name="20% - Accent2 3 2 4 2 3 4" xfId="2805"/>
    <cellStyle name="20% - Accent2 3 2 4 2 3 4 2" xfId="2806"/>
    <cellStyle name="20% - Accent2 3 2 4 2 3 5" xfId="2807"/>
    <cellStyle name="20% - Accent2 3 2 4 2 3 5 2" xfId="2808"/>
    <cellStyle name="20% - Accent2 3 2 4 2 3 6" xfId="2809"/>
    <cellStyle name="20% - Accent2 3 2 4 2 4" xfId="2810"/>
    <cellStyle name="20% - Accent2 3 2 4 2 4 2" xfId="2811"/>
    <cellStyle name="20% - Accent2 3 2 4 2 4 2 2" xfId="2812"/>
    <cellStyle name="20% - Accent2 3 2 4 2 4 2 2 2" xfId="2813"/>
    <cellStyle name="20% - Accent2 3 2 4 2 4 2 3" xfId="2814"/>
    <cellStyle name="20% - Accent2 3 2 4 2 4 3" xfId="2815"/>
    <cellStyle name="20% - Accent2 3 2 4 2 4 3 2" xfId="2816"/>
    <cellStyle name="20% - Accent2 3 2 4 2 4 4" xfId="2817"/>
    <cellStyle name="20% - Accent2 3 2 4 2 5" xfId="2818"/>
    <cellStyle name="20% - Accent2 3 2 4 2 5 2" xfId="2819"/>
    <cellStyle name="20% - Accent2 3 2 4 2 5 2 2" xfId="2820"/>
    <cellStyle name="20% - Accent2 3 2 4 2 5 3" xfId="2821"/>
    <cellStyle name="20% - Accent2 3 2 4 2 6" xfId="2822"/>
    <cellStyle name="20% - Accent2 3 2 4 2 6 2" xfId="2823"/>
    <cellStyle name="20% - Accent2 3 2 4 2 7" xfId="2824"/>
    <cellStyle name="20% - Accent2 3 2 4 2 7 2" xfId="2825"/>
    <cellStyle name="20% - Accent2 3 2 4 2 8" xfId="2826"/>
    <cellStyle name="20% - Accent2 3 2 4 3" xfId="2827"/>
    <cellStyle name="20% - Accent2 3 2 4 3 2" xfId="2828"/>
    <cellStyle name="20% - Accent2 3 2 4 3 2 2" xfId="2829"/>
    <cellStyle name="20% - Accent2 3 2 4 3 2 2 2" xfId="2830"/>
    <cellStyle name="20% - Accent2 3 2 4 3 2 2 2 2" xfId="2831"/>
    <cellStyle name="20% - Accent2 3 2 4 3 2 2 2 2 2" xfId="2832"/>
    <cellStyle name="20% - Accent2 3 2 4 3 2 2 2 3" xfId="2833"/>
    <cellStyle name="20% - Accent2 3 2 4 3 2 2 3" xfId="2834"/>
    <cellStyle name="20% - Accent2 3 2 4 3 2 2 3 2" xfId="2835"/>
    <cellStyle name="20% - Accent2 3 2 4 3 2 2 4" xfId="2836"/>
    <cellStyle name="20% - Accent2 3 2 4 3 2 3" xfId="2837"/>
    <cellStyle name="20% - Accent2 3 2 4 3 2 3 2" xfId="2838"/>
    <cellStyle name="20% - Accent2 3 2 4 3 2 3 2 2" xfId="2839"/>
    <cellStyle name="20% - Accent2 3 2 4 3 2 3 3" xfId="2840"/>
    <cellStyle name="20% - Accent2 3 2 4 3 2 4" xfId="2841"/>
    <cellStyle name="20% - Accent2 3 2 4 3 2 4 2" xfId="2842"/>
    <cellStyle name="20% - Accent2 3 2 4 3 2 5" xfId="2843"/>
    <cellStyle name="20% - Accent2 3 2 4 3 2 5 2" xfId="2844"/>
    <cellStyle name="20% - Accent2 3 2 4 3 2 6" xfId="2845"/>
    <cellStyle name="20% - Accent2 3 2 4 3 3" xfId="2846"/>
    <cellStyle name="20% - Accent2 3 2 4 3 3 2" xfId="2847"/>
    <cellStyle name="20% - Accent2 3 2 4 3 3 2 2" xfId="2848"/>
    <cellStyle name="20% - Accent2 3 2 4 3 3 2 2 2" xfId="2849"/>
    <cellStyle name="20% - Accent2 3 2 4 3 3 2 2 2 2" xfId="2850"/>
    <cellStyle name="20% - Accent2 3 2 4 3 3 2 2 3" xfId="2851"/>
    <cellStyle name="20% - Accent2 3 2 4 3 3 2 3" xfId="2852"/>
    <cellStyle name="20% - Accent2 3 2 4 3 3 2 3 2" xfId="2853"/>
    <cellStyle name="20% - Accent2 3 2 4 3 3 2 4" xfId="2854"/>
    <cellStyle name="20% - Accent2 3 2 4 3 3 3" xfId="2855"/>
    <cellStyle name="20% - Accent2 3 2 4 3 3 3 2" xfId="2856"/>
    <cellStyle name="20% - Accent2 3 2 4 3 3 3 2 2" xfId="2857"/>
    <cellStyle name="20% - Accent2 3 2 4 3 3 3 3" xfId="2858"/>
    <cellStyle name="20% - Accent2 3 2 4 3 3 4" xfId="2859"/>
    <cellStyle name="20% - Accent2 3 2 4 3 3 4 2" xfId="2860"/>
    <cellStyle name="20% - Accent2 3 2 4 3 3 5" xfId="2861"/>
    <cellStyle name="20% - Accent2 3 2 4 3 3 5 2" xfId="2862"/>
    <cellStyle name="20% - Accent2 3 2 4 3 3 6" xfId="2863"/>
    <cellStyle name="20% - Accent2 3 2 4 3 4" xfId="2864"/>
    <cellStyle name="20% - Accent2 3 2 4 3 4 2" xfId="2865"/>
    <cellStyle name="20% - Accent2 3 2 4 3 4 2 2" xfId="2866"/>
    <cellStyle name="20% - Accent2 3 2 4 3 4 2 2 2" xfId="2867"/>
    <cellStyle name="20% - Accent2 3 2 4 3 4 2 3" xfId="2868"/>
    <cellStyle name="20% - Accent2 3 2 4 3 4 3" xfId="2869"/>
    <cellStyle name="20% - Accent2 3 2 4 3 4 3 2" xfId="2870"/>
    <cellStyle name="20% - Accent2 3 2 4 3 4 4" xfId="2871"/>
    <cellStyle name="20% - Accent2 3 2 4 3 5" xfId="2872"/>
    <cellStyle name="20% - Accent2 3 2 4 3 5 2" xfId="2873"/>
    <cellStyle name="20% - Accent2 3 2 4 3 5 2 2" xfId="2874"/>
    <cellStyle name="20% - Accent2 3 2 4 3 5 3" xfId="2875"/>
    <cellStyle name="20% - Accent2 3 2 4 3 6" xfId="2876"/>
    <cellStyle name="20% - Accent2 3 2 4 3 6 2" xfId="2877"/>
    <cellStyle name="20% - Accent2 3 2 4 3 7" xfId="2878"/>
    <cellStyle name="20% - Accent2 3 2 4 3 7 2" xfId="2879"/>
    <cellStyle name="20% - Accent2 3 2 4 3 8" xfId="2880"/>
    <cellStyle name="20% - Accent2 3 2 4 4" xfId="2881"/>
    <cellStyle name="20% - Accent2 3 2 4 4 2" xfId="2882"/>
    <cellStyle name="20% - Accent2 3 2 4 4 2 2" xfId="2883"/>
    <cellStyle name="20% - Accent2 3 2 4 4 2 2 2" xfId="2884"/>
    <cellStyle name="20% - Accent2 3 2 4 4 2 2 2 2" xfId="2885"/>
    <cellStyle name="20% - Accent2 3 2 4 4 2 2 3" xfId="2886"/>
    <cellStyle name="20% - Accent2 3 2 4 4 2 3" xfId="2887"/>
    <cellStyle name="20% - Accent2 3 2 4 4 2 3 2" xfId="2888"/>
    <cellStyle name="20% - Accent2 3 2 4 4 2 4" xfId="2889"/>
    <cellStyle name="20% - Accent2 3 2 4 4 3" xfId="2890"/>
    <cellStyle name="20% - Accent2 3 2 4 4 3 2" xfId="2891"/>
    <cellStyle name="20% - Accent2 3 2 4 4 3 2 2" xfId="2892"/>
    <cellStyle name="20% - Accent2 3 2 4 4 3 3" xfId="2893"/>
    <cellStyle name="20% - Accent2 3 2 4 4 4" xfId="2894"/>
    <cellStyle name="20% - Accent2 3 2 4 4 4 2" xfId="2895"/>
    <cellStyle name="20% - Accent2 3 2 4 4 5" xfId="2896"/>
    <cellStyle name="20% - Accent2 3 2 4 4 5 2" xfId="2897"/>
    <cellStyle name="20% - Accent2 3 2 4 4 6" xfId="2898"/>
    <cellStyle name="20% - Accent2 3 2 4 5" xfId="2899"/>
    <cellStyle name="20% - Accent2 3 2 4 5 2" xfId="2900"/>
    <cellStyle name="20% - Accent2 3 2 4 5 2 2" xfId="2901"/>
    <cellStyle name="20% - Accent2 3 2 4 5 2 2 2" xfId="2902"/>
    <cellStyle name="20% - Accent2 3 2 4 5 2 2 2 2" xfId="2903"/>
    <cellStyle name="20% - Accent2 3 2 4 5 2 2 3" xfId="2904"/>
    <cellStyle name="20% - Accent2 3 2 4 5 2 3" xfId="2905"/>
    <cellStyle name="20% - Accent2 3 2 4 5 2 3 2" xfId="2906"/>
    <cellStyle name="20% - Accent2 3 2 4 5 2 4" xfId="2907"/>
    <cellStyle name="20% - Accent2 3 2 4 5 3" xfId="2908"/>
    <cellStyle name="20% - Accent2 3 2 4 5 3 2" xfId="2909"/>
    <cellStyle name="20% - Accent2 3 2 4 5 3 2 2" xfId="2910"/>
    <cellStyle name="20% - Accent2 3 2 4 5 3 3" xfId="2911"/>
    <cellStyle name="20% - Accent2 3 2 4 5 4" xfId="2912"/>
    <cellStyle name="20% - Accent2 3 2 4 5 4 2" xfId="2913"/>
    <cellStyle name="20% - Accent2 3 2 4 5 5" xfId="2914"/>
    <cellStyle name="20% - Accent2 3 2 4 5 5 2" xfId="2915"/>
    <cellStyle name="20% - Accent2 3 2 4 5 6" xfId="2916"/>
    <cellStyle name="20% - Accent2 3 2 4 6" xfId="2917"/>
    <cellStyle name="20% - Accent2 3 2 4 6 2" xfId="2918"/>
    <cellStyle name="20% - Accent2 3 2 4 6 2 2" xfId="2919"/>
    <cellStyle name="20% - Accent2 3 2 4 6 2 2 2" xfId="2920"/>
    <cellStyle name="20% - Accent2 3 2 4 6 2 2 2 2" xfId="2921"/>
    <cellStyle name="20% - Accent2 3 2 4 6 2 2 3" xfId="2922"/>
    <cellStyle name="20% - Accent2 3 2 4 6 2 3" xfId="2923"/>
    <cellStyle name="20% - Accent2 3 2 4 6 2 3 2" xfId="2924"/>
    <cellStyle name="20% - Accent2 3 2 4 6 2 4" xfId="2925"/>
    <cellStyle name="20% - Accent2 3 2 4 6 3" xfId="2926"/>
    <cellStyle name="20% - Accent2 3 2 4 6 3 2" xfId="2927"/>
    <cellStyle name="20% - Accent2 3 2 4 6 3 2 2" xfId="2928"/>
    <cellStyle name="20% - Accent2 3 2 4 6 3 3" xfId="2929"/>
    <cellStyle name="20% - Accent2 3 2 4 6 4" xfId="2930"/>
    <cellStyle name="20% - Accent2 3 2 4 6 4 2" xfId="2931"/>
    <cellStyle name="20% - Accent2 3 2 4 6 5" xfId="2932"/>
    <cellStyle name="20% - Accent2 3 2 4 6 5 2" xfId="2933"/>
    <cellStyle name="20% - Accent2 3 2 4 6 6" xfId="2934"/>
    <cellStyle name="20% - Accent2 3 2 4 7" xfId="2935"/>
    <cellStyle name="20% - Accent2 3 2 4 7 2" xfId="2936"/>
    <cellStyle name="20% - Accent2 3 2 4 7 2 2" xfId="2937"/>
    <cellStyle name="20% - Accent2 3 2 4 7 2 2 2" xfId="2938"/>
    <cellStyle name="20% - Accent2 3 2 4 7 2 3" xfId="2939"/>
    <cellStyle name="20% - Accent2 3 2 4 7 3" xfId="2940"/>
    <cellStyle name="20% - Accent2 3 2 4 7 3 2" xfId="2941"/>
    <cellStyle name="20% - Accent2 3 2 4 7 4" xfId="2942"/>
    <cellStyle name="20% - Accent2 3 2 4 8" xfId="2943"/>
    <cellStyle name="20% - Accent2 3 2 4 8 2" xfId="2944"/>
    <cellStyle name="20% - Accent2 3 2 4 8 2 2" xfId="2945"/>
    <cellStyle name="20% - Accent2 3 2 4 8 3" xfId="2946"/>
    <cellStyle name="20% - Accent2 3 2 4 9" xfId="2947"/>
    <cellStyle name="20% - Accent2 3 2 4 9 2" xfId="2948"/>
    <cellStyle name="20% - Accent2 3 2 5" xfId="2949"/>
    <cellStyle name="20% - Accent2 3 2 5 2" xfId="2950"/>
    <cellStyle name="20% - Accent2 3 2 5 2 2" xfId="2951"/>
    <cellStyle name="20% - Accent2 3 2 5 2 2 2" xfId="2952"/>
    <cellStyle name="20% - Accent2 3 2 5 2 2 2 2" xfId="2953"/>
    <cellStyle name="20% - Accent2 3 2 5 2 2 2 2 2" xfId="2954"/>
    <cellStyle name="20% - Accent2 3 2 5 2 2 2 3" xfId="2955"/>
    <cellStyle name="20% - Accent2 3 2 5 2 2 3" xfId="2956"/>
    <cellStyle name="20% - Accent2 3 2 5 2 2 3 2" xfId="2957"/>
    <cellStyle name="20% - Accent2 3 2 5 2 2 4" xfId="2958"/>
    <cellStyle name="20% - Accent2 3 2 5 2 3" xfId="2959"/>
    <cellStyle name="20% - Accent2 3 2 5 2 3 2" xfId="2960"/>
    <cellStyle name="20% - Accent2 3 2 5 2 3 2 2" xfId="2961"/>
    <cellStyle name="20% - Accent2 3 2 5 2 3 3" xfId="2962"/>
    <cellStyle name="20% - Accent2 3 2 5 2 4" xfId="2963"/>
    <cellStyle name="20% - Accent2 3 2 5 2 4 2" xfId="2964"/>
    <cellStyle name="20% - Accent2 3 2 5 2 5" xfId="2965"/>
    <cellStyle name="20% - Accent2 3 2 5 2 5 2" xfId="2966"/>
    <cellStyle name="20% - Accent2 3 2 5 2 6" xfId="2967"/>
    <cellStyle name="20% - Accent2 3 2 5 3" xfId="2968"/>
    <cellStyle name="20% - Accent2 3 2 5 3 2" xfId="2969"/>
    <cellStyle name="20% - Accent2 3 2 5 3 2 2" xfId="2970"/>
    <cellStyle name="20% - Accent2 3 2 5 3 2 2 2" xfId="2971"/>
    <cellStyle name="20% - Accent2 3 2 5 3 2 2 2 2" xfId="2972"/>
    <cellStyle name="20% - Accent2 3 2 5 3 2 2 3" xfId="2973"/>
    <cellStyle name="20% - Accent2 3 2 5 3 2 3" xfId="2974"/>
    <cellStyle name="20% - Accent2 3 2 5 3 2 3 2" xfId="2975"/>
    <cellStyle name="20% - Accent2 3 2 5 3 2 4" xfId="2976"/>
    <cellStyle name="20% - Accent2 3 2 5 3 3" xfId="2977"/>
    <cellStyle name="20% - Accent2 3 2 5 3 3 2" xfId="2978"/>
    <cellStyle name="20% - Accent2 3 2 5 3 3 2 2" xfId="2979"/>
    <cellStyle name="20% - Accent2 3 2 5 3 3 3" xfId="2980"/>
    <cellStyle name="20% - Accent2 3 2 5 3 4" xfId="2981"/>
    <cellStyle name="20% - Accent2 3 2 5 3 4 2" xfId="2982"/>
    <cellStyle name="20% - Accent2 3 2 5 3 5" xfId="2983"/>
    <cellStyle name="20% - Accent2 3 2 5 3 5 2" xfId="2984"/>
    <cellStyle name="20% - Accent2 3 2 5 3 6" xfId="2985"/>
    <cellStyle name="20% - Accent2 3 2 5 4" xfId="2986"/>
    <cellStyle name="20% - Accent2 3 2 5 4 2" xfId="2987"/>
    <cellStyle name="20% - Accent2 3 2 5 4 2 2" xfId="2988"/>
    <cellStyle name="20% - Accent2 3 2 5 4 2 2 2" xfId="2989"/>
    <cellStyle name="20% - Accent2 3 2 5 4 2 3" xfId="2990"/>
    <cellStyle name="20% - Accent2 3 2 5 4 3" xfId="2991"/>
    <cellStyle name="20% - Accent2 3 2 5 4 3 2" xfId="2992"/>
    <cellStyle name="20% - Accent2 3 2 5 4 4" xfId="2993"/>
    <cellStyle name="20% - Accent2 3 2 5 5" xfId="2994"/>
    <cellStyle name="20% - Accent2 3 2 5 5 2" xfId="2995"/>
    <cellStyle name="20% - Accent2 3 2 5 5 2 2" xfId="2996"/>
    <cellStyle name="20% - Accent2 3 2 5 5 3" xfId="2997"/>
    <cellStyle name="20% - Accent2 3 2 5 6" xfId="2998"/>
    <cellStyle name="20% - Accent2 3 2 5 6 2" xfId="2999"/>
    <cellStyle name="20% - Accent2 3 2 5 7" xfId="3000"/>
    <cellStyle name="20% - Accent2 3 2 5 7 2" xfId="3001"/>
    <cellStyle name="20% - Accent2 3 2 5 8" xfId="3002"/>
    <cellStyle name="20% - Accent2 3 2 6" xfId="3003"/>
    <cellStyle name="20% - Accent2 3 2 6 2" xfId="3004"/>
    <cellStyle name="20% - Accent2 3 2 6 2 2" xfId="3005"/>
    <cellStyle name="20% - Accent2 3 2 6 2 2 2" xfId="3006"/>
    <cellStyle name="20% - Accent2 3 2 6 2 2 2 2" xfId="3007"/>
    <cellStyle name="20% - Accent2 3 2 6 2 2 2 2 2" xfId="3008"/>
    <cellStyle name="20% - Accent2 3 2 6 2 2 2 3" xfId="3009"/>
    <cellStyle name="20% - Accent2 3 2 6 2 2 3" xfId="3010"/>
    <cellStyle name="20% - Accent2 3 2 6 2 2 3 2" xfId="3011"/>
    <cellStyle name="20% - Accent2 3 2 6 2 2 4" xfId="3012"/>
    <cellStyle name="20% - Accent2 3 2 6 2 3" xfId="3013"/>
    <cellStyle name="20% - Accent2 3 2 6 2 3 2" xfId="3014"/>
    <cellStyle name="20% - Accent2 3 2 6 2 3 2 2" xfId="3015"/>
    <cellStyle name="20% - Accent2 3 2 6 2 3 3" xfId="3016"/>
    <cellStyle name="20% - Accent2 3 2 6 2 4" xfId="3017"/>
    <cellStyle name="20% - Accent2 3 2 6 2 4 2" xfId="3018"/>
    <cellStyle name="20% - Accent2 3 2 6 2 5" xfId="3019"/>
    <cellStyle name="20% - Accent2 3 2 6 2 5 2" xfId="3020"/>
    <cellStyle name="20% - Accent2 3 2 6 2 6" xfId="3021"/>
    <cellStyle name="20% - Accent2 3 2 6 3" xfId="3022"/>
    <cellStyle name="20% - Accent2 3 2 6 3 2" xfId="3023"/>
    <cellStyle name="20% - Accent2 3 2 6 3 2 2" xfId="3024"/>
    <cellStyle name="20% - Accent2 3 2 6 3 2 2 2" xfId="3025"/>
    <cellStyle name="20% - Accent2 3 2 6 3 2 2 2 2" xfId="3026"/>
    <cellStyle name="20% - Accent2 3 2 6 3 2 2 3" xfId="3027"/>
    <cellStyle name="20% - Accent2 3 2 6 3 2 3" xfId="3028"/>
    <cellStyle name="20% - Accent2 3 2 6 3 2 3 2" xfId="3029"/>
    <cellStyle name="20% - Accent2 3 2 6 3 2 4" xfId="3030"/>
    <cellStyle name="20% - Accent2 3 2 6 3 3" xfId="3031"/>
    <cellStyle name="20% - Accent2 3 2 6 3 3 2" xfId="3032"/>
    <cellStyle name="20% - Accent2 3 2 6 3 3 2 2" xfId="3033"/>
    <cellStyle name="20% - Accent2 3 2 6 3 3 3" xfId="3034"/>
    <cellStyle name="20% - Accent2 3 2 6 3 4" xfId="3035"/>
    <cellStyle name="20% - Accent2 3 2 6 3 4 2" xfId="3036"/>
    <cellStyle name="20% - Accent2 3 2 6 3 5" xfId="3037"/>
    <cellStyle name="20% - Accent2 3 2 6 3 5 2" xfId="3038"/>
    <cellStyle name="20% - Accent2 3 2 6 3 6" xfId="3039"/>
    <cellStyle name="20% - Accent2 3 2 6 4" xfId="3040"/>
    <cellStyle name="20% - Accent2 3 2 6 4 2" xfId="3041"/>
    <cellStyle name="20% - Accent2 3 2 6 4 2 2" xfId="3042"/>
    <cellStyle name="20% - Accent2 3 2 6 4 2 2 2" xfId="3043"/>
    <cellStyle name="20% - Accent2 3 2 6 4 2 3" xfId="3044"/>
    <cellStyle name="20% - Accent2 3 2 6 4 3" xfId="3045"/>
    <cellStyle name="20% - Accent2 3 2 6 4 3 2" xfId="3046"/>
    <cellStyle name="20% - Accent2 3 2 6 4 4" xfId="3047"/>
    <cellStyle name="20% - Accent2 3 2 6 5" xfId="3048"/>
    <cellStyle name="20% - Accent2 3 2 6 5 2" xfId="3049"/>
    <cellStyle name="20% - Accent2 3 2 6 5 2 2" xfId="3050"/>
    <cellStyle name="20% - Accent2 3 2 6 5 3" xfId="3051"/>
    <cellStyle name="20% - Accent2 3 2 6 6" xfId="3052"/>
    <cellStyle name="20% - Accent2 3 2 6 6 2" xfId="3053"/>
    <cellStyle name="20% - Accent2 3 2 6 7" xfId="3054"/>
    <cellStyle name="20% - Accent2 3 2 6 7 2" xfId="3055"/>
    <cellStyle name="20% - Accent2 3 2 6 8" xfId="3056"/>
    <cellStyle name="20% - Accent2 3 2 7" xfId="3057"/>
    <cellStyle name="20% - Accent2 3 2 7 2" xfId="3058"/>
    <cellStyle name="20% - Accent2 3 2 7 2 2" xfId="3059"/>
    <cellStyle name="20% - Accent2 3 2 7 2 2 2" xfId="3060"/>
    <cellStyle name="20% - Accent2 3 2 7 2 2 2 2" xfId="3061"/>
    <cellStyle name="20% - Accent2 3 2 7 2 2 3" xfId="3062"/>
    <cellStyle name="20% - Accent2 3 2 7 2 3" xfId="3063"/>
    <cellStyle name="20% - Accent2 3 2 7 2 3 2" xfId="3064"/>
    <cellStyle name="20% - Accent2 3 2 7 2 4" xfId="3065"/>
    <cellStyle name="20% - Accent2 3 2 7 3" xfId="3066"/>
    <cellStyle name="20% - Accent2 3 2 7 3 2" xfId="3067"/>
    <cellStyle name="20% - Accent2 3 2 7 3 2 2" xfId="3068"/>
    <cellStyle name="20% - Accent2 3 2 7 3 3" xfId="3069"/>
    <cellStyle name="20% - Accent2 3 2 7 4" xfId="3070"/>
    <cellStyle name="20% - Accent2 3 2 7 4 2" xfId="3071"/>
    <cellStyle name="20% - Accent2 3 2 7 5" xfId="3072"/>
    <cellStyle name="20% - Accent2 3 2 7 5 2" xfId="3073"/>
    <cellStyle name="20% - Accent2 3 2 7 6" xfId="3074"/>
    <cellStyle name="20% - Accent2 3 2 8" xfId="3075"/>
    <cellStyle name="20% - Accent2 3 2 8 2" xfId="3076"/>
    <cellStyle name="20% - Accent2 3 2 8 2 2" xfId="3077"/>
    <cellStyle name="20% - Accent2 3 2 8 2 2 2" xfId="3078"/>
    <cellStyle name="20% - Accent2 3 2 8 2 2 2 2" xfId="3079"/>
    <cellStyle name="20% - Accent2 3 2 8 2 2 3" xfId="3080"/>
    <cellStyle name="20% - Accent2 3 2 8 2 3" xfId="3081"/>
    <cellStyle name="20% - Accent2 3 2 8 2 3 2" xfId="3082"/>
    <cellStyle name="20% - Accent2 3 2 8 2 4" xfId="3083"/>
    <cellStyle name="20% - Accent2 3 2 8 3" xfId="3084"/>
    <cellStyle name="20% - Accent2 3 2 8 3 2" xfId="3085"/>
    <cellStyle name="20% - Accent2 3 2 8 3 2 2" xfId="3086"/>
    <cellStyle name="20% - Accent2 3 2 8 3 3" xfId="3087"/>
    <cellStyle name="20% - Accent2 3 2 8 4" xfId="3088"/>
    <cellStyle name="20% - Accent2 3 2 8 4 2" xfId="3089"/>
    <cellStyle name="20% - Accent2 3 2 8 5" xfId="3090"/>
    <cellStyle name="20% - Accent2 3 2 8 5 2" xfId="3091"/>
    <cellStyle name="20% - Accent2 3 2 8 6" xfId="3092"/>
    <cellStyle name="20% - Accent2 3 2 9" xfId="3093"/>
    <cellStyle name="20% - Accent2 3 2 9 2" xfId="3094"/>
    <cellStyle name="20% - Accent2 3 2 9 2 2" xfId="3095"/>
    <cellStyle name="20% - Accent2 3 2 9 2 2 2" xfId="3096"/>
    <cellStyle name="20% - Accent2 3 2 9 2 2 2 2" xfId="3097"/>
    <cellStyle name="20% - Accent2 3 2 9 2 2 3" xfId="3098"/>
    <cellStyle name="20% - Accent2 3 2 9 2 3" xfId="3099"/>
    <cellStyle name="20% - Accent2 3 2 9 2 3 2" xfId="3100"/>
    <cellStyle name="20% - Accent2 3 2 9 2 4" xfId="3101"/>
    <cellStyle name="20% - Accent2 3 2 9 3" xfId="3102"/>
    <cellStyle name="20% - Accent2 3 2 9 3 2" xfId="3103"/>
    <cellStyle name="20% - Accent2 3 2 9 3 2 2" xfId="3104"/>
    <cellStyle name="20% - Accent2 3 2 9 3 3" xfId="3105"/>
    <cellStyle name="20% - Accent2 3 2 9 4" xfId="3106"/>
    <cellStyle name="20% - Accent2 3 2 9 4 2" xfId="3107"/>
    <cellStyle name="20% - Accent2 3 2 9 5" xfId="3108"/>
    <cellStyle name="20% - Accent2 3 2 9 5 2" xfId="3109"/>
    <cellStyle name="20% - Accent2 3 2 9 6" xfId="3110"/>
    <cellStyle name="20% - Accent2 3 3" xfId="3111"/>
    <cellStyle name="20% - Accent2 3 3 10" xfId="3112"/>
    <cellStyle name="20% - Accent2 3 3 10 2" xfId="3113"/>
    <cellStyle name="20% - Accent2 3 3 11" xfId="3114"/>
    <cellStyle name="20% - Accent2 3 3 2" xfId="3115"/>
    <cellStyle name="20% - Accent2 3 3 2 2" xfId="3116"/>
    <cellStyle name="20% - Accent2 3 3 2 2 2" xfId="3117"/>
    <cellStyle name="20% - Accent2 3 3 2 2 2 2" xfId="3118"/>
    <cellStyle name="20% - Accent2 3 3 2 2 2 2 2" xfId="3119"/>
    <cellStyle name="20% - Accent2 3 3 2 2 2 2 2 2" xfId="3120"/>
    <cellStyle name="20% - Accent2 3 3 2 2 2 2 3" xfId="3121"/>
    <cellStyle name="20% - Accent2 3 3 2 2 2 3" xfId="3122"/>
    <cellStyle name="20% - Accent2 3 3 2 2 2 3 2" xfId="3123"/>
    <cellStyle name="20% - Accent2 3 3 2 2 2 4" xfId="3124"/>
    <cellStyle name="20% - Accent2 3 3 2 2 3" xfId="3125"/>
    <cellStyle name="20% - Accent2 3 3 2 2 3 2" xfId="3126"/>
    <cellStyle name="20% - Accent2 3 3 2 2 3 2 2" xfId="3127"/>
    <cellStyle name="20% - Accent2 3 3 2 2 3 3" xfId="3128"/>
    <cellStyle name="20% - Accent2 3 3 2 2 4" xfId="3129"/>
    <cellStyle name="20% - Accent2 3 3 2 2 4 2" xfId="3130"/>
    <cellStyle name="20% - Accent2 3 3 2 2 5" xfId="3131"/>
    <cellStyle name="20% - Accent2 3 3 2 2 5 2" xfId="3132"/>
    <cellStyle name="20% - Accent2 3 3 2 2 6" xfId="3133"/>
    <cellStyle name="20% - Accent2 3 3 2 3" xfId="3134"/>
    <cellStyle name="20% - Accent2 3 3 2 3 2" xfId="3135"/>
    <cellStyle name="20% - Accent2 3 3 2 3 2 2" xfId="3136"/>
    <cellStyle name="20% - Accent2 3 3 2 3 2 2 2" xfId="3137"/>
    <cellStyle name="20% - Accent2 3 3 2 3 2 2 2 2" xfId="3138"/>
    <cellStyle name="20% - Accent2 3 3 2 3 2 2 3" xfId="3139"/>
    <cellStyle name="20% - Accent2 3 3 2 3 2 3" xfId="3140"/>
    <cellStyle name="20% - Accent2 3 3 2 3 2 3 2" xfId="3141"/>
    <cellStyle name="20% - Accent2 3 3 2 3 2 4" xfId="3142"/>
    <cellStyle name="20% - Accent2 3 3 2 3 3" xfId="3143"/>
    <cellStyle name="20% - Accent2 3 3 2 3 3 2" xfId="3144"/>
    <cellStyle name="20% - Accent2 3 3 2 3 3 2 2" xfId="3145"/>
    <cellStyle name="20% - Accent2 3 3 2 3 3 3" xfId="3146"/>
    <cellStyle name="20% - Accent2 3 3 2 3 4" xfId="3147"/>
    <cellStyle name="20% - Accent2 3 3 2 3 4 2" xfId="3148"/>
    <cellStyle name="20% - Accent2 3 3 2 3 5" xfId="3149"/>
    <cellStyle name="20% - Accent2 3 3 2 3 5 2" xfId="3150"/>
    <cellStyle name="20% - Accent2 3 3 2 3 6" xfId="3151"/>
    <cellStyle name="20% - Accent2 3 3 2 4" xfId="3152"/>
    <cellStyle name="20% - Accent2 3 3 2 4 2" xfId="3153"/>
    <cellStyle name="20% - Accent2 3 3 2 4 2 2" xfId="3154"/>
    <cellStyle name="20% - Accent2 3 3 2 4 2 2 2" xfId="3155"/>
    <cellStyle name="20% - Accent2 3 3 2 4 2 3" xfId="3156"/>
    <cellStyle name="20% - Accent2 3 3 2 4 3" xfId="3157"/>
    <cellStyle name="20% - Accent2 3 3 2 4 3 2" xfId="3158"/>
    <cellStyle name="20% - Accent2 3 3 2 4 4" xfId="3159"/>
    <cellStyle name="20% - Accent2 3 3 2 5" xfId="3160"/>
    <cellStyle name="20% - Accent2 3 3 2 5 2" xfId="3161"/>
    <cellStyle name="20% - Accent2 3 3 2 5 2 2" xfId="3162"/>
    <cellStyle name="20% - Accent2 3 3 2 5 3" xfId="3163"/>
    <cellStyle name="20% - Accent2 3 3 2 6" xfId="3164"/>
    <cellStyle name="20% - Accent2 3 3 2 6 2" xfId="3165"/>
    <cellStyle name="20% - Accent2 3 3 2 7" xfId="3166"/>
    <cellStyle name="20% - Accent2 3 3 2 7 2" xfId="3167"/>
    <cellStyle name="20% - Accent2 3 3 2 8" xfId="3168"/>
    <cellStyle name="20% - Accent2 3 3 3" xfId="3169"/>
    <cellStyle name="20% - Accent2 3 3 3 2" xfId="3170"/>
    <cellStyle name="20% - Accent2 3 3 3 2 2" xfId="3171"/>
    <cellStyle name="20% - Accent2 3 3 3 2 2 2" xfId="3172"/>
    <cellStyle name="20% - Accent2 3 3 3 2 2 2 2" xfId="3173"/>
    <cellStyle name="20% - Accent2 3 3 3 2 2 2 2 2" xfId="3174"/>
    <cellStyle name="20% - Accent2 3 3 3 2 2 2 3" xfId="3175"/>
    <cellStyle name="20% - Accent2 3 3 3 2 2 3" xfId="3176"/>
    <cellStyle name="20% - Accent2 3 3 3 2 2 3 2" xfId="3177"/>
    <cellStyle name="20% - Accent2 3 3 3 2 2 4" xfId="3178"/>
    <cellStyle name="20% - Accent2 3 3 3 2 3" xfId="3179"/>
    <cellStyle name="20% - Accent2 3 3 3 2 3 2" xfId="3180"/>
    <cellStyle name="20% - Accent2 3 3 3 2 3 2 2" xfId="3181"/>
    <cellStyle name="20% - Accent2 3 3 3 2 3 3" xfId="3182"/>
    <cellStyle name="20% - Accent2 3 3 3 2 4" xfId="3183"/>
    <cellStyle name="20% - Accent2 3 3 3 2 4 2" xfId="3184"/>
    <cellStyle name="20% - Accent2 3 3 3 2 5" xfId="3185"/>
    <cellStyle name="20% - Accent2 3 3 3 2 5 2" xfId="3186"/>
    <cellStyle name="20% - Accent2 3 3 3 2 6" xfId="3187"/>
    <cellStyle name="20% - Accent2 3 3 3 3" xfId="3188"/>
    <cellStyle name="20% - Accent2 3 3 3 3 2" xfId="3189"/>
    <cellStyle name="20% - Accent2 3 3 3 3 2 2" xfId="3190"/>
    <cellStyle name="20% - Accent2 3 3 3 3 2 2 2" xfId="3191"/>
    <cellStyle name="20% - Accent2 3 3 3 3 2 2 2 2" xfId="3192"/>
    <cellStyle name="20% - Accent2 3 3 3 3 2 2 3" xfId="3193"/>
    <cellStyle name="20% - Accent2 3 3 3 3 2 3" xfId="3194"/>
    <cellStyle name="20% - Accent2 3 3 3 3 2 3 2" xfId="3195"/>
    <cellStyle name="20% - Accent2 3 3 3 3 2 4" xfId="3196"/>
    <cellStyle name="20% - Accent2 3 3 3 3 3" xfId="3197"/>
    <cellStyle name="20% - Accent2 3 3 3 3 3 2" xfId="3198"/>
    <cellStyle name="20% - Accent2 3 3 3 3 3 2 2" xfId="3199"/>
    <cellStyle name="20% - Accent2 3 3 3 3 3 3" xfId="3200"/>
    <cellStyle name="20% - Accent2 3 3 3 3 4" xfId="3201"/>
    <cellStyle name="20% - Accent2 3 3 3 3 4 2" xfId="3202"/>
    <cellStyle name="20% - Accent2 3 3 3 3 5" xfId="3203"/>
    <cellStyle name="20% - Accent2 3 3 3 3 5 2" xfId="3204"/>
    <cellStyle name="20% - Accent2 3 3 3 3 6" xfId="3205"/>
    <cellStyle name="20% - Accent2 3 3 3 4" xfId="3206"/>
    <cellStyle name="20% - Accent2 3 3 3 4 2" xfId="3207"/>
    <cellStyle name="20% - Accent2 3 3 3 4 2 2" xfId="3208"/>
    <cellStyle name="20% - Accent2 3 3 3 4 2 2 2" xfId="3209"/>
    <cellStyle name="20% - Accent2 3 3 3 4 2 3" xfId="3210"/>
    <cellStyle name="20% - Accent2 3 3 3 4 3" xfId="3211"/>
    <cellStyle name="20% - Accent2 3 3 3 4 3 2" xfId="3212"/>
    <cellStyle name="20% - Accent2 3 3 3 4 4" xfId="3213"/>
    <cellStyle name="20% - Accent2 3 3 3 5" xfId="3214"/>
    <cellStyle name="20% - Accent2 3 3 3 5 2" xfId="3215"/>
    <cellStyle name="20% - Accent2 3 3 3 5 2 2" xfId="3216"/>
    <cellStyle name="20% - Accent2 3 3 3 5 3" xfId="3217"/>
    <cellStyle name="20% - Accent2 3 3 3 6" xfId="3218"/>
    <cellStyle name="20% - Accent2 3 3 3 6 2" xfId="3219"/>
    <cellStyle name="20% - Accent2 3 3 3 7" xfId="3220"/>
    <cellStyle name="20% - Accent2 3 3 3 7 2" xfId="3221"/>
    <cellStyle name="20% - Accent2 3 3 3 8" xfId="3222"/>
    <cellStyle name="20% - Accent2 3 3 4" xfId="3223"/>
    <cellStyle name="20% - Accent2 3 3 4 2" xfId="3224"/>
    <cellStyle name="20% - Accent2 3 3 4 2 2" xfId="3225"/>
    <cellStyle name="20% - Accent2 3 3 4 2 2 2" xfId="3226"/>
    <cellStyle name="20% - Accent2 3 3 4 2 2 2 2" xfId="3227"/>
    <cellStyle name="20% - Accent2 3 3 4 2 2 3" xfId="3228"/>
    <cellStyle name="20% - Accent2 3 3 4 2 3" xfId="3229"/>
    <cellStyle name="20% - Accent2 3 3 4 2 3 2" xfId="3230"/>
    <cellStyle name="20% - Accent2 3 3 4 2 4" xfId="3231"/>
    <cellStyle name="20% - Accent2 3 3 4 3" xfId="3232"/>
    <cellStyle name="20% - Accent2 3 3 4 3 2" xfId="3233"/>
    <cellStyle name="20% - Accent2 3 3 4 3 2 2" xfId="3234"/>
    <cellStyle name="20% - Accent2 3 3 4 3 3" xfId="3235"/>
    <cellStyle name="20% - Accent2 3 3 4 4" xfId="3236"/>
    <cellStyle name="20% - Accent2 3 3 4 4 2" xfId="3237"/>
    <cellStyle name="20% - Accent2 3 3 4 5" xfId="3238"/>
    <cellStyle name="20% - Accent2 3 3 4 5 2" xfId="3239"/>
    <cellStyle name="20% - Accent2 3 3 4 6" xfId="3240"/>
    <cellStyle name="20% - Accent2 3 3 5" xfId="3241"/>
    <cellStyle name="20% - Accent2 3 3 5 2" xfId="3242"/>
    <cellStyle name="20% - Accent2 3 3 5 2 2" xfId="3243"/>
    <cellStyle name="20% - Accent2 3 3 5 2 2 2" xfId="3244"/>
    <cellStyle name="20% - Accent2 3 3 5 2 2 2 2" xfId="3245"/>
    <cellStyle name="20% - Accent2 3 3 5 2 2 3" xfId="3246"/>
    <cellStyle name="20% - Accent2 3 3 5 2 3" xfId="3247"/>
    <cellStyle name="20% - Accent2 3 3 5 2 3 2" xfId="3248"/>
    <cellStyle name="20% - Accent2 3 3 5 2 4" xfId="3249"/>
    <cellStyle name="20% - Accent2 3 3 5 3" xfId="3250"/>
    <cellStyle name="20% - Accent2 3 3 5 3 2" xfId="3251"/>
    <cellStyle name="20% - Accent2 3 3 5 3 2 2" xfId="3252"/>
    <cellStyle name="20% - Accent2 3 3 5 3 3" xfId="3253"/>
    <cellStyle name="20% - Accent2 3 3 5 4" xfId="3254"/>
    <cellStyle name="20% - Accent2 3 3 5 4 2" xfId="3255"/>
    <cellStyle name="20% - Accent2 3 3 5 5" xfId="3256"/>
    <cellStyle name="20% - Accent2 3 3 5 5 2" xfId="3257"/>
    <cellStyle name="20% - Accent2 3 3 5 6" xfId="3258"/>
    <cellStyle name="20% - Accent2 3 3 6" xfId="3259"/>
    <cellStyle name="20% - Accent2 3 3 6 2" xfId="3260"/>
    <cellStyle name="20% - Accent2 3 3 6 2 2" xfId="3261"/>
    <cellStyle name="20% - Accent2 3 3 6 2 2 2" xfId="3262"/>
    <cellStyle name="20% - Accent2 3 3 6 2 2 2 2" xfId="3263"/>
    <cellStyle name="20% - Accent2 3 3 6 2 2 3" xfId="3264"/>
    <cellStyle name="20% - Accent2 3 3 6 2 3" xfId="3265"/>
    <cellStyle name="20% - Accent2 3 3 6 2 3 2" xfId="3266"/>
    <cellStyle name="20% - Accent2 3 3 6 2 4" xfId="3267"/>
    <cellStyle name="20% - Accent2 3 3 6 3" xfId="3268"/>
    <cellStyle name="20% - Accent2 3 3 6 3 2" xfId="3269"/>
    <cellStyle name="20% - Accent2 3 3 6 3 2 2" xfId="3270"/>
    <cellStyle name="20% - Accent2 3 3 6 3 3" xfId="3271"/>
    <cellStyle name="20% - Accent2 3 3 6 4" xfId="3272"/>
    <cellStyle name="20% - Accent2 3 3 6 4 2" xfId="3273"/>
    <cellStyle name="20% - Accent2 3 3 6 5" xfId="3274"/>
    <cellStyle name="20% - Accent2 3 3 6 5 2" xfId="3275"/>
    <cellStyle name="20% - Accent2 3 3 6 6" xfId="3276"/>
    <cellStyle name="20% - Accent2 3 3 7" xfId="3277"/>
    <cellStyle name="20% - Accent2 3 3 7 2" xfId="3278"/>
    <cellStyle name="20% - Accent2 3 3 7 2 2" xfId="3279"/>
    <cellStyle name="20% - Accent2 3 3 7 2 2 2" xfId="3280"/>
    <cellStyle name="20% - Accent2 3 3 7 2 3" xfId="3281"/>
    <cellStyle name="20% - Accent2 3 3 7 3" xfId="3282"/>
    <cellStyle name="20% - Accent2 3 3 7 3 2" xfId="3283"/>
    <cellStyle name="20% - Accent2 3 3 7 4" xfId="3284"/>
    <cellStyle name="20% - Accent2 3 3 8" xfId="3285"/>
    <cellStyle name="20% - Accent2 3 3 8 2" xfId="3286"/>
    <cellStyle name="20% - Accent2 3 3 8 2 2" xfId="3287"/>
    <cellStyle name="20% - Accent2 3 3 8 3" xfId="3288"/>
    <cellStyle name="20% - Accent2 3 3 9" xfId="3289"/>
    <cellStyle name="20% - Accent2 3 3 9 2" xfId="3290"/>
    <cellStyle name="20% - Accent2 3 4" xfId="3291"/>
    <cellStyle name="20% - Accent2 3 4 10" xfId="3292"/>
    <cellStyle name="20% - Accent2 3 4 10 2" xfId="3293"/>
    <cellStyle name="20% - Accent2 3 4 11" xfId="3294"/>
    <cellStyle name="20% - Accent2 3 4 2" xfId="3295"/>
    <cellStyle name="20% - Accent2 3 4 2 2" xfId="3296"/>
    <cellStyle name="20% - Accent2 3 4 2 2 2" xfId="3297"/>
    <cellStyle name="20% - Accent2 3 4 2 2 2 2" xfId="3298"/>
    <cellStyle name="20% - Accent2 3 4 2 2 2 2 2" xfId="3299"/>
    <cellStyle name="20% - Accent2 3 4 2 2 2 2 2 2" xfId="3300"/>
    <cellStyle name="20% - Accent2 3 4 2 2 2 2 3" xfId="3301"/>
    <cellStyle name="20% - Accent2 3 4 2 2 2 3" xfId="3302"/>
    <cellStyle name="20% - Accent2 3 4 2 2 2 3 2" xfId="3303"/>
    <cellStyle name="20% - Accent2 3 4 2 2 2 4" xfId="3304"/>
    <cellStyle name="20% - Accent2 3 4 2 2 3" xfId="3305"/>
    <cellStyle name="20% - Accent2 3 4 2 2 3 2" xfId="3306"/>
    <cellStyle name="20% - Accent2 3 4 2 2 3 2 2" xfId="3307"/>
    <cellStyle name="20% - Accent2 3 4 2 2 3 3" xfId="3308"/>
    <cellStyle name="20% - Accent2 3 4 2 2 4" xfId="3309"/>
    <cellStyle name="20% - Accent2 3 4 2 2 4 2" xfId="3310"/>
    <cellStyle name="20% - Accent2 3 4 2 2 5" xfId="3311"/>
    <cellStyle name="20% - Accent2 3 4 2 2 5 2" xfId="3312"/>
    <cellStyle name="20% - Accent2 3 4 2 2 6" xfId="3313"/>
    <cellStyle name="20% - Accent2 3 4 2 3" xfId="3314"/>
    <cellStyle name="20% - Accent2 3 4 2 3 2" xfId="3315"/>
    <cellStyle name="20% - Accent2 3 4 2 3 2 2" xfId="3316"/>
    <cellStyle name="20% - Accent2 3 4 2 3 2 2 2" xfId="3317"/>
    <cellStyle name="20% - Accent2 3 4 2 3 2 2 2 2" xfId="3318"/>
    <cellStyle name="20% - Accent2 3 4 2 3 2 2 3" xfId="3319"/>
    <cellStyle name="20% - Accent2 3 4 2 3 2 3" xfId="3320"/>
    <cellStyle name="20% - Accent2 3 4 2 3 2 3 2" xfId="3321"/>
    <cellStyle name="20% - Accent2 3 4 2 3 2 4" xfId="3322"/>
    <cellStyle name="20% - Accent2 3 4 2 3 3" xfId="3323"/>
    <cellStyle name="20% - Accent2 3 4 2 3 3 2" xfId="3324"/>
    <cellStyle name="20% - Accent2 3 4 2 3 3 2 2" xfId="3325"/>
    <cellStyle name="20% - Accent2 3 4 2 3 3 3" xfId="3326"/>
    <cellStyle name="20% - Accent2 3 4 2 3 4" xfId="3327"/>
    <cellStyle name="20% - Accent2 3 4 2 3 4 2" xfId="3328"/>
    <cellStyle name="20% - Accent2 3 4 2 3 5" xfId="3329"/>
    <cellStyle name="20% - Accent2 3 4 2 3 5 2" xfId="3330"/>
    <cellStyle name="20% - Accent2 3 4 2 3 6" xfId="3331"/>
    <cellStyle name="20% - Accent2 3 4 2 4" xfId="3332"/>
    <cellStyle name="20% - Accent2 3 4 2 4 2" xfId="3333"/>
    <cellStyle name="20% - Accent2 3 4 2 4 2 2" xfId="3334"/>
    <cellStyle name="20% - Accent2 3 4 2 4 2 2 2" xfId="3335"/>
    <cellStyle name="20% - Accent2 3 4 2 4 2 3" xfId="3336"/>
    <cellStyle name="20% - Accent2 3 4 2 4 3" xfId="3337"/>
    <cellStyle name="20% - Accent2 3 4 2 4 3 2" xfId="3338"/>
    <cellStyle name="20% - Accent2 3 4 2 4 4" xfId="3339"/>
    <cellStyle name="20% - Accent2 3 4 2 5" xfId="3340"/>
    <cellStyle name="20% - Accent2 3 4 2 5 2" xfId="3341"/>
    <cellStyle name="20% - Accent2 3 4 2 5 2 2" xfId="3342"/>
    <cellStyle name="20% - Accent2 3 4 2 5 3" xfId="3343"/>
    <cellStyle name="20% - Accent2 3 4 2 6" xfId="3344"/>
    <cellStyle name="20% - Accent2 3 4 2 6 2" xfId="3345"/>
    <cellStyle name="20% - Accent2 3 4 2 7" xfId="3346"/>
    <cellStyle name="20% - Accent2 3 4 2 7 2" xfId="3347"/>
    <cellStyle name="20% - Accent2 3 4 2 8" xfId="3348"/>
    <cellStyle name="20% - Accent2 3 4 3" xfId="3349"/>
    <cellStyle name="20% - Accent2 3 4 3 2" xfId="3350"/>
    <cellStyle name="20% - Accent2 3 4 3 2 2" xfId="3351"/>
    <cellStyle name="20% - Accent2 3 4 3 2 2 2" xfId="3352"/>
    <cellStyle name="20% - Accent2 3 4 3 2 2 2 2" xfId="3353"/>
    <cellStyle name="20% - Accent2 3 4 3 2 2 2 2 2" xfId="3354"/>
    <cellStyle name="20% - Accent2 3 4 3 2 2 2 3" xfId="3355"/>
    <cellStyle name="20% - Accent2 3 4 3 2 2 3" xfId="3356"/>
    <cellStyle name="20% - Accent2 3 4 3 2 2 3 2" xfId="3357"/>
    <cellStyle name="20% - Accent2 3 4 3 2 2 4" xfId="3358"/>
    <cellStyle name="20% - Accent2 3 4 3 2 3" xfId="3359"/>
    <cellStyle name="20% - Accent2 3 4 3 2 3 2" xfId="3360"/>
    <cellStyle name="20% - Accent2 3 4 3 2 3 2 2" xfId="3361"/>
    <cellStyle name="20% - Accent2 3 4 3 2 3 3" xfId="3362"/>
    <cellStyle name="20% - Accent2 3 4 3 2 4" xfId="3363"/>
    <cellStyle name="20% - Accent2 3 4 3 2 4 2" xfId="3364"/>
    <cellStyle name="20% - Accent2 3 4 3 2 5" xfId="3365"/>
    <cellStyle name="20% - Accent2 3 4 3 2 5 2" xfId="3366"/>
    <cellStyle name="20% - Accent2 3 4 3 2 6" xfId="3367"/>
    <cellStyle name="20% - Accent2 3 4 3 3" xfId="3368"/>
    <cellStyle name="20% - Accent2 3 4 3 3 2" xfId="3369"/>
    <cellStyle name="20% - Accent2 3 4 3 3 2 2" xfId="3370"/>
    <cellStyle name="20% - Accent2 3 4 3 3 2 2 2" xfId="3371"/>
    <cellStyle name="20% - Accent2 3 4 3 3 2 2 2 2" xfId="3372"/>
    <cellStyle name="20% - Accent2 3 4 3 3 2 2 3" xfId="3373"/>
    <cellStyle name="20% - Accent2 3 4 3 3 2 3" xfId="3374"/>
    <cellStyle name="20% - Accent2 3 4 3 3 2 3 2" xfId="3375"/>
    <cellStyle name="20% - Accent2 3 4 3 3 2 4" xfId="3376"/>
    <cellStyle name="20% - Accent2 3 4 3 3 3" xfId="3377"/>
    <cellStyle name="20% - Accent2 3 4 3 3 3 2" xfId="3378"/>
    <cellStyle name="20% - Accent2 3 4 3 3 3 2 2" xfId="3379"/>
    <cellStyle name="20% - Accent2 3 4 3 3 3 3" xfId="3380"/>
    <cellStyle name="20% - Accent2 3 4 3 3 4" xfId="3381"/>
    <cellStyle name="20% - Accent2 3 4 3 3 4 2" xfId="3382"/>
    <cellStyle name="20% - Accent2 3 4 3 3 5" xfId="3383"/>
    <cellStyle name="20% - Accent2 3 4 3 3 5 2" xfId="3384"/>
    <cellStyle name="20% - Accent2 3 4 3 3 6" xfId="3385"/>
    <cellStyle name="20% - Accent2 3 4 3 4" xfId="3386"/>
    <cellStyle name="20% - Accent2 3 4 3 4 2" xfId="3387"/>
    <cellStyle name="20% - Accent2 3 4 3 4 2 2" xfId="3388"/>
    <cellStyle name="20% - Accent2 3 4 3 4 2 2 2" xfId="3389"/>
    <cellStyle name="20% - Accent2 3 4 3 4 2 3" xfId="3390"/>
    <cellStyle name="20% - Accent2 3 4 3 4 3" xfId="3391"/>
    <cellStyle name="20% - Accent2 3 4 3 4 3 2" xfId="3392"/>
    <cellStyle name="20% - Accent2 3 4 3 4 4" xfId="3393"/>
    <cellStyle name="20% - Accent2 3 4 3 5" xfId="3394"/>
    <cellStyle name="20% - Accent2 3 4 3 5 2" xfId="3395"/>
    <cellStyle name="20% - Accent2 3 4 3 5 2 2" xfId="3396"/>
    <cellStyle name="20% - Accent2 3 4 3 5 3" xfId="3397"/>
    <cellStyle name="20% - Accent2 3 4 3 6" xfId="3398"/>
    <cellStyle name="20% - Accent2 3 4 3 6 2" xfId="3399"/>
    <cellStyle name="20% - Accent2 3 4 3 7" xfId="3400"/>
    <cellStyle name="20% - Accent2 3 4 3 7 2" xfId="3401"/>
    <cellStyle name="20% - Accent2 3 4 3 8" xfId="3402"/>
    <cellStyle name="20% - Accent2 3 4 4" xfId="3403"/>
    <cellStyle name="20% - Accent2 3 4 4 2" xfId="3404"/>
    <cellStyle name="20% - Accent2 3 4 4 2 2" xfId="3405"/>
    <cellStyle name="20% - Accent2 3 4 4 2 2 2" xfId="3406"/>
    <cellStyle name="20% - Accent2 3 4 4 2 2 2 2" xfId="3407"/>
    <cellStyle name="20% - Accent2 3 4 4 2 2 3" xfId="3408"/>
    <cellStyle name="20% - Accent2 3 4 4 2 3" xfId="3409"/>
    <cellStyle name="20% - Accent2 3 4 4 2 3 2" xfId="3410"/>
    <cellStyle name="20% - Accent2 3 4 4 2 4" xfId="3411"/>
    <cellStyle name="20% - Accent2 3 4 4 3" xfId="3412"/>
    <cellStyle name="20% - Accent2 3 4 4 3 2" xfId="3413"/>
    <cellStyle name="20% - Accent2 3 4 4 3 2 2" xfId="3414"/>
    <cellStyle name="20% - Accent2 3 4 4 3 3" xfId="3415"/>
    <cellStyle name="20% - Accent2 3 4 4 4" xfId="3416"/>
    <cellStyle name="20% - Accent2 3 4 4 4 2" xfId="3417"/>
    <cellStyle name="20% - Accent2 3 4 4 5" xfId="3418"/>
    <cellStyle name="20% - Accent2 3 4 4 5 2" xfId="3419"/>
    <cellStyle name="20% - Accent2 3 4 4 6" xfId="3420"/>
    <cellStyle name="20% - Accent2 3 4 5" xfId="3421"/>
    <cellStyle name="20% - Accent2 3 4 5 2" xfId="3422"/>
    <cellStyle name="20% - Accent2 3 4 5 2 2" xfId="3423"/>
    <cellStyle name="20% - Accent2 3 4 5 2 2 2" xfId="3424"/>
    <cellStyle name="20% - Accent2 3 4 5 2 2 2 2" xfId="3425"/>
    <cellStyle name="20% - Accent2 3 4 5 2 2 3" xfId="3426"/>
    <cellStyle name="20% - Accent2 3 4 5 2 3" xfId="3427"/>
    <cellStyle name="20% - Accent2 3 4 5 2 3 2" xfId="3428"/>
    <cellStyle name="20% - Accent2 3 4 5 2 4" xfId="3429"/>
    <cellStyle name="20% - Accent2 3 4 5 3" xfId="3430"/>
    <cellStyle name="20% - Accent2 3 4 5 3 2" xfId="3431"/>
    <cellStyle name="20% - Accent2 3 4 5 3 2 2" xfId="3432"/>
    <cellStyle name="20% - Accent2 3 4 5 3 3" xfId="3433"/>
    <cellStyle name="20% - Accent2 3 4 5 4" xfId="3434"/>
    <cellStyle name="20% - Accent2 3 4 5 4 2" xfId="3435"/>
    <cellStyle name="20% - Accent2 3 4 5 5" xfId="3436"/>
    <cellStyle name="20% - Accent2 3 4 5 5 2" xfId="3437"/>
    <cellStyle name="20% - Accent2 3 4 5 6" xfId="3438"/>
    <cellStyle name="20% - Accent2 3 4 6" xfId="3439"/>
    <cellStyle name="20% - Accent2 3 4 6 2" xfId="3440"/>
    <cellStyle name="20% - Accent2 3 4 6 2 2" xfId="3441"/>
    <cellStyle name="20% - Accent2 3 4 6 2 2 2" xfId="3442"/>
    <cellStyle name="20% - Accent2 3 4 6 2 2 2 2" xfId="3443"/>
    <cellStyle name="20% - Accent2 3 4 6 2 2 3" xfId="3444"/>
    <cellStyle name="20% - Accent2 3 4 6 2 3" xfId="3445"/>
    <cellStyle name="20% - Accent2 3 4 6 2 3 2" xfId="3446"/>
    <cellStyle name="20% - Accent2 3 4 6 2 4" xfId="3447"/>
    <cellStyle name="20% - Accent2 3 4 6 3" xfId="3448"/>
    <cellStyle name="20% - Accent2 3 4 6 3 2" xfId="3449"/>
    <cellStyle name="20% - Accent2 3 4 6 3 2 2" xfId="3450"/>
    <cellStyle name="20% - Accent2 3 4 6 3 3" xfId="3451"/>
    <cellStyle name="20% - Accent2 3 4 6 4" xfId="3452"/>
    <cellStyle name="20% - Accent2 3 4 6 4 2" xfId="3453"/>
    <cellStyle name="20% - Accent2 3 4 6 5" xfId="3454"/>
    <cellStyle name="20% - Accent2 3 4 6 5 2" xfId="3455"/>
    <cellStyle name="20% - Accent2 3 4 6 6" xfId="3456"/>
    <cellStyle name="20% - Accent2 3 4 7" xfId="3457"/>
    <cellStyle name="20% - Accent2 3 4 7 2" xfId="3458"/>
    <cellStyle name="20% - Accent2 3 4 7 2 2" xfId="3459"/>
    <cellStyle name="20% - Accent2 3 4 7 2 2 2" xfId="3460"/>
    <cellStyle name="20% - Accent2 3 4 7 2 3" xfId="3461"/>
    <cellStyle name="20% - Accent2 3 4 7 3" xfId="3462"/>
    <cellStyle name="20% - Accent2 3 4 7 3 2" xfId="3463"/>
    <cellStyle name="20% - Accent2 3 4 7 4" xfId="3464"/>
    <cellStyle name="20% - Accent2 3 4 8" xfId="3465"/>
    <cellStyle name="20% - Accent2 3 4 8 2" xfId="3466"/>
    <cellStyle name="20% - Accent2 3 4 8 2 2" xfId="3467"/>
    <cellStyle name="20% - Accent2 3 4 8 3" xfId="3468"/>
    <cellStyle name="20% - Accent2 3 4 9" xfId="3469"/>
    <cellStyle name="20% - Accent2 3 4 9 2" xfId="3470"/>
    <cellStyle name="20% - Accent2 3 5" xfId="3471"/>
    <cellStyle name="20% - Accent2 3 5 10" xfId="3472"/>
    <cellStyle name="20% - Accent2 3 5 10 2" xfId="3473"/>
    <cellStyle name="20% - Accent2 3 5 11" xfId="3474"/>
    <cellStyle name="20% - Accent2 3 5 2" xfId="3475"/>
    <cellStyle name="20% - Accent2 3 5 2 2" xfId="3476"/>
    <cellStyle name="20% - Accent2 3 5 2 2 2" xfId="3477"/>
    <cellStyle name="20% - Accent2 3 5 2 2 2 2" xfId="3478"/>
    <cellStyle name="20% - Accent2 3 5 2 2 2 2 2" xfId="3479"/>
    <cellStyle name="20% - Accent2 3 5 2 2 2 2 2 2" xfId="3480"/>
    <cellStyle name="20% - Accent2 3 5 2 2 2 2 3" xfId="3481"/>
    <cellStyle name="20% - Accent2 3 5 2 2 2 3" xfId="3482"/>
    <cellStyle name="20% - Accent2 3 5 2 2 2 3 2" xfId="3483"/>
    <cellStyle name="20% - Accent2 3 5 2 2 2 4" xfId="3484"/>
    <cellStyle name="20% - Accent2 3 5 2 2 3" xfId="3485"/>
    <cellStyle name="20% - Accent2 3 5 2 2 3 2" xfId="3486"/>
    <cellStyle name="20% - Accent2 3 5 2 2 3 2 2" xfId="3487"/>
    <cellStyle name="20% - Accent2 3 5 2 2 3 3" xfId="3488"/>
    <cellStyle name="20% - Accent2 3 5 2 2 4" xfId="3489"/>
    <cellStyle name="20% - Accent2 3 5 2 2 4 2" xfId="3490"/>
    <cellStyle name="20% - Accent2 3 5 2 2 5" xfId="3491"/>
    <cellStyle name="20% - Accent2 3 5 2 2 5 2" xfId="3492"/>
    <cellStyle name="20% - Accent2 3 5 2 2 6" xfId="3493"/>
    <cellStyle name="20% - Accent2 3 5 2 3" xfId="3494"/>
    <cellStyle name="20% - Accent2 3 5 2 3 2" xfId="3495"/>
    <cellStyle name="20% - Accent2 3 5 2 3 2 2" xfId="3496"/>
    <cellStyle name="20% - Accent2 3 5 2 3 2 2 2" xfId="3497"/>
    <cellStyle name="20% - Accent2 3 5 2 3 2 2 2 2" xfId="3498"/>
    <cellStyle name="20% - Accent2 3 5 2 3 2 2 3" xfId="3499"/>
    <cellStyle name="20% - Accent2 3 5 2 3 2 3" xfId="3500"/>
    <cellStyle name="20% - Accent2 3 5 2 3 2 3 2" xfId="3501"/>
    <cellStyle name="20% - Accent2 3 5 2 3 2 4" xfId="3502"/>
    <cellStyle name="20% - Accent2 3 5 2 3 3" xfId="3503"/>
    <cellStyle name="20% - Accent2 3 5 2 3 3 2" xfId="3504"/>
    <cellStyle name="20% - Accent2 3 5 2 3 3 2 2" xfId="3505"/>
    <cellStyle name="20% - Accent2 3 5 2 3 3 3" xfId="3506"/>
    <cellStyle name="20% - Accent2 3 5 2 3 4" xfId="3507"/>
    <cellStyle name="20% - Accent2 3 5 2 3 4 2" xfId="3508"/>
    <cellStyle name="20% - Accent2 3 5 2 3 5" xfId="3509"/>
    <cellStyle name="20% - Accent2 3 5 2 3 5 2" xfId="3510"/>
    <cellStyle name="20% - Accent2 3 5 2 3 6" xfId="3511"/>
    <cellStyle name="20% - Accent2 3 5 2 4" xfId="3512"/>
    <cellStyle name="20% - Accent2 3 5 2 4 2" xfId="3513"/>
    <cellStyle name="20% - Accent2 3 5 2 4 2 2" xfId="3514"/>
    <cellStyle name="20% - Accent2 3 5 2 4 2 2 2" xfId="3515"/>
    <cellStyle name="20% - Accent2 3 5 2 4 2 3" xfId="3516"/>
    <cellStyle name="20% - Accent2 3 5 2 4 3" xfId="3517"/>
    <cellStyle name="20% - Accent2 3 5 2 4 3 2" xfId="3518"/>
    <cellStyle name="20% - Accent2 3 5 2 4 4" xfId="3519"/>
    <cellStyle name="20% - Accent2 3 5 2 5" xfId="3520"/>
    <cellStyle name="20% - Accent2 3 5 2 5 2" xfId="3521"/>
    <cellStyle name="20% - Accent2 3 5 2 5 2 2" xfId="3522"/>
    <cellStyle name="20% - Accent2 3 5 2 5 3" xfId="3523"/>
    <cellStyle name="20% - Accent2 3 5 2 6" xfId="3524"/>
    <cellStyle name="20% - Accent2 3 5 2 6 2" xfId="3525"/>
    <cellStyle name="20% - Accent2 3 5 2 7" xfId="3526"/>
    <cellStyle name="20% - Accent2 3 5 2 7 2" xfId="3527"/>
    <cellStyle name="20% - Accent2 3 5 2 8" xfId="3528"/>
    <cellStyle name="20% - Accent2 3 5 3" xfId="3529"/>
    <cellStyle name="20% - Accent2 3 5 3 2" xfId="3530"/>
    <cellStyle name="20% - Accent2 3 5 3 2 2" xfId="3531"/>
    <cellStyle name="20% - Accent2 3 5 3 2 2 2" xfId="3532"/>
    <cellStyle name="20% - Accent2 3 5 3 2 2 2 2" xfId="3533"/>
    <cellStyle name="20% - Accent2 3 5 3 2 2 2 2 2" xfId="3534"/>
    <cellStyle name="20% - Accent2 3 5 3 2 2 2 3" xfId="3535"/>
    <cellStyle name="20% - Accent2 3 5 3 2 2 3" xfId="3536"/>
    <cellStyle name="20% - Accent2 3 5 3 2 2 3 2" xfId="3537"/>
    <cellStyle name="20% - Accent2 3 5 3 2 2 4" xfId="3538"/>
    <cellStyle name="20% - Accent2 3 5 3 2 3" xfId="3539"/>
    <cellStyle name="20% - Accent2 3 5 3 2 3 2" xfId="3540"/>
    <cellStyle name="20% - Accent2 3 5 3 2 3 2 2" xfId="3541"/>
    <cellStyle name="20% - Accent2 3 5 3 2 3 3" xfId="3542"/>
    <cellStyle name="20% - Accent2 3 5 3 2 4" xfId="3543"/>
    <cellStyle name="20% - Accent2 3 5 3 2 4 2" xfId="3544"/>
    <cellStyle name="20% - Accent2 3 5 3 2 5" xfId="3545"/>
    <cellStyle name="20% - Accent2 3 5 3 2 5 2" xfId="3546"/>
    <cellStyle name="20% - Accent2 3 5 3 2 6" xfId="3547"/>
    <cellStyle name="20% - Accent2 3 5 3 3" xfId="3548"/>
    <cellStyle name="20% - Accent2 3 5 3 3 2" xfId="3549"/>
    <cellStyle name="20% - Accent2 3 5 3 3 2 2" xfId="3550"/>
    <cellStyle name="20% - Accent2 3 5 3 3 2 2 2" xfId="3551"/>
    <cellStyle name="20% - Accent2 3 5 3 3 2 2 2 2" xfId="3552"/>
    <cellStyle name="20% - Accent2 3 5 3 3 2 2 3" xfId="3553"/>
    <cellStyle name="20% - Accent2 3 5 3 3 2 3" xfId="3554"/>
    <cellStyle name="20% - Accent2 3 5 3 3 2 3 2" xfId="3555"/>
    <cellStyle name="20% - Accent2 3 5 3 3 2 4" xfId="3556"/>
    <cellStyle name="20% - Accent2 3 5 3 3 3" xfId="3557"/>
    <cellStyle name="20% - Accent2 3 5 3 3 3 2" xfId="3558"/>
    <cellStyle name="20% - Accent2 3 5 3 3 3 2 2" xfId="3559"/>
    <cellStyle name="20% - Accent2 3 5 3 3 3 3" xfId="3560"/>
    <cellStyle name="20% - Accent2 3 5 3 3 4" xfId="3561"/>
    <cellStyle name="20% - Accent2 3 5 3 3 4 2" xfId="3562"/>
    <cellStyle name="20% - Accent2 3 5 3 3 5" xfId="3563"/>
    <cellStyle name="20% - Accent2 3 5 3 3 5 2" xfId="3564"/>
    <cellStyle name="20% - Accent2 3 5 3 3 6" xfId="3565"/>
    <cellStyle name="20% - Accent2 3 5 3 4" xfId="3566"/>
    <cellStyle name="20% - Accent2 3 5 3 4 2" xfId="3567"/>
    <cellStyle name="20% - Accent2 3 5 3 4 2 2" xfId="3568"/>
    <cellStyle name="20% - Accent2 3 5 3 4 2 2 2" xfId="3569"/>
    <cellStyle name="20% - Accent2 3 5 3 4 2 3" xfId="3570"/>
    <cellStyle name="20% - Accent2 3 5 3 4 3" xfId="3571"/>
    <cellStyle name="20% - Accent2 3 5 3 4 3 2" xfId="3572"/>
    <cellStyle name="20% - Accent2 3 5 3 4 4" xfId="3573"/>
    <cellStyle name="20% - Accent2 3 5 3 5" xfId="3574"/>
    <cellStyle name="20% - Accent2 3 5 3 5 2" xfId="3575"/>
    <cellStyle name="20% - Accent2 3 5 3 5 2 2" xfId="3576"/>
    <cellStyle name="20% - Accent2 3 5 3 5 3" xfId="3577"/>
    <cellStyle name="20% - Accent2 3 5 3 6" xfId="3578"/>
    <cellStyle name="20% - Accent2 3 5 3 6 2" xfId="3579"/>
    <cellStyle name="20% - Accent2 3 5 3 7" xfId="3580"/>
    <cellStyle name="20% - Accent2 3 5 3 7 2" xfId="3581"/>
    <cellStyle name="20% - Accent2 3 5 3 8" xfId="3582"/>
    <cellStyle name="20% - Accent2 3 5 4" xfId="3583"/>
    <cellStyle name="20% - Accent2 3 5 4 2" xfId="3584"/>
    <cellStyle name="20% - Accent2 3 5 4 2 2" xfId="3585"/>
    <cellStyle name="20% - Accent2 3 5 4 2 2 2" xfId="3586"/>
    <cellStyle name="20% - Accent2 3 5 4 2 2 2 2" xfId="3587"/>
    <cellStyle name="20% - Accent2 3 5 4 2 2 3" xfId="3588"/>
    <cellStyle name="20% - Accent2 3 5 4 2 3" xfId="3589"/>
    <cellStyle name="20% - Accent2 3 5 4 2 3 2" xfId="3590"/>
    <cellStyle name="20% - Accent2 3 5 4 2 4" xfId="3591"/>
    <cellStyle name="20% - Accent2 3 5 4 3" xfId="3592"/>
    <cellStyle name="20% - Accent2 3 5 4 3 2" xfId="3593"/>
    <cellStyle name="20% - Accent2 3 5 4 3 2 2" xfId="3594"/>
    <cellStyle name="20% - Accent2 3 5 4 3 3" xfId="3595"/>
    <cellStyle name="20% - Accent2 3 5 4 4" xfId="3596"/>
    <cellStyle name="20% - Accent2 3 5 4 4 2" xfId="3597"/>
    <cellStyle name="20% - Accent2 3 5 4 5" xfId="3598"/>
    <cellStyle name="20% - Accent2 3 5 4 5 2" xfId="3599"/>
    <cellStyle name="20% - Accent2 3 5 4 6" xfId="3600"/>
    <cellStyle name="20% - Accent2 3 5 5" xfId="3601"/>
    <cellStyle name="20% - Accent2 3 5 5 2" xfId="3602"/>
    <cellStyle name="20% - Accent2 3 5 5 2 2" xfId="3603"/>
    <cellStyle name="20% - Accent2 3 5 5 2 2 2" xfId="3604"/>
    <cellStyle name="20% - Accent2 3 5 5 2 2 2 2" xfId="3605"/>
    <cellStyle name="20% - Accent2 3 5 5 2 2 3" xfId="3606"/>
    <cellStyle name="20% - Accent2 3 5 5 2 3" xfId="3607"/>
    <cellStyle name="20% - Accent2 3 5 5 2 3 2" xfId="3608"/>
    <cellStyle name="20% - Accent2 3 5 5 2 4" xfId="3609"/>
    <cellStyle name="20% - Accent2 3 5 5 3" xfId="3610"/>
    <cellStyle name="20% - Accent2 3 5 5 3 2" xfId="3611"/>
    <cellStyle name="20% - Accent2 3 5 5 3 2 2" xfId="3612"/>
    <cellStyle name="20% - Accent2 3 5 5 3 3" xfId="3613"/>
    <cellStyle name="20% - Accent2 3 5 5 4" xfId="3614"/>
    <cellStyle name="20% - Accent2 3 5 5 4 2" xfId="3615"/>
    <cellStyle name="20% - Accent2 3 5 5 5" xfId="3616"/>
    <cellStyle name="20% - Accent2 3 5 5 5 2" xfId="3617"/>
    <cellStyle name="20% - Accent2 3 5 5 6" xfId="3618"/>
    <cellStyle name="20% - Accent2 3 5 6" xfId="3619"/>
    <cellStyle name="20% - Accent2 3 5 6 2" xfId="3620"/>
    <cellStyle name="20% - Accent2 3 5 6 2 2" xfId="3621"/>
    <cellStyle name="20% - Accent2 3 5 6 2 2 2" xfId="3622"/>
    <cellStyle name="20% - Accent2 3 5 6 2 2 2 2" xfId="3623"/>
    <cellStyle name="20% - Accent2 3 5 6 2 2 3" xfId="3624"/>
    <cellStyle name="20% - Accent2 3 5 6 2 3" xfId="3625"/>
    <cellStyle name="20% - Accent2 3 5 6 2 3 2" xfId="3626"/>
    <cellStyle name="20% - Accent2 3 5 6 2 4" xfId="3627"/>
    <cellStyle name="20% - Accent2 3 5 6 3" xfId="3628"/>
    <cellStyle name="20% - Accent2 3 5 6 3 2" xfId="3629"/>
    <cellStyle name="20% - Accent2 3 5 6 3 2 2" xfId="3630"/>
    <cellStyle name="20% - Accent2 3 5 6 3 3" xfId="3631"/>
    <cellStyle name="20% - Accent2 3 5 6 4" xfId="3632"/>
    <cellStyle name="20% - Accent2 3 5 6 4 2" xfId="3633"/>
    <cellStyle name="20% - Accent2 3 5 6 5" xfId="3634"/>
    <cellStyle name="20% - Accent2 3 5 6 5 2" xfId="3635"/>
    <cellStyle name="20% - Accent2 3 5 6 6" xfId="3636"/>
    <cellStyle name="20% - Accent2 3 5 7" xfId="3637"/>
    <cellStyle name="20% - Accent2 3 5 7 2" xfId="3638"/>
    <cellStyle name="20% - Accent2 3 5 7 2 2" xfId="3639"/>
    <cellStyle name="20% - Accent2 3 5 7 2 2 2" xfId="3640"/>
    <cellStyle name="20% - Accent2 3 5 7 2 3" xfId="3641"/>
    <cellStyle name="20% - Accent2 3 5 7 3" xfId="3642"/>
    <cellStyle name="20% - Accent2 3 5 7 3 2" xfId="3643"/>
    <cellStyle name="20% - Accent2 3 5 7 4" xfId="3644"/>
    <cellStyle name="20% - Accent2 3 5 8" xfId="3645"/>
    <cellStyle name="20% - Accent2 3 5 8 2" xfId="3646"/>
    <cellStyle name="20% - Accent2 3 5 8 2 2" xfId="3647"/>
    <cellStyle name="20% - Accent2 3 5 8 3" xfId="3648"/>
    <cellStyle name="20% - Accent2 3 5 9" xfId="3649"/>
    <cellStyle name="20% - Accent2 3 5 9 2" xfId="3650"/>
    <cellStyle name="20% - Accent2 3 6" xfId="3651"/>
    <cellStyle name="20% - Accent2 3 6 2" xfId="3652"/>
    <cellStyle name="20% - Accent2 3 6 2 2" xfId="3653"/>
    <cellStyle name="20% - Accent2 3 6 2 2 2" xfId="3654"/>
    <cellStyle name="20% - Accent2 3 6 2 2 2 2" xfId="3655"/>
    <cellStyle name="20% - Accent2 3 6 2 2 2 2 2" xfId="3656"/>
    <cellStyle name="20% - Accent2 3 6 2 2 2 3" xfId="3657"/>
    <cellStyle name="20% - Accent2 3 6 2 2 3" xfId="3658"/>
    <cellStyle name="20% - Accent2 3 6 2 2 3 2" xfId="3659"/>
    <cellStyle name="20% - Accent2 3 6 2 2 4" xfId="3660"/>
    <cellStyle name="20% - Accent2 3 6 2 3" xfId="3661"/>
    <cellStyle name="20% - Accent2 3 6 2 3 2" xfId="3662"/>
    <cellStyle name="20% - Accent2 3 6 2 3 2 2" xfId="3663"/>
    <cellStyle name="20% - Accent2 3 6 2 3 3" xfId="3664"/>
    <cellStyle name="20% - Accent2 3 6 2 4" xfId="3665"/>
    <cellStyle name="20% - Accent2 3 6 2 4 2" xfId="3666"/>
    <cellStyle name="20% - Accent2 3 6 2 5" xfId="3667"/>
    <cellStyle name="20% - Accent2 3 6 2 5 2" xfId="3668"/>
    <cellStyle name="20% - Accent2 3 6 2 6" xfId="3669"/>
    <cellStyle name="20% - Accent2 3 6 3" xfId="3670"/>
    <cellStyle name="20% - Accent2 3 6 3 2" xfId="3671"/>
    <cellStyle name="20% - Accent2 3 6 3 2 2" xfId="3672"/>
    <cellStyle name="20% - Accent2 3 6 3 2 2 2" xfId="3673"/>
    <cellStyle name="20% - Accent2 3 6 3 2 2 2 2" xfId="3674"/>
    <cellStyle name="20% - Accent2 3 6 3 2 2 3" xfId="3675"/>
    <cellStyle name="20% - Accent2 3 6 3 2 3" xfId="3676"/>
    <cellStyle name="20% - Accent2 3 6 3 2 3 2" xfId="3677"/>
    <cellStyle name="20% - Accent2 3 6 3 2 4" xfId="3678"/>
    <cellStyle name="20% - Accent2 3 6 3 3" xfId="3679"/>
    <cellStyle name="20% - Accent2 3 6 3 3 2" xfId="3680"/>
    <cellStyle name="20% - Accent2 3 6 3 3 2 2" xfId="3681"/>
    <cellStyle name="20% - Accent2 3 6 3 3 3" xfId="3682"/>
    <cellStyle name="20% - Accent2 3 6 3 4" xfId="3683"/>
    <cellStyle name="20% - Accent2 3 6 3 4 2" xfId="3684"/>
    <cellStyle name="20% - Accent2 3 6 3 5" xfId="3685"/>
    <cellStyle name="20% - Accent2 3 6 3 5 2" xfId="3686"/>
    <cellStyle name="20% - Accent2 3 6 3 6" xfId="3687"/>
    <cellStyle name="20% - Accent2 3 6 4" xfId="3688"/>
    <cellStyle name="20% - Accent2 3 6 4 2" xfId="3689"/>
    <cellStyle name="20% - Accent2 3 6 4 2 2" xfId="3690"/>
    <cellStyle name="20% - Accent2 3 6 4 2 2 2" xfId="3691"/>
    <cellStyle name="20% - Accent2 3 6 4 2 3" xfId="3692"/>
    <cellStyle name="20% - Accent2 3 6 4 3" xfId="3693"/>
    <cellStyle name="20% - Accent2 3 6 4 3 2" xfId="3694"/>
    <cellStyle name="20% - Accent2 3 6 4 4" xfId="3695"/>
    <cellStyle name="20% - Accent2 3 6 5" xfId="3696"/>
    <cellStyle name="20% - Accent2 3 6 5 2" xfId="3697"/>
    <cellStyle name="20% - Accent2 3 6 5 2 2" xfId="3698"/>
    <cellStyle name="20% - Accent2 3 6 5 3" xfId="3699"/>
    <cellStyle name="20% - Accent2 3 6 6" xfId="3700"/>
    <cellStyle name="20% - Accent2 3 6 6 2" xfId="3701"/>
    <cellStyle name="20% - Accent2 3 6 7" xfId="3702"/>
    <cellStyle name="20% - Accent2 3 6 7 2" xfId="3703"/>
    <cellStyle name="20% - Accent2 3 6 8" xfId="3704"/>
    <cellStyle name="20% - Accent2 3 7" xfId="3705"/>
    <cellStyle name="20% - Accent2 3 7 2" xfId="3706"/>
    <cellStyle name="20% - Accent2 3 7 2 2" xfId="3707"/>
    <cellStyle name="20% - Accent2 3 7 2 2 2" xfId="3708"/>
    <cellStyle name="20% - Accent2 3 7 2 2 2 2" xfId="3709"/>
    <cellStyle name="20% - Accent2 3 7 2 2 2 2 2" xfId="3710"/>
    <cellStyle name="20% - Accent2 3 7 2 2 2 3" xfId="3711"/>
    <cellStyle name="20% - Accent2 3 7 2 2 3" xfId="3712"/>
    <cellStyle name="20% - Accent2 3 7 2 2 3 2" xfId="3713"/>
    <cellStyle name="20% - Accent2 3 7 2 2 4" xfId="3714"/>
    <cellStyle name="20% - Accent2 3 7 2 3" xfId="3715"/>
    <cellStyle name="20% - Accent2 3 7 2 3 2" xfId="3716"/>
    <cellStyle name="20% - Accent2 3 7 2 3 2 2" xfId="3717"/>
    <cellStyle name="20% - Accent2 3 7 2 3 3" xfId="3718"/>
    <cellStyle name="20% - Accent2 3 7 2 4" xfId="3719"/>
    <cellStyle name="20% - Accent2 3 7 2 4 2" xfId="3720"/>
    <cellStyle name="20% - Accent2 3 7 2 5" xfId="3721"/>
    <cellStyle name="20% - Accent2 3 7 2 5 2" xfId="3722"/>
    <cellStyle name="20% - Accent2 3 7 2 6" xfId="3723"/>
    <cellStyle name="20% - Accent2 3 7 3" xfId="3724"/>
    <cellStyle name="20% - Accent2 3 7 3 2" xfId="3725"/>
    <cellStyle name="20% - Accent2 3 7 3 2 2" xfId="3726"/>
    <cellStyle name="20% - Accent2 3 7 3 2 2 2" xfId="3727"/>
    <cellStyle name="20% - Accent2 3 7 3 2 2 2 2" xfId="3728"/>
    <cellStyle name="20% - Accent2 3 7 3 2 2 3" xfId="3729"/>
    <cellStyle name="20% - Accent2 3 7 3 2 3" xfId="3730"/>
    <cellStyle name="20% - Accent2 3 7 3 2 3 2" xfId="3731"/>
    <cellStyle name="20% - Accent2 3 7 3 2 4" xfId="3732"/>
    <cellStyle name="20% - Accent2 3 7 3 3" xfId="3733"/>
    <cellStyle name="20% - Accent2 3 7 3 3 2" xfId="3734"/>
    <cellStyle name="20% - Accent2 3 7 3 3 2 2" xfId="3735"/>
    <cellStyle name="20% - Accent2 3 7 3 3 3" xfId="3736"/>
    <cellStyle name="20% - Accent2 3 7 3 4" xfId="3737"/>
    <cellStyle name="20% - Accent2 3 7 3 4 2" xfId="3738"/>
    <cellStyle name="20% - Accent2 3 7 3 5" xfId="3739"/>
    <cellStyle name="20% - Accent2 3 7 3 5 2" xfId="3740"/>
    <cellStyle name="20% - Accent2 3 7 3 6" xfId="3741"/>
    <cellStyle name="20% - Accent2 3 7 4" xfId="3742"/>
    <cellStyle name="20% - Accent2 3 7 4 2" xfId="3743"/>
    <cellStyle name="20% - Accent2 3 7 4 2 2" xfId="3744"/>
    <cellStyle name="20% - Accent2 3 7 4 2 2 2" xfId="3745"/>
    <cellStyle name="20% - Accent2 3 7 4 2 3" xfId="3746"/>
    <cellStyle name="20% - Accent2 3 7 4 3" xfId="3747"/>
    <cellStyle name="20% - Accent2 3 7 4 3 2" xfId="3748"/>
    <cellStyle name="20% - Accent2 3 7 4 4" xfId="3749"/>
    <cellStyle name="20% - Accent2 3 7 5" xfId="3750"/>
    <cellStyle name="20% - Accent2 3 7 5 2" xfId="3751"/>
    <cellStyle name="20% - Accent2 3 7 5 2 2" xfId="3752"/>
    <cellStyle name="20% - Accent2 3 7 5 3" xfId="3753"/>
    <cellStyle name="20% - Accent2 3 7 6" xfId="3754"/>
    <cellStyle name="20% - Accent2 3 7 6 2" xfId="3755"/>
    <cellStyle name="20% - Accent2 3 7 7" xfId="3756"/>
    <cellStyle name="20% - Accent2 3 7 7 2" xfId="3757"/>
    <cellStyle name="20% - Accent2 3 7 8" xfId="3758"/>
    <cellStyle name="20% - Accent2 3 8" xfId="3759"/>
    <cellStyle name="20% - Accent2 3 8 2" xfId="3760"/>
    <cellStyle name="20% - Accent2 3 8 2 2" xfId="3761"/>
    <cellStyle name="20% - Accent2 3 8 2 2 2" xfId="3762"/>
    <cellStyle name="20% - Accent2 3 8 2 2 2 2" xfId="3763"/>
    <cellStyle name="20% - Accent2 3 8 2 2 3" xfId="3764"/>
    <cellStyle name="20% - Accent2 3 8 2 3" xfId="3765"/>
    <cellStyle name="20% - Accent2 3 8 2 3 2" xfId="3766"/>
    <cellStyle name="20% - Accent2 3 8 2 4" xfId="3767"/>
    <cellStyle name="20% - Accent2 3 8 3" xfId="3768"/>
    <cellStyle name="20% - Accent2 3 8 3 2" xfId="3769"/>
    <cellStyle name="20% - Accent2 3 8 3 2 2" xfId="3770"/>
    <cellStyle name="20% - Accent2 3 8 3 3" xfId="3771"/>
    <cellStyle name="20% - Accent2 3 8 4" xfId="3772"/>
    <cellStyle name="20% - Accent2 3 8 4 2" xfId="3773"/>
    <cellStyle name="20% - Accent2 3 8 5" xfId="3774"/>
    <cellStyle name="20% - Accent2 3 8 5 2" xfId="3775"/>
    <cellStyle name="20% - Accent2 3 8 6" xfId="3776"/>
    <cellStyle name="20% - Accent2 3 9" xfId="3777"/>
    <cellStyle name="20% - Accent2 3 9 2" xfId="3778"/>
    <cellStyle name="20% - Accent2 3 9 2 2" xfId="3779"/>
    <cellStyle name="20% - Accent2 3 9 2 2 2" xfId="3780"/>
    <cellStyle name="20% - Accent2 3 9 2 2 2 2" xfId="3781"/>
    <cellStyle name="20% - Accent2 3 9 2 2 3" xfId="3782"/>
    <cellStyle name="20% - Accent2 3 9 2 3" xfId="3783"/>
    <cellStyle name="20% - Accent2 3 9 2 3 2" xfId="3784"/>
    <cellStyle name="20% - Accent2 3 9 2 4" xfId="3785"/>
    <cellStyle name="20% - Accent2 3 9 3" xfId="3786"/>
    <cellStyle name="20% - Accent2 3 9 3 2" xfId="3787"/>
    <cellStyle name="20% - Accent2 3 9 3 2 2" xfId="3788"/>
    <cellStyle name="20% - Accent2 3 9 3 3" xfId="3789"/>
    <cellStyle name="20% - Accent2 3 9 4" xfId="3790"/>
    <cellStyle name="20% - Accent2 3 9 4 2" xfId="3791"/>
    <cellStyle name="20% - Accent2 3 9 5" xfId="3792"/>
    <cellStyle name="20% - Accent2 3 9 5 2" xfId="3793"/>
    <cellStyle name="20% - Accent2 3 9 6" xfId="3794"/>
    <cellStyle name="20% - Accent2 4" xfId="3795"/>
    <cellStyle name="20% - Accent2 5" xfId="3796"/>
    <cellStyle name="20% - Accent2 5 10" xfId="3797"/>
    <cellStyle name="20% - Accent2 5 10 2" xfId="3798"/>
    <cellStyle name="20% - Accent2 5 11" xfId="3799"/>
    <cellStyle name="20% - Accent2 5 2" xfId="3800"/>
    <cellStyle name="20% - Accent2 5 2 2" xfId="3801"/>
    <cellStyle name="20% - Accent2 5 2 2 2" xfId="3802"/>
    <cellStyle name="20% - Accent2 5 2 2 2 2" xfId="3803"/>
    <cellStyle name="20% - Accent2 5 2 2 2 2 2" xfId="3804"/>
    <cellStyle name="20% - Accent2 5 2 2 2 2 2 2" xfId="3805"/>
    <cellStyle name="20% - Accent2 5 2 2 2 2 3" xfId="3806"/>
    <cellStyle name="20% - Accent2 5 2 2 2 3" xfId="3807"/>
    <cellStyle name="20% - Accent2 5 2 2 2 3 2" xfId="3808"/>
    <cellStyle name="20% - Accent2 5 2 2 2 4" xfId="3809"/>
    <cellStyle name="20% - Accent2 5 2 2 3" xfId="3810"/>
    <cellStyle name="20% - Accent2 5 2 2 3 2" xfId="3811"/>
    <cellStyle name="20% - Accent2 5 2 2 3 2 2" xfId="3812"/>
    <cellStyle name="20% - Accent2 5 2 2 3 3" xfId="3813"/>
    <cellStyle name="20% - Accent2 5 2 2 4" xfId="3814"/>
    <cellStyle name="20% - Accent2 5 2 2 4 2" xfId="3815"/>
    <cellStyle name="20% - Accent2 5 2 2 5" xfId="3816"/>
    <cellStyle name="20% - Accent2 5 2 2 5 2" xfId="3817"/>
    <cellStyle name="20% - Accent2 5 2 2 6" xfId="3818"/>
    <cellStyle name="20% - Accent2 5 2 3" xfId="3819"/>
    <cellStyle name="20% - Accent2 5 2 3 2" xfId="3820"/>
    <cellStyle name="20% - Accent2 5 2 3 2 2" xfId="3821"/>
    <cellStyle name="20% - Accent2 5 2 3 2 2 2" xfId="3822"/>
    <cellStyle name="20% - Accent2 5 2 3 2 2 2 2" xfId="3823"/>
    <cellStyle name="20% - Accent2 5 2 3 2 2 3" xfId="3824"/>
    <cellStyle name="20% - Accent2 5 2 3 2 3" xfId="3825"/>
    <cellStyle name="20% - Accent2 5 2 3 2 3 2" xfId="3826"/>
    <cellStyle name="20% - Accent2 5 2 3 2 4" xfId="3827"/>
    <cellStyle name="20% - Accent2 5 2 3 3" xfId="3828"/>
    <cellStyle name="20% - Accent2 5 2 3 3 2" xfId="3829"/>
    <cellStyle name="20% - Accent2 5 2 3 3 2 2" xfId="3830"/>
    <cellStyle name="20% - Accent2 5 2 3 3 3" xfId="3831"/>
    <cellStyle name="20% - Accent2 5 2 3 4" xfId="3832"/>
    <cellStyle name="20% - Accent2 5 2 3 4 2" xfId="3833"/>
    <cellStyle name="20% - Accent2 5 2 3 5" xfId="3834"/>
    <cellStyle name="20% - Accent2 5 2 3 5 2" xfId="3835"/>
    <cellStyle name="20% - Accent2 5 2 3 6" xfId="3836"/>
    <cellStyle name="20% - Accent2 5 2 4" xfId="3837"/>
    <cellStyle name="20% - Accent2 5 2 4 2" xfId="3838"/>
    <cellStyle name="20% - Accent2 5 2 4 2 2" xfId="3839"/>
    <cellStyle name="20% - Accent2 5 2 4 2 2 2" xfId="3840"/>
    <cellStyle name="20% - Accent2 5 2 4 2 3" xfId="3841"/>
    <cellStyle name="20% - Accent2 5 2 4 3" xfId="3842"/>
    <cellStyle name="20% - Accent2 5 2 4 3 2" xfId="3843"/>
    <cellStyle name="20% - Accent2 5 2 4 4" xfId="3844"/>
    <cellStyle name="20% - Accent2 5 2 5" xfId="3845"/>
    <cellStyle name="20% - Accent2 5 2 5 2" xfId="3846"/>
    <cellStyle name="20% - Accent2 5 2 5 2 2" xfId="3847"/>
    <cellStyle name="20% - Accent2 5 2 5 3" xfId="3848"/>
    <cellStyle name="20% - Accent2 5 2 6" xfId="3849"/>
    <cellStyle name="20% - Accent2 5 2 6 2" xfId="3850"/>
    <cellStyle name="20% - Accent2 5 2 7" xfId="3851"/>
    <cellStyle name="20% - Accent2 5 2 7 2" xfId="3852"/>
    <cellStyle name="20% - Accent2 5 2 8" xfId="3853"/>
    <cellStyle name="20% - Accent2 5 3" xfId="3854"/>
    <cellStyle name="20% - Accent2 5 3 2" xfId="3855"/>
    <cellStyle name="20% - Accent2 5 3 2 2" xfId="3856"/>
    <cellStyle name="20% - Accent2 5 3 2 2 2" xfId="3857"/>
    <cellStyle name="20% - Accent2 5 3 2 2 2 2" xfId="3858"/>
    <cellStyle name="20% - Accent2 5 3 2 2 2 2 2" xfId="3859"/>
    <cellStyle name="20% - Accent2 5 3 2 2 2 3" xfId="3860"/>
    <cellStyle name="20% - Accent2 5 3 2 2 3" xfId="3861"/>
    <cellStyle name="20% - Accent2 5 3 2 2 3 2" xfId="3862"/>
    <cellStyle name="20% - Accent2 5 3 2 2 4" xfId="3863"/>
    <cellStyle name="20% - Accent2 5 3 2 3" xfId="3864"/>
    <cellStyle name="20% - Accent2 5 3 2 3 2" xfId="3865"/>
    <cellStyle name="20% - Accent2 5 3 2 3 2 2" xfId="3866"/>
    <cellStyle name="20% - Accent2 5 3 2 3 3" xfId="3867"/>
    <cellStyle name="20% - Accent2 5 3 2 4" xfId="3868"/>
    <cellStyle name="20% - Accent2 5 3 2 4 2" xfId="3869"/>
    <cellStyle name="20% - Accent2 5 3 2 5" xfId="3870"/>
    <cellStyle name="20% - Accent2 5 3 2 5 2" xfId="3871"/>
    <cellStyle name="20% - Accent2 5 3 2 6" xfId="3872"/>
    <cellStyle name="20% - Accent2 5 3 3" xfId="3873"/>
    <cellStyle name="20% - Accent2 5 3 3 2" xfId="3874"/>
    <cellStyle name="20% - Accent2 5 3 3 2 2" xfId="3875"/>
    <cellStyle name="20% - Accent2 5 3 3 2 2 2" xfId="3876"/>
    <cellStyle name="20% - Accent2 5 3 3 2 2 2 2" xfId="3877"/>
    <cellStyle name="20% - Accent2 5 3 3 2 2 3" xfId="3878"/>
    <cellStyle name="20% - Accent2 5 3 3 2 3" xfId="3879"/>
    <cellStyle name="20% - Accent2 5 3 3 2 3 2" xfId="3880"/>
    <cellStyle name="20% - Accent2 5 3 3 2 4" xfId="3881"/>
    <cellStyle name="20% - Accent2 5 3 3 3" xfId="3882"/>
    <cellStyle name="20% - Accent2 5 3 3 3 2" xfId="3883"/>
    <cellStyle name="20% - Accent2 5 3 3 3 2 2" xfId="3884"/>
    <cellStyle name="20% - Accent2 5 3 3 3 3" xfId="3885"/>
    <cellStyle name="20% - Accent2 5 3 3 4" xfId="3886"/>
    <cellStyle name="20% - Accent2 5 3 3 4 2" xfId="3887"/>
    <cellStyle name="20% - Accent2 5 3 3 5" xfId="3888"/>
    <cellStyle name="20% - Accent2 5 3 3 5 2" xfId="3889"/>
    <cellStyle name="20% - Accent2 5 3 3 6" xfId="3890"/>
    <cellStyle name="20% - Accent2 5 3 4" xfId="3891"/>
    <cellStyle name="20% - Accent2 5 3 4 2" xfId="3892"/>
    <cellStyle name="20% - Accent2 5 3 4 2 2" xfId="3893"/>
    <cellStyle name="20% - Accent2 5 3 4 2 2 2" xfId="3894"/>
    <cellStyle name="20% - Accent2 5 3 4 2 3" xfId="3895"/>
    <cellStyle name="20% - Accent2 5 3 4 3" xfId="3896"/>
    <cellStyle name="20% - Accent2 5 3 4 3 2" xfId="3897"/>
    <cellStyle name="20% - Accent2 5 3 4 4" xfId="3898"/>
    <cellStyle name="20% - Accent2 5 3 5" xfId="3899"/>
    <cellStyle name="20% - Accent2 5 3 5 2" xfId="3900"/>
    <cellStyle name="20% - Accent2 5 3 5 2 2" xfId="3901"/>
    <cellStyle name="20% - Accent2 5 3 5 3" xfId="3902"/>
    <cellStyle name="20% - Accent2 5 3 6" xfId="3903"/>
    <cellStyle name="20% - Accent2 5 3 6 2" xfId="3904"/>
    <cellStyle name="20% - Accent2 5 3 7" xfId="3905"/>
    <cellStyle name="20% - Accent2 5 3 7 2" xfId="3906"/>
    <cellStyle name="20% - Accent2 5 3 8" xfId="3907"/>
    <cellStyle name="20% - Accent2 5 4" xfId="3908"/>
    <cellStyle name="20% - Accent2 5 4 2" xfId="3909"/>
    <cellStyle name="20% - Accent2 5 4 2 2" xfId="3910"/>
    <cellStyle name="20% - Accent2 5 4 2 2 2" xfId="3911"/>
    <cellStyle name="20% - Accent2 5 4 2 2 2 2" xfId="3912"/>
    <cellStyle name="20% - Accent2 5 4 2 2 3" xfId="3913"/>
    <cellStyle name="20% - Accent2 5 4 2 3" xfId="3914"/>
    <cellStyle name="20% - Accent2 5 4 2 3 2" xfId="3915"/>
    <cellStyle name="20% - Accent2 5 4 2 4" xfId="3916"/>
    <cellStyle name="20% - Accent2 5 4 3" xfId="3917"/>
    <cellStyle name="20% - Accent2 5 4 3 2" xfId="3918"/>
    <cellStyle name="20% - Accent2 5 4 3 2 2" xfId="3919"/>
    <cellStyle name="20% - Accent2 5 4 3 3" xfId="3920"/>
    <cellStyle name="20% - Accent2 5 4 4" xfId="3921"/>
    <cellStyle name="20% - Accent2 5 4 4 2" xfId="3922"/>
    <cellStyle name="20% - Accent2 5 4 5" xfId="3923"/>
    <cellStyle name="20% - Accent2 5 4 5 2" xfId="3924"/>
    <cellStyle name="20% - Accent2 5 4 6" xfId="3925"/>
    <cellStyle name="20% - Accent2 5 5" xfId="3926"/>
    <cellStyle name="20% - Accent2 5 5 2" xfId="3927"/>
    <cellStyle name="20% - Accent2 5 5 2 2" xfId="3928"/>
    <cellStyle name="20% - Accent2 5 5 2 2 2" xfId="3929"/>
    <cellStyle name="20% - Accent2 5 5 2 2 2 2" xfId="3930"/>
    <cellStyle name="20% - Accent2 5 5 2 2 3" xfId="3931"/>
    <cellStyle name="20% - Accent2 5 5 2 3" xfId="3932"/>
    <cellStyle name="20% - Accent2 5 5 2 3 2" xfId="3933"/>
    <cellStyle name="20% - Accent2 5 5 2 4" xfId="3934"/>
    <cellStyle name="20% - Accent2 5 5 3" xfId="3935"/>
    <cellStyle name="20% - Accent2 5 5 3 2" xfId="3936"/>
    <cellStyle name="20% - Accent2 5 5 3 2 2" xfId="3937"/>
    <cellStyle name="20% - Accent2 5 5 3 3" xfId="3938"/>
    <cellStyle name="20% - Accent2 5 5 4" xfId="3939"/>
    <cellStyle name="20% - Accent2 5 5 4 2" xfId="3940"/>
    <cellStyle name="20% - Accent2 5 5 5" xfId="3941"/>
    <cellStyle name="20% - Accent2 5 5 5 2" xfId="3942"/>
    <cellStyle name="20% - Accent2 5 5 6" xfId="3943"/>
    <cellStyle name="20% - Accent2 5 6" xfId="3944"/>
    <cellStyle name="20% - Accent2 5 6 2" xfId="3945"/>
    <cellStyle name="20% - Accent2 5 6 2 2" xfId="3946"/>
    <cellStyle name="20% - Accent2 5 6 2 2 2" xfId="3947"/>
    <cellStyle name="20% - Accent2 5 6 2 2 2 2" xfId="3948"/>
    <cellStyle name="20% - Accent2 5 6 2 2 3" xfId="3949"/>
    <cellStyle name="20% - Accent2 5 6 2 3" xfId="3950"/>
    <cellStyle name="20% - Accent2 5 6 2 3 2" xfId="3951"/>
    <cellStyle name="20% - Accent2 5 6 2 4" xfId="3952"/>
    <cellStyle name="20% - Accent2 5 6 3" xfId="3953"/>
    <cellStyle name="20% - Accent2 5 6 3 2" xfId="3954"/>
    <cellStyle name="20% - Accent2 5 6 3 2 2" xfId="3955"/>
    <cellStyle name="20% - Accent2 5 6 3 3" xfId="3956"/>
    <cellStyle name="20% - Accent2 5 6 4" xfId="3957"/>
    <cellStyle name="20% - Accent2 5 6 4 2" xfId="3958"/>
    <cellStyle name="20% - Accent2 5 6 5" xfId="3959"/>
    <cellStyle name="20% - Accent2 5 6 5 2" xfId="3960"/>
    <cellStyle name="20% - Accent2 5 6 6" xfId="3961"/>
    <cellStyle name="20% - Accent2 5 7" xfId="3962"/>
    <cellStyle name="20% - Accent2 5 7 2" xfId="3963"/>
    <cellStyle name="20% - Accent2 5 7 2 2" xfId="3964"/>
    <cellStyle name="20% - Accent2 5 7 2 2 2" xfId="3965"/>
    <cellStyle name="20% - Accent2 5 7 2 3" xfId="3966"/>
    <cellStyle name="20% - Accent2 5 7 3" xfId="3967"/>
    <cellStyle name="20% - Accent2 5 7 3 2" xfId="3968"/>
    <cellStyle name="20% - Accent2 5 7 4" xfId="3969"/>
    <cellStyle name="20% - Accent2 5 8" xfId="3970"/>
    <cellStyle name="20% - Accent2 5 8 2" xfId="3971"/>
    <cellStyle name="20% - Accent2 5 8 2 2" xfId="3972"/>
    <cellStyle name="20% - Accent2 5 8 3" xfId="3973"/>
    <cellStyle name="20% - Accent2 5 9" xfId="3974"/>
    <cellStyle name="20% - Accent2 5 9 2" xfId="3975"/>
    <cellStyle name="20% - Accent2 6" xfId="3976"/>
    <cellStyle name="20% - Accent2 6 10" xfId="3977"/>
    <cellStyle name="20% - Accent2 6 10 2" xfId="3978"/>
    <cellStyle name="20% - Accent2 6 11" xfId="3979"/>
    <cellStyle name="20% - Accent2 6 2" xfId="3980"/>
    <cellStyle name="20% - Accent2 6 2 2" xfId="3981"/>
    <cellStyle name="20% - Accent2 6 2 2 2" xfId="3982"/>
    <cellStyle name="20% - Accent2 6 2 2 2 2" xfId="3983"/>
    <cellStyle name="20% - Accent2 6 2 2 2 2 2" xfId="3984"/>
    <cellStyle name="20% - Accent2 6 2 2 2 2 2 2" xfId="3985"/>
    <cellStyle name="20% - Accent2 6 2 2 2 2 3" xfId="3986"/>
    <cellStyle name="20% - Accent2 6 2 2 2 3" xfId="3987"/>
    <cellStyle name="20% - Accent2 6 2 2 2 3 2" xfId="3988"/>
    <cellStyle name="20% - Accent2 6 2 2 2 4" xfId="3989"/>
    <cellStyle name="20% - Accent2 6 2 2 3" xfId="3990"/>
    <cellStyle name="20% - Accent2 6 2 2 3 2" xfId="3991"/>
    <cellStyle name="20% - Accent2 6 2 2 3 2 2" xfId="3992"/>
    <cellStyle name="20% - Accent2 6 2 2 3 3" xfId="3993"/>
    <cellStyle name="20% - Accent2 6 2 2 4" xfId="3994"/>
    <cellStyle name="20% - Accent2 6 2 2 4 2" xfId="3995"/>
    <cellStyle name="20% - Accent2 6 2 2 5" xfId="3996"/>
    <cellStyle name="20% - Accent2 6 2 2 5 2" xfId="3997"/>
    <cellStyle name="20% - Accent2 6 2 2 6" xfId="3998"/>
    <cellStyle name="20% - Accent2 6 2 3" xfId="3999"/>
    <cellStyle name="20% - Accent2 6 2 3 2" xfId="4000"/>
    <cellStyle name="20% - Accent2 6 2 3 2 2" xfId="4001"/>
    <cellStyle name="20% - Accent2 6 2 3 2 2 2" xfId="4002"/>
    <cellStyle name="20% - Accent2 6 2 3 2 2 2 2" xfId="4003"/>
    <cellStyle name="20% - Accent2 6 2 3 2 2 3" xfId="4004"/>
    <cellStyle name="20% - Accent2 6 2 3 2 3" xfId="4005"/>
    <cellStyle name="20% - Accent2 6 2 3 2 3 2" xfId="4006"/>
    <cellStyle name="20% - Accent2 6 2 3 2 4" xfId="4007"/>
    <cellStyle name="20% - Accent2 6 2 3 3" xfId="4008"/>
    <cellStyle name="20% - Accent2 6 2 3 3 2" xfId="4009"/>
    <cellStyle name="20% - Accent2 6 2 3 3 2 2" xfId="4010"/>
    <cellStyle name="20% - Accent2 6 2 3 3 3" xfId="4011"/>
    <cellStyle name="20% - Accent2 6 2 3 4" xfId="4012"/>
    <cellStyle name="20% - Accent2 6 2 3 4 2" xfId="4013"/>
    <cellStyle name="20% - Accent2 6 2 3 5" xfId="4014"/>
    <cellStyle name="20% - Accent2 6 2 3 5 2" xfId="4015"/>
    <cellStyle name="20% - Accent2 6 2 3 6" xfId="4016"/>
    <cellStyle name="20% - Accent2 6 2 4" xfId="4017"/>
    <cellStyle name="20% - Accent2 6 2 4 2" xfId="4018"/>
    <cellStyle name="20% - Accent2 6 2 4 2 2" xfId="4019"/>
    <cellStyle name="20% - Accent2 6 2 4 2 2 2" xfId="4020"/>
    <cellStyle name="20% - Accent2 6 2 4 2 3" xfId="4021"/>
    <cellStyle name="20% - Accent2 6 2 4 3" xfId="4022"/>
    <cellStyle name="20% - Accent2 6 2 4 3 2" xfId="4023"/>
    <cellStyle name="20% - Accent2 6 2 4 4" xfId="4024"/>
    <cellStyle name="20% - Accent2 6 2 5" xfId="4025"/>
    <cellStyle name="20% - Accent2 6 2 5 2" xfId="4026"/>
    <cellStyle name="20% - Accent2 6 2 5 2 2" xfId="4027"/>
    <cellStyle name="20% - Accent2 6 2 5 3" xfId="4028"/>
    <cellStyle name="20% - Accent2 6 2 6" xfId="4029"/>
    <cellStyle name="20% - Accent2 6 2 6 2" xfId="4030"/>
    <cellStyle name="20% - Accent2 6 2 7" xfId="4031"/>
    <cellStyle name="20% - Accent2 6 2 7 2" xfId="4032"/>
    <cellStyle name="20% - Accent2 6 2 8" xfId="4033"/>
    <cellStyle name="20% - Accent2 6 3" xfId="4034"/>
    <cellStyle name="20% - Accent2 6 3 2" xfId="4035"/>
    <cellStyle name="20% - Accent2 6 3 2 2" xfId="4036"/>
    <cellStyle name="20% - Accent2 6 3 2 2 2" xfId="4037"/>
    <cellStyle name="20% - Accent2 6 3 2 2 2 2" xfId="4038"/>
    <cellStyle name="20% - Accent2 6 3 2 2 2 2 2" xfId="4039"/>
    <cellStyle name="20% - Accent2 6 3 2 2 2 3" xfId="4040"/>
    <cellStyle name="20% - Accent2 6 3 2 2 3" xfId="4041"/>
    <cellStyle name="20% - Accent2 6 3 2 2 3 2" xfId="4042"/>
    <cellStyle name="20% - Accent2 6 3 2 2 4" xfId="4043"/>
    <cellStyle name="20% - Accent2 6 3 2 3" xfId="4044"/>
    <cellStyle name="20% - Accent2 6 3 2 3 2" xfId="4045"/>
    <cellStyle name="20% - Accent2 6 3 2 3 2 2" xfId="4046"/>
    <cellStyle name="20% - Accent2 6 3 2 3 3" xfId="4047"/>
    <cellStyle name="20% - Accent2 6 3 2 4" xfId="4048"/>
    <cellStyle name="20% - Accent2 6 3 2 4 2" xfId="4049"/>
    <cellStyle name="20% - Accent2 6 3 2 5" xfId="4050"/>
    <cellStyle name="20% - Accent2 6 3 2 5 2" xfId="4051"/>
    <cellStyle name="20% - Accent2 6 3 2 6" xfId="4052"/>
    <cellStyle name="20% - Accent2 6 3 3" xfId="4053"/>
    <cellStyle name="20% - Accent2 6 3 3 2" xfId="4054"/>
    <cellStyle name="20% - Accent2 6 3 3 2 2" xfId="4055"/>
    <cellStyle name="20% - Accent2 6 3 3 2 2 2" xfId="4056"/>
    <cellStyle name="20% - Accent2 6 3 3 2 2 2 2" xfId="4057"/>
    <cellStyle name="20% - Accent2 6 3 3 2 2 3" xfId="4058"/>
    <cellStyle name="20% - Accent2 6 3 3 2 3" xfId="4059"/>
    <cellStyle name="20% - Accent2 6 3 3 2 3 2" xfId="4060"/>
    <cellStyle name="20% - Accent2 6 3 3 2 4" xfId="4061"/>
    <cellStyle name="20% - Accent2 6 3 3 3" xfId="4062"/>
    <cellStyle name="20% - Accent2 6 3 3 3 2" xfId="4063"/>
    <cellStyle name="20% - Accent2 6 3 3 3 2 2" xfId="4064"/>
    <cellStyle name="20% - Accent2 6 3 3 3 3" xfId="4065"/>
    <cellStyle name="20% - Accent2 6 3 3 4" xfId="4066"/>
    <cellStyle name="20% - Accent2 6 3 3 4 2" xfId="4067"/>
    <cellStyle name="20% - Accent2 6 3 3 5" xfId="4068"/>
    <cellStyle name="20% - Accent2 6 3 3 5 2" xfId="4069"/>
    <cellStyle name="20% - Accent2 6 3 3 6" xfId="4070"/>
    <cellStyle name="20% - Accent2 6 3 4" xfId="4071"/>
    <cellStyle name="20% - Accent2 6 3 4 2" xfId="4072"/>
    <cellStyle name="20% - Accent2 6 3 4 2 2" xfId="4073"/>
    <cellStyle name="20% - Accent2 6 3 4 2 2 2" xfId="4074"/>
    <cellStyle name="20% - Accent2 6 3 4 2 3" xfId="4075"/>
    <cellStyle name="20% - Accent2 6 3 4 3" xfId="4076"/>
    <cellStyle name="20% - Accent2 6 3 4 3 2" xfId="4077"/>
    <cellStyle name="20% - Accent2 6 3 4 4" xfId="4078"/>
    <cellStyle name="20% - Accent2 6 3 5" xfId="4079"/>
    <cellStyle name="20% - Accent2 6 3 5 2" xfId="4080"/>
    <cellStyle name="20% - Accent2 6 3 5 2 2" xfId="4081"/>
    <cellStyle name="20% - Accent2 6 3 5 3" xfId="4082"/>
    <cellStyle name="20% - Accent2 6 3 6" xfId="4083"/>
    <cellStyle name="20% - Accent2 6 3 6 2" xfId="4084"/>
    <cellStyle name="20% - Accent2 6 3 7" xfId="4085"/>
    <cellStyle name="20% - Accent2 6 3 7 2" xfId="4086"/>
    <cellStyle name="20% - Accent2 6 3 8" xfId="4087"/>
    <cellStyle name="20% - Accent2 6 4" xfId="4088"/>
    <cellStyle name="20% - Accent2 6 4 2" xfId="4089"/>
    <cellStyle name="20% - Accent2 6 4 2 2" xfId="4090"/>
    <cellStyle name="20% - Accent2 6 4 2 2 2" xfId="4091"/>
    <cellStyle name="20% - Accent2 6 4 2 2 2 2" xfId="4092"/>
    <cellStyle name="20% - Accent2 6 4 2 2 3" xfId="4093"/>
    <cellStyle name="20% - Accent2 6 4 2 3" xfId="4094"/>
    <cellStyle name="20% - Accent2 6 4 2 3 2" xfId="4095"/>
    <cellStyle name="20% - Accent2 6 4 2 4" xfId="4096"/>
    <cellStyle name="20% - Accent2 6 4 3" xfId="4097"/>
    <cellStyle name="20% - Accent2 6 4 3 2" xfId="4098"/>
    <cellStyle name="20% - Accent2 6 4 3 2 2" xfId="4099"/>
    <cellStyle name="20% - Accent2 6 4 3 3" xfId="4100"/>
    <cellStyle name="20% - Accent2 6 4 4" xfId="4101"/>
    <cellStyle name="20% - Accent2 6 4 4 2" xfId="4102"/>
    <cellStyle name="20% - Accent2 6 4 5" xfId="4103"/>
    <cellStyle name="20% - Accent2 6 4 5 2" xfId="4104"/>
    <cellStyle name="20% - Accent2 6 4 6" xfId="4105"/>
    <cellStyle name="20% - Accent2 6 5" xfId="4106"/>
    <cellStyle name="20% - Accent2 6 5 2" xfId="4107"/>
    <cellStyle name="20% - Accent2 6 5 2 2" xfId="4108"/>
    <cellStyle name="20% - Accent2 6 5 2 2 2" xfId="4109"/>
    <cellStyle name="20% - Accent2 6 5 2 2 2 2" xfId="4110"/>
    <cellStyle name="20% - Accent2 6 5 2 2 3" xfId="4111"/>
    <cellStyle name="20% - Accent2 6 5 2 3" xfId="4112"/>
    <cellStyle name="20% - Accent2 6 5 2 3 2" xfId="4113"/>
    <cellStyle name="20% - Accent2 6 5 2 4" xfId="4114"/>
    <cellStyle name="20% - Accent2 6 5 3" xfId="4115"/>
    <cellStyle name="20% - Accent2 6 5 3 2" xfId="4116"/>
    <cellStyle name="20% - Accent2 6 5 3 2 2" xfId="4117"/>
    <cellStyle name="20% - Accent2 6 5 3 3" xfId="4118"/>
    <cellStyle name="20% - Accent2 6 5 4" xfId="4119"/>
    <cellStyle name="20% - Accent2 6 5 4 2" xfId="4120"/>
    <cellStyle name="20% - Accent2 6 5 5" xfId="4121"/>
    <cellStyle name="20% - Accent2 6 5 5 2" xfId="4122"/>
    <cellStyle name="20% - Accent2 6 5 6" xfId="4123"/>
    <cellStyle name="20% - Accent2 6 6" xfId="4124"/>
    <cellStyle name="20% - Accent2 6 6 2" xfId="4125"/>
    <cellStyle name="20% - Accent2 6 6 2 2" xfId="4126"/>
    <cellStyle name="20% - Accent2 6 6 2 2 2" xfId="4127"/>
    <cellStyle name="20% - Accent2 6 6 2 2 2 2" xfId="4128"/>
    <cellStyle name="20% - Accent2 6 6 2 2 3" xfId="4129"/>
    <cellStyle name="20% - Accent2 6 6 2 3" xfId="4130"/>
    <cellStyle name="20% - Accent2 6 6 2 3 2" xfId="4131"/>
    <cellStyle name="20% - Accent2 6 6 2 4" xfId="4132"/>
    <cellStyle name="20% - Accent2 6 6 3" xfId="4133"/>
    <cellStyle name="20% - Accent2 6 6 3 2" xfId="4134"/>
    <cellStyle name="20% - Accent2 6 6 3 2 2" xfId="4135"/>
    <cellStyle name="20% - Accent2 6 6 3 3" xfId="4136"/>
    <cellStyle name="20% - Accent2 6 6 4" xfId="4137"/>
    <cellStyle name="20% - Accent2 6 6 4 2" xfId="4138"/>
    <cellStyle name="20% - Accent2 6 6 5" xfId="4139"/>
    <cellStyle name="20% - Accent2 6 6 5 2" xfId="4140"/>
    <cellStyle name="20% - Accent2 6 6 6" xfId="4141"/>
    <cellStyle name="20% - Accent2 6 7" xfId="4142"/>
    <cellStyle name="20% - Accent2 6 7 2" xfId="4143"/>
    <cellStyle name="20% - Accent2 6 7 2 2" xfId="4144"/>
    <cellStyle name="20% - Accent2 6 7 2 2 2" xfId="4145"/>
    <cellStyle name="20% - Accent2 6 7 2 3" xfId="4146"/>
    <cellStyle name="20% - Accent2 6 7 3" xfId="4147"/>
    <cellStyle name="20% - Accent2 6 7 3 2" xfId="4148"/>
    <cellStyle name="20% - Accent2 6 7 4" xfId="4149"/>
    <cellStyle name="20% - Accent2 6 8" xfId="4150"/>
    <cellStyle name="20% - Accent2 6 8 2" xfId="4151"/>
    <cellStyle name="20% - Accent2 6 8 2 2" xfId="4152"/>
    <cellStyle name="20% - Accent2 6 8 3" xfId="4153"/>
    <cellStyle name="20% - Accent2 6 9" xfId="4154"/>
    <cellStyle name="20% - Accent2 6 9 2" xfId="4155"/>
    <cellStyle name="20% - Accent2 7" xfId="4156"/>
    <cellStyle name="20% - Accent2 7 10" xfId="4157"/>
    <cellStyle name="20% - Accent2 7 10 2" xfId="4158"/>
    <cellStyle name="20% - Accent2 7 11" xfId="4159"/>
    <cellStyle name="20% - Accent2 7 2" xfId="4160"/>
    <cellStyle name="20% - Accent2 7 2 2" xfId="4161"/>
    <cellStyle name="20% - Accent2 7 2 2 2" xfId="4162"/>
    <cellStyle name="20% - Accent2 7 2 2 2 2" xfId="4163"/>
    <cellStyle name="20% - Accent2 7 2 2 2 2 2" xfId="4164"/>
    <cellStyle name="20% - Accent2 7 2 2 2 2 2 2" xfId="4165"/>
    <cellStyle name="20% - Accent2 7 2 2 2 2 3" xfId="4166"/>
    <cellStyle name="20% - Accent2 7 2 2 2 3" xfId="4167"/>
    <cellStyle name="20% - Accent2 7 2 2 2 3 2" xfId="4168"/>
    <cellStyle name="20% - Accent2 7 2 2 2 4" xfId="4169"/>
    <cellStyle name="20% - Accent2 7 2 2 3" xfId="4170"/>
    <cellStyle name="20% - Accent2 7 2 2 3 2" xfId="4171"/>
    <cellStyle name="20% - Accent2 7 2 2 3 2 2" xfId="4172"/>
    <cellStyle name="20% - Accent2 7 2 2 3 3" xfId="4173"/>
    <cellStyle name="20% - Accent2 7 2 2 4" xfId="4174"/>
    <cellStyle name="20% - Accent2 7 2 2 4 2" xfId="4175"/>
    <cellStyle name="20% - Accent2 7 2 2 5" xfId="4176"/>
    <cellStyle name="20% - Accent2 7 2 2 5 2" xfId="4177"/>
    <cellStyle name="20% - Accent2 7 2 2 6" xfId="4178"/>
    <cellStyle name="20% - Accent2 7 2 3" xfId="4179"/>
    <cellStyle name="20% - Accent2 7 2 3 2" xfId="4180"/>
    <cellStyle name="20% - Accent2 7 2 3 2 2" xfId="4181"/>
    <cellStyle name="20% - Accent2 7 2 3 2 2 2" xfId="4182"/>
    <cellStyle name="20% - Accent2 7 2 3 2 2 2 2" xfId="4183"/>
    <cellStyle name="20% - Accent2 7 2 3 2 2 3" xfId="4184"/>
    <cellStyle name="20% - Accent2 7 2 3 2 3" xfId="4185"/>
    <cellStyle name="20% - Accent2 7 2 3 2 3 2" xfId="4186"/>
    <cellStyle name="20% - Accent2 7 2 3 2 4" xfId="4187"/>
    <cellStyle name="20% - Accent2 7 2 3 3" xfId="4188"/>
    <cellStyle name="20% - Accent2 7 2 3 3 2" xfId="4189"/>
    <cellStyle name="20% - Accent2 7 2 3 3 2 2" xfId="4190"/>
    <cellStyle name="20% - Accent2 7 2 3 3 3" xfId="4191"/>
    <cellStyle name="20% - Accent2 7 2 3 4" xfId="4192"/>
    <cellStyle name="20% - Accent2 7 2 3 4 2" xfId="4193"/>
    <cellStyle name="20% - Accent2 7 2 3 5" xfId="4194"/>
    <cellStyle name="20% - Accent2 7 2 3 5 2" xfId="4195"/>
    <cellStyle name="20% - Accent2 7 2 3 6" xfId="4196"/>
    <cellStyle name="20% - Accent2 7 2 4" xfId="4197"/>
    <cellStyle name="20% - Accent2 7 2 4 2" xfId="4198"/>
    <cellStyle name="20% - Accent2 7 2 4 2 2" xfId="4199"/>
    <cellStyle name="20% - Accent2 7 2 4 2 2 2" xfId="4200"/>
    <cellStyle name="20% - Accent2 7 2 4 2 3" xfId="4201"/>
    <cellStyle name="20% - Accent2 7 2 4 3" xfId="4202"/>
    <cellStyle name="20% - Accent2 7 2 4 3 2" xfId="4203"/>
    <cellStyle name="20% - Accent2 7 2 4 4" xfId="4204"/>
    <cellStyle name="20% - Accent2 7 2 5" xfId="4205"/>
    <cellStyle name="20% - Accent2 7 2 5 2" xfId="4206"/>
    <cellStyle name="20% - Accent2 7 2 5 2 2" xfId="4207"/>
    <cellStyle name="20% - Accent2 7 2 5 3" xfId="4208"/>
    <cellStyle name="20% - Accent2 7 2 6" xfId="4209"/>
    <cellStyle name="20% - Accent2 7 2 6 2" xfId="4210"/>
    <cellStyle name="20% - Accent2 7 2 7" xfId="4211"/>
    <cellStyle name="20% - Accent2 7 2 7 2" xfId="4212"/>
    <cellStyle name="20% - Accent2 7 2 8" xfId="4213"/>
    <cellStyle name="20% - Accent2 7 3" xfId="4214"/>
    <cellStyle name="20% - Accent2 7 3 2" xfId="4215"/>
    <cellStyle name="20% - Accent2 7 3 2 2" xfId="4216"/>
    <cellStyle name="20% - Accent2 7 3 2 2 2" xfId="4217"/>
    <cellStyle name="20% - Accent2 7 3 2 2 2 2" xfId="4218"/>
    <cellStyle name="20% - Accent2 7 3 2 2 2 2 2" xfId="4219"/>
    <cellStyle name="20% - Accent2 7 3 2 2 2 3" xfId="4220"/>
    <cellStyle name="20% - Accent2 7 3 2 2 3" xfId="4221"/>
    <cellStyle name="20% - Accent2 7 3 2 2 3 2" xfId="4222"/>
    <cellStyle name="20% - Accent2 7 3 2 2 4" xfId="4223"/>
    <cellStyle name="20% - Accent2 7 3 2 3" xfId="4224"/>
    <cellStyle name="20% - Accent2 7 3 2 3 2" xfId="4225"/>
    <cellStyle name="20% - Accent2 7 3 2 3 2 2" xfId="4226"/>
    <cellStyle name="20% - Accent2 7 3 2 3 3" xfId="4227"/>
    <cellStyle name="20% - Accent2 7 3 2 4" xfId="4228"/>
    <cellStyle name="20% - Accent2 7 3 2 4 2" xfId="4229"/>
    <cellStyle name="20% - Accent2 7 3 2 5" xfId="4230"/>
    <cellStyle name="20% - Accent2 7 3 2 5 2" xfId="4231"/>
    <cellStyle name="20% - Accent2 7 3 2 6" xfId="4232"/>
    <cellStyle name="20% - Accent2 7 3 3" xfId="4233"/>
    <cellStyle name="20% - Accent2 7 3 3 2" xfId="4234"/>
    <cellStyle name="20% - Accent2 7 3 3 2 2" xfId="4235"/>
    <cellStyle name="20% - Accent2 7 3 3 2 2 2" xfId="4236"/>
    <cellStyle name="20% - Accent2 7 3 3 2 2 2 2" xfId="4237"/>
    <cellStyle name="20% - Accent2 7 3 3 2 2 3" xfId="4238"/>
    <cellStyle name="20% - Accent2 7 3 3 2 3" xfId="4239"/>
    <cellStyle name="20% - Accent2 7 3 3 2 3 2" xfId="4240"/>
    <cellStyle name="20% - Accent2 7 3 3 2 4" xfId="4241"/>
    <cellStyle name="20% - Accent2 7 3 3 3" xfId="4242"/>
    <cellStyle name="20% - Accent2 7 3 3 3 2" xfId="4243"/>
    <cellStyle name="20% - Accent2 7 3 3 3 2 2" xfId="4244"/>
    <cellStyle name="20% - Accent2 7 3 3 3 3" xfId="4245"/>
    <cellStyle name="20% - Accent2 7 3 3 4" xfId="4246"/>
    <cellStyle name="20% - Accent2 7 3 3 4 2" xfId="4247"/>
    <cellStyle name="20% - Accent2 7 3 3 5" xfId="4248"/>
    <cellStyle name="20% - Accent2 7 3 3 5 2" xfId="4249"/>
    <cellStyle name="20% - Accent2 7 3 3 6" xfId="4250"/>
    <cellStyle name="20% - Accent2 7 3 4" xfId="4251"/>
    <cellStyle name="20% - Accent2 7 3 4 2" xfId="4252"/>
    <cellStyle name="20% - Accent2 7 3 4 2 2" xfId="4253"/>
    <cellStyle name="20% - Accent2 7 3 4 2 2 2" xfId="4254"/>
    <cellStyle name="20% - Accent2 7 3 4 2 3" xfId="4255"/>
    <cellStyle name="20% - Accent2 7 3 4 3" xfId="4256"/>
    <cellStyle name="20% - Accent2 7 3 4 3 2" xfId="4257"/>
    <cellStyle name="20% - Accent2 7 3 4 4" xfId="4258"/>
    <cellStyle name="20% - Accent2 7 3 5" xfId="4259"/>
    <cellStyle name="20% - Accent2 7 3 5 2" xfId="4260"/>
    <cellStyle name="20% - Accent2 7 3 5 2 2" xfId="4261"/>
    <cellStyle name="20% - Accent2 7 3 5 3" xfId="4262"/>
    <cellStyle name="20% - Accent2 7 3 6" xfId="4263"/>
    <cellStyle name="20% - Accent2 7 3 6 2" xfId="4264"/>
    <cellStyle name="20% - Accent2 7 3 7" xfId="4265"/>
    <cellStyle name="20% - Accent2 7 3 7 2" xfId="4266"/>
    <cellStyle name="20% - Accent2 7 3 8" xfId="4267"/>
    <cellStyle name="20% - Accent2 7 4" xfId="4268"/>
    <cellStyle name="20% - Accent2 7 4 2" xfId="4269"/>
    <cellStyle name="20% - Accent2 7 4 2 2" xfId="4270"/>
    <cellStyle name="20% - Accent2 7 4 2 2 2" xfId="4271"/>
    <cellStyle name="20% - Accent2 7 4 2 2 2 2" xfId="4272"/>
    <cellStyle name="20% - Accent2 7 4 2 2 3" xfId="4273"/>
    <cellStyle name="20% - Accent2 7 4 2 3" xfId="4274"/>
    <cellStyle name="20% - Accent2 7 4 2 3 2" xfId="4275"/>
    <cellStyle name="20% - Accent2 7 4 2 4" xfId="4276"/>
    <cellStyle name="20% - Accent2 7 4 3" xfId="4277"/>
    <cellStyle name="20% - Accent2 7 4 3 2" xfId="4278"/>
    <cellStyle name="20% - Accent2 7 4 3 2 2" xfId="4279"/>
    <cellStyle name="20% - Accent2 7 4 3 3" xfId="4280"/>
    <cellStyle name="20% - Accent2 7 4 4" xfId="4281"/>
    <cellStyle name="20% - Accent2 7 4 4 2" xfId="4282"/>
    <cellStyle name="20% - Accent2 7 4 5" xfId="4283"/>
    <cellStyle name="20% - Accent2 7 4 5 2" xfId="4284"/>
    <cellStyle name="20% - Accent2 7 4 6" xfId="4285"/>
    <cellStyle name="20% - Accent2 7 5" xfId="4286"/>
    <cellStyle name="20% - Accent2 7 5 2" xfId="4287"/>
    <cellStyle name="20% - Accent2 7 5 2 2" xfId="4288"/>
    <cellStyle name="20% - Accent2 7 5 2 2 2" xfId="4289"/>
    <cellStyle name="20% - Accent2 7 5 2 2 2 2" xfId="4290"/>
    <cellStyle name="20% - Accent2 7 5 2 2 3" xfId="4291"/>
    <cellStyle name="20% - Accent2 7 5 2 3" xfId="4292"/>
    <cellStyle name="20% - Accent2 7 5 2 3 2" xfId="4293"/>
    <cellStyle name="20% - Accent2 7 5 2 4" xfId="4294"/>
    <cellStyle name="20% - Accent2 7 5 3" xfId="4295"/>
    <cellStyle name="20% - Accent2 7 5 3 2" xfId="4296"/>
    <cellStyle name="20% - Accent2 7 5 3 2 2" xfId="4297"/>
    <cellStyle name="20% - Accent2 7 5 3 3" xfId="4298"/>
    <cellStyle name="20% - Accent2 7 5 4" xfId="4299"/>
    <cellStyle name="20% - Accent2 7 5 4 2" xfId="4300"/>
    <cellStyle name="20% - Accent2 7 5 5" xfId="4301"/>
    <cellStyle name="20% - Accent2 7 5 5 2" xfId="4302"/>
    <cellStyle name="20% - Accent2 7 5 6" xfId="4303"/>
    <cellStyle name="20% - Accent2 7 6" xfId="4304"/>
    <cellStyle name="20% - Accent2 7 6 2" xfId="4305"/>
    <cellStyle name="20% - Accent2 7 6 2 2" xfId="4306"/>
    <cellStyle name="20% - Accent2 7 6 2 2 2" xfId="4307"/>
    <cellStyle name="20% - Accent2 7 6 2 2 2 2" xfId="4308"/>
    <cellStyle name="20% - Accent2 7 6 2 2 3" xfId="4309"/>
    <cellStyle name="20% - Accent2 7 6 2 3" xfId="4310"/>
    <cellStyle name="20% - Accent2 7 6 2 3 2" xfId="4311"/>
    <cellStyle name="20% - Accent2 7 6 2 4" xfId="4312"/>
    <cellStyle name="20% - Accent2 7 6 3" xfId="4313"/>
    <cellStyle name="20% - Accent2 7 6 3 2" xfId="4314"/>
    <cellStyle name="20% - Accent2 7 6 3 2 2" xfId="4315"/>
    <cellStyle name="20% - Accent2 7 6 3 3" xfId="4316"/>
    <cellStyle name="20% - Accent2 7 6 4" xfId="4317"/>
    <cellStyle name="20% - Accent2 7 6 4 2" xfId="4318"/>
    <cellStyle name="20% - Accent2 7 6 5" xfId="4319"/>
    <cellStyle name="20% - Accent2 7 6 5 2" xfId="4320"/>
    <cellStyle name="20% - Accent2 7 6 6" xfId="4321"/>
    <cellStyle name="20% - Accent2 7 7" xfId="4322"/>
    <cellStyle name="20% - Accent2 7 7 2" xfId="4323"/>
    <cellStyle name="20% - Accent2 7 7 2 2" xfId="4324"/>
    <cellStyle name="20% - Accent2 7 7 2 2 2" xfId="4325"/>
    <cellStyle name="20% - Accent2 7 7 2 3" xfId="4326"/>
    <cellStyle name="20% - Accent2 7 7 3" xfId="4327"/>
    <cellStyle name="20% - Accent2 7 7 3 2" xfId="4328"/>
    <cellStyle name="20% - Accent2 7 7 4" xfId="4329"/>
    <cellStyle name="20% - Accent2 7 8" xfId="4330"/>
    <cellStyle name="20% - Accent2 7 8 2" xfId="4331"/>
    <cellStyle name="20% - Accent2 7 8 2 2" xfId="4332"/>
    <cellStyle name="20% - Accent2 7 8 3" xfId="4333"/>
    <cellStyle name="20% - Accent2 7 9" xfId="4334"/>
    <cellStyle name="20% - Accent2 7 9 2" xfId="4335"/>
    <cellStyle name="20% - Accent2 8" xfId="4336"/>
    <cellStyle name="20% - Accent2 8 2" xfId="4337"/>
    <cellStyle name="20% - Accent2 8 2 2" xfId="4338"/>
    <cellStyle name="20% - Accent2 8 2 2 2" xfId="4339"/>
    <cellStyle name="20% - Accent2 8 2 2 2 2" xfId="4340"/>
    <cellStyle name="20% - Accent2 8 2 2 2 2 2" xfId="4341"/>
    <cellStyle name="20% - Accent2 8 2 2 2 3" xfId="4342"/>
    <cellStyle name="20% - Accent2 8 2 2 3" xfId="4343"/>
    <cellStyle name="20% - Accent2 8 2 2 3 2" xfId="4344"/>
    <cellStyle name="20% - Accent2 8 2 2 4" xfId="4345"/>
    <cellStyle name="20% - Accent2 8 2 3" xfId="4346"/>
    <cellStyle name="20% - Accent2 8 2 3 2" xfId="4347"/>
    <cellStyle name="20% - Accent2 8 2 3 2 2" xfId="4348"/>
    <cellStyle name="20% - Accent2 8 2 3 3" xfId="4349"/>
    <cellStyle name="20% - Accent2 8 2 4" xfId="4350"/>
    <cellStyle name="20% - Accent2 8 2 4 2" xfId="4351"/>
    <cellStyle name="20% - Accent2 8 2 5" xfId="4352"/>
    <cellStyle name="20% - Accent2 8 2 5 2" xfId="4353"/>
    <cellStyle name="20% - Accent2 8 2 6" xfId="4354"/>
    <cellStyle name="20% - Accent2 8 3" xfId="4355"/>
    <cellStyle name="20% - Accent2 8 3 2" xfId="4356"/>
    <cellStyle name="20% - Accent2 8 3 2 2" xfId="4357"/>
    <cellStyle name="20% - Accent2 8 3 2 2 2" xfId="4358"/>
    <cellStyle name="20% - Accent2 8 3 2 2 2 2" xfId="4359"/>
    <cellStyle name="20% - Accent2 8 3 2 2 3" xfId="4360"/>
    <cellStyle name="20% - Accent2 8 3 2 3" xfId="4361"/>
    <cellStyle name="20% - Accent2 8 3 2 3 2" xfId="4362"/>
    <cellStyle name="20% - Accent2 8 3 2 4" xfId="4363"/>
    <cellStyle name="20% - Accent2 8 3 3" xfId="4364"/>
    <cellStyle name="20% - Accent2 8 3 3 2" xfId="4365"/>
    <cellStyle name="20% - Accent2 8 3 3 2 2" xfId="4366"/>
    <cellStyle name="20% - Accent2 8 3 3 3" xfId="4367"/>
    <cellStyle name="20% - Accent2 8 3 4" xfId="4368"/>
    <cellStyle name="20% - Accent2 8 3 4 2" xfId="4369"/>
    <cellStyle name="20% - Accent2 8 3 5" xfId="4370"/>
    <cellStyle name="20% - Accent2 8 3 5 2" xfId="4371"/>
    <cellStyle name="20% - Accent2 8 3 6" xfId="4372"/>
    <cellStyle name="20% - Accent2 8 4" xfId="4373"/>
    <cellStyle name="20% - Accent2 8 4 2" xfId="4374"/>
    <cellStyle name="20% - Accent2 8 4 2 2" xfId="4375"/>
    <cellStyle name="20% - Accent2 8 4 2 2 2" xfId="4376"/>
    <cellStyle name="20% - Accent2 8 4 2 3" xfId="4377"/>
    <cellStyle name="20% - Accent2 8 4 3" xfId="4378"/>
    <cellStyle name="20% - Accent2 8 4 3 2" xfId="4379"/>
    <cellStyle name="20% - Accent2 8 4 4" xfId="4380"/>
    <cellStyle name="20% - Accent2 8 5" xfId="4381"/>
    <cellStyle name="20% - Accent2 8 5 2" xfId="4382"/>
    <cellStyle name="20% - Accent2 8 5 2 2" xfId="4383"/>
    <cellStyle name="20% - Accent2 8 5 3" xfId="4384"/>
    <cellStyle name="20% - Accent2 8 6" xfId="4385"/>
    <cellStyle name="20% - Accent2 8 6 2" xfId="4386"/>
    <cellStyle name="20% - Accent2 8 7" xfId="4387"/>
    <cellStyle name="20% - Accent2 8 7 2" xfId="4388"/>
    <cellStyle name="20% - Accent2 8 8" xfId="4389"/>
    <cellStyle name="20% - Accent2 9" xfId="4390"/>
    <cellStyle name="20% - Accent2 9 2" xfId="4391"/>
    <cellStyle name="20% - Accent2 9 2 2" xfId="4392"/>
    <cellStyle name="20% - Accent2 9 2 2 2" xfId="4393"/>
    <cellStyle name="20% - Accent2 9 2 2 2 2" xfId="4394"/>
    <cellStyle name="20% - Accent2 9 2 2 2 2 2" xfId="4395"/>
    <cellStyle name="20% - Accent2 9 2 2 2 3" xfId="4396"/>
    <cellStyle name="20% - Accent2 9 2 2 3" xfId="4397"/>
    <cellStyle name="20% - Accent2 9 2 2 3 2" xfId="4398"/>
    <cellStyle name="20% - Accent2 9 2 2 4" xfId="4399"/>
    <cellStyle name="20% - Accent2 9 2 3" xfId="4400"/>
    <cellStyle name="20% - Accent2 9 2 3 2" xfId="4401"/>
    <cellStyle name="20% - Accent2 9 2 3 2 2" xfId="4402"/>
    <cellStyle name="20% - Accent2 9 2 3 3" xfId="4403"/>
    <cellStyle name="20% - Accent2 9 2 4" xfId="4404"/>
    <cellStyle name="20% - Accent2 9 2 4 2" xfId="4405"/>
    <cellStyle name="20% - Accent2 9 2 5" xfId="4406"/>
    <cellStyle name="20% - Accent2 9 2 5 2" xfId="4407"/>
    <cellStyle name="20% - Accent2 9 2 6" xfId="4408"/>
    <cellStyle name="20% - Accent2 9 3" xfId="4409"/>
    <cellStyle name="20% - Accent2 9 3 2" xfId="4410"/>
    <cellStyle name="20% - Accent2 9 3 2 2" xfId="4411"/>
    <cellStyle name="20% - Accent2 9 3 2 2 2" xfId="4412"/>
    <cellStyle name="20% - Accent2 9 3 2 2 2 2" xfId="4413"/>
    <cellStyle name="20% - Accent2 9 3 2 2 3" xfId="4414"/>
    <cellStyle name="20% - Accent2 9 3 2 3" xfId="4415"/>
    <cellStyle name="20% - Accent2 9 3 2 3 2" xfId="4416"/>
    <cellStyle name="20% - Accent2 9 3 2 4" xfId="4417"/>
    <cellStyle name="20% - Accent2 9 3 3" xfId="4418"/>
    <cellStyle name="20% - Accent2 9 3 3 2" xfId="4419"/>
    <cellStyle name="20% - Accent2 9 3 3 2 2" xfId="4420"/>
    <cellStyle name="20% - Accent2 9 3 3 3" xfId="4421"/>
    <cellStyle name="20% - Accent2 9 3 4" xfId="4422"/>
    <cellStyle name="20% - Accent2 9 3 4 2" xfId="4423"/>
    <cellStyle name="20% - Accent2 9 3 5" xfId="4424"/>
    <cellStyle name="20% - Accent2 9 3 5 2" xfId="4425"/>
    <cellStyle name="20% - Accent2 9 3 6" xfId="4426"/>
    <cellStyle name="20% - Accent2 9 4" xfId="4427"/>
    <cellStyle name="20% - Accent2 9 4 2" xfId="4428"/>
    <cellStyle name="20% - Accent2 9 4 2 2" xfId="4429"/>
    <cellStyle name="20% - Accent2 9 4 2 2 2" xfId="4430"/>
    <cellStyle name="20% - Accent2 9 4 2 3" xfId="4431"/>
    <cellStyle name="20% - Accent2 9 4 3" xfId="4432"/>
    <cellStyle name="20% - Accent2 9 4 3 2" xfId="4433"/>
    <cellStyle name="20% - Accent2 9 4 4" xfId="4434"/>
    <cellStyle name="20% - Accent2 9 5" xfId="4435"/>
    <cellStyle name="20% - Accent2 9 5 2" xfId="4436"/>
    <cellStyle name="20% - Accent2 9 5 2 2" xfId="4437"/>
    <cellStyle name="20% - Accent2 9 5 3" xfId="4438"/>
    <cellStyle name="20% - Accent2 9 6" xfId="4439"/>
    <cellStyle name="20% - Accent2 9 6 2" xfId="4440"/>
    <cellStyle name="20% - Accent2 9 7" xfId="4441"/>
    <cellStyle name="20% - Accent2 9 7 2" xfId="4442"/>
    <cellStyle name="20% - Accent2 9 8" xfId="4443"/>
    <cellStyle name="20% - Accent3 10" xfId="4444"/>
    <cellStyle name="20% - Accent3 10 2" xfId="4445"/>
    <cellStyle name="20% - Accent3 10 2 2" xfId="4446"/>
    <cellStyle name="20% - Accent3 10 2 2 2" xfId="4447"/>
    <cellStyle name="20% - Accent3 10 2 2 2 2" xfId="4448"/>
    <cellStyle name="20% - Accent3 10 2 2 3" xfId="4449"/>
    <cellStyle name="20% - Accent3 10 2 3" xfId="4450"/>
    <cellStyle name="20% - Accent3 10 2 3 2" xfId="4451"/>
    <cellStyle name="20% - Accent3 10 2 4" xfId="4452"/>
    <cellStyle name="20% - Accent3 10 3" xfId="4453"/>
    <cellStyle name="20% - Accent3 10 3 2" xfId="4454"/>
    <cellStyle name="20% - Accent3 10 3 2 2" xfId="4455"/>
    <cellStyle name="20% - Accent3 10 3 3" xfId="4456"/>
    <cellStyle name="20% - Accent3 10 4" xfId="4457"/>
    <cellStyle name="20% - Accent3 10 4 2" xfId="4458"/>
    <cellStyle name="20% - Accent3 10 5" xfId="4459"/>
    <cellStyle name="20% - Accent3 10 5 2" xfId="4460"/>
    <cellStyle name="20% - Accent3 10 6" xfId="4461"/>
    <cellStyle name="20% - Accent3 11" xfId="4462"/>
    <cellStyle name="20% - Accent3 11 2" xfId="4463"/>
    <cellStyle name="20% - Accent3 11 2 2" xfId="4464"/>
    <cellStyle name="20% - Accent3 11 2 2 2" xfId="4465"/>
    <cellStyle name="20% - Accent3 11 2 2 2 2" xfId="4466"/>
    <cellStyle name="20% - Accent3 11 2 2 3" xfId="4467"/>
    <cellStyle name="20% - Accent3 11 2 3" xfId="4468"/>
    <cellStyle name="20% - Accent3 11 2 3 2" xfId="4469"/>
    <cellStyle name="20% - Accent3 11 2 4" xfId="4470"/>
    <cellStyle name="20% - Accent3 11 3" xfId="4471"/>
    <cellStyle name="20% - Accent3 11 3 2" xfId="4472"/>
    <cellStyle name="20% - Accent3 11 3 2 2" xfId="4473"/>
    <cellStyle name="20% - Accent3 11 3 3" xfId="4474"/>
    <cellStyle name="20% - Accent3 11 4" xfId="4475"/>
    <cellStyle name="20% - Accent3 11 4 2" xfId="4476"/>
    <cellStyle name="20% - Accent3 11 5" xfId="4477"/>
    <cellStyle name="20% - Accent3 11 5 2" xfId="4478"/>
    <cellStyle name="20% - Accent3 11 6" xfId="4479"/>
    <cellStyle name="20% - Accent3 12" xfId="4480"/>
    <cellStyle name="20% - Accent3 12 2" xfId="4481"/>
    <cellStyle name="20% - Accent3 12 2 2" xfId="4482"/>
    <cellStyle name="20% - Accent3 12 2 2 2" xfId="4483"/>
    <cellStyle name="20% - Accent3 12 2 2 2 2" xfId="4484"/>
    <cellStyle name="20% - Accent3 12 2 2 3" xfId="4485"/>
    <cellStyle name="20% - Accent3 12 2 3" xfId="4486"/>
    <cellStyle name="20% - Accent3 12 2 3 2" xfId="4487"/>
    <cellStyle name="20% - Accent3 12 2 4" xfId="4488"/>
    <cellStyle name="20% - Accent3 12 3" xfId="4489"/>
    <cellStyle name="20% - Accent3 12 3 2" xfId="4490"/>
    <cellStyle name="20% - Accent3 12 3 2 2" xfId="4491"/>
    <cellStyle name="20% - Accent3 12 3 3" xfId="4492"/>
    <cellStyle name="20% - Accent3 12 4" xfId="4493"/>
    <cellStyle name="20% - Accent3 12 4 2" xfId="4494"/>
    <cellStyle name="20% - Accent3 12 5" xfId="4495"/>
    <cellStyle name="20% - Accent3 12 5 2" xfId="4496"/>
    <cellStyle name="20% - Accent3 12 6" xfId="4497"/>
    <cellStyle name="20% - Accent3 13" xfId="4498"/>
    <cellStyle name="20% - Accent3 13 2" xfId="4499"/>
    <cellStyle name="20% - Accent3 13 2 2" xfId="4500"/>
    <cellStyle name="20% - Accent3 13 2 2 2" xfId="4501"/>
    <cellStyle name="20% - Accent3 13 2 2 2 2" xfId="4502"/>
    <cellStyle name="20% - Accent3 13 2 2 3" xfId="4503"/>
    <cellStyle name="20% - Accent3 13 2 3" xfId="4504"/>
    <cellStyle name="20% - Accent3 13 2 3 2" xfId="4505"/>
    <cellStyle name="20% - Accent3 13 2 4" xfId="4506"/>
    <cellStyle name="20% - Accent3 13 3" xfId="4507"/>
    <cellStyle name="20% - Accent3 13 3 2" xfId="4508"/>
    <cellStyle name="20% - Accent3 13 3 2 2" xfId="4509"/>
    <cellStyle name="20% - Accent3 13 3 3" xfId="4510"/>
    <cellStyle name="20% - Accent3 13 4" xfId="4511"/>
    <cellStyle name="20% - Accent3 13 4 2" xfId="4512"/>
    <cellStyle name="20% - Accent3 13 5" xfId="4513"/>
    <cellStyle name="20% - Accent3 13 5 2" xfId="4514"/>
    <cellStyle name="20% - Accent3 13 6" xfId="4515"/>
    <cellStyle name="20% - Accent3 14" xfId="4516"/>
    <cellStyle name="20% - Accent3 14 2" xfId="4517"/>
    <cellStyle name="20% - Accent3 14 2 2" xfId="4518"/>
    <cellStyle name="20% - Accent3 14 2 2 2" xfId="4519"/>
    <cellStyle name="20% - Accent3 14 2 3" xfId="4520"/>
    <cellStyle name="20% - Accent3 14 3" xfId="4521"/>
    <cellStyle name="20% - Accent3 14 3 2" xfId="4522"/>
    <cellStyle name="20% - Accent3 14 4" xfId="4523"/>
    <cellStyle name="20% - Accent3 15" xfId="4524"/>
    <cellStyle name="20% - Accent3 15 2" xfId="4525"/>
    <cellStyle name="20% - Accent3 15 2 2" xfId="4526"/>
    <cellStyle name="20% - Accent3 15 3" xfId="4527"/>
    <cellStyle name="20% - Accent3 16" xfId="4528"/>
    <cellStyle name="20% - Accent3 16 2" xfId="4529"/>
    <cellStyle name="20% - Accent3 17" xfId="4530"/>
    <cellStyle name="20% - Accent3 17 2" xfId="4531"/>
    <cellStyle name="20% - Accent3 18" xfId="4532"/>
    <cellStyle name="20% - Accent3 2" xfId="4533"/>
    <cellStyle name="20% - Accent3 2 2" xfId="4534"/>
    <cellStyle name="20% - Accent3 3" xfId="4535"/>
    <cellStyle name="20% - Accent3 3 10" xfId="4536"/>
    <cellStyle name="20% - Accent3 3 10 2" xfId="4537"/>
    <cellStyle name="20% - Accent3 3 10 2 2" xfId="4538"/>
    <cellStyle name="20% - Accent3 3 10 2 2 2" xfId="4539"/>
    <cellStyle name="20% - Accent3 3 10 2 2 2 2" xfId="4540"/>
    <cellStyle name="20% - Accent3 3 10 2 2 3" xfId="4541"/>
    <cellStyle name="20% - Accent3 3 10 2 3" xfId="4542"/>
    <cellStyle name="20% - Accent3 3 10 2 3 2" xfId="4543"/>
    <cellStyle name="20% - Accent3 3 10 2 4" xfId="4544"/>
    <cellStyle name="20% - Accent3 3 10 3" xfId="4545"/>
    <cellStyle name="20% - Accent3 3 10 3 2" xfId="4546"/>
    <cellStyle name="20% - Accent3 3 10 3 2 2" xfId="4547"/>
    <cellStyle name="20% - Accent3 3 10 3 3" xfId="4548"/>
    <cellStyle name="20% - Accent3 3 10 4" xfId="4549"/>
    <cellStyle name="20% - Accent3 3 10 4 2" xfId="4550"/>
    <cellStyle name="20% - Accent3 3 10 5" xfId="4551"/>
    <cellStyle name="20% - Accent3 3 10 5 2" xfId="4552"/>
    <cellStyle name="20% - Accent3 3 10 6" xfId="4553"/>
    <cellStyle name="20% - Accent3 3 11" xfId="4554"/>
    <cellStyle name="20% - Accent3 3 11 2" xfId="4555"/>
    <cellStyle name="20% - Accent3 3 11 2 2" xfId="4556"/>
    <cellStyle name="20% - Accent3 3 11 2 2 2" xfId="4557"/>
    <cellStyle name="20% - Accent3 3 11 2 2 2 2" xfId="4558"/>
    <cellStyle name="20% - Accent3 3 11 2 2 3" xfId="4559"/>
    <cellStyle name="20% - Accent3 3 11 2 3" xfId="4560"/>
    <cellStyle name="20% - Accent3 3 11 2 3 2" xfId="4561"/>
    <cellStyle name="20% - Accent3 3 11 2 4" xfId="4562"/>
    <cellStyle name="20% - Accent3 3 11 3" xfId="4563"/>
    <cellStyle name="20% - Accent3 3 11 3 2" xfId="4564"/>
    <cellStyle name="20% - Accent3 3 11 3 2 2" xfId="4565"/>
    <cellStyle name="20% - Accent3 3 11 3 3" xfId="4566"/>
    <cellStyle name="20% - Accent3 3 11 4" xfId="4567"/>
    <cellStyle name="20% - Accent3 3 11 4 2" xfId="4568"/>
    <cellStyle name="20% - Accent3 3 11 5" xfId="4569"/>
    <cellStyle name="20% - Accent3 3 11 5 2" xfId="4570"/>
    <cellStyle name="20% - Accent3 3 11 6" xfId="4571"/>
    <cellStyle name="20% - Accent3 3 12" xfId="4572"/>
    <cellStyle name="20% - Accent3 3 12 2" xfId="4573"/>
    <cellStyle name="20% - Accent3 3 12 2 2" xfId="4574"/>
    <cellStyle name="20% - Accent3 3 12 2 2 2" xfId="4575"/>
    <cellStyle name="20% - Accent3 3 12 2 3" xfId="4576"/>
    <cellStyle name="20% - Accent3 3 12 3" xfId="4577"/>
    <cellStyle name="20% - Accent3 3 12 3 2" xfId="4578"/>
    <cellStyle name="20% - Accent3 3 12 4" xfId="4579"/>
    <cellStyle name="20% - Accent3 3 13" xfId="4580"/>
    <cellStyle name="20% - Accent3 3 13 2" xfId="4581"/>
    <cellStyle name="20% - Accent3 3 13 2 2" xfId="4582"/>
    <cellStyle name="20% - Accent3 3 13 3" xfId="4583"/>
    <cellStyle name="20% - Accent3 3 13 4" xfId="4584"/>
    <cellStyle name="20% - Accent3 3 14" xfId="4585"/>
    <cellStyle name="20% - Accent3 3 14 2" xfId="4586"/>
    <cellStyle name="20% - Accent3 3 15" xfId="4587"/>
    <cellStyle name="20% - Accent3 3 15 2" xfId="4588"/>
    <cellStyle name="20% - Accent3 3 16" xfId="4589"/>
    <cellStyle name="20% - Accent3 3 2" xfId="4590"/>
    <cellStyle name="20% - Accent3 3 2 10" xfId="4591"/>
    <cellStyle name="20% - Accent3 3 2 10 2" xfId="4592"/>
    <cellStyle name="20% - Accent3 3 2 10 2 2" xfId="4593"/>
    <cellStyle name="20% - Accent3 3 2 10 2 2 2" xfId="4594"/>
    <cellStyle name="20% - Accent3 3 2 10 2 2 2 2" xfId="4595"/>
    <cellStyle name="20% - Accent3 3 2 10 2 2 3" xfId="4596"/>
    <cellStyle name="20% - Accent3 3 2 10 2 3" xfId="4597"/>
    <cellStyle name="20% - Accent3 3 2 10 2 3 2" xfId="4598"/>
    <cellStyle name="20% - Accent3 3 2 10 2 4" xfId="4599"/>
    <cellStyle name="20% - Accent3 3 2 10 3" xfId="4600"/>
    <cellStyle name="20% - Accent3 3 2 10 3 2" xfId="4601"/>
    <cellStyle name="20% - Accent3 3 2 10 3 2 2" xfId="4602"/>
    <cellStyle name="20% - Accent3 3 2 10 3 3" xfId="4603"/>
    <cellStyle name="20% - Accent3 3 2 10 4" xfId="4604"/>
    <cellStyle name="20% - Accent3 3 2 10 4 2" xfId="4605"/>
    <cellStyle name="20% - Accent3 3 2 10 5" xfId="4606"/>
    <cellStyle name="20% - Accent3 3 2 10 5 2" xfId="4607"/>
    <cellStyle name="20% - Accent3 3 2 10 6" xfId="4608"/>
    <cellStyle name="20% - Accent3 3 2 11" xfId="4609"/>
    <cellStyle name="20% - Accent3 3 2 11 2" xfId="4610"/>
    <cellStyle name="20% - Accent3 3 2 11 2 2" xfId="4611"/>
    <cellStyle name="20% - Accent3 3 2 11 2 2 2" xfId="4612"/>
    <cellStyle name="20% - Accent3 3 2 11 2 3" xfId="4613"/>
    <cellStyle name="20% - Accent3 3 2 11 3" xfId="4614"/>
    <cellStyle name="20% - Accent3 3 2 11 3 2" xfId="4615"/>
    <cellStyle name="20% - Accent3 3 2 11 4" xfId="4616"/>
    <cellStyle name="20% - Accent3 3 2 12" xfId="4617"/>
    <cellStyle name="20% - Accent3 3 2 12 2" xfId="4618"/>
    <cellStyle name="20% - Accent3 3 2 12 2 2" xfId="4619"/>
    <cellStyle name="20% - Accent3 3 2 12 3" xfId="4620"/>
    <cellStyle name="20% - Accent3 3 2 13" xfId="4621"/>
    <cellStyle name="20% - Accent3 3 2 13 2" xfId="4622"/>
    <cellStyle name="20% - Accent3 3 2 14" xfId="4623"/>
    <cellStyle name="20% - Accent3 3 2 14 2" xfId="4624"/>
    <cellStyle name="20% - Accent3 3 2 15" xfId="4625"/>
    <cellStyle name="20% - Accent3 3 2 2" xfId="4626"/>
    <cellStyle name="20% - Accent3 3 2 2 10" xfId="4627"/>
    <cellStyle name="20% - Accent3 3 2 2 10 2" xfId="4628"/>
    <cellStyle name="20% - Accent3 3 2 2 11" xfId="4629"/>
    <cellStyle name="20% - Accent3 3 2 2 2" xfId="4630"/>
    <cellStyle name="20% - Accent3 3 2 2 2 2" xfId="4631"/>
    <cellStyle name="20% - Accent3 3 2 2 2 2 2" xfId="4632"/>
    <cellStyle name="20% - Accent3 3 2 2 2 2 2 2" xfId="4633"/>
    <cellStyle name="20% - Accent3 3 2 2 2 2 2 2 2" xfId="4634"/>
    <cellStyle name="20% - Accent3 3 2 2 2 2 2 2 2 2" xfId="4635"/>
    <cellStyle name="20% - Accent3 3 2 2 2 2 2 2 3" xfId="4636"/>
    <cellStyle name="20% - Accent3 3 2 2 2 2 2 3" xfId="4637"/>
    <cellStyle name="20% - Accent3 3 2 2 2 2 2 3 2" xfId="4638"/>
    <cellStyle name="20% - Accent3 3 2 2 2 2 2 4" xfId="4639"/>
    <cellStyle name="20% - Accent3 3 2 2 2 2 3" xfId="4640"/>
    <cellStyle name="20% - Accent3 3 2 2 2 2 3 2" xfId="4641"/>
    <cellStyle name="20% - Accent3 3 2 2 2 2 3 2 2" xfId="4642"/>
    <cellStyle name="20% - Accent3 3 2 2 2 2 3 3" xfId="4643"/>
    <cellStyle name="20% - Accent3 3 2 2 2 2 4" xfId="4644"/>
    <cellStyle name="20% - Accent3 3 2 2 2 2 4 2" xfId="4645"/>
    <cellStyle name="20% - Accent3 3 2 2 2 2 5" xfId="4646"/>
    <cellStyle name="20% - Accent3 3 2 2 2 2 5 2" xfId="4647"/>
    <cellStyle name="20% - Accent3 3 2 2 2 2 6" xfId="4648"/>
    <cellStyle name="20% - Accent3 3 2 2 2 3" xfId="4649"/>
    <cellStyle name="20% - Accent3 3 2 2 2 3 2" xfId="4650"/>
    <cellStyle name="20% - Accent3 3 2 2 2 3 2 2" xfId="4651"/>
    <cellStyle name="20% - Accent3 3 2 2 2 3 2 2 2" xfId="4652"/>
    <cellStyle name="20% - Accent3 3 2 2 2 3 2 2 2 2" xfId="4653"/>
    <cellStyle name="20% - Accent3 3 2 2 2 3 2 2 3" xfId="4654"/>
    <cellStyle name="20% - Accent3 3 2 2 2 3 2 3" xfId="4655"/>
    <cellStyle name="20% - Accent3 3 2 2 2 3 2 3 2" xfId="4656"/>
    <cellStyle name="20% - Accent3 3 2 2 2 3 2 4" xfId="4657"/>
    <cellStyle name="20% - Accent3 3 2 2 2 3 3" xfId="4658"/>
    <cellStyle name="20% - Accent3 3 2 2 2 3 3 2" xfId="4659"/>
    <cellStyle name="20% - Accent3 3 2 2 2 3 3 2 2" xfId="4660"/>
    <cellStyle name="20% - Accent3 3 2 2 2 3 3 3" xfId="4661"/>
    <cellStyle name="20% - Accent3 3 2 2 2 3 4" xfId="4662"/>
    <cellStyle name="20% - Accent3 3 2 2 2 3 4 2" xfId="4663"/>
    <cellStyle name="20% - Accent3 3 2 2 2 3 5" xfId="4664"/>
    <cellStyle name="20% - Accent3 3 2 2 2 3 5 2" xfId="4665"/>
    <cellStyle name="20% - Accent3 3 2 2 2 3 6" xfId="4666"/>
    <cellStyle name="20% - Accent3 3 2 2 2 4" xfId="4667"/>
    <cellStyle name="20% - Accent3 3 2 2 2 4 2" xfId="4668"/>
    <cellStyle name="20% - Accent3 3 2 2 2 4 2 2" xfId="4669"/>
    <cellStyle name="20% - Accent3 3 2 2 2 4 2 2 2" xfId="4670"/>
    <cellStyle name="20% - Accent3 3 2 2 2 4 2 3" xfId="4671"/>
    <cellStyle name="20% - Accent3 3 2 2 2 4 3" xfId="4672"/>
    <cellStyle name="20% - Accent3 3 2 2 2 4 3 2" xfId="4673"/>
    <cellStyle name="20% - Accent3 3 2 2 2 4 4" xfId="4674"/>
    <cellStyle name="20% - Accent3 3 2 2 2 5" xfId="4675"/>
    <cellStyle name="20% - Accent3 3 2 2 2 5 2" xfId="4676"/>
    <cellStyle name="20% - Accent3 3 2 2 2 5 2 2" xfId="4677"/>
    <cellStyle name="20% - Accent3 3 2 2 2 5 3" xfId="4678"/>
    <cellStyle name="20% - Accent3 3 2 2 2 6" xfId="4679"/>
    <cellStyle name="20% - Accent3 3 2 2 2 6 2" xfId="4680"/>
    <cellStyle name="20% - Accent3 3 2 2 2 7" xfId="4681"/>
    <cellStyle name="20% - Accent3 3 2 2 2 7 2" xfId="4682"/>
    <cellStyle name="20% - Accent3 3 2 2 2 8" xfId="4683"/>
    <cellStyle name="20% - Accent3 3 2 2 3" xfId="4684"/>
    <cellStyle name="20% - Accent3 3 2 2 3 2" xfId="4685"/>
    <cellStyle name="20% - Accent3 3 2 2 3 2 2" xfId="4686"/>
    <cellStyle name="20% - Accent3 3 2 2 3 2 2 2" xfId="4687"/>
    <cellStyle name="20% - Accent3 3 2 2 3 2 2 2 2" xfId="4688"/>
    <cellStyle name="20% - Accent3 3 2 2 3 2 2 2 2 2" xfId="4689"/>
    <cellStyle name="20% - Accent3 3 2 2 3 2 2 2 3" xfId="4690"/>
    <cellStyle name="20% - Accent3 3 2 2 3 2 2 3" xfId="4691"/>
    <cellStyle name="20% - Accent3 3 2 2 3 2 2 3 2" xfId="4692"/>
    <cellStyle name="20% - Accent3 3 2 2 3 2 2 4" xfId="4693"/>
    <cellStyle name="20% - Accent3 3 2 2 3 2 3" xfId="4694"/>
    <cellStyle name="20% - Accent3 3 2 2 3 2 3 2" xfId="4695"/>
    <cellStyle name="20% - Accent3 3 2 2 3 2 3 2 2" xfId="4696"/>
    <cellStyle name="20% - Accent3 3 2 2 3 2 3 3" xfId="4697"/>
    <cellStyle name="20% - Accent3 3 2 2 3 2 4" xfId="4698"/>
    <cellStyle name="20% - Accent3 3 2 2 3 2 4 2" xfId="4699"/>
    <cellStyle name="20% - Accent3 3 2 2 3 2 5" xfId="4700"/>
    <cellStyle name="20% - Accent3 3 2 2 3 2 5 2" xfId="4701"/>
    <cellStyle name="20% - Accent3 3 2 2 3 2 6" xfId="4702"/>
    <cellStyle name="20% - Accent3 3 2 2 3 3" xfId="4703"/>
    <cellStyle name="20% - Accent3 3 2 2 3 3 2" xfId="4704"/>
    <cellStyle name="20% - Accent3 3 2 2 3 3 2 2" xfId="4705"/>
    <cellStyle name="20% - Accent3 3 2 2 3 3 2 2 2" xfId="4706"/>
    <cellStyle name="20% - Accent3 3 2 2 3 3 2 2 2 2" xfId="4707"/>
    <cellStyle name="20% - Accent3 3 2 2 3 3 2 2 3" xfId="4708"/>
    <cellStyle name="20% - Accent3 3 2 2 3 3 2 3" xfId="4709"/>
    <cellStyle name="20% - Accent3 3 2 2 3 3 2 3 2" xfId="4710"/>
    <cellStyle name="20% - Accent3 3 2 2 3 3 2 4" xfId="4711"/>
    <cellStyle name="20% - Accent3 3 2 2 3 3 3" xfId="4712"/>
    <cellStyle name="20% - Accent3 3 2 2 3 3 3 2" xfId="4713"/>
    <cellStyle name="20% - Accent3 3 2 2 3 3 3 2 2" xfId="4714"/>
    <cellStyle name="20% - Accent3 3 2 2 3 3 3 3" xfId="4715"/>
    <cellStyle name="20% - Accent3 3 2 2 3 3 4" xfId="4716"/>
    <cellStyle name="20% - Accent3 3 2 2 3 3 4 2" xfId="4717"/>
    <cellStyle name="20% - Accent3 3 2 2 3 3 5" xfId="4718"/>
    <cellStyle name="20% - Accent3 3 2 2 3 3 5 2" xfId="4719"/>
    <cellStyle name="20% - Accent3 3 2 2 3 3 6" xfId="4720"/>
    <cellStyle name="20% - Accent3 3 2 2 3 4" xfId="4721"/>
    <cellStyle name="20% - Accent3 3 2 2 3 4 2" xfId="4722"/>
    <cellStyle name="20% - Accent3 3 2 2 3 4 2 2" xfId="4723"/>
    <cellStyle name="20% - Accent3 3 2 2 3 4 2 2 2" xfId="4724"/>
    <cellStyle name="20% - Accent3 3 2 2 3 4 2 3" xfId="4725"/>
    <cellStyle name="20% - Accent3 3 2 2 3 4 3" xfId="4726"/>
    <cellStyle name="20% - Accent3 3 2 2 3 4 3 2" xfId="4727"/>
    <cellStyle name="20% - Accent3 3 2 2 3 4 4" xfId="4728"/>
    <cellStyle name="20% - Accent3 3 2 2 3 5" xfId="4729"/>
    <cellStyle name="20% - Accent3 3 2 2 3 5 2" xfId="4730"/>
    <cellStyle name="20% - Accent3 3 2 2 3 5 2 2" xfId="4731"/>
    <cellStyle name="20% - Accent3 3 2 2 3 5 3" xfId="4732"/>
    <cellStyle name="20% - Accent3 3 2 2 3 6" xfId="4733"/>
    <cellStyle name="20% - Accent3 3 2 2 3 6 2" xfId="4734"/>
    <cellStyle name="20% - Accent3 3 2 2 3 7" xfId="4735"/>
    <cellStyle name="20% - Accent3 3 2 2 3 7 2" xfId="4736"/>
    <cellStyle name="20% - Accent3 3 2 2 3 8" xfId="4737"/>
    <cellStyle name="20% - Accent3 3 2 2 4" xfId="4738"/>
    <cellStyle name="20% - Accent3 3 2 2 4 2" xfId="4739"/>
    <cellStyle name="20% - Accent3 3 2 2 4 2 2" xfId="4740"/>
    <cellStyle name="20% - Accent3 3 2 2 4 2 2 2" xfId="4741"/>
    <cellStyle name="20% - Accent3 3 2 2 4 2 2 2 2" xfId="4742"/>
    <cellStyle name="20% - Accent3 3 2 2 4 2 2 3" xfId="4743"/>
    <cellStyle name="20% - Accent3 3 2 2 4 2 3" xfId="4744"/>
    <cellStyle name="20% - Accent3 3 2 2 4 2 3 2" xfId="4745"/>
    <cellStyle name="20% - Accent3 3 2 2 4 2 4" xfId="4746"/>
    <cellStyle name="20% - Accent3 3 2 2 4 3" xfId="4747"/>
    <cellStyle name="20% - Accent3 3 2 2 4 3 2" xfId="4748"/>
    <cellStyle name="20% - Accent3 3 2 2 4 3 2 2" xfId="4749"/>
    <cellStyle name="20% - Accent3 3 2 2 4 3 3" xfId="4750"/>
    <cellStyle name="20% - Accent3 3 2 2 4 4" xfId="4751"/>
    <cellStyle name="20% - Accent3 3 2 2 4 4 2" xfId="4752"/>
    <cellStyle name="20% - Accent3 3 2 2 4 5" xfId="4753"/>
    <cellStyle name="20% - Accent3 3 2 2 4 5 2" xfId="4754"/>
    <cellStyle name="20% - Accent3 3 2 2 4 6" xfId="4755"/>
    <cellStyle name="20% - Accent3 3 2 2 5" xfId="4756"/>
    <cellStyle name="20% - Accent3 3 2 2 5 2" xfId="4757"/>
    <cellStyle name="20% - Accent3 3 2 2 5 2 2" xfId="4758"/>
    <cellStyle name="20% - Accent3 3 2 2 5 2 2 2" xfId="4759"/>
    <cellStyle name="20% - Accent3 3 2 2 5 2 2 2 2" xfId="4760"/>
    <cellStyle name="20% - Accent3 3 2 2 5 2 2 3" xfId="4761"/>
    <cellStyle name="20% - Accent3 3 2 2 5 2 3" xfId="4762"/>
    <cellStyle name="20% - Accent3 3 2 2 5 2 3 2" xfId="4763"/>
    <cellStyle name="20% - Accent3 3 2 2 5 2 4" xfId="4764"/>
    <cellStyle name="20% - Accent3 3 2 2 5 3" xfId="4765"/>
    <cellStyle name="20% - Accent3 3 2 2 5 3 2" xfId="4766"/>
    <cellStyle name="20% - Accent3 3 2 2 5 3 2 2" xfId="4767"/>
    <cellStyle name="20% - Accent3 3 2 2 5 3 3" xfId="4768"/>
    <cellStyle name="20% - Accent3 3 2 2 5 4" xfId="4769"/>
    <cellStyle name="20% - Accent3 3 2 2 5 4 2" xfId="4770"/>
    <cellStyle name="20% - Accent3 3 2 2 5 5" xfId="4771"/>
    <cellStyle name="20% - Accent3 3 2 2 5 5 2" xfId="4772"/>
    <cellStyle name="20% - Accent3 3 2 2 5 6" xfId="4773"/>
    <cellStyle name="20% - Accent3 3 2 2 6" xfId="4774"/>
    <cellStyle name="20% - Accent3 3 2 2 6 2" xfId="4775"/>
    <cellStyle name="20% - Accent3 3 2 2 6 2 2" xfId="4776"/>
    <cellStyle name="20% - Accent3 3 2 2 6 2 2 2" xfId="4777"/>
    <cellStyle name="20% - Accent3 3 2 2 6 2 2 2 2" xfId="4778"/>
    <cellStyle name="20% - Accent3 3 2 2 6 2 2 3" xfId="4779"/>
    <cellStyle name="20% - Accent3 3 2 2 6 2 3" xfId="4780"/>
    <cellStyle name="20% - Accent3 3 2 2 6 2 3 2" xfId="4781"/>
    <cellStyle name="20% - Accent3 3 2 2 6 2 4" xfId="4782"/>
    <cellStyle name="20% - Accent3 3 2 2 6 3" xfId="4783"/>
    <cellStyle name="20% - Accent3 3 2 2 6 3 2" xfId="4784"/>
    <cellStyle name="20% - Accent3 3 2 2 6 3 2 2" xfId="4785"/>
    <cellStyle name="20% - Accent3 3 2 2 6 3 3" xfId="4786"/>
    <cellStyle name="20% - Accent3 3 2 2 6 4" xfId="4787"/>
    <cellStyle name="20% - Accent3 3 2 2 6 4 2" xfId="4788"/>
    <cellStyle name="20% - Accent3 3 2 2 6 5" xfId="4789"/>
    <cellStyle name="20% - Accent3 3 2 2 6 5 2" xfId="4790"/>
    <cellStyle name="20% - Accent3 3 2 2 6 6" xfId="4791"/>
    <cellStyle name="20% - Accent3 3 2 2 7" xfId="4792"/>
    <cellStyle name="20% - Accent3 3 2 2 7 2" xfId="4793"/>
    <cellStyle name="20% - Accent3 3 2 2 7 2 2" xfId="4794"/>
    <cellStyle name="20% - Accent3 3 2 2 7 2 2 2" xfId="4795"/>
    <cellStyle name="20% - Accent3 3 2 2 7 2 3" xfId="4796"/>
    <cellStyle name="20% - Accent3 3 2 2 7 3" xfId="4797"/>
    <cellStyle name="20% - Accent3 3 2 2 7 3 2" xfId="4798"/>
    <cellStyle name="20% - Accent3 3 2 2 7 4" xfId="4799"/>
    <cellStyle name="20% - Accent3 3 2 2 8" xfId="4800"/>
    <cellStyle name="20% - Accent3 3 2 2 8 2" xfId="4801"/>
    <cellStyle name="20% - Accent3 3 2 2 8 2 2" xfId="4802"/>
    <cellStyle name="20% - Accent3 3 2 2 8 3" xfId="4803"/>
    <cellStyle name="20% - Accent3 3 2 2 9" xfId="4804"/>
    <cellStyle name="20% - Accent3 3 2 2 9 2" xfId="4805"/>
    <cellStyle name="20% - Accent3 3 2 3" xfId="4806"/>
    <cellStyle name="20% - Accent3 3 2 3 10" xfId="4807"/>
    <cellStyle name="20% - Accent3 3 2 3 10 2" xfId="4808"/>
    <cellStyle name="20% - Accent3 3 2 3 11" xfId="4809"/>
    <cellStyle name="20% - Accent3 3 2 3 2" xfId="4810"/>
    <cellStyle name="20% - Accent3 3 2 3 2 2" xfId="4811"/>
    <cellStyle name="20% - Accent3 3 2 3 2 2 2" xfId="4812"/>
    <cellStyle name="20% - Accent3 3 2 3 2 2 2 2" xfId="4813"/>
    <cellStyle name="20% - Accent3 3 2 3 2 2 2 2 2" xfId="4814"/>
    <cellStyle name="20% - Accent3 3 2 3 2 2 2 2 2 2" xfId="4815"/>
    <cellStyle name="20% - Accent3 3 2 3 2 2 2 2 3" xfId="4816"/>
    <cellStyle name="20% - Accent3 3 2 3 2 2 2 3" xfId="4817"/>
    <cellStyle name="20% - Accent3 3 2 3 2 2 2 3 2" xfId="4818"/>
    <cellStyle name="20% - Accent3 3 2 3 2 2 2 4" xfId="4819"/>
    <cellStyle name="20% - Accent3 3 2 3 2 2 3" xfId="4820"/>
    <cellStyle name="20% - Accent3 3 2 3 2 2 3 2" xfId="4821"/>
    <cellStyle name="20% - Accent3 3 2 3 2 2 3 2 2" xfId="4822"/>
    <cellStyle name="20% - Accent3 3 2 3 2 2 3 3" xfId="4823"/>
    <cellStyle name="20% - Accent3 3 2 3 2 2 4" xfId="4824"/>
    <cellStyle name="20% - Accent3 3 2 3 2 2 4 2" xfId="4825"/>
    <cellStyle name="20% - Accent3 3 2 3 2 2 5" xfId="4826"/>
    <cellStyle name="20% - Accent3 3 2 3 2 2 5 2" xfId="4827"/>
    <cellStyle name="20% - Accent3 3 2 3 2 2 6" xfId="4828"/>
    <cellStyle name="20% - Accent3 3 2 3 2 3" xfId="4829"/>
    <cellStyle name="20% - Accent3 3 2 3 2 3 2" xfId="4830"/>
    <cellStyle name="20% - Accent3 3 2 3 2 3 2 2" xfId="4831"/>
    <cellStyle name="20% - Accent3 3 2 3 2 3 2 2 2" xfId="4832"/>
    <cellStyle name="20% - Accent3 3 2 3 2 3 2 2 2 2" xfId="4833"/>
    <cellStyle name="20% - Accent3 3 2 3 2 3 2 2 3" xfId="4834"/>
    <cellStyle name="20% - Accent3 3 2 3 2 3 2 3" xfId="4835"/>
    <cellStyle name="20% - Accent3 3 2 3 2 3 2 3 2" xfId="4836"/>
    <cellStyle name="20% - Accent3 3 2 3 2 3 2 4" xfId="4837"/>
    <cellStyle name="20% - Accent3 3 2 3 2 3 3" xfId="4838"/>
    <cellStyle name="20% - Accent3 3 2 3 2 3 3 2" xfId="4839"/>
    <cellStyle name="20% - Accent3 3 2 3 2 3 3 2 2" xfId="4840"/>
    <cellStyle name="20% - Accent3 3 2 3 2 3 3 3" xfId="4841"/>
    <cellStyle name="20% - Accent3 3 2 3 2 3 4" xfId="4842"/>
    <cellStyle name="20% - Accent3 3 2 3 2 3 4 2" xfId="4843"/>
    <cellStyle name="20% - Accent3 3 2 3 2 3 5" xfId="4844"/>
    <cellStyle name="20% - Accent3 3 2 3 2 3 5 2" xfId="4845"/>
    <cellStyle name="20% - Accent3 3 2 3 2 3 6" xfId="4846"/>
    <cellStyle name="20% - Accent3 3 2 3 2 4" xfId="4847"/>
    <cellStyle name="20% - Accent3 3 2 3 2 4 2" xfId="4848"/>
    <cellStyle name="20% - Accent3 3 2 3 2 4 2 2" xfId="4849"/>
    <cellStyle name="20% - Accent3 3 2 3 2 4 2 2 2" xfId="4850"/>
    <cellStyle name="20% - Accent3 3 2 3 2 4 2 3" xfId="4851"/>
    <cellStyle name="20% - Accent3 3 2 3 2 4 3" xfId="4852"/>
    <cellStyle name="20% - Accent3 3 2 3 2 4 3 2" xfId="4853"/>
    <cellStyle name="20% - Accent3 3 2 3 2 4 4" xfId="4854"/>
    <cellStyle name="20% - Accent3 3 2 3 2 5" xfId="4855"/>
    <cellStyle name="20% - Accent3 3 2 3 2 5 2" xfId="4856"/>
    <cellStyle name="20% - Accent3 3 2 3 2 5 2 2" xfId="4857"/>
    <cellStyle name="20% - Accent3 3 2 3 2 5 3" xfId="4858"/>
    <cellStyle name="20% - Accent3 3 2 3 2 6" xfId="4859"/>
    <cellStyle name="20% - Accent3 3 2 3 2 6 2" xfId="4860"/>
    <cellStyle name="20% - Accent3 3 2 3 2 7" xfId="4861"/>
    <cellStyle name="20% - Accent3 3 2 3 2 7 2" xfId="4862"/>
    <cellStyle name="20% - Accent3 3 2 3 2 8" xfId="4863"/>
    <cellStyle name="20% - Accent3 3 2 3 3" xfId="4864"/>
    <cellStyle name="20% - Accent3 3 2 3 3 2" xfId="4865"/>
    <cellStyle name="20% - Accent3 3 2 3 3 2 2" xfId="4866"/>
    <cellStyle name="20% - Accent3 3 2 3 3 2 2 2" xfId="4867"/>
    <cellStyle name="20% - Accent3 3 2 3 3 2 2 2 2" xfId="4868"/>
    <cellStyle name="20% - Accent3 3 2 3 3 2 2 2 2 2" xfId="4869"/>
    <cellStyle name="20% - Accent3 3 2 3 3 2 2 2 3" xfId="4870"/>
    <cellStyle name="20% - Accent3 3 2 3 3 2 2 3" xfId="4871"/>
    <cellStyle name="20% - Accent3 3 2 3 3 2 2 3 2" xfId="4872"/>
    <cellStyle name="20% - Accent3 3 2 3 3 2 2 4" xfId="4873"/>
    <cellStyle name="20% - Accent3 3 2 3 3 2 3" xfId="4874"/>
    <cellStyle name="20% - Accent3 3 2 3 3 2 3 2" xfId="4875"/>
    <cellStyle name="20% - Accent3 3 2 3 3 2 3 2 2" xfId="4876"/>
    <cellStyle name="20% - Accent3 3 2 3 3 2 3 3" xfId="4877"/>
    <cellStyle name="20% - Accent3 3 2 3 3 2 4" xfId="4878"/>
    <cellStyle name="20% - Accent3 3 2 3 3 2 4 2" xfId="4879"/>
    <cellStyle name="20% - Accent3 3 2 3 3 2 5" xfId="4880"/>
    <cellStyle name="20% - Accent3 3 2 3 3 2 5 2" xfId="4881"/>
    <cellStyle name="20% - Accent3 3 2 3 3 2 6" xfId="4882"/>
    <cellStyle name="20% - Accent3 3 2 3 3 3" xfId="4883"/>
    <cellStyle name="20% - Accent3 3 2 3 3 3 2" xfId="4884"/>
    <cellStyle name="20% - Accent3 3 2 3 3 3 2 2" xfId="4885"/>
    <cellStyle name="20% - Accent3 3 2 3 3 3 2 2 2" xfId="4886"/>
    <cellStyle name="20% - Accent3 3 2 3 3 3 2 2 2 2" xfId="4887"/>
    <cellStyle name="20% - Accent3 3 2 3 3 3 2 2 3" xfId="4888"/>
    <cellStyle name="20% - Accent3 3 2 3 3 3 2 3" xfId="4889"/>
    <cellStyle name="20% - Accent3 3 2 3 3 3 2 3 2" xfId="4890"/>
    <cellStyle name="20% - Accent3 3 2 3 3 3 2 4" xfId="4891"/>
    <cellStyle name="20% - Accent3 3 2 3 3 3 3" xfId="4892"/>
    <cellStyle name="20% - Accent3 3 2 3 3 3 3 2" xfId="4893"/>
    <cellStyle name="20% - Accent3 3 2 3 3 3 3 2 2" xfId="4894"/>
    <cellStyle name="20% - Accent3 3 2 3 3 3 3 3" xfId="4895"/>
    <cellStyle name="20% - Accent3 3 2 3 3 3 4" xfId="4896"/>
    <cellStyle name="20% - Accent3 3 2 3 3 3 4 2" xfId="4897"/>
    <cellStyle name="20% - Accent3 3 2 3 3 3 5" xfId="4898"/>
    <cellStyle name="20% - Accent3 3 2 3 3 3 5 2" xfId="4899"/>
    <cellStyle name="20% - Accent3 3 2 3 3 3 6" xfId="4900"/>
    <cellStyle name="20% - Accent3 3 2 3 3 4" xfId="4901"/>
    <cellStyle name="20% - Accent3 3 2 3 3 4 2" xfId="4902"/>
    <cellStyle name="20% - Accent3 3 2 3 3 4 2 2" xfId="4903"/>
    <cellStyle name="20% - Accent3 3 2 3 3 4 2 2 2" xfId="4904"/>
    <cellStyle name="20% - Accent3 3 2 3 3 4 2 3" xfId="4905"/>
    <cellStyle name="20% - Accent3 3 2 3 3 4 3" xfId="4906"/>
    <cellStyle name="20% - Accent3 3 2 3 3 4 3 2" xfId="4907"/>
    <cellStyle name="20% - Accent3 3 2 3 3 4 4" xfId="4908"/>
    <cellStyle name="20% - Accent3 3 2 3 3 5" xfId="4909"/>
    <cellStyle name="20% - Accent3 3 2 3 3 5 2" xfId="4910"/>
    <cellStyle name="20% - Accent3 3 2 3 3 5 2 2" xfId="4911"/>
    <cellStyle name="20% - Accent3 3 2 3 3 5 3" xfId="4912"/>
    <cellStyle name="20% - Accent3 3 2 3 3 6" xfId="4913"/>
    <cellStyle name="20% - Accent3 3 2 3 3 6 2" xfId="4914"/>
    <cellStyle name="20% - Accent3 3 2 3 3 7" xfId="4915"/>
    <cellStyle name="20% - Accent3 3 2 3 3 7 2" xfId="4916"/>
    <cellStyle name="20% - Accent3 3 2 3 3 8" xfId="4917"/>
    <cellStyle name="20% - Accent3 3 2 3 4" xfId="4918"/>
    <cellStyle name="20% - Accent3 3 2 3 4 2" xfId="4919"/>
    <cellStyle name="20% - Accent3 3 2 3 4 2 2" xfId="4920"/>
    <cellStyle name="20% - Accent3 3 2 3 4 2 2 2" xfId="4921"/>
    <cellStyle name="20% - Accent3 3 2 3 4 2 2 2 2" xfId="4922"/>
    <cellStyle name="20% - Accent3 3 2 3 4 2 2 3" xfId="4923"/>
    <cellStyle name="20% - Accent3 3 2 3 4 2 3" xfId="4924"/>
    <cellStyle name="20% - Accent3 3 2 3 4 2 3 2" xfId="4925"/>
    <cellStyle name="20% - Accent3 3 2 3 4 2 4" xfId="4926"/>
    <cellStyle name="20% - Accent3 3 2 3 4 3" xfId="4927"/>
    <cellStyle name="20% - Accent3 3 2 3 4 3 2" xfId="4928"/>
    <cellStyle name="20% - Accent3 3 2 3 4 3 2 2" xfId="4929"/>
    <cellStyle name="20% - Accent3 3 2 3 4 3 3" xfId="4930"/>
    <cellStyle name="20% - Accent3 3 2 3 4 4" xfId="4931"/>
    <cellStyle name="20% - Accent3 3 2 3 4 4 2" xfId="4932"/>
    <cellStyle name="20% - Accent3 3 2 3 4 5" xfId="4933"/>
    <cellStyle name="20% - Accent3 3 2 3 4 5 2" xfId="4934"/>
    <cellStyle name="20% - Accent3 3 2 3 4 6" xfId="4935"/>
    <cellStyle name="20% - Accent3 3 2 3 5" xfId="4936"/>
    <cellStyle name="20% - Accent3 3 2 3 5 2" xfId="4937"/>
    <cellStyle name="20% - Accent3 3 2 3 5 2 2" xfId="4938"/>
    <cellStyle name="20% - Accent3 3 2 3 5 2 2 2" xfId="4939"/>
    <cellStyle name="20% - Accent3 3 2 3 5 2 2 2 2" xfId="4940"/>
    <cellStyle name="20% - Accent3 3 2 3 5 2 2 3" xfId="4941"/>
    <cellStyle name="20% - Accent3 3 2 3 5 2 3" xfId="4942"/>
    <cellStyle name="20% - Accent3 3 2 3 5 2 3 2" xfId="4943"/>
    <cellStyle name="20% - Accent3 3 2 3 5 2 4" xfId="4944"/>
    <cellStyle name="20% - Accent3 3 2 3 5 3" xfId="4945"/>
    <cellStyle name="20% - Accent3 3 2 3 5 3 2" xfId="4946"/>
    <cellStyle name="20% - Accent3 3 2 3 5 3 2 2" xfId="4947"/>
    <cellStyle name="20% - Accent3 3 2 3 5 3 3" xfId="4948"/>
    <cellStyle name="20% - Accent3 3 2 3 5 4" xfId="4949"/>
    <cellStyle name="20% - Accent3 3 2 3 5 4 2" xfId="4950"/>
    <cellStyle name="20% - Accent3 3 2 3 5 5" xfId="4951"/>
    <cellStyle name="20% - Accent3 3 2 3 5 5 2" xfId="4952"/>
    <cellStyle name="20% - Accent3 3 2 3 5 6" xfId="4953"/>
    <cellStyle name="20% - Accent3 3 2 3 6" xfId="4954"/>
    <cellStyle name="20% - Accent3 3 2 3 6 2" xfId="4955"/>
    <cellStyle name="20% - Accent3 3 2 3 6 2 2" xfId="4956"/>
    <cellStyle name="20% - Accent3 3 2 3 6 2 2 2" xfId="4957"/>
    <cellStyle name="20% - Accent3 3 2 3 6 2 2 2 2" xfId="4958"/>
    <cellStyle name="20% - Accent3 3 2 3 6 2 2 3" xfId="4959"/>
    <cellStyle name="20% - Accent3 3 2 3 6 2 3" xfId="4960"/>
    <cellStyle name="20% - Accent3 3 2 3 6 2 3 2" xfId="4961"/>
    <cellStyle name="20% - Accent3 3 2 3 6 2 4" xfId="4962"/>
    <cellStyle name="20% - Accent3 3 2 3 6 3" xfId="4963"/>
    <cellStyle name="20% - Accent3 3 2 3 6 3 2" xfId="4964"/>
    <cellStyle name="20% - Accent3 3 2 3 6 3 2 2" xfId="4965"/>
    <cellStyle name="20% - Accent3 3 2 3 6 3 3" xfId="4966"/>
    <cellStyle name="20% - Accent3 3 2 3 6 4" xfId="4967"/>
    <cellStyle name="20% - Accent3 3 2 3 6 4 2" xfId="4968"/>
    <cellStyle name="20% - Accent3 3 2 3 6 5" xfId="4969"/>
    <cellStyle name="20% - Accent3 3 2 3 6 5 2" xfId="4970"/>
    <cellStyle name="20% - Accent3 3 2 3 6 6" xfId="4971"/>
    <cellStyle name="20% - Accent3 3 2 3 7" xfId="4972"/>
    <cellStyle name="20% - Accent3 3 2 3 7 2" xfId="4973"/>
    <cellStyle name="20% - Accent3 3 2 3 7 2 2" xfId="4974"/>
    <cellStyle name="20% - Accent3 3 2 3 7 2 2 2" xfId="4975"/>
    <cellStyle name="20% - Accent3 3 2 3 7 2 3" xfId="4976"/>
    <cellStyle name="20% - Accent3 3 2 3 7 3" xfId="4977"/>
    <cellStyle name="20% - Accent3 3 2 3 7 3 2" xfId="4978"/>
    <cellStyle name="20% - Accent3 3 2 3 7 4" xfId="4979"/>
    <cellStyle name="20% - Accent3 3 2 3 8" xfId="4980"/>
    <cellStyle name="20% - Accent3 3 2 3 8 2" xfId="4981"/>
    <cellStyle name="20% - Accent3 3 2 3 8 2 2" xfId="4982"/>
    <cellStyle name="20% - Accent3 3 2 3 8 3" xfId="4983"/>
    <cellStyle name="20% - Accent3 3 2 3 9" xfId="4984"/>
    <cellStyle name="20% - Accent3 3 2 3 9 2" xfId="4985"/>
    <cellStyle name="20% - Accent3 3 2 4" xfId="4986"/>
    <cellStyle name="20% - Accent3 3 2 4 10" xfId="4987"/>
    <cellStyle name="20% - Accent3 3 2 4 10 2" xfId="4988"/>
    <cellStyle name="20% - Accent3 3 2 4 11" xfId="4989"/>
    <cellStyle name="20% - Accent3 3 2 4 2" xfId="4990"/>
    <cellStyle name="20% - Accent3 3 2 4 2 2" xfId="4991"/>
    <cellStyle name="20% - Accent3 3 2 4 2 2 2" xfId="4992"/>
    <cellStyle name="20% - Accent3 3 2 4 2 2 2 2" xfId="4993"/>
    <cellStyle name="20% - Accent3 3 2 4 2 2 2 2 2" xfId="4994"/>
    <cellStyle name="20% - Accent3 3 2 4 2 2 2 2 2 2" xfId="4995"/>
    <cellStyle name="20% - Accent3 3 2 4 2 2 2 2 3" xfId="4996"/>
    <cellStyle name="20% - Accent3 3 2 4 2 2 2 3" xfId="4997"/>
    <cellStyle name="20% - Accent3 3 2 4 2 2 2 3 2" xfId="4998"/>
    <cellStyle name="20% - Accent3 3 2 4 2 2 2 4" xfId="4999"/>
    <cellStyle name="20% - Accent3 3 2 4 2 2 3" xfId="5000"/>
    <cellStyle name="20% - Accent3 3 2 4 2 2 3 2" xfId="5001"/>
    <cellStyle name="20% - Accent3 3 2 4 2 2 3 2 2" xfId="5002"/>
    <cellStyle name="20% - Accent3 3 2 4 2 2 3 3" xfId="5003"/>
    <cellStyle name="20% - Accent3 3 2 4 2 2 4" xfId="5004"/>
    <cellStyle name="20% - Accent3 3 2 4 2 2 4 2" xfId="5005"/>
    <cellStyle name="20% - Accent3 3 2 4 2 2 5" xfId="5006"/>
    <cellStyle name="20% - Accent3 3 2 4 2 2 5 2" xfId="5007"/>
    <cellStyle name="20% - Accent3 3 2 4 2 2 6" xfId="5008"/>
    <cellStyle name="20% - Accent3 3 2 4 2 3" xfId="5009"/>
    <cellStyle name="20% - Accent3 3 2 4 2 3 2" xfId="5010"/>
    <cellStyle name="20% - Accent3 3 2 4 2 3 2 2" xfId="5011"/>
    <cellStyle name="20% - Accent3 3 2 4 2 3 2 2 2" xfId="5012"/>
    <cellStyle name="20% - Accent3 3 2 4 2 3 2 2 2 2" xfId="5013"/>
    <cellStyle name="20% - Accent3 3 2 4 2 3 2 2 3" xfId="5014"/>
    <cellStyle name="20% - Accent3 3 2 4 2 3 2 3" xfId="5015"/>
    <cellStyle name="20% - Accent3 3 2 4 2 3 2 3 2" xfId="5016"/>
    <cellStyle name="20% - Accent3 3 2 4 2 3 2 4" xfId="5017"/>
    <cellStyle name="20% - Accent3 3 2 4 2 3 3" xfId="5018"/>
    <cellStyle name="20% - Accent3 3 2 4 2 3 3 2" xfId="5019"/>
    <cellStyle name="20% - Accent3 3 2 4 2 3 3 2 2" xfId="5020"/>
    <cellStyle name="20% - Accent3 3 2 4 2 3 3 3" xfId="5021"/>
    <cellStyle name="20% - Accent3 3 2 4 2 3 4" xfId="5022"/>
    <cellStyle name="20% - Accent3 3 2 4 2 3 4 2" xfId="5023"/>
    <cellStyle name="20% - Accent3 3 2 4 2 3 5" xfId="5024"/>
    <cellStyle name="20% - Accent3 3 2 4 2 3 5 2" xfId="5025"/>
    <cellStyle name="20% - Accent3 3 2 4 2 3 6" xfId="5026"/>
    <cellStyle name="20% - Accent3 3 2 4 2 4" xfId="5027"/>
    <cellStyle name="20% - Accent3 3 2 4 2 4 2" xfId="5028"/>
    <cellStyle name="20% - Accent3 3 2 4 2 4 2 2" xfId="5029"/>
    <cellStyle name="20% - Accent3 3 2 4 2 4 2 2 2" xfId="5030"/>
    <cellStyle name="20% - Accent3 3 2 4 2 4 2 3" xfId="5031"/>
    <cellStyle name="20% - Accent3 3 2 4 2 4 3" xfId="5032"/>
    <cellStyle name="20% - Accent3 3 2 4 2 4 3 2" xfId="5033"/>
    <cellStyle name="20% - Accent3 3 2 4 2 4 4" xfId="5034"/>
    <cellStyle name="20% - Accent3 3 2 4 2 5" xfId="5035"/>
    <cellStyle name="20% - Accent3 3 2 4 2 5 2" xfId="5036"/>
    <cellStyle name="20% - Accent3 3 2 4 2 5 2 2" xfId="5037"/>
    <cellStyle name="20% - Accent3 3 2 4 2 5 3" xfId="5038"/>
    <cellStyle name="20% - Accent3 3 2 4 2 6" xfId="5039"/>
    <cellStyle name="20% - Accent3 3 2 4 2 6 2" xfId="5040"/>
    <cellStyle name="20% - Accent3 3 2 4 2 7" xfId="5041"/>
    <cellStyle name="20% - Accent3 3 2 4 2 7 2" xfId="5042"/>
    <cellStyle name="20% - Accent3 3 2 4 2 8" xfId="5043"/>
    <cellStyle name="20% - Accent3 3 2 4 3" xfId="5044"/>
    <cellStyle name="20% - Accent3 3 2 4 3 2" xfId="5045"/>
    <cellStyle name="20% - Accent3 3 2 4 3 2 2" xfId="5046"/>
    <cellStyle name="20% - Accent3 3 2 4 3 2 2 2" xfId="5047"/>
    <cellStyle name="20% - Accent3 3 2 4 3 2 2 2 2" xfId="5048"/>
    <cellStyle name="20% - Accent3 3 2 4 3 2 2 2 2 2" xfId="5049"/>
    <cellStyle name="20% - Accent3 3 2 4 3 2 2 2 3" xfId="5050"/>
    <cellStyle name="20% - Accent3 3 2 4 3 2 2 3" xfId="5051"/>
    <cellStyle name="20% - Accent3 3 2 4 3 2 2 3 2" xfId="5052"/>
    <cellStyle name="20% - Accent3 3 2 4 3 2 2 4" xfId="5053"/>
    <cellStyle name="20% - Accent3 3 2 4 3 2 3" xfId="5054"/>
    <cellStyle name="20% - Accent3 3 2 4 3 2 3 2" xfId="5055"/>
    <cellStyle name="20% - Accent3 3 2 4 3 2 3 2 2" xfId="5056"/>
    <cellStyle name="20% - Accent3 3 2 4 3 2 3 3" xfId="5057"/>
    <cellStyle name="20% - Accent3 3 2 4 3 2 4" xfId="5058"/>
    <cellStyle name="20% - Accent3 3 2 4 3 2 4 2" xfId="5059"/>
    <cellStyle name="20% - Accent3 3 2 4 3 2 5" xfId="5060"/>
    <cellStyle name="20% - Accent3 3 2 4 3 2 5 2" xfId="5061"/>
    <cellStyle name="20% - Accent3 3 2 4 3 2 6" xfId="5062"/>
    <cellStyle name="20% - Accent3 3 2 4 3 3" xfId="5063"/>
    <cellStyle name="20% - Accent3 3 2 4 3 3 2" xfId="5064"/>
    <cellStyle name="20% - Accent3 3 2 4 3 3 2 2" xfId="5065"/>
    <cellStyle name="20% - Accent3 3 2 4 3 3 2 2 2" xfId="5066"/>
    <cellStyle name="20% - Accent3 3 2 4 3 3 2 2 2 2" xfId="5067"/>
    <cellStyle name="20% - Accent3 3 2 4 3 3 2 2 3" xfId="5068"/>
    <cellStyle name="20% - Accent3 3 2 4 3 3 2 3" xfId="5069"/>
    <cellStyle name="20% - Accent3 3 2 4 3 3 2 3 2" xfId="5070"/>
    <cellStyle name="20% - Accent3 3 2 4 3 3 2 4" xfId="5071"/>
    <cellStyle name="20% - Accent3 3 2 4 3 3 3" xfId="5072"/>
    <cellStyle name="20% - Accent3 3 2 4 3 3 3 2" xfId="5073"/>
    <cellStyle name="20% - Accent3 3 2 4 3 3 3 2 2" xfId="5074"/>
    <cellStyle name="20% - Accent3 3 2 4 3 3 3 3" xfId="5075"/>
    <cellStyle name="20% - Accent3 3 2 4 3 3 4" xfId="5076"/>
    <cellStyle name="20% - Accent3 3 2 4 3 3 4 2" xfId="5077"/>
    <cellStyle name="20% - Accent3 3 2 4 3 3 5" xfId="5078"/>
    <cellStyle name="20% - Accent3 3 2 4 3 3 5 2" xfId="5079"/>
    <cellStyle name="20% - Accent3 3 2 4 3 3 6" xfId="5080"/>
    <cellStyle name="20% - Accent3 3 2 4 3 4" xfId="5081"/>
    <cellStyle name="20% - Accent3 3 2 4 3 4 2" xfId="5082"/>
    <cellStyle name="20% - Accent3 3 2 4 3 4 2 2" xfId="5083"/>
    <cellStyle name="20% - Accent3 3 2 4 3 4 2 2 2" xfId="5084"/>
    <cellStyle name="20% - Accent3 3 2 4 3 4 2 3" xfId="5085"/>
    <cellStyle name="20% - Accent3 3 2 4 3 4 3" xfId="5086"/>
    <cellStyle name="20% - Accent3 3 2 4 3 4 3 2" xfId="5087"/>
    <cellStyle name="20% - Accent3 3 2 4 3 4 4" xfId="5088"/>
    <cellStyle name="20% - Accent3 3 2 4 3 5" xfId="5089"/>
    <cellStyle name="20% - Accent3 3 2 4 3 5 2" xfId="5090"/>
    <cellStyle name="20% - Accent3 3 2 4 3 5 2 2" xfId="5091"/>
    <cellStyle name="20% - Accent3 3 2 4 3 5 3" xfId="5092"/>
    <cellStyle name="20% - Accent3 3 2 4 3 6" xfId="5093"/>
    <cellStyle name="20% - Accent3 3 2 4 3 6 2" xfId="5094"/>
    <cellStyle name="20% - Accent3 3 2 4 3 7" xfId="5095"/>
    <cellStyle name="20% - Accent3 3 2 4 3 7 2" xfId="5096"/>
    <cellStyle name="20% - Accent3 3 2 4 3 8" xfId="5097"/>
    <cellStyle name="20% - Accent3 3 2 4 4" xfId="5098"/>
    <cellStyle name="20% - Accent3 3 2 4 4 2" xfId="5099"/>
    <cellStyle name="20% - Accent3 3 2 4 4 2 2" xfId="5100"/>
    <cellStyle name="20% - Accent3 3 2 4 4 2 2 2" xfId="5101"/>
    <cellStyle name="20% - Accent3 3 2 4 4 2 2 2 2" xfId="5102"/>
    <cellStyle name="20% - Accent3 3 2 4 4 2 2 3" xfId="5103"/>
    <cellStyle name="20% - Accent3 3 2 4 4 2 3" xfId="5104"/>
    <cellStyle name="20% - Accent3 3 2 4 4 2 3 2" xfId="5105"/>
    <cellStyle name="20% - Accent3 3 2 4 4 2 4" xfId="5106"/>
    <cellStyle name="20% - Accent3 3 2 4 4 3" xfId="5107"/>
    <cellStyle name="20% - Accent3 3 2 4 4 3 2" xfId="5108"/>
    <cellStyle name="20% - Accent3 3 2 4 4 3 2 2" xfId="5109"/>
    <cellStyle name="20% - Accent3 3 2 4 4 3 3" xfId="5110"/>
    <cellStyle name="20% - Accent3 3 2 4 4 4" xfId="5111"/>
    <cellStyle name="20% - Accent3 3 2 4 4 4 2" xfId="5112"/>
    <cellStyle name="20% - Accent3 3 2 4 4 5" xfId="5113"/>
    <cellStyle name="20% - Accent3 3 2 4 4 5 2" xfId="5114"/>
    <cellStyle name="20% - Accent3 3 2 4 4 6" xfId="5115"/>
    <cellStyle name="20% - Accent3 3 2 4 5" xfId="5116"/>
    <cellStyle name="20% - Accent3 3 2 4 5 2" xfId="5117"/>
    <cellStyle name="20% - Accent3 3 2 4 5 2 2" xfId="5118"/>
    <cellStyle name="20% - Accent3 3 2 4 5 2 2 2" xfId="5119"/>
    <cellStyle name="20% - Accent3 3 2 4 5 2 2 2 2" xfId="5120"/>
    <cellStyle name="20% - Accent3 3 2 4 5 2 2 3" xfId="5121"/>
    <cellStyle name="20% - Accent3 3 2 4 5 2 3" xfId="5122"/>
    <cellStyle name="20% - Accent3 3 2 4 5 2 3 2" xfId="5123"/>
    <cellStyle name="20% - Accent3 3 2 4 5 2 4" xfId="5124"/>
    <cellStyle name="20% - Accent3 3 2 4 5 3" xfId="5125"/>
    <cellStyle name="20% - Accent3 3 2 4 5 3 2" xfId="5126"/>
    <cellStyle name="20% - Accent3 3 2 4 5 3 2 2" xfId="5127"/>
    <cellStyle name="20% - Accent3 3 2 4 5 3 3" xfId="5128"/>
    <cellStyle name="20% - Accent3 3 2 4 5 4" xfId="5129"/>
    <cellStyle name="20% - Accent3 3 2 4 5 4 2" xfId="5130"/>
    <cellStyle name="20% - Accent3 3 2 4 5 5" xfId="5131"/>
    <cellStyle name="20% - Accent3 3 2 4 5 5 2" xfId="5132"/>
    <cellStyle name="20% - Accent3 3 2 4 5 6" xfId="5133"/>
    <cellStyle name="20% - Accent3 3 2 4 6" xfId="5134"/>
    <cellStyle name="20% - Accent3 3 2 4 6 2" xfId="5135"/>
    <cellStyle name="20% - Accent3 3 2 4 6 2 2" xfId="5136"/>
    <cellStyle name="20% - Accent3 3 2 4 6 2 2 2" xfId="5137"/>
    <cellStyle name="20% - Accent3 3 2 4 6 2 2 2 2" xfId="5138"/>
    <cellStyle name="20% - Accent3 3 2 4 6 2 2 3" xfId="5139"/>
    <cellStyle name="20% - Accent3 3 2 4 6 2 3" xfId="5140"/>
    <cellStyle name="20% - Accent3 3 2 4 6 2 3 2" xfId="5141"/>
    <cellStyle name="20% - Accent3 3 2 4 6 2 4" xfId="5142"/>
    <cellStyle name="20% - Accent3 3 2 4 6 3" xfId="5143"/>
    <cellStyle name="20% - Accent3 3 2 4 6 3 2" xfId="5144"/>
    <cellStyle name="20% - Accent3 3 2 4 6 3 2 2" xfId="5145"/>
    <cellStyle name="20% - Accent3 3 2 4 6 3 3" xfId="5146"/>
    <cellStyle name="20% - Accent3 3 2 4 6 4" xfId="5147"/>
    <cellStyle name="20% - Accent3 3 2 4 6 4 2" xfId="5148"/>
    <cellStyle name="20% - Accent3 3 2 4 6 5" xfId="5149"/>
    <cellStyle name="20% - Accent3 3 2 4 6 5 2" xfId="5150"/>
    <cellStyle name="20% - Accent3 3 2 4 6 6" xfId="5151"/>
    <cellStyle name="20% - Accent3 3 2 4 7" xfId="5152"/>
    <cellStyle name="20% - Accent3 3 2 4 7 2" xfId="5153"/>
    <cellStyle name="20% - Accent3 3 2 4 7 2 2" xfId="5154"/>
    <cellStyle name="20% - Accent3 3 2 4 7 2 2 2" xfId="5155"/>
    <cellStyle name="20% - Accent3 3 2 4 7 2 3" xfId="5156"/>
    <cellStyle name="20% - Accent3 3 2 4 7 3" xfId="5157"/>
    <cellStyle name="20% - Accent3 3 2 4 7 3 2" xfId="5158"/>
    <cellStyle name="20% - Accent3 3 2 4 7 4" xfId="5159"/>
    <cellStyle name="20% - Accent3 3 2 4 8" xfId="5160"/>
    <cellStyle name="20% - Accent3 3 2 4 8 2" xfId="5161"/>
    <cellStyle name="20% - Accent3 3 2 4 8 2 2" xfId="5162"/>
    <cellStyle name="20% - Accent3 3 2 4 8 3" xfId="5163"/>
    <cellStyle name="20% - Accent3 3 2 4 9" xfId="5164"/>
    <cellStyle name="20% - Accent3 3 2 4 9 2" xfId="5165"/>
    <cellStyle name="20% - Accent3 3 2 5" xfId="5166"/>
    <cellStyle name="20% - Accent3 3 2 5 2" xfId="5167"/>
    <cellStyle name="20% - Accent3 3 2 5 2 2" xfId="5168"/>
    <cellStyle name="20% - Accent3 3 2 5 2 2 2" xfId="5169"/>
    <cellStyle name="20% - Accent3 3 2 5 2 2 2 2" xfId="5170"/>
    <cellStyle name="20% - Accent3 3 2 5 2 2 2 2 2" xfId="5171"/>
    <cellStyle name="20% - Accent3 3 2 5 2 2 2 3" xfId="5172"/>
    <cellStyle name="20% - Accent3 3 2 5 2 2 3" xfId="5173"/>
    <cellStyle name="20% - Accent3 3 2 5 2 2 3 2" xfId="5174"/>
    <cellStyle name="20% - Accent3 3 2 5 2 2 4" xfId="5175"/>
    <cellStyle name="20% - Accent3 3 2 5 2 3" xfId="5176"/>
    <cellStyle name="20% - Accent3 3 2 5 2 3 2" xfId="5177"/>
    <cellStyle name="20% - Accent3 3 2 5 2 3 2 2" xfId="5178"/>
    <cellStyle name="20% - Accent3 3 2 5 2 3 3" xfId="5179"/>
    <cellStyle name="20% - Accent3 3 2 5 2 4" xfId="5180"/>
    <cellStyle name="20% - Accent3 3 2 5 2 4 2" xfId="5181"/>
    <cellStyle name="20% - Accent3 3 2 5 2 5" xfId="5182"/>
    <cellStyle name="20% - Accent3 3 2 5 2 5 2" xfId="5183"/>
    <cellStyle name="20% - Accent3 3 2 5 2 6" xfId="5184"/>
    <cellStyle name="20% - Accent3 3 2 5 3" xfId="5185"/>
    <cellStyle name="20% - Accent3 3 2 5 3 2" xfId="5186"/>
    <cellStyle name="20% - Accent3 3 2 5 3 2 2" xfId="5187"/>
    <cellStyle name="20% - Accent3 3 2 5 3 2 2 2" xfId="5188"/>
    <cellStyle name="20% - Accent3 3 2 5 3 2 2 2 2" xfId="5189"/>
    <cellStyle name="20% - Accent3 3 2 5 3 2 2 3" xfId="5190"/>
    <cellStyle name="20% - Accent3 3 2 5 3 2 3" xfId="5191"/>
    <cellStyle name="20% - Accent3 3 2 5 3 2 3 2" xfId="5192"/>
    <cellStyle name="20% - Accent3 3 2 5 3 2 4" xfId="5193"/>
    <cellStyle name="20% - Accent3 3 2 5 3 3" xfId="5194"/>
    <cellStyle name="20% - Accent3 3 2 5 3 3 2" xfId="5195"/>
    <cellStyle name="20% - Accent3 3 2 5 3 3 2 2" xfId="5196"/>
    <cellStyle name="20% - Accent3 3 2 5 3 3 3" xfId="5197"/>
    <cellStyle name="20% - Accent3 3 2 5 3 4" xfId="5198"/>
    <cellStyle name="20% - Accent3 3 2 5 3 4 2" xfId="5199"/>
    <cellStyle name="20% - Accent3 3 2 5 3 5" xfId="5200"/>
    <cellStyle name="20% - Accent3 3 2 5 3 5 2" xfId="5201"/>
    <cellStyle name="20% - Accent3 3 2 5 3 6" xfId="5202"/>
    <cellStyle name="20% - Accent3 3 2 5 4" xfId="5203"/>
    <cellStyle name="20% - Accent3 3 2 5 4 2" xfId="5204"/>
    <cellStyle name="20% - Accent3 3 2 5 4 2 2" xfId="5205"/>
    <cellStyle name="20% - Accent3 3 2 5 4 2 2 2" xfId="5206"/>
    <cellStyle name="20% - Accent3 3 2 5 4 2 3" xfId="5207"/>
    <cellStyle name="20% - Accent3 3 2 5 4 3" xfId="5208"/>
    <cellStyle name="20% - Accent3 3 2 5 4 3 2" xfId="5209"/>
    <cellStyle name="20% - Accent3 3 2 5 4 4" xfId="5210"/>
    <cellStyle name="20% - Accent3 3 2 5 5" xfId="5211"/>
    <cellStyle name="20% - Accent3 3 2 5 5 2" xfId="5212"/>
    <cellStyle name="20% - Accent3 3 2 5 5 2 2" xfId="5213"/>
    <cellStyle name="20% - Accent3 3 2 5 5 3" xfId="5214"/>
    <cellStyle name="20% - Accent3 3 2 5 6" xfId="5215"/>
    <cellStyle name="20% - Accent3 3 2 5 6 2" xfId="5216"/>
    <cellStyle name="20% - Accent3 3 2 5 7" xfId="5217"/>
    <cellStyle name="20% - Accent3 3 2 5 7 2" xfId="5218"/>
    <cellStyle name="20% - Accent3 3 2 5 8" xfId="5219"/>
    <cellStyle name="20% - Accent3 3 2 6" xfId="5220"/>
    <cellStyle name="20% - Accent3 3 2 6 2" xfId="5221"/>
    <cellStyle name="20% - Accent3 3 2 6 2 2" xfId="5222"/>
    <cellStyle name="20% - Accent3 3 2 6 2 2 2" xfId="5223"/>
    <cellStyle name="20% - Accent3 3 2 6 2 2 2 2" xfId="5224"/>
    <cellStyle name="20% - Accent3 3 2 6 2 2 2 2 2" xfId="5225"/>
    <cellStyle name="20% - Accent3 3 2 6 2 2 2 3" xfId="5226"/>
    <cellStyle name="20% - Accent3 3 2 6 2 2 3" xfId="5227"/>
    <cellStyle name="20% - Accent3 3 2 6 2 2 3 2" xfId="5228"/>
    <cellStyle name="20% - Accent3 3 2 6 2 2 4" xfId="5229"/>
    <cellStyle name="20% - Accent3 3 2 6 2 3" xfId="5230"/>
    <cellStyle name="20% - Accent3 3 2 6 2 3 2" xfId="5231"/>
    <cellStyle name="20% - Accent3 3 2 6 2 3 2 2" xfId="5232"/>
    <cellStyle name="20% - Accent3 3 2 6 2 3 3" xfId="5233"/>
    <cellStyle name="20% - Accent3 3 2 6 2 4" xfId="5234"/>
    <cellStyle name="20% - Accent3 3 2 6 2 4 2" xfId="5235"/>
    <cellStyle name="20% - Accent3 3 2 6 2 5" xfId="5236"/>
    <cellStyle name="20% - Accent3 3 2 6 2 5 2" xfId="5237"/>
    <cellStyle name="20% - Accent3 3 2 6 2 6" xfId="5238"/>
    <cellStyle name="20% - Accent3 3 2 6 3" xfId="5239"/>
    <cellStyle name="20% - Accent3 3 2 6 3 2" xfId="5240"/>
    <cellStyle name="20% - Accent3 3 2 6 3 2 2" xfId="5241"/>
    <cellStyle name="20% - Accent3 3 2 6 3 2 2 2" xfId="5242"/>
    <cellStyle name="20% - Accent3 3 2 6 3 2 2 2 2" xfId="5243"/>
    <cellStyle name="20% - Accent3 3 2 6 3 2 2 3" xfId="5244"/>
    <cellStyle name="20% - Accent3 3 2 6 3 2 3" xfId="5245"/>
    <cellStyle name="20% - Accent3 3 2 6 3 2 3 2" xfId="5246"/>
    <cellStyle name="20% - Accent3 3 2 6 3 2 4" xfId="5247"/>
    <cellStyle name="20% - Accent3 3 2 6 3 3" xfId="5248"/>
    <cellStyle name="20% - Accent3 3 2 6 3 3 2" xfId="5249"/>
    <cellStyle name="20% - Accent3 3 2 6 3 3 2 2" xfId="5250"/>
    <cellStyle name="20% - Accent3 3 2 6 3 3 3" xfId="5251"/>
    <cellStyle name="20% - Accent3 3 2 6 3 4" xfId="5252"/>
    <cellStyle name="20% - Accent3 3 2 6 3 4 2" xfId="5253"/>
    <cellStyle name="20% - Accent3 3 2 6 3 5" xfId="5254"/>
    <cellStyle name="20% - Accent3 3 2 6 3 5 2" xfId="5255"/>
    <cellStyle name="20% - Accent3 3 2 6 3 6" xfId="5256"/>
    <cellStyle name="20% - Accent3 3 2 6 4" xfId="5257"/>
    <cellStyle name="20% - Accent3 3 2 6 4 2" xfId="5258"/>
    <cellStyle name="20% - Accent3 3 2 6 4 2 2" xfId="5259"/>
    <cellStyle name="20% - Accent3 3 2 6 4 2 2 2" xfId="5260"/>
    <cellStyle name="20% - Accent3 3 2 6 4 2 3" xfId="5261"/>
    <cellStyle name="20% - Accent3 3 2 6 4 3" xfId="5262"/>
    <cellStyle name="20% - Accent3 3 2 6 4 3 2" xfId="5263"/>
    <cellStyle name="20% - Accent3 3 2 6 4 4" xfId="5264"/>
    <cellStyle name="20% - Accent3 3 2 6 5" xfId="5265"/>
    <cellStyle name="20% - Accent3 3 2 6 5 2" xfId="5266"/>
    <cellStyle name="20% - Accent3 3 2 6 5 2 2" xfId="5267"/>
    <cellStyle name="20% - Accent3 3 2 6 5 3" xfId="5268"/>
    <cellStyle name="20% - Accent3 3 2 6 6" xfId="5269"/>
    <cellStyle name="20% - Accent3 3 2 6 6 2" xfId="5270"/>
    <cellStyle name="20% - Accent3 3 2 6 7" xfId="5271"/>
    <cellStyle name="20% - Accent3 3 2 6 7 2" xfId="5272"/>
    <cellStyle name="20% - Accent3 3 2 6 8" xfId="5273"/>
    <cellStyle name="20% - Accent3 3 2 7" xfId="5274"/>
    <cellStyle name="20% - Accent3 3 2 7 2" xfId="5275"/>
    <cellStyle name="20% - Accent3 3 2 7 2 2" xfId="5276"/>
    <cellStyle name="20% - Accent3 3 2 7 2 2 2" xfId="5277"/>
    <cellStyle name="20% - Accent3 3 2 7 2 2 2 2" xfId="5278"/>
    <cellStyle name="20% - Accent3 3 2 7 2 2 3" xfId="5279"/>
    <cellStyle name="20% - Accent3 3 2 7 2 3" xfId="5280"/>
    <cellStyle name="20% - Accent3 3 2 7 2 3 2" xfId="5281"/>
    <cellStyle name="20% - Accent3 3 2 7 2 4" xfId="5282"/>
    <cellStyle name="20% - Accent3 3 2 7 3" xfId="5283"/>
    <cellStyle name="20% - Accent3 3 2 7 3 2" xfId="5284"/>
    <cellStyle name="20% - Accent3 3 2 7 3 2 2" xfId="5285"/>
    <cellStyle name="20% - Accent3 3 2 7 3 3" xfId="5286"/>
    <cellStyle name="20% - Accent3 3 2 7 4" xfId="5287"/>
    <cellStyle name="20% - Accent3 3 2 7 4 2" xfId="5288"/>
    <cellStyle name="20% - Accent3 3 2 7 5" xfId="5289"/>
    <cellStyle name="20% - Accent3 3 2 7 5 2" xfId="5290"/>
    <cellStyle name="20% - Accent3 3 2 7 6" xfId="5291"/>
    <cellStyle name="20% - Accent3 3 2 8" xfId="5292"/>
    <cellStyle name="20% - Accent3 3 2 8 2" xfId="5293"/>
    <cellStyle name="20% - Accent3 3 2 8 2 2" xfId="5294"/>
    <cellStyle name="20% - Accent3 3 2 8 2 2 2" xfId="5295"/>
    <cellStyle name="20% - Accent3 3 2 8 2 2 2 2" xfId="5296"/>
    <cellStyle name="20% - Accent3 3 2 8 2 2 3" xfId="5297"/>
    <cellStyle name="20% - Accent3 3 2 8 2 3" xfId="5298"/>
    <cellStyle name="20% - Accent3 3 2 8 2 3 2" xfId="5299"/>
    <cellStyle name="20% - Accent3 3 2 8 2 4" xfId="5300"/>
    <cellStyle name="20% - Accent3 3 2 8 3" xfId="5301"/>
    <cellStyle name="20% - Accent3 3 2 8 3 2" xfId="5302"/>
    <cellStyle name="20% - Accent3 3 2 8 3 2 2" xfId="5303"/>
    <cellStyle name="20% - Accent3 3 2 8 3 3" xfId="5304"/>
    <cellStyle name="20% - Accent3 3 2 8 4" xfId="5305"/>
    <cellStyle name="20% - Accent3 3 2 8 4 2" xfId="5306"/>
    <cellStyle name="20% - Accent3 3 2 8 5" xfId="5307"/>
    <cellStyle name="20% - Accent3 3 2 8 5 2" xfId="5308"/>
    <cellStyle name="20% - Accent3 3 2 8 6" xfId="5309"/>
    <cellStyle name="20% - Accent3 3 2 9" xfId="5310"/>
    <cellStyle name="20% - Accent3 3 2 9 2" xfId="5311"/>
    <cellStyle name="20% - Accent3 3 2 9 2 2" xfId="5312"/>
    <cellStyle name="20% - Accent3 3 2 9 2 2 2" xfId="5313"/>
    <cellStyle name="20% - Accent3 3 2 9 2 2 2 2" xfId="5314"/>
    <cellStyle name="20% - Accent3 3 2 9 2 2 3" xfId="5315"/>
    <cellStyle name="20% - Accent3 3 2 9 2 3" xfId="5316"/>
    <cellStyle name="20% - Accent3 3 2 9 2 3 2" xfId="5317"/>
    <cellStyle name="20% - Accent3 3 2 9 2 4" xfId="5318"/>
    <cellStyle name="20% - Accent3 3 2 9 3" xfId="5319"/>
    <cellStyle name="20% - Accent3 3 2 9 3 2" xfId="5320"/>
    <cellStyle name="20% - Accent3 3 2 9 3 2 2" xfId="5321"/>
    <cellStyle name="20% - Accent3 3 2 9 3 3" xfId="5322"/>
    <cellStyle name="20% - Accent3 3 2 9 4" xfId="5323"/>
    <cellStyle name="20% - Accent3 3 2 9 4 2" xfId="5324"/>
    <cellStyle name="20% - Accent3 3 2 9 5" xfId="5325"/>
    <cellStyle name="20% - Accent3 3 2 9 5 2" xfId="5326"/>
    <cellStyle name="20% - Accent3 3 2 9 6" xfId="5327"/>
    <cellStyle name="20% - Accent3 3 3" xfId="5328"/>
    <cellStyle name="20% - Accent3 3 3 10" xfId="5329"/>
    <cellStyle name="20% - Accent3 3 3 10 2" xfId="5330"/>
    <cellStyle name="20% - Accent3 3 3 11" xfId="5331"/>
    <cellStyle name="20% - Accent3 3 3 2" xfId="5332"/>
    <cellStyle name="20% - Accent3 3 3 2 2" xfId="5333"/>
    <cellStyle name="20% - Accent3 3 3 2 2 2" xfId="5334"/>
    <cellStyle name="20% - Accent3 3 3 2 2 2 2" xfId="5335"/>
    <cellStyle name="20% - Accent3 3 3 2 2 2 2 2" xfId="5336"/>
    <cellStyle name="20% - Accent3 3 3 2 2 2 2 2 2" xfId="5337"/>
    <cellStyle name="20% - Accent3 3 3 2 2 2 2 3" xfId="5338"/>
    <cellStyle name="20% - Accent3 3 3 2 2 2 3" xfId="5339"/>
    <cellStyle name="20% - Accent3 3 3 2 2 2 3 2" xfId="5340"/>
    <cellStyle name="20% - Accent3 3 3 2 2 2 4" xfId="5341"/>
    <cellStyle name="20% - Accent3 3 3 2 2 3" xfId="5342"/>
    <cellStyle name="20% - Accent3 3 3 2 2 3 2" xfId="5343"/>
    <cellStyle name="20% - Accent3 3 3 2 2 3 2 2" xfId="5344"/>
    <cellStyle name="20% - Accent3 3 3 2 2 3 3" xfId="5345"/>
    <cellStyle name="20% - Accent3 3 3 2 2 4" xfId="5346"/>
    <cellStyle name="20% - Accent3 3 3 2 2 4 2" xfId="5347"/>
    <cellStyle name="20% - Accent3 3 3 2 2 5" xfId="5348"/>
    <cellStyle name="20% - Accent3 3 3 2 2 5 2" xfId="5349"/>
    <cellStyle name="20% - Accent3 3 3 2 2 6" xfId="5350"/>
    <cellStyle name="20% - Accent3 3 3 2 3" xfId="5351"/>
    <cellStyle name="20% - Accent3 3 3 2 3 2" xfId="5352"/>
    <cellStyle name="20% - Accent3 3 3 2 3 2 2" xfId="5353"/>
    <cellStyle name="20% - Accent3 3 3 2 3 2 2 2" xfId="5354"/>
    <cellStyle name="20% - Accent3 3 3 2 3 2 2 2 2" xfId="5355"/>
    <cellStyle name="20% - Accent3 3 3 2 3 2 2 3" xfId="5356"/>
    <cellStyle name="20% - Accent3 3 3 2 3 2 3" xfId="5357"/>
    <cellStyle name="20% - Accent3 3 3 2 3 2 3 2" xfId="5358"/>
    <cellStyle name="20% - Accent3 3 3 2 3 2 4" xfId="5359"/>
    <cellStyle name="20% - Accent3 3 3 2 3 3" xfId="5360"/>
    <cellStyle name="20% - Accent3 3 3 2 3 3 2" xfId="5361"/>
    <cellStyle name="20% - Accent3 3 3 2 3 3 2 2" xfId="5362"/>
    <cellStyle name="20% - Accent3 3 3 2 3 3 3" xfId="5363"/>
    <cellStyle name="20% - Accent3 3 3 2 3 4" xfId="5364"/>
    <cellStyle name="20% - Accent3 3 3 2 3 4 2" xfId="5365"/>
    <cellStyle name="20% - Accent3 3 3 2 3 5" xfId="5366"/>
    <cellStyle name="20% - Accent3 3 3 2 3 5 2" xfId="5367"/>
    <cellStyle name="20% - Accent3 3 3 2 3 6" xfId="5368"/>
    <cellStyle name="20% - Accent3 3 3 2 4" xfId="5369"/>
    <cellStyle name="20% - Accent3 3 3 2 4 2" xfId="5370"/>
    <cellStyle name="20% - Accent3 3 3 2 4 2 2" xfId="5371"/>
    <cellStyle name="20% - Accent3 3 3 2 4 2 2 2" xfId="5372"/>
    <cellStyle name="20% - Accent3 3 3 2 4 2 3" xfId="5373"/>
    <cellStyle name="20% - Accent3 3 3 2 4 3" xfId="5374"/>
    <cellStyle name="20% - Accent3 3 3 2 4 3 2" xfId="5375"/>
    <cellStyle name="20% - Accent3 3 3 2 4 4" xfId="5376"/>
    <cellStyle name="20% - Accent3 3 3 2 5" xfId="5377"/>
    <cellStyle name="20% - Accent3 3 3 2 5 2" xfId="5378"/>
    <cellStyle name="20% - Accent3 3 3 2 5 2 2" xfId="5379"/>
    <cellStyle name="20% - Accent3 3 3 2 5 3" xfId="5380"/>
    <cellStyle name="20% - Accent3 3 3 2 6" xfId="5381"/>
    <cellStyle name="20% - Accent3 3 3 2 6 2" xfId="5382"/>
    <cellStyle name="20% - Accent3 3 3 2 7" xfId="5383"/>
    <cellStyle name="20% - Accent3 3 3 2 7 2" xfId="5384"/>
    <cellStyle name="20% - Accent3 3 3 2 8" xfId="5385"/>
    <cellStyle name="20% - Accent3 3 3 3" xfId="5386"/>
    <cellStyle name="20% - Accent3 3 3 3 2" xfId="5387"/>
    <cellStyle name="20% - Accent3 3 3 3 2 2" xfId="5388"/>
    <cellStyle name="20% - Accent3 3 3 3 2 2 2" xfId="5389"/>
    <cellStyle name="20% - Accent3 3 3 3 2 2 2 2" xfId="5390"/>
    <cellStyle name="20% - Accent3 3 3 3 2 2 2 2 2" xfId="5391"/>
    <cellStyle name="20% - Accent3 3 3 3 2 2 2 3" xfId="5392"/>
    <cellStyle name="20% - Accent3 3 3 3 2 2 3" xfId="5393"/>
    <cellStyle name="20% - Accent3 3 3 3 2 2 3 2" xfId="5394"/>
    <cellStyle name="20% - Accent3 3 3 3 2 2 4" xfId="5395"/>
    <cellStyle name="20% - Accent3 3 3 3 2 3" xfId="5396"/>
    <cellStyle name="20% - Accent3 3 3 3 2 3 2" xfId="5397"/>
    <cellStyle name="20% - Accent3 3 3 3 2 3 2 2" xfId="5398"/>
    <cellStyle name="20% - Accent3 3 3 3 2 3 3" xfId="5399"/>
    <cellStyle name="20% - Accent3 3 3 3 2 4" xfId="5400"/>
    <cellStyle name="20% - Accent3 3 3 3 2 4 2" xfId="5401"/>
    <cellStyle name="20% - Accent3 3 3 3 2 5" xfId="5402"/>
    <cellStyle name="20% - Accent3 3 3 3 2 5 2" xfId="5403"/>
    <cellStyle name="20% - Accent3 3 3 3 2 6" xfId="5404"/>
    <cellStyle name="20% - Accent3 3 3 3 3" xfId="5405"/>
    <cellStyle name="20% - Accent3 3 3 3 3 2" xfId="5406"/>
    <cellStyle name="20% - Accent3 3 3 3 3 2 2" xfId="5407"/>
    <cellStyle name="20% - Accent3 3 3 3 3 2 2 2" xfId="5408"/>
    <cellStyle name="20% - Accent3 3 3 3 3 2 2 2 2" xfId="5409"/>
    <cellStyle name="20% - Accent3 3 3 3 3 2 2 3" xfId="5410"/>
    <cellStyle name="20% - Accent3 3 3 3 3 2 3" xfId="5411"/>
    <cellStyle name="20% - Accent3 3 3 3 3 2 3 2" xfId="5412"/>
    <cellStyle name="20% - Accent3 3 3 3 3 2 4" xfId="5413"/>
    <cellStyle name="20% - Accent3 3 3 3 3 3" xfId="5414"/>
    <cellStyle name="20% - Accent3 3 3 3 3 3 2" xfId="5415"/>
    <cellStyle name="20% - Accent3 3 3 3 3 3 2 2" xfId="5416"/>
    <cellStyle name="20% - Accent3 3 3 3 3 3 3" xfId="5417"/>
    <cellStyle name="20% - Accent3 3 3 3 3 4" xfId="5418"/>
    <cellStyle name="20% - Accent3 3 3 3 3 4 2" xfId="5419"/>
    <cellStyle name="20% - Accent3 3 3 3 3 5" xfId="5420"/>
    <cellStyle name="20% - Accent3 3 3 3 3 5 2" xfId="5421"/>
    <cellStyle name="20% - Accent3 3 3 3 3 6" xfId="5422"/>
    <cellStyle name="20% - Accent3 3 3 3 4" xfId="5423"/>
    <cellStyle name="20% - Accent3 3 3 3 4 2" xfId="5424"/>
    <cellStyle name="20% - Accent3 3 3 3 4 2 2" xfId="5425"/>
    <cellStyle name="20% - Accent3 3 3 3 4 2 2 2" xfId="5426"/>
    <cellStyle name="20% - Accent3 3 3 3 4 2 3" xfId="5427"/>
    <cellStyle name="20% - Accent3 3 3 3 4 3" xfId="5428"/>
    <cellStyle name="20% - Accent3 3 3 3 4 3 2" xfId="5429"/>
    <cellStyle name="20% - Accent3 3 3 3 4 4" xfId="5430"/>
    <cellStyle name="20% - Accent3 3 3 3 5" xfId="5431"/>
    <cellStyle name="20% - Accent3 3 3 3 5 2" xfId="5432"/>
    <cellStyle name="20% - Accent3 3 3 3 5 2 2" xfId="5433"/>
    <cellStyle name="20% - Accent3 3 3 3 5 3" xfId="5434"/>
    <cellStyle name="20% - Accent3 3 3 3 6" xfId="5435"/>
    <cellStyle name="20% - Accent3 3 3 3 6 2" xfId="5436"/>
    <cellStyle name="20% - Accent3 3 3 3 7" xfId="5437"/>
    <cellStyle name="20% - Accent3 3 3 3 7 2" xfId="5438"/>
    <cellStyle name="20% - Accent3 3 3 3 8" xfId="5439"/>
    <cellStyle name="20% - Accent3 3 3 4" xfId="5440"/>
    <cellStyle name="20% - Accent3 3 3 4 2" xfId="5441"/>
    <cellStyle name="20% - Accent3 3 3 4 2 2" xfId="5442"/>
    <cellStyle name="20% - Accent3 3 3 4 2 2 2" xfId="5443"/>
    <cellStyle name="20% - Accent3 3 3 4 2 2 2 2" xfId="5444"/>
    <cellStyle name="20% - Accent3 3 3 4 2 2 3" xfId="5445"/>
    <cellStyle name="20% - Accent3 3 3 4 2 3" xfId="5446"/>
    <cellStyle name="20% - Accent3 3 3 4 2 3 2" xfId="5447"/>
    <cellStyle name="20% - Accent3 3 3 4 2 4" xfId="5448"/>
    <cellStyle name="20% - Accent3 3 3 4 3" xfId="5449"/>
    <cellStyle name="20% - Accent3 3 3 4 3 2" xfId="5450"/>
    <cellStyle name="20% - Accent3 3 3 4 3 2 2" xfId="5451"/>
    <cellStyle name="20% - Accent3 3 3 4 3 3" xfId="5452"/>
    <cellStyle name="20% - Accent3 3 3 4 4" xfId="5453"/>
    <cellStyle name="20% - Accent3 3 3 4 4 2" xfId="5454"/>
    <cellStyle name="20% - Accent3 3 3 4 5" xfId="5455"/>
    <cellStyle name="20% - Accent3 3 3 4 5 2" xfId="5456"/>
    <cellStyle name="20% - Accent3 3 3 4 6" xfId="5457"/>
    <cellStyle name="20% - Accent3 3 3 5" xfId="5458"/>
    <cellStyle name="20% - Accent3 3 3 5 2" xfId="5459"/>
    <cellStyle name="20% - Accent3 3 3 5 2 2" xfId="5460"/>
    <cellStyle name="20% - Accent3 3 3 5 2 2 2" xfId="5461"/>
    <cellStyle name="20% - Accent3 3 3 5 2 2 2 2" xfId="5462"/>
    <cellStyle name="20% - Accent3 3 3 5 2 2 3" xfId="5463"/>
    <cellStyle name="20% - Accent3 3 3 5 2 3" xfId="5464"/>
    <cellStyle name="20% - Accent3 3 3 5 2 3 2" xfId="5465"/>
    <cellStyle name="20% - Accent3 3 3 5 2 4" xfId="5466"/>
    <cellStyle name="20% - Accent3 3 3 5 3" xfId="5467"/>
    <cellStyle name="20% - Accent3 3 3 5 3 2" xfId="5468"/>
    <cellStyle name="20% - Accent3 3 3 5 3 2 2" xfId="5469"/>
    <cellStyle name="20% - Accent3 3 3 5 3 3" xfId="5470"/>
    <cellStyle name="20% - Accent3 3 3 5 4" xfId="5471"/>
    <cellStyle name="20% - Accent3 3 3 5 4 2" xfId="5472"/>
    <cellStyle name="20% - Accent3 3 3 5 5" xfId="5473"/>
    <cellStyle name="20% - Accent3 3 3 5 5 2" xfId="5474"/>
    <cellStyle name="20% - Accent3 3 3 5 6" xfId="5475"/>
    <cellStyle name="20% - Accent3 3 3 6" xfId="5476"/>
    <cellStyle name="20% - Accent3 3 3 6 2" xfId="5477"/>
    <cellStyle name="20% - Accent3 3 3 6 2 2" xfId="5478"/>
    <cellStyle name="20% - Accent3 3 3 6 2 2 2" xfId="5479"/>
    <cellStyle name="20% - Accent3 3 3 6 2 2 2 2" xfId="5480"/>
    <cellStyle name="20% - Accent3 3 3 6 2 2 3" xfId="5481"/>
    <cellStyle name="20% - Accent3 3 3 6 2 3" xfId="5482"/>
    <cellStyle name="20% - Accent3 3 3 6 2 3 2" xfId="5483"/>
    <cellStyle name="20% - Accent3 3 3 6 2 4" xfId="5484"/>
    <cellStyle name="20% - Accent3 3 3 6 3" xfId="5485"/>
    <cellStyle name="20% - Accent3 3 3 6 3 2" xfId="5486"/>
    <cellStyle name="20% - Accent3 3 3 6 3 2 2" xfId="5487"/>
    <cellStyle name="20% - Accent3 3 3 6 3 3" xfId="5488"/>
    <cellStyle name="20% - Accent3 3 3 6 4" xfId="5489"/>
    <cellStyle name="20% - Accent3 3 3 6 4 2" xfId="5490"/>
    <cellStyle name="20% - Accent3 3 3 6 5" xfId="5491"/>
    <cellStyle name="20% - Accent3 3 3 6 5 2" xfId="5492"/>
    <cellStyle name="20% - Accent3 3 3 6 6" xfId="5493"/>
    <cellStyle name="20% - Accent3 3 3 7" xfId="5494"/>
    <cellStyle name="20% - Accent3 3 3 7 2" xfId="5495"/>
    <cellStyle name="20% - Accent3 3 3 7 2 2" xfId="5496"/>
    <cellStyle name="20% - Accent3 3 3 7 2 2 2" xfId="5497"/>
    <cellStyle name="20% - Accent3 3 3 7 2 3" xfId="5498"/>
    <cellStyle name="20% - Accent3 3 3 7 3" xfId="5499"/>
    <cellStyle name="20% - Accent3 3 3 7 3 2" xfId="5500"/>
    <cellStyle name="20% - Accent3 3 3 7 4" xfId="5501"/>
    <cellStyle name="20% - Accent3 3 3 8" xfId="5502"/>
    <cellStyle name="20% - Accent3 3 3 8 2" xfId="5503"/>
    <cellStyle name="20% - Accent3 3 3 8 2 2" xfId="5504"/>
    <cellStyle name="20% - Accent3 3 3 8 3" xfId="5505"/>
    <cellStyle name="20% - Accent3 3 3 9" xfId="5506"/>
    <cellStyle name="20% - Accent3 3 3 9 2" xfId="5507"/>
    <cellStyle name="20% - Accent3 3 4" xfId="5508"/>
    <cellStyle name="20% - Accent3 3 4 10" xfId="5509"/>
    <cellStyle name="20% - Accent3 3 4 10 2" xfId="5510"/>
    <cellStyle name="20% - Accent3 3 4 11" xfId="5511"/>
    <cellStyle name="20% - Accent3 3 4 2" xfId="5512"/>
    <cellStyle name="20% - Accent3 3 4 2 2" xfId="5513"/>
    <cellStyle name="20% - Accent3 3 4 2 2 2" xfId="5514"/>
    <cellStyle name="20% - Accent3 3 4 2 2 2 2" xfId="5515"/>
    <cellStyle name="20% - Accent3 3 4 2 2 2 2 2" xfId="5516"/>
    <cellStyle name="20% - Accent3 3 4 2 2 2 2 2 2" xfId="5517"/>
    <cellStyle name="20% - Accent3 3 4 2 2 2 2 3" xfId="5518"/>
    <cellStyle name="20% - Accent3 3 4 2 2 2 3" xfId="5519"/>
    <cellStyle name="20% - Accent3 3 4 2 2 2 3 2" xfId="5520"/>
    <cellStyle name="20% - Accent3 3 4 2 2 2 4" xfId="5521"/>
    <cellStyle name="20% - Accent3 3 4 2 2 3" xfId="5522"/>
    <cellStyle name="20% - Accent3 3 4 2 2 3 2" xfId="5523"/>
    <cellStyle name="20% - Accent3 3 4 2 2 3 2 2" xfId="5524"/>
    <cellStyle name="20% - Accent3 3 4 2 2 3 3" xfId="5525"/>
    <cellStyle name="20% - Accent3 3 4 2 2 4" xfId="5526"/>
    <cellStyle name="20% - Accent3 3 4 2 2 4 2" xfId="5527"/>
    <cellStyle name="20% - Accent3 3 4 2 2 5" xfId="5528"/>
    <cellStyle name="20% - Accent3 3 4 2 2 5 2" xfId="5529"/>
    <cellStyle name="20% - Accent3 3 4 2 2 6" xfId="5530"/>
    <cellStyle name="20% - Accent3 3 4 2 3" xfId="5531"/>
    <cellStyle name="20% - Accent3 3 4 2 3 2" xfId="5532"/>
    <cellStyle name="20% - Accent3 3 4 2 3 2 2" xfId="5533"/>
    <cellStyle name="20% - Accent3 3 4 2 3 2 2 2" xfId="5534"/>
    <cellStyle name="20% - Accent3 3 4 2 3 2 2 2 2" xfId="5535"/>
    <cellStyle name="20% - Accent3 3 4 2 3 2 2 3" xfId="5536"/>
    <cellStyle name="20% - Accent3 3 4 2 3 2 3" xfId="5537"/>
    <cellStyle name="20% - Accent3 3 4 2 3 2 3 2" xfId="5538"/>
    <cellStyle name="20% - Accent3 3 4 2 3 2 4" xfId="5539"/>
    <cellStyle name="20% - Accent3 3 4 2 3 3" xfId="5540"/>
    <cellStyle name="20% - Accent3 3 4 2 3 3 2" xfId="5541"/>
    <cellStyle name="20% - Accent3 3 4 2 3 3 2 2" xfId="5542"/>
    <cellStyle name="20% - Accent3 3 4 2 3 3 3" xfId="5543"/>
    <cellStyle name="20% - Accent3 3 4 2 3 4" xfId="5544"/>
    <cellStyle name="20% - Accent3 3 4 2 3 4 2" xfId="5545"/>
    <cellStyle name="20% - Accent3 3 4 2 3 5" xfId="5546"/>
    <cellStyle name="20% - Accent3 3 4 2 3 5 2" xfId="5547"/>
    <cellStyle name="20% - Accent3 3 4 2 3 6" xfId="5548"/>
    <cellStyle name="20% - Accent3 3 4 2 4" xfId="5549"/>
    <cellStyle name="20% - Accent3 3 4 2 4 2" xfId="5550"/>
    <cellStyle name="20% - Accent3 3 4 2 4 2 2" xfId="5551"/>
    <cellStyle name="20% - Accent3 3 4 2 4 2 2 2" xfId="5552"/>
    <cellStyle name="20% - Accent3 3 4 2 4 2 3" xfId="5553"/>
    <cellStyle name="20% - Accent3 3 4 2 4 3" xfId="5554"/>
    <cellStyle name="20% - Accent3 3 4 2 4 3 2" xfId="5555"/>
    <cellStyle name="20% - Accent3 3 4 2 4 4" xfId="5556"/>
    <cellStyle name="20% - Accent3 3 4 2 5" xfId="5557"/>
    <cellStyle name="20% - Accent3 3 4 2 5 2" xfId="5558"/>
    <cellStyle name="20% - Accent3 3 4 2 5 2 2" xfId="5559"/>
    <cellStyle name="20% - Accent3 3 4 2 5 3" xfId="5560"/>
    <cellStyle name="20% - Accent3 3 4 2 6" xfId="5561"/>
    <cellStyle name="20% - Accent3 3 4 2 6 2" xfId="5562"/>
    <cellStyle name="20% - Accent3 3 4 2 7" xfId="5563"/>
    <cellStyle name="20% - Accent3 3 4 2 7 2" xfId="5564"/>
    <cellStyle name="20% - Accent3 3 4 2 8" xfId="5565"/>
    <cellStyle name="20% - Accent3 3 4 3" xfId="5566"/>
    <cellStyle name="20% - Accent3 3 4 3 2" xfId="5567"/>
    <cellStyle name="20% - Accent3 3 4 3 2 2" xfId="5568"/>
    <cellStyle name="20% - Accent3 3 4 3 2 2 2" xfId="5569"/>
    <cellStyle name="20% - Accent3 3 4 3 2 2 2 2" xfId="5570"/>
    <cellStyle name="20% - Accent3 3 4 3 2 2 2 2 2" xfId="5571"/>
    <cellStyle name="20% - Accent3 3 4 3 2 2 2 3" xfId="5572"/>
    <cellStyle name="20% - Accent3 3 4 3 2 2 3" xfId="5573"/>
    <cellStyle name="20% - Accent3 3 4 3 2 2 3 2" xfId="5574"/>
    <cellStyle name="20% - Accent3 3 4 3 2 2 4" xfId="5575"/>
    <cellStyle name="20% - Accent3 3 4 3 2 3" xfId="5576"/>
    <cellStyle name="20% - Accent3 3 4 3 2 3 2" xfId="5577"/>
    <cellStyle name="20% - Accent3 3 4 3 2 3 2 2" xfId="5578"/>
    <cellStyle name="20% - Accent3 3 4 3 2 3 3" xfId="5579"/>
    <cellStyle name="20% - Accent3 3 4 3 2 4" xfId="5580"/>
    <cellStyle name="20% - Accent3 3 4 3 2 4 2" xfId="5581"/>
    <cellStyle name="20% - Accent3 3 4 3 2 5" xfId="5582"/>
    <cellStyle name="20% - Accent3 3 4 3 2 5 2" xfId="5583"/>
    <cellStyle name="20% - Accent3 3 4 3 2 6" xfId="5584"/>
    <cellStyle name="20% - Accent3 3 4 3 3" xfId="5585"/>
    <cellStyle name="20% - Accent3 3 4 3 3 2" xfId="5586"/>
    <cellStyle name="20% - Accent3 3 4 3 3 2 2" xfId="5587"/>
    <cellStyle name="20% - Accent3 3 4 3 3 2 2 2" xfId="5588"/>
    <cellStyle name="20% - Accent3 3 4 3 3 2 2 2 2" xfId="5589"/>
    <cellStyle name="20% - Accent3 3 4 3 3 2 2 3" xfId="5590"/>
    <cellStyle name="20% - Accent3 3 4 3 3 2 3" xfId="5591"/>
    <cellStyle name="20% - Accent3 3 4 3 3 2 3 2" xfId="5592"/>
    <cellStyle name="20% - Accent3 3 4 3 3 2 4" xfId="5593"/>
    <cellStyle name="20% - Accent3 3 4 3 3 3" xfId="5594"/>
    <cellStyle name="20% - Accent3 3 4 3 3 3 2" xfId="5595"/>
    <cellStyle name="20% - Accent3 3 4 3 3 3 2 2" xfId="5596"/>
    <cellStyle name="20% - Accent3 3 4 3 3 3 3" xfId="5597"/>
    <cellStyle name="20% - Accent3 3 4 3 3 4" xfId="5598"/>
    <cellStyle name="20% - Accent3 3 4 3 3 4 2" xfId="5599"/>
    <cellStyle name="20% - Accent3 3 4 3 3 5" xfId="5600"/>
    <cellStyle name="20% - Accent3 3 4 3 3 5 2" xfId="5601"/>
    <cellStyle name="20% - Accent3 3 4 3 3 6" xfId="5602"/>
    <cellStyle name="20% - Accent3 3 4 3 4" xfId="5603"/>
    <cellStyle name="20% - Accent3 3 4 3 4 2" xfId="5604"/>
    <cellStyle name="20% - Accent3 3 4 3 4 2 2" xfId="5605"/>
    <cellStyle name="20% - Accent3 3 4 3 4 2 2 2" xfId="5606"/>
    <cellStyle name="20% - Accent3 3 4 3 4 2 3" xfId="5607"/>
    <cellStyle name="20% - Accent3 3 4 3 4 3" xfId="5608"/>
    <cellStyle name="20% - Accent3 3 4 3 4 3 2" xfId="5609"/>
    <cellStyle name="20% - Accent3 3 4 3 4 4" xfId="5610"/>
    <cellStyle name="20% - Accent3 3 4 3 5" xfId="5611"/>
    <cellStyle name="20% - Accent3 3 4 3 5 2" xfId="5612"/>
    <cellStyle name="20% - Accent3 3 4 3 5 2 2" xfId="5613"/>
    <cellStyle name="20% - Accent3 3 4 3 5 3" xfId="5614"/>
    <cellStyle name="20% - Accent3 3 4 3 6" xfId="5615"/>
    <cellStyle name="20% - Accent3 3 4 3 6 2" xfId="5616"/>
    <cellStyle name="20% - Accent3 3 4 3 7" xfId="5617"/>
    <cellStyle name="20% - Accent3 3 4 3 7 2" xfId="5618"/>
    <cellStyle name="20% - Accent3 3 4 3 8" xfId="5619"/>
    <cellStyle name="20% - Accent3 3 4 4" xfId="5620"/>
    <cellStyle name="20% - Accent3 3 4 4 2" xfId="5621"/>
    <cellStyle name="20% - Accent3 3 4 4 2 2" xfId="5622"/>
    <cellStyle name="20% - Accent3 3 4 4 2 2 2" xfId="5623"/>
    <cellStyle name="20% - Accent3 3 4 4 2 2 2 2" xfId="5624"/>
    <cellStyle name="20% - Accent3 3 4 4 2 2 3" xfId="5625"/>
    <cellStyle name="20% - Accent3 3 4 4 2 3" xfId="5626"/>
    <cellStyle name="20% - Accent3 3 4 4 2 3 2" xfId="5627"/>
    <cellStyle name="20% - Accent3 3 4 4 2 4" xfId="5628"/>
    <cellStyle name="20% - Accent3 3 4 4 3" xfId="5629"/>
    <cellStyle name="20% - Accent3 3 4 4 3 2" xfId="5630"/>
    <cellStyle name="20% - Accent3 3 4 4 3 2 2" xfId="5631"/>
    <cellStyle name="20% - Accent3 3 4 4 3 3" xfId="5632"/>
    <cellStyle name="20% - Accent3 3 4 4 4" xfId="5633"/>
    <cellStyle name="20% - Accent3 3 4 4 4 2" xfId="5634"/>
    <cellStyle name="20% - Accent3 3 4 4 5" xfId="5635"/>
    <cellStyle name="20% - Accent3 3 4 4 5 2" xfId="5636"/>
    <cellStyle name="20% - Accent3 3 4 4 6" xfId="5637"/>
    <cellStyle name="20% - Accent3 3 4 5" xfId="5638"/>
    <cellStyle name="20% - Accent3 3 4 5 2" xfId="5639"/>
    <cellStyle name="20% - Accent3 3 4 5 2 2" xfId="5640"/>
    <cellStyle name="20% - Accent3 3 4 5 2 2 2" xfId="5641"/>
    <cellStyle name="20% - Accent3 3 4 5 2 2 2 2" xfId="5642"/>
    <cellStyle name="20% - Accent3 3 4 5 2 2 3" xfId="5643"/>
    <cellStyle name="20% - Accent3 3 4 5 2 3" xfId="5644"/>
    <cellStyle name="20% - Accent3 3 4 5 2 3 2" xfId="5645"/>
    <cellStyle name="20% - Accent3 3 4 5 2 4" xfId="5646"/>
    <cellStyle name="20% - Accent3 3 4 5 3" xfId="5647"/>
    <cellStyle name="20% - Accent3 3 4 5 3 2" xfId="5648"/>
    <cellStyle name="20% - Accent3 3 4 5 3 2 2" xfId="5649"/>
    <cellStyle name="20% - Accent3 3 4 5 3 3" xfId="5650"/>
    <cellStyle name="20% - Accent3 3 4 5 4" xfId="5651"/>
    <cellStyle name="20% - Accent3 3 4 5 4 2" xfId="5652"/>
    <cellStyle name="20% - Accent3 3 4 5 5" xfId="5653"/>
    <cellStyle name="20% - Accent3 3 4 5 5 2" xfId="5654"/>
    <cellStyle name="20% - Accent3 3 4 5 6" xfId="5655"/>
    <cellStyle name="20% - Accent3 3 4 6" xfId="5656"/>
    <cellStyle name="20% - Accent3 3 4 6 2" xfId="5657"/>
    <cellStyle name="20% - Accent3 3 4 6 2 2" xfId="5658"/>
    <cellStyle name="20% - Accent3 3 4 6 2 2 2" xfId="5659"/>
    <cellStyle name="20% - Accent3 3 4 6 2 2 2 2" xfId="5660"/>
    <cellStyle name="20% - Accent3 3 4 6 2 2 3" xfId="5661"/>
    <cellStyle name="20% - Accent3 3 4 6 2 3" xfId="5662"/>
    <cellStyle name="20% - Accent3 3 4 6 2 3 2" xfId="5663"/>
    <cellStyle name="20% - Accent3 3 4 6 2 4" xfId="5664"/>
    <cellStyle name="20% - Accent3 3 4 6 3" xfId="5665"/>
    <cellStyle name="20% - Accent3 3 4 6 3 2" xfId="5666"/>
    <cellStyle name="20% - Accent3 3 4 6 3 2 2" xfId="5667"/>
    <cellStyle name="20% - Accent3 3 4 6 3 3" xfId="5668"/>
    <cellStyle name="20% - Accent3 3 4 6 4" xfId="5669"/>
    <cellStyle name="20% - Accent3 3 4 6 4 2" xfId="5670"/>
    <cellStyle name="20% - Accent3 3 4 6 5" xfId="5671"/>
    <cellStyle name="20% - Accent3 3 4 6 5 2" xfId="5672"/>
    <cellStyle name="20% - Accent3 3 4 6 6" xfId="5673"/>
    <cellStyle name="20% - Accent3 3 4 7" xfId="5674"/>
    <cellStyle name="20% - Accent3 3 4 7 2" xfId="5675"/>
    <cellStyle name="20% - Accent3 3 4 7 2 2" xfId="5676"/>
    <cellStyle name="20% - Accent3 3 4 7 2 2 2" xfId="5677"/>
    <cellStyle name="20% - Accent3 3 4 7 2 3" xfId="5678"/>
    <cellStyle name="20% - Accent3 3 4 7 3" xfId="5679"/>
    <cellStyle name="20% - Accent3 3 4 7 3 2" xfId="5680"/>
    <cellStyle name="20% - Accent3 3 4 7 4" xfId="5681"/>
    <cellStyle name="20% - Accent3 3 4 8" xfId="5682"/>
    <cellStyle name="20% - Accent3 3 4 8 2" xfId="5683"/>
    <cellStyle name="20% - Accent3 3 4 8 2 2" xfId="5684"/>
    <cellStyle name="20% - Accent3 3 4 8 3" xfId="5685"/>
    <cellStyle name="20% - Accent3 3 4 9" xfId="5686"/>
    <cellStyle name="20% - Accent3 3 4 9 2" xfId="5687"/>
    <cellStyle name="20% - Accent3 3 5" xfId="5688"/>
    <cellStyle name="20% - Accent3 3 5 10" xfId="5689"/>
    <cellStyle name="20% - Accent3 3 5 10 2" xfId="5690"/>
    <cellStyle name="20% - Accent3 3 5 11" xfId="5691"/>
    <cellStyle name="20% - Accent3 3 5 2" xfId="5692"/>
    <cellStyle name="20% - Accent3 3 5 2 2" xfId="5693"/>
    <cellStyle name="20% - Accent3 3 5 2 2 2" xfId="5694"/>
    <cellStyle name="20% - Accent3 3 5 2 2 2 2" xfId="5695"/>
    <cellStyle name="20% - Accent3 3 5 2 2 2 2 2" xfId="5696"/>
    <cellStyle name="20% - Accent3 3 5 2 2 2 2 2 2" xfId="5697"/>
    <cellStyle name="20% - Accent3 3 5 2 2 2 2 3" xfId="5698"/>
    <cellStyle name="20% - Accent3 3 5 2 2 2 3" xfId="5699"/>
    <cellStyle name="20% - Accent3 3 5 2 2 2 3 2" xfId="5700"/>
    <cellStyle name="20% - Accent3 3 5 2 2 2 4" xfId="5701"/>
    <cellStyle name="20% - Accent3 3 5 2 2 3" xfId="5702"/>
    <cellStyle name="20% - Accent3 3 5 2 2 3 2" xfId="5703"/>
    <cellStyle name="20% - Accent3 3 5 2 2 3 2 2" xfId="5704"/>
    <cellStyle name="20% - Accent3 3 5 2 2 3 3" xfId="5705"/>
    <cellStyle name="20% - Accent3 3 5 2 2 4" xfId="5706"/>
    <cellStyle name="20% - Accent3 3 5 2 2 4 2" xfId="5707"/>
    <cellStyle name="20% - Accent3 3 5 2 2 5" xfId="5708"/>
    <cellStyle name="20% - Accent3 3 5 2 2 5 2" xfId="5709"/>
    <cellStyle name="20% - Accent3 3 5 2 2 6" xfId="5710"/>
    <cellStyle name="20% - Accent3 3 5 2 3" xfId="5711"/>
    <cellStyle name="20% - Accent3 3 5 2 3 2" xfId="5712"/>
    <cellStyle name="20% - Accent3 3 5 2 3 2 2" xfId="5713"/>
    <cellStyle name="20% - Accent3 3 5 2 3 2 2 2" xfId="5714"/>
    <cellStyle name="20% - Accent3 3 5 2 3 2 2 2 2" xfId="5715"/>
    <cellStyle name="20% - Accent3 3 5 2 3 2 2 3" xfId="5716"/>
    <cellStyle name="20% - Accent3 3 5 2 3 2 3" xfId="5717"/>
    <cellStyle name="20% - Accent3 3 5 2 3 2 3 2" xfId="5718"/>
    <cellStyle name="20% - Accent3 3 5 2 3 2 4" xfId="5719"/>
    <cellStyle name="20% - Accent3 3 5 2 3 3" xfId="5720"/>
    <cellStyle name="20% - Accent3 3 5 2 3 3 2" xfId="5721"/>
    <cellStyle name="20% - Accent3 3 5 2 3 3 2 2" xfId="5722"/>
    <cellStyle name="20% - Accent3 3 5 2 3 3 3" xfId="5723"/>
    <cellStyle name="20% - Accent3 3 5 2 3 4" xfId="5724"/>
    <cellStyle name="20% - Accent3 3 5 2 3 4 2" xfId="5725"/>
    <cellStyle name="20% - Accent3 3 5 2 3 5" xfId="5726"/>
    <cellStyle name="20% - Accent3 3 5 2 3 5 2" xfId="5727"/>
    <cellStyle name="20% - Accent3 3 5 2 3 6" xfId="5728"/>
    <cellStyle name="20% - Accent3 3 5 2 4" xfId="5729"/>
    <cellStyle name="20% - Accent3 3 5 2 4 2" xfId="5730"/>
    <cellStyle name="20% - Accent3 3 5 2 4 2 2" xfId="5731"/>
    <cellStyle name="20% - Accent3 3 5 2 4 2 2 2" xfId="5732"/>
    <cellStyle name="20% - Accent3 3 5 2 4 2 3" xfId="5733"/>
    <cellStyle name="20% - Accent3 3 5 2 4 3" xfId="5734"/>
    <cellStyle name="20% - Accent3 3 5 2 4 3 2" xfId="5735"/>
    <cellStyle name="20% - Accent3 3 5 2 4 4" xfId="5736"/>
    <cellStyle name="20% - Accent3 3 5 2 5" xfId="5737"/>
    <cellStyle name="20% - Accent3 3 5 2 5 2" xfId="5738"/>
    <cellStyle name="20% - Accent3 3 5 2 5 2 2" xfId="5739"/>
    <cellStyle name="20% - Accent3 3 5 2 5 3" xfId="5740"/>
    <cellStyle name="20% - Accent3 3 5 2 6" xfId="5741"/>
    <cellStyle name="20% - Accent3 3 5 2 6 2" xfId="5742"/>
    <cellStyle name="20% - Accent3 3 5 2 7" xfId="5743"/>
    <cellStyle name="20% - Accent3 3 5 2 7 2" xfId="5744"/>
    <cellStyle name="20% - Accent3 3 5 2 8" xfId="5745"/>
    <cellStyle name="20% - Accent3 3 5 3" xfId="5746"/>
    <cellStyle name="20% - Accent3 3 5 3 2" xfId="5747"/>
    <cellStyle name="20% - Accent3 3 5 3 2 2" xfId="5748"/>
    <cellStyle name="20% - Accent3 3 5 3 2 2 2" xfId="5749"/>
    <cellStyle name="20% - Accent3 3 5 3 2 2 2 2" xfId="5750"/>
    <cellStyle name="20% - Accent3 3 5 3 2 2 2 2 2" xfId="5751"/>
    <cellStyle name="20% - Accent3 3 5 3 2 2 2 3" xfId="5752"/>
    <cellStyle name="20% - Accent3 3 5 3 2 2 3" xfId="5753"/>
    <cellStyle name="20% - Accent3 3 5 3 2 2 3 2" xfId="5754"/>
    <cellStyle name="20% - Accent3 3 5 3 2 2 4" xfId="5755"/>
    <cellStyle name="20% - Accent3 3 5 3 2 3" xfId="5756"/>
    <cellStyle name="20% - Accent3 3 5 3 2 3 2" xfId="5757"/>
    <cellStyle name="20% - Accent3 3 5 3 2 3 2 2" xfId="5758"/>
    <cellStyle name="20% - Accent3 3 5 3 2 3 3" xfId="5759"/>
    <cellStyle name="20% - Accent3 3 5 3 2 4" xfId="5760"/>
    <cellStyle name="20% - Accent3 3 5 3 2 4 2" xfId="5761"/>
    <cellStyle name="20% - Accent3 3 5 3 2 5" xfId="5762"/>
    <cellStyle name="20% - Accent3 3 5 3 2 5 2" xfId="5763"/>
    <cellStyle name="20% - Accent3 3 5 3 2 6" xfId="5764"/>
    <cellStyle name="20% - Accent3 3 5 3 3" xfId="5765"/>
    <cellStyle name="20% - Accent3 3 5 3 3 2" xfId="5766"/>
    <cellStyle name="20% - Accent3 3 5 3 3 2 2" xfId="5767"/>
    <cellStyle name="20% - Accent3 3 5 3 3 2 2 2" xfId="5768"/>
    <cellStyle name="20% - Accent3 3 5 3 3 2 2 2 2" xfId="5769"/>
    <cellStyle name="20% - Accent3 3 5 3 3 2 2 3" xfId="5770"/>
    <cellStyle name="20% - Accent3 3 5 3 3 2 3" xfId="5771"/>
    <cellStyle name="20% - Accent3 3 5 3 3 2 3 2" xfId="5772"/>
    <cellStyle name="20% - Accent3 3 5 3 3 2 4" xfId="5773"/>
    <cellStyle name="20% - Accent3 3 5 3 3 3" xfId="5774"/>
    <cellStyle name="20% - Accent3 3 5 3 3 3 2" xfId="5775"/>
    <cellStyle name="20% - Accent3 3 5 3 3 3 2 2" xfId="5776"/>
    <cellStyle name="20% - Accent3 3 5 3 3 3 3" xfId="5777"/>
    <cellStyle name="20% - Accent3 3 5 3 3 4" xfId="5778"/>
    <cellStyle name="20% - Accent3 3 5 3 3 4 2" xfId="5779"/>
    <cellStyle name="20% - Accent3 3 5 3 3 5" xfId="5780"/>
    <cellStyle name="20% - Accent3 3 5 3 3 5 2" xfId="5781"/>
    <cellStyle name="20% - Accent3 3 5 3 3 6" xfId="5782"/>
    <cellStyle name="20% - Accent3 3 5 3 4" xfId="5783"/>
    <cellStyle name="20% - Accent3 3 5 3 4 2" xfId="5784"/>
    <cellStyle name="20% - Accent3 3 5 3 4 2 2" xfId="5785"/>
    <cellStyle name="20% - Accent3 3 5 3 4 2 2 2" xfId="5786"/>
    <cellStyle name="20% - Accent3 3 5 3 4 2 3" xfId="5787"/>
    <cellStyle name="20% - Accent3 3 5 3 4 3" xfId="5788"/>
    <cellStyle name="20% - Accent3 3 5 3 4 3 2" xfId="5789"/>
    <cellStyle name="20% - Accent3 3 5 3 4 4" xfId="5790"/>
    <cellStyle name="20% - Accent3 3 5 3 5" xfId="5791"/>
    <cellStyle name="20% - Accent3 3 5 3 5 2" xfId="5792"/>
    <cellStyle name="20% - Accent3 3 5 3 5 2 2" xfId="5793"/>
    <cellStyle name="20% - Accent3 3 5 3 5 3" xfId="5794"/>
    <cellStyle name="20% - Accent3 3 5 3 6" xfId="5795"/>
    <cellStyle name="20% - Accent3 3 5 3 6 2" xfId="5796"/>
    <cellStyle name="20% - Accent3 3 5 3 7" xfId="5797"/>
    <cellStyle name="20% - Accent3 3 5 3 7 2" xfId="5798"/>
    <cellStyle name="20% - Accent3 3 5 3 8" xfId="5799"/>
    <cellStyle name="20% - Accent3 3 5 4" xfId="5800"/>
    <cellStyle name="20% - Accent3 3 5 4 2" xfId="5801"/>
    <cellStyle name="20% - Accent3 3 5 4 2 2" xfId="5802"/>
    <cellStyle name="20% - Accent3 3 5 4 2 2 2" xfId="5803"/>
    <cellStyle name="20% - Accent3 3 5 4 2 2 2 2" xfId="5804"/>
    <cellStyle name="20% - Accent3 3 5 4 2 2 3" xfId="5805"/>
    <cellStyle name="20% - Accent3 3 5 4 2 3" xfId="5806"/>
    <cellStyle name="20% - Accent3 3 5 4 2 3 2" xfId="5807"/>
    <cellStyle name="20% - Accent3 3 5 4 2 4" xfId="5808"/>
    <cellStyle name="20% - Accent3 3 5 4 3" xfId="5809"/>
    <cellStyle name="20% - Accent3 3 5 4 3 2" xfId="5810"/>
    <cellStyle name="20% - Accent3 3 5 4 3 2 2" xfId="5811"/>
    <cellStyle name="20% - Accent3 3 5 4 3 3" xfId="5812"/>
    <cellStyle name="20% - Accent3 3 5 4 4" xfId="5813"/>
    <cellStyle name="20% - Accent3 3 5 4 4 2" xfId="5814"/>
    <cellStyle name="20% - Accent3 3 5 4 5" xfId="5815"/>
    <cellStyle name="20% - Accent3 3 5 4 5 2" xfId="5816"/>
    <cellStyle name="20% - Accent3 3 5 4 6" xfId="5817"/>
    <cellStyle name="20% - Accent3 3 5 5" xfId="5818"/>
    <cellStyle name="20% - Accent3 3 5 5 2" xfId="5819"/>
    <cellStyle name="20% - Accent3 3 5 5 2 2" xfId="5820"/>
    <cellStyle name="20% - Accent3 3 5 5 2 2 2" xfId="5821"/>
    <cellStyle name="20% - Accent3 3 5 5 2 2 2 2" xfId="5822"/>
    <cellStyle name="20% - Accent3 3 5 5 2 2 3" xfId="5823"/>
    <cellStyle name="20% - Accent3 3 5 5 2 3" xfId="5824"/>
    <cellStyle name="20% - Accent3 3 5 5 2 3 2" xfId="5825"/>
    <cellStyle name="20% - Accent3 3 5 5 2 4" xfId="5826"/>
    <cellStyle name="20% - Accent3 3 5 5 3" xfId="5827"/>
    <cellStyle name="20% - Accent3 3 5 5 3 2" xfId="5828"/>
    <cellStyle name="20% - Accent3 3 5 5 3 2 2" xfId="5829"/>
    <cellStyle name="20% - Accent3 3 5 5 3 3" xfId="5830"/>
    <cellStyle name="20% - Accent3 3 5 5 4" xfId="5831"/>
    <cellStyle name="20% - Accent3 3 5 5 4 2" xfId="5832"/>
    <cellStyle name="20% - Accent3 3 5 5 5" xfId="5833"/>
    <cellStyle name="20% - Accent3 3 5 5 5 2" xfId="5834"/>
    <cellStyle name="20% - Accent3 3 5 5 6" xfId="5835"/>
    <cellStyle name="20% - Accent3 3 5 6" xfId="5836"/>
    <cellStyle name="20% - Accent3 3 5 6 2" xfId="5837"/>
    <cellStyle name="20% - Accent3 3 5 6 2 2" xfId="5838"/>
    <cellStyle name="20% - Accent3 3 5 6 2 2 2" xfId="5839"/>
    <cellStyle name="20% - Accent3 3 5 6 2 2 2 2" xfId="5840"/>
    <cellStyle name="20% - Accent3 3 5 6 2 2 3" xfId="5841"/>
    <cellStyle name="20% - Accent3 3 5 6 2 3" xfId="5842"/>
    <cellStyle name="20% - Accent3 3 5 6 2 3 2" xfId="5843"/>
    <cellStyle name="20% - Accent3 3 5 6 2 4" xfId="5844"/>
    <cellStyle name="20% - Accent3 3 5 6 3" xfId="5845"/>
    <cellStyle name="20% - Accent3 3 5 6 3 2" xfId="5846"/>
    <cellStyle name="20% - Accent3 3 5 6 3 2 2" xfId="5847"/>
    <cellStyle name="20% - Accent3 3 5 6 3 3" xfId="5848"/>
    <cellStyle name="20% - Accent3 3 5 6 4" xfId="5849"/>
    <cellStyle name="20% - Accent3 3 5 6 4 2" xfId="5850"/>
    <cellStyle name="20% - Accent3 3 5 6 5" xfId="5851"/>
    <cellStyle name="20% - Accent3 3 5 6 5 2" xfId="5852"/>
    <cellStyle name="20% - Accent3 3 5 6 6" xfId="5853"/>
    <cellStyle name="20% - Accent3 3 5 7" xfId="5854"/>
    <cellStyle name="20% - Accent3 3 5 7 2" xfId="5855"/>
    <cellStyle name="20% - Accent3 3 5 7 2 2" xfId="5856"/>
    <cellStyle name="20% - Accent3 3 5 7 2 2 2" xfId="5857"/>
    <cellStyle name="20% - Accent3 3 5 7 2 3" xfId="5858"/>
    <cellStyle name="20% - Accent3 3 5 7 3" xfId="5859"/>
    <cellStyle name="20% - Accent3 3 5 7 3 2" xfId="5860"/>
    <cellStyle name="20% - Accent3 3 5 7 4" xfId="5861"/>
    <cellStyle name="20% - Accent3 3 5 8" xfId="5862"/>
    <cellStyle name="20% - Accent3 3 5 8 2" xfId="5863"/>
    <cellStyle name="20% - Accent3 3 5 8 2 2" xfId="5864"/>
    <cellStyle name="20% - Accent3 3 5 8 3" xfId="5865"/>
    <cellStyle name="20% - Accent3 3 5 9" xfId="5866"/>
    <cellStyle name="20% - Accent3 3 5 9 2" xfId="5867"/>
    <cellStyle name="20% - Accent3 3 6" xfId="5868"/>
    <cellStyle name="20% - Accent3 3 6 2" xfId="5869"/>
    <cellStyle name="20% - Accent3 3 6 2 2" xfId="5870"/>
    <cellStyle name="20% - Accent3 3 6 2 2 2" xfId="5871"/>
    <cellStyle name="20% - Accent3 3 6 2 2 2 2" xfId="5872"/>
    <cellStyle name="20% - Accent3 3 6 2 2 2 2 2" xfId="5873"/>
    <cellStyle name="20% - Accent3 3 6 2 2 2 3" xfId="5874"/>
    <cellStyle name="20% - Accent3 3 6 2 2 3" xfId="5875"/>
    <cellStyle name="20% - Accent3 3 6 2 2 3 2" xfId="5876"/>
    <cellStyle name="20% - Accent3 3 6 2 2 4" xfId="5877"/>
    <cellStyle name="20% - Accent3 3 6 2 3" xfId="5878"/>
    <cellStyle name="20% - Accent3 3 6 2 3 2" xfId="5879"/>
    <cellStyle name="20% - Accent3 3 6 2 3 2 2" xfId="5880"/>
    <cellStyle name="20% - Accent3 3 6 2 3 3" xfId="5881"/>
    <cellStyle name="20% - Accent3 3 6 2 4" xfId="5882"/>
    <cellStyle name="20% - Accent3 3 6 2 4 2" xfId="5883"/>
    <cellStyle name="20% - Accent3 3 6 2 5" xfId="5884"/>
    <cellStyle name="20% - Accent3 3 6 2 5 2" xfId="5885"/>
    <cellStyle name="20% - Accent3 3 6 2 6" xfId="5886"/>
    <cellStyle name="20% - Accent3 3 6 3" xfId="5887"/>
    <cellStyle name="20% - Accent3 3 6 3 2" xfId="5888"/>
    <cellStyle name="20% - Accent3 3 6 3 2 2" xfId="5889"/>
    <cellStyle name="20% - Accent3 3 6 3 2 2 2" xfId="5890"/>
    <cellStyle name="20% - Accent3 3 6 3 2 2 2 2" xfId="5891"/>
    <cellStyle name="20% - Accent3 3 6 3 2 2 3" xfId="5892"/>
    <cellStyle name="20% - Accent3 3 6 3 2 3" xfId="5893"/>
    <cellStyle name="20% - Accent3 3 6 3 2 3 2" xfId="5894"/>
    <cellStyle name="20% - Accent3 3 6 3 2 4" xfId="5895"/>
    <cellStyle name="20% - Accent3 3 6 3 3" xfId="5896"/>
    <cellStyle name="20% - Accent3 3 6 3 3 2" xfId="5897"/>
    <cellStyle name="20% - Accent3 3 6 3 3 2 2" xfId="5898"/>
    <cellStyle name="20% - Accent3 3 6 3 3 3" xfId="5899"/>
    <cellStyle name="20% - Accent3 3 6 3 4" xfId="5900"/>
    <cellStyle name="20% - Accent3 3 6 3 4 2" xfId="5901"/>
    <cellStyle name="20% - Accent3 3 6 3 5" xfId="5902"/>
    <cellStyle name="20% - Accent3 3 6 3 5 2" xfId="5903"/>
    <cellStyle name="20% - Accent3 3 6 3 6" xfId="5904"/>
    <cellStyle name="20% - Accent3 3 6 4" xfId="5905"/>
    <cellStyle name="20% - Accent3 3 6 4 2" xfId="5906"/>
    <cellStyle name="20% - Accent3 3 6 4 2 2" xfId="5907"/>
    <cellStyle name="20% - Accent3 3 6 4 2 2 2" xfId="5908"/>
    <cellStyle name="20% - Accent3 3 6 4 2 3" xfId="5909"/>
    <cellStyle name="20% - Accent3 3 6 4 3" xfId="5910"/>
    <cellStyle name="20% - Accent3 3 6 4 3 2" xfId="5911"/>
    <cellStyle name="20% - Accent3 3 6 4 4" xfId="5912"/>
    <cellStyle name="20% - Accent3 3 6 5" xfId="5913"/>
    <cellStyle name="20% - Accent3 3 6 5 2" xfId="5914"/>
    <cellStyle name="20% - Accent3 3 6 5 2 2" xfId="5915"/>
    <cellStyle name="20% - Accent3 3 6 5 3" xfId="5916"/>
    <cellStyle name="20% - Accent3 3 6 6" xfId="5917"/>
    <cellStyle name="20% - Accent3 3 6 6 2" xfId="5918"/>
    <cellStyle name="20% - Accent3 3 6 7" xfId="5919"/>
    <cellStyle name="20% - Accent3 3 6 7 2" xfId="5920"/>
    <cellStyle name="20% - Accent3 3 6 8" xfId="5921"/>
    <cellStyle name="20% - Accent3 3 7" xfId="5922"/>
    <cellStyle name="20% - Accent3 3 7 2" xfId="5923"/>
    <cellStyle name="20% - Accent3 3 7 2 2" xfId="5924"/>
    <cellStyle name="20% - Accent3 3 7 2 2 2" xfId="5925"/>
    <cellStyle name="20% - Accent3 3 7 2 2 2 2" xfId="5926"/>
    <cellStyle name="20% - Accent3 3 7 2 2 2 2 2" xfId="5927"/>
    <cellStyle name="20% - Accent3 3 7 2 2 2 3" xfId="5928"/>
    <cellStyle name="20% - Accent3 3 7 2 2 3" xfId="5929"/>
    <cellStyle name="20% - Accent3 3 7 2 2 3 2" xfId="5930"/>
    <cellStyle name="20% - Accent3 3 7 2 2 4" xfId="5931"/>
    <cellStyle name="20% - Accent3 3 7 2 3" xfId="5932"/>
    <cellStyle name="20% - Accent3 3 7 2 3 2" xfId="5933"/>
    <cellStyle name="20% - Accent3 3 7 2 3 2 2" xfId="5934"/>
    <cellStyle name="20% - Accent3 3 7 2 3 3" xfId="5935"/>
    <cellStyle name="20% - Accent3 3 7 2 4" xfId="5936"/>
    <cellStyle name="20% - Accent3 3 7 2 4 2" xfId="5937"/>
    <cellStyle name="20% - Accent3 3 7 2 5" xfId="5938"/>
    <cellStyle name="20% - Accent3 3 7 2 5 2" xfId="5939"/>
    <cellStyle name="20% - Accent3 3 7 2 6" xfId="5940"/>
    <cellStyle name="20% - Accent3 3 7 3" xfId="5941"/>
    <cellStyle name="20% - Accent3 3 7 3 2" xfId="5942"/>
    <cellStyle name="20% - Accent3 3 7 3 2 2" xfId="5943"/>
    <cellStyle name="20% - Accent3 3 7 3 2 2 2" xfId="5944"/>
    <cellStyle name="20% - Accent3 3 7 3 2 2 2 2" xfId="5945"/>
    <cellStyle name="20% - Accent3 3 7 3 2 2 3" xfId="5946"/>
    <cellStyle name="20% - Accent3 3 7 3 2 3" xfId="5947"/>
    <cellStyle name="20% - Accent3 3 7 3 2 3 2" xfId="5948"/>
    <cellStyle name="20% - Accent3 3 7 3 2 4" xfId="5949"/>
    <cellStyle name="20% - Accent3 3 7 3 3" xfId="5950"/>
    <cellStyle name="20% - Accent3 3 7 3 3 2" xfId="5951"/>
    <cellStyle name="20% - Accent3 3 7 3 3 2 2" xfId="5952"/>
    <cellStyle name="20% - Accent3 3 7 3 3 3" xfId="5953"/>
    <cellStyle name="20% - Accent3 3 7 3 4" xfId="5954"/>
    <cellStyle name="20% - Accent3 3 7 3 4 2" xfId="5955"/>
    <cellStyle name="20% - Accent3 3 7 3 5" xfId="5956"/>
    <cellStyle name="20% - Accent3 3 7 3 5 2" xfId="5957"/>
    <cellStyle name="20% - Accent3 3 7 3 6" xfId="5958"/>
    <cellStyle name="20% - Accent3 3 7 4" xfId="5959"/>
    <cellStyle name="20% - Accent3 3 7 4 2" xfId="5960"/>
    <cellStyle name="20% - Accent3 3 7 4 2 2" xfId="5961"/>
    <cellStyle name="20% - Accent3 3 7 4 2 2 2" xfId="5962"/>
    <cellStyle name="20% - Accent3 3 7 4 2 3" xfId="5963"/>
    <cellStyle name="20% - Accent3 3 7 4 3" xfId="5964"/>
    <cellStyle name="20% - Accent3 3 7 4 3 2" xfId="5965"/>
    <cellStyle name="20% - Accent3 3 7 4 4" xfId="5966"/>
    <cellStyle name="20% - Accent3 3 7 5" xfId="5967"/>
    <cellStyle name="20% - Accent3 3 7 5 2" xfId="5968"/>
    <cellStyle name="20% - Accent3 3 7 5 2 2" xfId="5969"/>
    <cellStyle name="20% - Accent3 3 7 5 3" xfId="5970"/>
    <cellStyle name="20% - Accent3 3 7 6" xfId="5971"/>
    <cellStyle name="20% - Accent3 3 7 6 2" xfId="5972"/>
    <cellStyle name="20% - Accent3 3 7 7" xfId="5973"/>
    <cellStyle name="20% - Accent3 3 7 7 2" xfId="5974"/>
    <cellStyle name="20% - Accent3 3 7 8" xfId="5975"/>
    <cellStyle name="20% - Accent3 3 8" xfId="5976"/>
    <cellStyle name="20% - Accent3 3 8 2" xfId="5977"/>
    <cellStyle name="20% - Accent3 3 8 2 2" xfId="5978"/>
    <cellStyle name="20% - Accent3 3 8 2 2 2" xfId="5979"/>
    <cellStyle name="20% - Accent3 3 8 2 2 2 2" xfId="5980"/>
    <cellStyle name="20% - Accent3 3 8 2 2 3" xfId="5981"/>
    <cellStyle name="20% - Accent3 3 8 2 3" xfId="5982"/>
    <cellStyle name="20% - Accent3 3 8 2 3 2" xfId="5983"/>
    <cellStyle name="20% - Accent3 3 8 2 4" xfId="5984"/>
    <cellStyle name="20% - Accent3 3 8 3" xfId="5985"/>
    <cellStyle name="20% - Accent3 3 8 3 2" xfId="5986"/>
    <cellStyle name="20% - Accent3 3 8 3 2 2" xfId="5987"/>
    <cellStyle name="20% - Accent3 3 8 3 3" xfId="5988"/>
    <cellStyle name="20% - Accent3 3 8 4" xfId="5989"/>
    <cellStyle name="20% - Accent3 3 8 4 2" xfId="5990"/>
    <cellStyle name="20% - Accent3 3 8 5" xfId="5991"/>
    <cellStyle name="20% - Accent3 3 8 5 2" xfId="5992"/>
    <cellStyle name="20% - Accent3 3 8 6" xfId="5993"/>
    <cellStyle name="20% - Accent3 3 9" xfId="5994"/>
    <cellStyle name="20% - Accent3 3 9 2" xfId="5995"/>
    <cellStyle name="20% - Accent3 3 9 2 2" xfId="5996"/>
    <cellStyle name="20% - Accent3 3 9 2 2 2" xfId="5997"/>
    <cellStyle name="20% - Accent3 3 9 2 2 2 2" xfId="5998"/>
    <cellStyle name="20% - Accent3 3 9 2 2 3" xfId="5999"/>
    <cellStyle name="20% - Accent3 3 9 2 3" xfId="6000"/>
    <cellStyle name="20% - Accent3 3 9 2 3 2" xfId="6001"/>
    <cellStyle name="20% - Accent3 3 9 2 4" xfId="6002"/>
    <cellStyle name="20% - Accent3 3 9 3" xfId="6003"/>
    <cellStyle name="20% - Accent3 3 9 3 2" xfId="6004"/>
    <cellStyle name="20% - Accent3 3 9 3 2 2" xfId="6005"/>
    <cellStyle name="20% - Accent3 3 9 3 3" xfId="6006"/>
    <cellStyle name="20% - Accent3 3 9 4" xfId="6007"/>
    <cellStyle name="20% - Accent3 3 9 4 2" xfId="6008"/>
    <cellStyle name="20% - Accent3 3 9 5" xfId="6009"/>
    <cellStyle name="20% - Accent3 3 9 5 2" xfId="6010"/>
    <cellStyle name="20% - Accent3 3 9 6" xfId="6011"/>
    <cellStyle name="20% - Accent3 4" xfId="6012"/>
    <cellStyle name="20% - Accent3 5" xfId="6013"/>
    <cellStyle name="20% - Accent3 5 10" xfId="6014"/>
    <cellStyle name="20% - Accent3 5 10 2" xfId="6015"/>
    <cellStyle name="20% - Accent3 5 11" xfId="6016"/>
    <cellStyle name="20% - Accent3 5 2" xfId="6017"/>
    <cellStyle name="20% - Accent3 5 2 2" xfId="6018"/>
    <cellStyle name="20% - Accent3 5 2 2 2" xfId="6019"/>
    <cellStyle name="20% - Accent3 5 2 2 2 2" xfId="6020"/>
    <cellStyle name="20% - Accent3 5 2 2 2 2 2" xfId="6021"/>
    <cellStyle name="20% - Accent3 5 2 2 2 2 2 2" xfId="6022"/>
    <cellStyle name="20% - Accent3 5 2 2 2 2 3" xfId="6023"/>
    <cellStyle name="20% - Accent3 5 2 2 2 3" xfId="6024"/>
    <cellStyle name="20% - Accent3 5 2 2 2 3 2" xfId="6025"/>
    <cellStyle name="20% - Accent3 5 2 2 2 4" xfId="6026"/>
    <cellStyle name="20% - Accent3 5 2 2 3" xfId="6027"/>
    <cellStyle name="20% - Accent3 5 2 2 3 2" xfId="6028"/>
    <cellStyle name="20% - Accent3 5 2 2 3 2 2" xfId="6029"/>
    <cellStyle name="20% - Accent3 5 2 2 3 3" xfId="6030"/>
    <cellStyle name="20% - Accent3 5 2 2 4" xfId="6031"/>
    <cellStyle name="20% - Accent3 5 2 2 4 2" xfId="6032"/>
    <cellStyle name="20% - Accent3 5 2 2 5" xfId="6033"/>
    <cellStyle name="20% - Accent3 5 2 2 5 2" xfId="6034"/>
    <cellStyle name="20% - Accent3 5 2 2 6" xfId="6035"/>
    <cellStyle name="20% - Accent3 5 2 3" xfId="6036"/>
    <cellStyle name="20% - Accent3 5 2 3 2" xfId="6037"/>
    <cellStyle name="20% - Accent3 5 2 3 2 2" xfId="6038"/>
    <cellStyle name="20% - Accent3 5 2 3 2 2 2" xfId="6039"/>
    <cellStyle name="20% - Accent3 5 2 3 2 2 2 2" xfId="6040"/>
    <cellStyle name="20% - Accent3 5 2 3 2 2 3" xfId="6041"/>
    <cellStyle name="20% - Accent3 5 2 3 2 3" xfId="6042"/>
    <cellStyle name="20% - Accent3 5 2 3 2 3 2" xfId="6043"/>
    <cellStyle name="20% - Accent3 5 2 3 2 4" xfId="6044"/>
    <cellStyle name="20% - Accent3 5 2 3 3" xfId="6045"/>
    <cellStyle name="20% - Accent3 5 2 3 3 2" xfId="6046"/>
    <cellStyle name="20% - Accent3 5 2 3 3 2 2" xfId="6047"/>
    <cellStyle name="20% - Accent3 5 2 3 3 3" xfId="6048"/>
    <cellStyle name="20% - Accent3 5 2 3 4" xfId="6049"/>
    <cellStyle name="20% - Accent3 5 2 3 4 2" xfId="6050"/>
    <cellStyle name="20% - Accent3 5 2 3 5" xfId="6051"/>
    <cellStyle name="20% - Accent3 5 2 3 5 2" xfId="6052"/>
    <cellStyle name="20% - Accent3 5 2 3 6" xfId="6053"/>
    <cellStyle name="20% - Accent3 5 2 4" xfId="6054"/>
    <cellStyle name="20% - Accent3 5 2 4 2" xfId="6055"/>
    <cellStyle name="20% - Accent3 5 2 4 2 2" xfId="6056"/>
    <cellStyle name="20% - Accent3 5 2 4 2 2 2" xfId="6057"/>
    <cellStyle name="20% - Accent3 5 2 4 2 3" xfId="6058"/>
    <cellStyle name="20% - Accent3 5 2 4 3" xfId="6059"/>
    <cellStyle name="20% - Accent3 5 2 4 3 2" xfId="6060"/>
    <cellStyle name="20% - Accent3 5 2 4 4" xfId="6061"/>
    <cellStyle name="20% - Accent3 5 2 5" xfId="6062"/>
    <cellStyle name="20% - Accent3 5 2 5 2" xfId="6063"/>
    <cellStyle name="20% - Accent3 5 2 5 2 2" xfId="6064"/>
    <cellStyle name="20% - Accent3 5 2 5 3" xfId="6065"/>
    <cellStyle name="20% - Accent3 5 2 6" xfId="6066"/>
    <cellStyle name="20% - Accent3 5 2 6 2" xfId="6067"/>
    <cellStyle name="20% - Accent3 5 2 7" xfId="6068"/>
    <cellStyle name="20% - Accent3 5 2 7 2" xfId="6069"/>
    <cellStyle name="20% - Accent3 5 2 8" xfId="6070"/>
    <cellStyle name="20% - Accent3 5 3" xfId="6071"/>
    <cellStyle name="20% - Accent3 5 3 2" xfId="6072"/>
    <cellStyle name="20% - Accent3 5 3 2 2" xfId="6073"/>
    <cellStyle name="20% - Accent3 5 3 2 2 2" xfId="6074"/>
    <cellStyle name="20% - Accent3 5 3 2 2 2 2" xfId="6075"/>
    <cellStyle name="20% - Accent3 5 3 2 2 2 2 2" xfId="6076"/>
    <cellStyle name="20% - Accent3 5 3 2 2 2 3" xfId="6077"/>
    <cellStyle name="20% - Accent3 5 3 2 2 3" xfId="6078"/>
    <cellStyle name="20% - Accent3 5 3 2 2 3 2" xfId="6079"/>
    <cellStyle name="20% - Accent3 5 3 2 2 4" xfId="6080"/>
    <cellStyle name="20% - Accent3 5 3 2 3" xfId="6081"/>
    <cellStyle name="20% - Accent3 5 3 2 3 2" xfId="6082"/>
    <cellStyle name="20% - Accent3 5 3 2 3 2 2" xfId="6083"/>
    <cellStyle name="20% - Accent3 5 3 2 3 3" xfId="6084"/>
    <cellStyle name="20% - Accent3 5 3 2 4" xfId="6085"/>
    <cellStyle name="20% - Accent3 5 3 2 4 2" xfId="6086"/>
    <cellStyle name="20% - Accent3 5 3 2 5" xfId="6087"/>
    <cellStyle name="20% - Accent3 5 3 2 5 2" xfId="6088"/>
    <cellStyle name="20% - Accent3 5 3 2 6" xfId="6089"/>
    <cellStyle name="20% - Accent3 5 3 3" xfId="6090"/>
    <cellStyle name="20% - Accent3 5 3 3 2" xfId="6091"/>
    <cellStyle name="20% - Accent3 5 3 3 2 2" xfId="6092"/>
    <cellStyle name="20% - Accent3 5 3 3 2 2 2" xfId="6093"/>
    <cellStyle name="20% - Accent3 5 3 3 2 2 2 2" xfId="6094"/>
    <cellStyle name="20% - Accent3 5 3 3 2 2 3" xfId="6095"/>
    <cellStyle name="20% - Accent3 5 3 3 2 3" xfId="6096"/>
    <cellStyle name="20% - Accent3 5 3 3 2 3 2" xfId="6097"/>
    <cellStyle name="20% - Accent3 5 3 3 2 4" xfId="6098"/>
    <cellStyle name="20% - Accent3 5 3 3 3" xfId="6099"/>
    <cellStyle name="20% - Accent3 5 3 3 3 2" xfId="6100"/>
    <cellStyle name="20% - Accent3 5 3 3 3 2 2" xfId="6101"/>
    <cellStyle name="20% - Accent3 5 3 3 3 3" xfId="6102"/>
    <cellStyle name="20% - Accent3 5 3 3 4" xfId="6103"/>
    <cellStyle name="20% - Accent3 5 3 3 4 2" xfId="6104"/>
    <cellStyle name="20% - Accent3 5 3 3 5" xfId="6105"/>
    <cellStyle name="20% - Accent3 5 3 3 5 2" xfId="6106"/>
    <cellStyle name="20% - Accent3 5 3 3 6" xfId="6107"/>
    <cellStyle name="20% - Accent3 5 3 4" xfId="6108"/>
    <cellStyle name="20% - Accent3 5 3 4 2" xfId="6109"/>
    <cellStyle name="20% - Accent3 5 3 4 2 2" xfId="6110"/>
    <cellStyle name="20% - Accent3 5 3 4 2 2 2" xfId="6111"/>
    <cellStyle name="20% - Accent3 5 3 4 2 3" xfId="6112"/>
    <cellStyle name="20% - Accent3 5 3 4 3" xfId="6113"/>
    <cellStyle name="20% - Accent3 5 3 4 3 2" xfId="6114"/>
    <cellStyle name="20% - Accent3 5 3 4 4" xfId="6115"/>
    <cellStyle name="20% - Accent3 5 3 5" xfId="6116"/>
    <cellStyle name="20% - Accent3 5 3 5 2" xfId="6117"/>
    <cellStyle name="20% - Accent3 5 3 5 2 2" xfId="6118"/>
    <cellStyle name="20% - Accent3 5 3 5 3" xfId="6119"/>
    <cellStyle name="20% - Accent3 5 3 6" xfId="6120"/>
    <cellStyle name="20% - Accent3 5 3 6 2" xfId="6121"/>
    <cellStyle name="20% - Accent3 5 3 7" xfId="6122"/>
    <cellStyle name="20% - Accent3 5 3 7 2" xfId="6123"/>
    <cellStyle name="20% - Accent3 5 3 8" xfId="6124"/>
    <cellStyle name="20% - Accent3 5 4" xfId="6125"/>
    <cellStyle name="20% - Accent3 5 4 2" xfId="6126"/>
    <cellStyle name="20% - Accent3 5 4 2 2" xfId="6127"/>
    <cellStyle name="20% - Accent3 5 4 2 2 2" xfId="6128"/>
    <cellStyle name="20% - Accent3 5 4 2 2 2 2" xfId="6129"/>
    <cellStyle name="20% - Accent3 5 4 2 2 3" xfId="6130"/>
    <cellStyle name="20% - Accent3 5 4 2 3" xfId="6131"/>
    <cellStyle name="20% - Accent3 5 4 2 3 2" xfId="6132"/>
    <cellStyle name="20% - Accent3 5 4 2 4" xfId="6133"/>
    <cellStyle name="20% - Accent3 5 4 3" xfId="6134"/>
    <cellStyle name="20% - Accent3 5 4 3 2" xfId="6135"/>
    <cellStyle name="20% - Accent3 5 4 3 2 2" xfId="6136"/>
    <cellStyle name="20% - Accent3 5 4 3 3" xfId="6137"/>
    <cellStyle name="20% - Accent3 5 4 4" xfId="6138"/>
    <cellStyle name="20% - Accent3 5 4 4 2" xfId="6139"/>
    <cellStyle name="20% - Accent3 5 4 5" xfId="6140"/>
    <cellStyle name="20% - Accent3 5 4 5 2" xfId="6141"/>
    <cellStyle name="20% - Accent3 5 4 6" xfId="6142"/>
    <cellStyle name="20% - Accent3 5 5" xfId="6143"/>
    <cellStyle name="20% - Accent3 5 5 2" xfId="6144"/>
    <cellStyle name="20% - Accent3 5 5 2 2" xfId="6145"/>
    <cellStyle name="20% - Accent3 5 5 2 2 2" xfId="6146"/>
    <cellStyle name="20% - Accent3 5 5 2 2 2 2" xfId="6147"/>
    <cellStyle name="20% - Accent3 5 5 2 2 3" xfId="6148"/>
    <cellStyle name="20% - Accent3 5 5 2 3" xfId="6149"/>
    <cellStyle name="20% - Accent3 5 5 2 3 2" xfId="6150"/>
    <cellStyle name="20% - Accent3 5 5 2 4" xfId="6151"/>
    <cellStyle name="20% - Accent3 5 5 3" xfId="6152"/>
    <cellStyle name="20% - Accent3 5 5 3 2" xfId="6153"/>
    <cellStyle name="20% - Accent3 5 5 3 2 2" xfId="6154"/>
    <cellStyle name="20% - Accent3 5 5 3 3" xfId="6155"/>
    <cellStyle name="20% - Accent3 5 5 4" xfId="6156"/>
    <cellStyle name="20% - Accent3 5 5 4 2" xfId="6157"/>
    <cellStyle name="20% - Accent3 5 5 5" xfId="6158"/>
    <cellStyle name="20% - Accent3 5 5 5 2" xfId="6159"/>
    <cellStyle name="20% - Accent3 5 5 6" xfId="6160"/>
    <cellStyle name="20% - Accent3 5 6" xfId="6161"/>
    <cellStyle name="20% - Accent3 5 6 2" xfId="6162"/>
    <cellStyle name="20% - Accent3 5 6 2 2" xfId="6163"/>
    <cellStyle name="20% - Accent3 5 6 2 2 2" xfId="6164"/>
    <cellStyle name="20% - Accent3 5 6 2 2 2 2" xfId="6165"/>
    <cellStyle name="20% - Accent3 5 6 2 2 3" xfId="6166"/>
    <cellStyle name="20% - Accent3 5 6 2 3" xfId="6167"/>
    <cellStyle name="20% - Accent3 5 6 2 3 2" xfId="6168"/>
    <cellStyle name="20% - Accent3 5 6 2 4" xfId="6169"/>
    <cellStyle name="20% - Accent3 5 6 3" xfId="6170"/>
    <cellStyle name="20% - Accent3 5 6 3 2" xfId="6171"/>
    <cellStyle name="20% - Accent3 5 6 3 2 2" xfId="6172"/>
    <cellStyle name="20% - Accent3 5 6 3 3" xfId="6173"/>
    <cellStyle name="20% - Accent3 5 6 4" xfId="6174"/>
    <cellStyle name="20% - Accent3 5 6 4 2" xfId="6175"/>
    <cellStyle name="20% - Accent3 5 6 5" xfId="6176"/>
    <cellStyle name="20% - Accent3 5 6 5 2" xfId="6177"/>
    <cellStyle name="20% - Accent3 5 6 6" xfId="6178"/>
    <cellStyle name="20% - Accent3 5 7" xfId="6179"/>
    <cellStyle name="20% - Accent3 5 7 2" xfId="6180"/>
    <cellStyle name="20% - Accent3 5 7 2 2" xfId="6181"/>
    <cellStyle name="20% - Accent3 5 7 2 2 2" xfId="6182"/>
    <cellStyle name="20% - Accent3 5 7 2 3" xfId="6183"/>
    <cellStyle name="20% - Accent3 5 7 3" xfId="6184"/>
    <cellStyle name="20% - Accent3 5 7 3 2" xfId="6185"/>
    <cellStyle name="20% - Accent3 5 7 4" xfId="6186"/>
    <cellStyle name="20% - Accent3 5 8" xfId="6187"/>
    <cellStyle name="20% - Accent3 5 8 2" xfId="6188"/>
    <cellStyle name="20% - Accent3 5 8 2 2" xfId="6189"/>
    <cellStyle name="20% - Accent3 5 8 3" xfId="6190"/>
    <cellStyle name="20% - Accent3 5 9" xfId="6191"/>
    <cellStyle name="20% - Accent3 5 9 2" xfId="6192"/>
    <cellStyle name="20% - Accent3 6" xfId="6193"/>
    <cellStyle name="20% - Accent3 6 10" xfId="6194"/>
    <cellStyle name="20% - Accent3 6 10 2" xfId="6195"/>
    <cellStyle name="20% - Accent3 6 11" xfId="6196"/>
    <cellStyle name="20% - Accent3 6 2" xfId="6197"/>
    <cellStyle name="20% - Accent3 6 2 2" xfId="6198"/>
    <cellStyle name="20% - Accent3 6 2 2 2" xfId="6199"/>
    <cellStyle name="20% - Accent3 6 2 2 2 2" xfId="6200"/>
    <cellStyle name="20% - Accent3 6 2 2 2 2 2" xfId="6201"/>
    <cellStyle name="20% - Accent3 6 2 2 2 2 2 2" xfId="6202"/>
    <cellStyle name="20% - Accent3 6 2 2 2 2 3" xfId="6203"/>
    <cellStyle name="20% - Accent3 6 2 2 2 3" xfId="6204"/>
    <cellStyle name="20% - Accent3 6 2 2 2 3 2" xfId="6205"/>
    <cellStyle name="20% - Accent3 6 2 2 2 4" xfId="6206"/>
    <cellStyle name="20% - Accent3 6 2 2 3" xfId="6207"/>
    <cellStyle name="20% - Accent3 6 2 2 3 2" xfId="6208"/>
    <cellStyle name="20% - Accent3 6 2 2 3 2 2" xfId="6209"/>
    <cellStyle name="20% - Accent3 6 2 2 3 3" xfId="6210"/>
    <cellStyle name="20% - Accent3 6 2 2 4" xfId="6211"/>
    <cellStyle name="20% - Accent3 6 2 2 4 2" xfId="6212"/>
    <cellStyle name="20% - Accent3 6 2 2 5" xfId="6213"/>
    <cellStyle name="20% - Accent3 6 2 2 5 2" xfId="6214"/>
    <cellStyle name="20% - Accent3 6 2 2 6" xfId="6215"/>
    <cellStyle name="20% - Accent3 6 2 3" xfId="6216"/>
    <cellStyle name="20% - Accent3 6 2 3 2" xfId="6217"/>
    <cellStyle name="20% - Accent3 6 2 3 2 2" xfId="6218"/>
    <cellStyle name="20% - Accent3 6 2 3 2 2 2" xfId="6219"/>
    <cellStyle name="20% - Accent3 6 2 3 2 2 2 2" xfId="6220"/>
    <cellStyle name="20% - Accent3 6 2 3 2 2 3" xfId="6221"/>
    <cellStyle name="20% - Accent3 6 2 3 2 3" xfId="6222"/>
    <cellStyle name="20% - Accent3 6 2 3 2 3 2" xfId="6223"/>
    <cellStyle name="20% - Accent3 6 2 3 2 4" xfId="6224"/>
    <cellStyle name="20% - Accent3 6 2 3 3" xfId="6225"/>
    <cellStyle name="20% - Accent3 6 2 3 3 2" xfId="6226"/>
    <cellStyle name="20% - Accent3 6 2 3 3 2 2" xfId="6227"/>
    <cellStyle name="20% - Accent3 6 2 3 3 3" xfId="6228"/>
    <cellStyle name="20% - Accent3 6 2 3 4" xfId="6229"/>
    <cellStyle name="20% - Accent3 6 2 3 4 2" xfId="6230"/>
    <cellStyle name="20% - Accent3 6 2 3 5" xfId="6231"/>
    <cellStyle name="20% - Accent3 6 2 3 5 2" xfId="6232"/>
    <cellStyle name="20% - Accent3 6 2 3 6" xfId="6233"/>
    <cellStyle name="20% - Accent3 6 2 4" xfId="6234"/>
    <cellStyle name="20% - Accent3 6 2 4 2" xfId="6235"/>
    <cellStyle name="20% - Accent3 6 2 4 2 2" xfId="6236"/>
    <cellStyle name="20% - Accent3 6 2 4 2 2 2" xfId="6237"/>
    <cellStyle name="20% - Accent3 6 2 4 2 3" xfId="6238"/>
    <cellStyle name="20% - Accent3 6 2 4 3" xfId="6239"/>
    <cellStyle name="20% - Accent3 6 2 4 3 2" xfId="6240"/>
    <cellStyle name="20% - Accent3 6 2 4 4" xfId="6241"/>
    <cellStyle name="20% - Accent3 6 2 5" xfId="6242"/>
    <cellStyle name="20% - Accent3 6 2 5 2" xfId="6243"/>
    <cellStyle name="20% - Accent3 6 2 5 2 2" xfId="6244"/>
    <cellStyle name="20% - Accent3 6 2 5 3" xfId="6245"/>
    <cellStyle name="20% - Accent3 6 2 6" xfId="6246"/>
    <cellStyle name="20% - Accent3 6 2 6 2" xfId="6247"/>
    <cellStyle name="20% - Accent3 6 2 7" xfId="6248"/>
    <cellStyle name="20% - Accent3 6 2 7 2" xfId="6249"/>
    <cellStyle name="20% - Accent3 6 2 8" xfId="6250"/>
    <cellStyle name="20% - Accent3 6 3" xfId="6251"/>
    <cellStyle name="20% - Accent3 6 3 2" xfId="6252"/>
    <cellStyle name="20% - Accent3 6 3 2 2" xfId="6253"/>
    <cellStyle name="20% - Accent3 6 3 2 2 2" xfId="6254"/>
    <cellStyle name="20% - Accent3 6 3 2 2 2 2" xfId="6255"/>
    <cellStyle name="20% - Accent3 6 3 2 2 2 2 2" xfId="6256"/>
    <cellStyle name="20% - Accent3 6 3 2 2 2 3" xfId="6257"/>
    <cellStyle name="20% - Accent3 6 3 2 2 3" xfId="6258"/>
    <cellStyle name="20% - Accent3 6 3 2 2 3 2" xfId="6259"/>
    <cellStyle name="20% - Accent3 6 3 2 2 4" xfId="6260"/>
    <cellStyle name="20% - Accent3 6 3 2 3" xfId="6261"/>
    <cellStyle name="20% - Accent3 6 3 2 3 2" xfId="6262"/>
    <cellStyle name="20% - Accent3 6 3 2 3 2 2" xfId="6263"/>
    <cellStyle name="20% - Accent3 6 3 2 3 3" xfId="6264"/>
    <cellStyle name="20% - Accent3 6 3 2 4" xfId="6265"/>
    <cellStyle name="20% - Accent3 6 3 2 4 2" xfId="6266"/>
    <cellStyle name="20% - Accent3 6 3 2 5" xfId="6267"/>
    <cellStyle name="20% - Accent3 6 3 2 5 2" xfId="6268"/>
    <cellStyle name="20% - Accent3 6 3 2 6" xfId="6269"/>
    <cellStyle name="20% - Accent3 6 3 3" xfId="6270"/>
    <cellStyle name="20% - Accent3 6 3 3 2" xfId="6271"/>
    <cellStyle name="20% - Accent3 6 3 3 2 2" xfId="6272"/>
    <cellStyle name="20% - Accent3 6 3 3 2 2 2" xfId="6273"/>
    <cellStyle name="20% - Accent3 6 3 3 2 2 2 2" xfId="6274"/>
    <cellStyle name="20% - Accent3 6 3 3 2 2 3" xfId="6275"/>
    <cellStyle name="20% - Accent3 6 3 3 2 3" xfId="6276"/>
    <cellStyle name="20% - Accent3 6 3 3 2 3 2" xfId="6277"/>
    <cellStyle name="20% - Accent3 6 3 3 2 4" xfId="6278"/>
    <cellStyle name="20% - Accent3 6 3 3 3" xfId="6279"/>
    <cellStyle name="20% - Accent3 6 3 3 3 2" xfId="6280"/>
    <cellStyle name="20% - Accent3 6 3 3 3 2 2" xfId="6281"/>
    <cellStyle name="20% - Accent3 6 3 3 3 3" xfId="6282"/>
    <cellStyle name="20% - Accent3 6 3 3 4" xfId="6283"/>
    <cellStyle name="20% - Accent3 6 3 3 4 2" xfId="6284"/>
    <cellStyle name="20% - Accent3 6 3 3 5" xfId="6285"/>
    <cellStyle name="20% - Accent3 6 3 3 5 2" xfId="6286"/>
    <cellStyle name="20% - Accent3 6 3 3 6" xfId="6287"/>
    <cellStyle name="20% - Accent3 6 3 4" xfId="6288"/>
    <cellStyle name="20% - Accent3 6 3 4 2" xfId="6289"/>
    <cellStyle name="20% - Accent3 6 3 4 2 2" xfId="6290"/>
    <cellStyle name="20% - Accent3 6 3 4 2 2 2" xfId="6291"/>
    <cellStyle name="20% - Accent3 6 3 4 2 3" xfId="6292"/>
    <cellStyle name="20% - Accent3 6 3 4 3" xfId="6293"/>
    <cellStyle name="20% - Accent3 6 3 4 3 2" xfId="6294"/>
    <cellStyle name="20% - Accent3 6 3 4 4" xfId="6295"/>
    <cellStyle name="20% - Accent3 6 3 5" xfId="6296"/>
    <cellStyle name="20% - Accent3 6 3 5 2" xfId="6297"/>
    <cellStyle name="20% - Accent3 6 3 5 2 2" xfId="6298"/>
    <cellStyle name="20% - Accent3 6 3 5 3" xfId="6299"/>
    <cellStyle name="20% - Accent3 6 3 6" xfId="6300"/>
    <cellStyle name="20% - Accent3 6 3 6 2" xfId="6301"/>
    <cellStyle name="20% - Accent3 6 3 7" xfId="6302"/>
    <cellStyle name="20% - Accent3 6 3 7 2" xfId="6303"/>
    <cellStyle name="20% - Accent3 6 3 8" xfId="6304"/>
    <cellStyle name="20% - Accent3 6 4" xfId="6305"/>
    <cellStyle name="20% - Accent3 6 4 2" xfId="6306"/>
    <cellStyle name="20% - Accent3 6 4 2 2" xfId="6307"/>
    <cellStyle name="20% - Accent3 6 4 2 2 2" xfId="6308"/>
    <cellStyle name="20% - Accent3 6 4 2 2 2 2" xfId="6309"/>
    <cellStyle name="20% - Accent3 6 4 2 2 3" xfId="6310"/>
    <cellStyle name="20% - Accent3 6 4 2 3" xfId="6311"/>
    <cellStyle name="20% - Accent3 6 4 2 3 2" xfId="6312"/>
    <cellStyle name="20% - Accent3 6 4 2 4" xfId="6313"/>
    <cellStyle name="20% - Accent3 6 4 3" xfId="6314"/>
    <cellStyle name="20% - Accent3 6 4 3 2" xfId="6315"/>
    <cellStyle name="20% - Accent3 6 4 3 2 2" xfId="6316"/>
    <cellStyle name="20% - Accent3 6 4 3 3" xfId="6317"/>
    <cellStyle name="20% - Accent3 6 4 4" xfId="6318"/>
    <cellStyle name="20% - Accent3 6 4 4 2" xfId="6319"/>
    <cellStyle name="20% - Accent3 6 4 5" xfId="6320"/>
    <cellStyle name="20% - Accent3 6 4 5 2" xfId="6321"/>
    <cellStyle name="20% - Accent3 6 4 6" xfId="6322"/>
    <cellStyle name="20% - Accent3 6 5" xfId="6323"/>
    <cellStyle name="20% - Accent3 6 5 2" xfId="6324"/>
    <cellStyle name="20% - Accent3 6 5 2 2" xfId="6325"/>
    <cellStyle name="20% - Accent3 6 5 2 2 2" xfId="6326"/>
    <cellStyle name="20% - Accent3 6 5 2 2 2 2" xfId="6327"/>
    <cellStyle name="20% - Accent3 6 5 2 2 3" xfId="6328"/>
    <cellStyle name="20% - Accent3 6 5 2 3" xfId="6329"/>
    <cellStyle name="20% - Accent3 6 5 2 3 2" xfId="6330"/>
    <cellStyle name="20% - Accent3 6 5 2 4" xfId="6331"/>
    <cellStyle name="20% - Accent3 6 5 3" xfId="6332"/>
    <cellStyle name="20% - Accent3 6 5 3 2" xfId="6333"/>
    <cellStyle name="20% - Accent3 6 5 3 2 2" xfId="6334"/>
    <cellStyle name="20% - Accent3 6 5 3 3" xfId="6335"/>
    <cellStyle name="20% - Accent3 6 5 4" xfId="6336"/>
    <cellStyle name="20% - Accent3 6 5 4 2" xfId="6337"/>
    <cellStyle name="20% - Accent3 6 5 5" xfId="6338"/>
    <cellStyle name="20% - Accent3 6 5 5 2" xfId="6339"/>
    <cellStyle name="20% - Accent3 6 5 6" xfId="6340"/>
    <cellStyle name="20% - Accent3 6 6" xfId="6341"/>
    <cellStyle name="20% - Accent3 6 6 2" xfId="6342"/>
    <cellStyle name="20% - Accent3 6 6 2 2" xfId="6343"/>
    <cellStyle name="20% - Accent3 6 6 2 2 2" xfId="6344"/>
    <cellStyle name="20% - Accent3 6 6 2 2 2 2" xfId="6345"/>
    <cellStyle name="20% - Accent3 6 6 2 2 3" xfId="6346"/>
    <cellStyle name="20% - Accent3 6 6 2 3" xfId="6347"/>
    <cellStyle name="20% - Accent3 6 6 2 3 2" xfId="6348"/>
    <cellStyle name="20% - Accent3 6 6 2 4" xfId="6349"/>
    <cellStyle name="20% - Accent3 6 6 3" xfId="6350"/>
    <cellStyle name="20% - Accent3 6 6 3 2" xfId="6351"/>
    <cellStyle name="20% - Accent3 6 6 3 2 2" xfId="6352"/>
    <cellStyle name="20% - Accent3 6 6 3 3" xfId="6353"/>
    <cellStyle name="20% - Accent3 6 6 4" xfId="6354"/>
    <cellStyle name="20% - Accent3 6 6 4 2" xfId="6355"/>
    <cellStyle name="20% - Accent3 6 6 5" xfId="6356"/>
    <cellStyle name="20% - Accent3 6 6 5 2" xfId="6357"/>
    <cellStyle name="20% - Accent3 6 6 6" xfId="6358"/>
    <cellStyle name="20% - Accent3 6 7" xfId="6359"/>
    <cellStyle name="20% - Accent3 6 7 2" xfId="6360"/>
    <cellStyle name="20% - Accent3 6 7 2 2" xfId="6361"/>
    <cellStyle name="20% - Accent3 6 7 2 2 2" xfId="6362"/>
    <cellStyle name="20% - Accent3 6 7 2 3" xfId="6363"/>
    <cellStyle name="20% - Accent3 6 7 3" xfId="6364"/>
    <cellStyle name="20% - Accent3 6 7 3 2" xfId="6365"/>
    <cellStyle name="20% - Accent3 6 7 4" xfId="6366"/>
    <cellStyle name="20% - Accent3 6 8" xfId="6367"/>
    <cellStyle name="20% - Accent3 6 8 2" xfId="6368"/>
    <cellStyle name="20% - Accent3 6 8 2 2" xfId="6369"/>
    <cellStyle name="20% - Accent3 6 8 3" xfId="6370"/>
    <cellStyle name="20% - Accent3 6 9" xfId="6371"/>
    <cellStyle name="20% - Accent3 6 9 2" xfId="6372"/>
    <cellStyle name="20% - Accent3 7" xfId="6373"/>
    <cellStyle name="20% - Accent3 7 10" xfId="6374"/>
    <cellStyle name="20% - Accent3 7 10 2" xfId="6375"/>
    <cellStyle name="20% - Accent3 7 11" xfId="6376"/>
    <cellStyle name="20% - Accent3 7 2" xfId="6377"/>
    <cellStyle name="20% - Accent3 7 2 2" xfId="6378"/>
    <cellStyle name="20% - Accent3 7 2 2 2" xfId="6379"/>
    <cellStyle name="20% - Accent3 7 2 2 2 2" xfId="6380"/>
    <cellStyle name="20% - Accent3 7 2 2 2 2 2" xfId="6381"/>
    <cellStyle name="20% - Accent3 7 2 2 2 2 2 2" xfId="6382"/>
    <cellStyle name="20% - Accent3 7 2 2 2 2 3" xfId="6383"/>
    <cellStyle name="20% - Accent3 7 2 2 2 3" xfId="6384"/>
    <cellStyle name="20% - Accent3 7 2 2 2 3 2" xfId="6385"/>
    <cellStyle name="20% - Accent3 7 2 2 2 4" xfId="6386"/>
    <cellStyle name="20% - Accent3 7 2 2 3" xfId="6387"/>
    <cellStyle name="20% - Accent3 7 2 2 3 2" xfId="6388"/>
    <cellStyle name="20% - Accent3 7 2 2 3 2 2" xfId="6389"/>
    <cellStyle name="20% - Accent3 7 2 2 3 3" xfId="6390"/>
    <cellStyle name="20% - Accent3 7 2 2 4" xfId="6391"/>
    <cellStyle name="20% - Accent3 7 2 2 4 2" xfId="6392"/>
    <cellStyle name="20% - Accent3 7 2 2 5" xfId="6393"/>
    <cellStyle name="20% - Accent3 7 2 2 5 2" xfId="6394"/>
    <cellStyle name="20% - Accent3 7 2 2 6" xfId="6395"/>
    <cellStyle name="20% - Accent3 7 2 3" xfId="6396"/>
    <cellStyle name="20% - Accent3 7 2 3 2" xfId="6397"/>
    <cellStyle name="20% - Accent3 7 2 3 2 2" xfId="6398"/>
    <cellStyle name="20% - Accent3 7 2 3 2 2 2" xfId="6399"/>
    <cellStyle name="20% - Accent3 7 2 3 2 2 2 2" xfId="6400"/>
    <cellStyle name="20% - Accent3 7 2 3 2 2 3" xfId="6401"/>
    <cellStyle name="20% - Accent3 7 2 3 2 3" xfId="6402"/>
    <cellStyle name="20% - Accent3 7 2 3 2 3 2" xfId="6403"/>
    <cellStyle name="20% - Accent3 7 2 3 2 4" xfId="6404"/>
    <cellStyle name="20% - Accent3 7 2 3 3" xfId="6405"/>
    <cellStyle name="20% - Accent3 7 2 3 3 2" xfId="6406"/>
    <cellStyle name="20% - Accent3 7 2 3 3 2 2" xfId="6407"/>
    <cellStyle name="20% - Accent3 7 2 3 3 3" xfId="6408"/>
    <cellStyle name="20% - Accent3 7 2 3 4" xfId="6409"/>
    <cellStyle name="20% - Accent3 7 2 3 4 2" xfId="6410"/>
    <cellStyle name="20% - Accent3 7 2 3 5" xfId="6411"/>
    <cellStyle name="20% - Accent3 7 2 3 5 2" xfId="6412"/>
    <cellStyle name="20% - Accent3 7 2 3 6" xfId="6413"/>
    <cellStyle name="20% - Accent3 7 2 4" xfId="6414"/>
    <cellStyle name="20% - Accent3 7 2 4 2" xfId="6415"/>
    <cellStyle name="20% - Accent3 7 2 4 2 2" xfId="6416"/>
    <cellStyle name="20% - Accent3 7 2 4 2 2 2" xfId="6417"/>
    <cellStyle name="20% - Accent3 7 2 4 2 3" xfId="6418"/>
    <cellStyle name="20% - Accent3 7 2 4 3" xfId="6419"/>
    <cellStyle name="20% - Accent3 7 2 4 3 2" xfId="6420"/>
    <cellStyle name="20% - Accent3 7 2 4 4" xfId="6421"/>
    <cellStyle name="20% - Accent3 7 2 5" xfId="6422"/>
    <cellStyle name="20% - Accent3 7 2 5 2" xfId="6423"/>
    <cellStyle name="20% - Accent3 7 2 5 2 2" xfId="6424"/>
    <cellStyle name="20% - Accent3 7 2 5 3" xfId="6425"/>
    <cellStyle name="20% - Accent3 7 2 6" xfId="6426"/>
    <cellStyle name="20% - Accent3 7 2 6 2" xfId="6427"/>
    <cellStyle name="20% - Accent3 7 2 7" xfId="6428"/>
    <cellStyle name="20% - Accent3 7 2 7 2" xfId="6429"/>
    <cellStyle name="20% - Accent3 7 2 8" xfId="6430"/>
    <cellStyle name="20% - Accent3 7 3" xfId="6431"/>
    <cellStyle name="20% - Accent3 7 3 2" xfId="6432"/>
    <cellStyle name="20% - Accent3 7 3 2 2" xfId="6433"/>
    <cellStyle name="20% - Accent3 7 3 2 2 2" xfId="6434"/>
    <cellStyle name="20% - Accent3 7 3 2 2 2 2" xfId="6435"/>
    <cellStyle name="20% - Accent3 7 3 2 2 2 2 2" xfId="6436"/>
    <cellStyle name="20% - Accent3 7 3 2 2 2 3" xfId="6437"/>
    <cellStyle name="20% - Accent3 7 3 2 2 3" xfId="6438"/>
    <cellStyle name="20% - Accent3 7 3 2 2 3 2" xfId="6439"/>
    <cellStyle name="20% - Accent3 7 3 2 2 4" xfId="6440"/>
    <cellStyle name="20% - Accent3 7 3 2 3" xfId="6441"/>
    <cellStyle name="20% - Accent3 7 3 2 3 2" xfId="6442"/>
    <cellStyle name="20% - Accent3 7 3 2 3 2 2" xfId="6443"/>
    <cellStyle name="20% - Accent3 7 3 2 3 3" xfId="6444"/>
    <cellStyle name="20% - Accent3 7 3 2 4" xfId="6445"/>
    <cellStyle name="20% - Accent3 7 3 2 4 2" xfId="6446"/>
    <cellStyle name="20% - Accent3 7 3 2 5" xfId="6447"/>
    <cellStyle name="20% - Accent3 7 3 2 5 2" xfId="6448"/>
    <cellStyle name="20% - Accent3 7 3 2 6" xfId="6449"/>
    <cellStyle name="20% - Accent3 7 3 3" xfId="6450"/>
    <cellStyle name="20% - Accent3 7 3 3 2" xfId="6451"/>
    <cellStyle name="20% - Accent3 7 3 3 2 2" xfId="6452"/>
    <cellStyle name="20% - Accent3 7 3 3 2 2 2" xfId="6453"/>
    <cellStyle name="20% - Accent3 7 3 3 2 2 2 2" xfId="6454"/>
    <cellStyle name="20% - Accent3 7 3 3 2 2 3" xfId="6455"/>
    <cellStyle name="20% - Accent3 7 3 3 2 3" xfId="6456"/>
    <cellStyle name="20% - Accent3 7 3 3 2 3 2" xfId="6457"/>
    <cellStyle name="20% - Accent3 7 3 3 2 4" xfId="6458"/>
    <cellStyle name="20% - Accent3 7 3 3 3" xfId="6459"/>
    <cellStyle name="20% - Accent3 7 3 3 3 2" xfId="6460"/>
    <cellStyle name="20% - Accent3 7 3 3 3 2 2" xfId="6461"/>
    <cellStyle name="20% - Accent3 7 3 3 3 3" xfId="6462"/>
    <cellStyle name="20% - Accent3 7 3 3 4" xfId="6463"/>
    <cellStyle name="20% - Accent3 7 3 3 4 2" xfId="6464"/>
    <cellStyle name="20% - Accent3 7 3 3 5" xfId="6465"/>
    <cellStyle name="20% - Accent3 7 3 3 5 2" xfId="6466"/>
    <cellStyle name="20% - Accent3 7 3 3 6" xfId="6467"/>
    <cellStyle name="20% - Accent3 7 3 4" xfId="6468"/>
    <cellStyle name="20% - Accent3 7 3 4 2" xfId="6469"/>
    <cellStyle name="20% - Accent3 7 3 4 2 2" xfId="6470"/>
    <cellStyle name="20% - Accent3 7 3 4 2 2 2" xfId="6471"/>
    <cellStyle name="20% - Accent3 7 3 4 2 3" xfId="6472"/>
    <cellStyle name="20% - Accent3 7 3 4 3" xfId="6473"/>
    <cellStyle name="20% - Accent3 7 3 4 3 2" xfId="6474"/>
    <cellStyle name="20% - Accent3 7 3 4 4" xfId="6475"/>
    <cellStyle name="20% - Accent3 7 3 5" xfId="6476"/>
    <cellStyle name="20% - Accent3 7 3 5 2" xfId="6477"/>
    <cellStyle name="20% - Accent3 7 3 5 2 2" xfId="6478"/>
    <cellStyle name="20% - Accent3 7 3 5 3" xfId="6479"/>
    <cellStyle name="20% - Accent3 7 3 6" xfId="6480"/>
    <cellStyle name="20% - Accent3 7 3 6 2" xfId="6481"/>
    <cellStyle name="20% - Accent3 7 3 7" xfId="6482"/>
    <cellStyle name="20% - Accent3 7 3 7 2" xfId="6483"/>
    <cellStyle name="20% - Accent3 7 3 8" xfId="6484"/>
    <cellStyle name="20% - Accent3 7 4" xfId="6485"/>
    <cellStyle name="20% - Accent3 7 4 2" xfId="6486"/>
    <cellStyle name="20% - Accent3 7 4 2 2" xfId="6487"/>
    <cellStyle name="20% - Accent3 7 4 2 2 2" xfId="6488"/>
    <cellStyle name="20% - Accent3 7 4 2 2 2 2" xfId="6489"/>
    <cellStyle name="20% - Accent3 7 4 2 2 3" xfId="6490"/>
    <cellStyle name="20% - Accent3 7 4 2 3" xfId="6491"/>
    <cellStyle name="20% - Accent3 7 4 2 3 2" xfId="6492"/>
    <cellStyle name="20% - Accent3 7 4 2 4" xfId="6493"/>
    <cellStyle name="20% - Accent3 7 4 3" xfId="6494"/>
    <cellStyle name="20% - Accent3 7 4 3 2" xfId="6495"/>
    <cellStyle name="20% - Accent3 7 4 3 2 2" xfId="6496"/>
    <cellStyle name="20% - Accent3 7 4 3 3" xfId="6497"/>
    <cellStyle name="20% - Accent3 7 4 4" xfId="6498"/>
    <cellStyle name="20% - Accent3 7 4 4 2" xfId="6499"/>
    <cellStyle name="20% - Accent3 7 4 5" xfId="6500"/>
    <cellStyle name="20% - Accent3 7 4 5 2" xfId="6501"/>
    <cellStyle name="20% - Accent3 7 4 6" xfId="6502"/>
    <cellStyle name="20% - Accent3 7 5" xfId="6503"/>
    <cellStyle name="20% - Accent3 7 5 2" xfId="6504"/>
    <cellStyle name="20% - Accent3 7 5 2 2" xfId="6505"/>
    <cellStyle name="20% - Accent3 7 5 2 2 2" xfId="6506"/>
    <cellStyle name="20% - Accent3 7 5 2 2 2 2" xfId="6507"/>
    <cellStyle name="20% - Accent3 7 5 2 2 3" xfId="6508"/>
    <cellStyle name="20% - Accent3 7 5 2 3" xfId="6509"/>
    <cellStyle name="20% - Accent3 7 5 2 3 2" xfId="6510"/>
    <cellStyle name="20% - Accent3 7 5 2 4" xfId="6511"/>
    <cellStyle name="20% - Accent3 7 5 3" xfId="6512"/>
    <cellStyle name="20% - Accent3 7 5 3 2" xfId="6513"/>
    <cellStyle name="20% - Accent3 7 5 3 2 2" xfId="6514"/>
    <cellStyle name="20% - Accent3 7 5 3 3" xfId="6515"/>
    <cellStyle name="20% - Accent3 7 5 4" xfId="6516"/>
    <cellStyle name="20% - Accent3 7 5 4 2" xfId="6517"/>
    <cellStyle name="20% - Accent3 7 5 5" xfId="6518"/>
    <cellStyle name="20% - Accent3 7 5 5 2" xfId="6519"/>
    <cellStyle name="20% - Accent3 7 5 6" xfId="6520"/>
    <cellStyle name="20% - Accent3 7 6" xfId="6521"/>
    <cellStyle name="20% - Accent3 7 6 2" xfId="6522"/>
    <cellStyle name="20% - Accent3 7 6 2 2" xfId="6523"/>
    <cellStyle name="20% - Accent3 7 6 2 2 2" xfId="6524"/>
    <cellStyle name="20% - Accent3 7 6 2 2 2 2" xfId="6525"/>
    <cellStyle name="20% - Accent3 7 6 2 2 3" xfId="6526"/>
    <cellStyle name="20% - Accent3 7 6 2 3" xfId="6527"/>
    <cellStyle name="20% - Accent3 7 6 2 3 2" xfId="6528"/>
    <cellStyle name="20% - Accent3 7 6 2 4" xfId="6529"/>
    <cellStyle name="20% - Accent3 7 6 3" xfId="6530"/>
    <cellStyle name="20% - Accent3 7 6 3 2" xfId="6531"/>
    <cellStyle name="20% - Accent3 7 6 3 2 2" xfId="6532"/>
    <cellStyle name="20% - Accent3 7 6 3 3" xfId="6533"/>
    <cellStyle name="20% - Accent3 7 6 4" xfId="6534"/>
    <cellStyle name="20% - Accent3 7 6 4 2" xfId="6535"/>
    <cellStyle name="20% - Accent3 7 6 5" xfId="6536"/>
    <cellStyle name="20% - Accent3 7 6 5 2" xfId="6537"/>
    <cellStyle name="20% - Accent3 7 6 6" xfId="6538"/>
    <cellStyle name="20% - Accent3 7 7" xfId="6539"/>
    <cellStyle name="20% - Accent3 7 7 2" xfId="6540"/>
    <cellStyle name="20% - Accent3 7 7 2 2" xfId="6541"/>
    <cellStyle name="20% - Accent3 7 7 2 2 2" xfId="6542"/>
    <cellStyle name="20% - Accent3 7 7 2 3" xfId="6543"/>
    <cellStyle name="20% - Accent3 7 7 3" xfId="6544"/>
    <cellStyle name="20% - Accent3 7 7 3 2" xfId="6545"/>
    <cellStyle name="20% - Accent3 7 7 4" xfId="6546"/>
    <cellStyle name="20% - Accent3 7 8" xfId="6547"/>
    <cellStyle name="20% - Accent3 7 8 2" xfId="6548"/>
    <cellStyle name="20% - Accent3 7 8 2 2" xfId="6549"/>
    <cellStyle name="20% - Accent3 7 8 3" xfId="6550"/>
    <cellStyle name="20% - Accent3 7 9" xfId="6551"/>
    <cellStyle name="20% - Accent3 7 9 2" xfId="6552"/>
    <cellStyle name="20% - Accent3 8" xfId="6553"/>
    <cellStyle name="20% - Accent3 8 2" xfId="6554"/>
    <cellStyle name="20% - Accent3 8 2 2" xfId="6555"/>
    <cellStyle name="20% - Accent3 8 2 2 2" xfId="6556"/>
    <cellStyle name="20% - Accent3 8 2 2 2 2" xfId="6557"/>
    <cellStyle name="20% - Accent3 8 2 2 2 2 2" xfId="6558"/>
    <cellStyle name="20% - Accent3 8 2 2 2 3" xfId="6559"/>
    <cellStyle name="20% - Accent3 8 2 2 3" xfId="6560"/>
    <cellStyle name="20% - Accent3 8 2 2 3 2" xfId="6561"/>
    <cellStyle name="20% - Accent3 8 2 2 4" xfId="6562"/>
    <cellStyle name="20% - Accent3 8 2 3" xfId="6563"/>
    <cellStyle name="20% - Accent3 8 2 3 2" xfId="6564"/>
    <cellStyle name="20% - Accent3 8 2 3 2 2" xfId="6565"/>
    <cellStyle name="20% - Accent3 8 2 3 3" xfId="6566"/>
    <cellStyle name="20% - Accent3 8 2 4" xfId="6567"/>
    <cellStyle name="20% - Accent3 8 2 4 2" xfId="6568"/>
    <cellStyle name="20% - Accent3 8 2 5" xfId="6569"/>
    <cellStyle name="20% - Accent3 8 2 5 2" xfId="6570"/>
    <cellStyle name="20% - Accent3 8 2 6" xfId="6571"/>
    <cellStyle name="20% - Accent3 8 3" xfId="6572"/>
    <cellStyle name="20% - Accent3 8 3 2" xfId="6573"/>
    <cellStyle name="20% - Accent3 8 3 2 2" xfId="6574"/>
    <cellStyle name="20% - Accent3 8 3 2 2 2" xfId="6575"/>
    <cellStyle name="20% - Accent3 8 3 2 2 2 2" xfId="6576"/>
    <cellStyle name="20% - Accent3 8 3 2 2 3" xfId="6577"/>
    <cellStyle name="20% - Accent3 8 3 2 3" xfId="6578"/>
    <cellStyle name="20% - Accent3 8 3 2 3 2" xfId="6579"/>
    <cellStyle name="20% - Accent3 8 3 2 4" xfId="6580"/>
    <cellStyle name="20% - Accent3 8 3 3" xfId="6581"/>
    <cellStyle name="20% - Accent3 8 3 3 2" xfId="6582"/>
    <cellStyle name="20% - Accent3 8 3 3 2 2" xfId="6583"/>
    <cellStyle name="20% - Accent3 8 3 3 3" xfId="6584"/>
    <cellStyle name="20% - Accent3 8 3 4" xfId="6585"/>
    <cellStyle name="20% - Accent3 8 3 4 2" xfId="6586"/>
    <cellStyle name="20% - Accent3 8 3 5" xfId="6587"/>
    <cellStyle name="20% - Accent3 8 3 5 2" xfId="6588"/>
    <cellStyle name="20% - Accent3 8 3 6" xfId="6589"/>
    <cellStyle name="20% - Accent3 8 4" xfId="6590"/>
    <cellStyle name="20% - Accent3 8 4 2" xfId="6591"/>
    <cellStyle name="20% - Accent3 8 4 2 2" xfId="6592"/>
    <cellStyle name="20% - Accent3 8 4 2 2 2" xfId="6593"/>
    <cellStyle name="20% - Accent3 8 4 2 3" xfId="6594"/>
    <cellStyle name="20% - Accent3 8 4 3" xfId="6595"/>
    <cellStyle name="20% - Accent3 8 4 3 2" xfId="6596"/>
    <cellStyle name="20% - Accent3 8 4 4" xfId="6597"/>
    <cellStyle name="20% - Accent3 8 5" xfId="6598"/>
    <cellStyle name="20% - Accent3 8 5 2" xfId="6599"/>
    <cellStyle name="20% - Accent3 8 5 2 2" xfId="6600"/>
    <cellStyle name="20% - Accent3 8 5 3" xfId="6601"/>
    <cellStyle name="20% - Accent3 8 6" xfId="6602"/>
    <cellStyle name="20% - Accent3 8 6 2" xfId="6603"/>
    <cellStyle name="20% - Accent3 8 7" xfId="6604"/>
    <cellStyle name="20% - Accent3 8 7 2" xfId="6605"/>
    <cellStyle name="20% - Accent3 8 8" xfId="6606"/>
    <cellStyle name="20% - Accent3 9" xfId="6607"/>
    <cellStyle name="20% - Accent3 9 2" xfId="6608"/>
    <cellStyle name="20% - Accent3 9 2 2" xfId="6609"/>
    <cellStyle name="20% - Accent3 9 2 2 2" xfId="6610"/>
    <cellStyle name="20% - Accent3 9 2 2 2 2" xfId="6611"/>
    <cellStyle name="20% - Accent3 9 2 2 2 2 2" xfId="6612"/>
    <cellStyle name="20% - Accent3 9 2 2 2 3" xfId="6613"/>
    <cellStyle name="20% - Accent3 9 2 2 3" xfId="6614"/>
    <cellStyle name="20% - Accent3 9 2 2 3 2" xfId="6615"/>
    <cellStyle name="20% - Accent3 9 2 2 4" xfId="6616"/>
    <cellStyle name="20% - Accent3 9 2 3" xfId="6617"/>
    <cellStyle name="20% - Accent3 9 2 3 2" xfId="6618"/>
    <cellStyle name="20% - Accent3 9 2 3 2 2" xfId="6619"/>
    <cellStyle name="20% - Accent3 9 2 3 3" xfId="6620"/>
    <cellStyle name="20% - Accent3 9 2 4" xfId="6621"/>
    <cellStyle name="20% - Accent3 9 2 4 2" xfId="6622"/>
    <cellStyle name="20% - Accent3 9 2 5" xfId="6623"/>
    <cellStyle name="20% - Accent3 9 2 5 2" xfId="6624"/>
    <cellStyle name="20% - Accent3 9 2 6" xfId="6625"/>
    <cellStyle name="20% - Accent3 9 3" xfId="6626"/>
    <cellStyle name="20% - Accent3 9 3 2" xfId="6627"/>
    <cellStyle name="20% - Accent3 9 3 2 2" xfId="6628"/>
    <cellStyle name="20% - Accent3 9 3 2 2 2" xfId="6629"/>
    <cellStyle name="20% - Accent3 9 3 2 2 2 2" xfId="6630"/>
    <cellStyle name="20% - Accent3 9 3 2 2 3" xfId="6631"/>
    <cellStyle name="20% - Accent3 9 3 2 3" xfId="6632"/>
    <cellStyle name="20% - Accent3 9 3 2 3 2" xfId="6633"/>
    <cellStyle name="20% - Accent3 9 3 2 4" xfId="6634"/>
    <cellStyle name="20% - Accent3 9 3 3" xfId="6635"/>
    <cellStyle name="20% - Accent3 9 3 3 2" xfId="6636"/>
    <cellStyle name="20% - Accent3 9 3 3 2 2" xfId="6637"/>
    <cellStyle name="20% - Accent3 9 3 3 3" xfId="6638"/>
    <cellStyle name="20% - Accent3 9 3 4" xfId="6639"/>
    <cellStyle name="20% - Accent3 9 3 4 2" xfId="6640"/>
    <cellStyle name="20% - Accent3 9 3 5" xfId="6641"/>
    <cellStyle name="20% - Accent3 9 3 5 2" xfId="6642"/>
    <cellStyle name="20% - Accent3 9 3 6" xfId="6643"/>
    <cellStyle name="20% - Accent3 9 4" xfId="6644"/>
    <cellStyle name="20% - Accent3 9 4 2" xfId="6645"/>
    <cellStyle name="20% - Accent3 9 4 2 2" xfId="6646"/>
    <cellStyle name="20% - Accent3 9 4 2 2 2" xfId="6647"/>
    <cellStyle name="20% - Accent3 9 4 2 3" xfId="6648"/>
    <cellStyle name="20% - Accent3 9 4 3" xfId="6649"/>
    <cellStyle name="20% - Accent3 9 4 3 2" xfId="6650"/>
    <cellStyle name="20% - Accent3 9 4 4" xfId="6651"/>
    <cellStyle name="20% - Accent3 9 5" xfId="6652"/>
    <cellStyle name="20% - Accent3 9 5 2" xfId="6653"/>
    <cellStyle name="20% - Accent3 9 5 2 2" xfId="6654"/>
    <cellStyle name="20% - Accent3 9 5 3" xfId="6655"/>
    <cellStyle name="20% - Accent3 9 6" xfId="6656"/>
    <cellStyle name="20% - Accent3 9 6 2" xfId="6657"/>
    <cellStyle name="20% - Accent3 9 7" xfId="6658"/>
    <cellStyle name="20% - Accent3 9 7 2" xfId="6659"/>
    <cellStyle name="20% - Accent3 9 8" xfId="6660"/>
    <cellStyle name="20% - Accent4 10" xfId="6661"/>
    <cellStyle name="20% - Accent4 10 2" xfId="6662"/>
    <cellStyle name="20% - Accent4 10 2 2" xfId="6663"/>
    <cellStyle name="20% - Accent4 10 2 2 2" xfId="6664"/>
    <cellStyle name="20% - Accent4 10 2 2 2 2" xfId="6665"/>
    <cellStyle name="20% - Accent4 10 2 2 3" xfId="6666"/>
    <cellStyle name="20% - Accent4 10 2 3" xfId="6667"/>
    <cellStyle name="20% - Accent4 10 2 3 2" xfId="6668"/>
    <cellStyle name="20% - Accent4 10 2 4" xfId="6669"/>
    <cellStyle name="20% - Accent4 10 3" xfId="6670"/>
    <cellStyle name="20% - Accent4 10 3 2" xfId="6671"/>
    <cellStyle name="20% - Accent4 10 3 2 2" xfId="6672"/>
    <cellStyle name="20% - Accent4 10 3 3" xfId="6673"/>
    <cellStyle name="20% - Accent4 10 4" xfId="6674"/>
    <cellStyle name="20% - Accent4 10 4 2" xfId="6675"/>
    <cellStyle name="20% - Accent4 10 5" xfId="6676"/>
    <cellStyle name="20% - Accent4 10 5 2" xfId="6677"/>
    <cellStyle name="20% - Accent4 10 6" xfId="6678"/>
    <cellStyle name="20% - Accent4 11" xfId="6679"/>
    <cellStyle name="20% - Accent4 11 2" xfId="6680"/>
    <cellStyle name="20% - Accent4 11 2 2" xfId="6681"/>
    <cellStyle name="20% - Accent4 11 2 2 2" xfId="6682"/>
    <cellStyle name="20% - Accent4 11 2 2 2 2" xfId="6683"/>
    <cellStyle name="20% - Accent4 11 2 2 3" xfId="6684"/>
    <cellStyle name="20% - Accent4 11 2 3" xfId="6685"/>
    <cellStyle name="20% - Accent4 11 2 3 2" xfId="6686"/>
    <cellStyle name="20% - Accent4 11 2 4" xfId="6687"/>
    <cellStyle name="20% - Accent4 11 3" xfId="6688"/>
    <cellStyle name="20% - Accent4 11 3 2" xfId="6689"/>
    <cellStyle name="20% - Accent4 11 3 2 2" xfId="6690"/>
    <cellStyle name="20% - Accent4 11 3 3" xfId="6691"/>
    <cellStyle name="20% - Accent4 11 4" xfId="6692"/>
    <cellStyle name="20% - Accent4 11 4 2" xfId="6693"/>
    <cellStyle name="20% - Accent4 11 5" xfId="6694"/>
    <cellStyle name="20% - Accent4 11 5 2" xfId="6695"/>
    <cellStyle name="20% - Accent4 11 6" xfId="6696"/>
    <cellStyle name="20% - Accent4 12" xfId="6697"/>
    <cellStyle name="20% - Accent4 12 2" xfId="6698"/>
    <cellStyle name="20% - Accent4 12 2 2" xfId="6699"/>
    <cellStyle name="20% - Accent4 12 2 2 2" xfId="6700"/>
    <cellStyle name="20% - Accent4 12 2 2 2 2" xfId="6701"/>
    <cellStyle name="20% - Accent4 12 2 2 3" xfId="6702"/>
    <cellStyle name="20% - Accent4 12 2 3" xfId="6703"/>
    <cellStyle name="20% - Accent4 12 2 3 2" xfId="6704"/>
    <cellStyle name="20% - Accent4 12 2 4" xfId="6705"/>
    <cellStyle name="20% - Accent4 12 3" xfId="6706"/>
    <cellStyle name="20% - Accent4 12 3 2" xfId="6707"/>
    <cellStyle name="20% - Accent4 12 3 2 2" xfId="6708"/>
    <cellStyle name="20% - Accent4 12 3 3" xfId="6709"/>
    <cellStyle name="20% - Accent4 12 4" xfId="6710"/>
    <cellStyle name="20% - Accent4 12 4 2" xfId="6711"/>
    <cellStyle name="20% - Accent4 12 5" xfId="6712"/>
    <cellStyle name="20% - Accent4 12 5 2" xfId="6713"/>
    <cellStyle name="20% - Accent4 12 6" xfId="6714"/>
    <cellStyle name="20% - Accent4 13" xfId="6715"/>
    <cellStyle name="20% - Accent4 13 2" xfId="6716"/>
    <cellStyle name="20% - Accent4 13 2 2" xfId="6717"/>
    <cellStyle name="20% - Accent4 13 2 2 2" xfId="6718"/>
    <cellStyle name="20% - Accent4 13 2 2 2 2" xfId="6719"/>
    <cellStyle name="20% - Accent4 13 2 2 3" xfId="6720"/>
    <cellStyle name="20% - Accent4 13 2 3" xfId="6721"/>
    <cellStyle name="20% - Accent4 13 2 3 2" xfId="6722"/>
    <cellStyle name="20% - Accent4 13 2 4" xfId="6723"/>
    <cellStyle name="20% - Accent4 13 3" xfId="6724"/>
    <cellStyle name="20% - Accent4 13 3 2" xfId="6725"/>
    <cellStyle name="20% - Accent4 13 3 2 2" xfId="6726"/>
    <cellStyle name="20% - Accent4 13 3 3" xfId="6727"/>
    <cellStyle name="20% - Accent4 13 4" xfId="6728"/>
    <cellStyle name="20% - Accent4 13 4 2" xfId="6729"/>
    <cellStyle name="20% - Accent4 13 5" xfId="6730"/>
    <cellStyle name="20% - Accent4 13 5 2" xfId="6731"/>
    <cellStyle name="20% - Accent4 13 6" xfId="6732"/>
    <cellStyle name="20% - Accent4 14" xfId="6733"/>
    <cellStyle name="20% - Accent4 14 2" xfId="6734"/>
    <cellStyle name="20% - Accent4 14 2 2" xfId="6735"/>
    <cellStyle name="20% - Accent4 14 2 2 2" xfId="6736"/>
    <cellStyle name="20% - Accent4 14 2 3" xfId="6737"/>
    <cellStyle name="20% - Accent4 14 3" xfId="6738"/>
    <cellStyle name="20% - Accent4 14 3 2" xfId="6739"/>
    <cellStyle name="20% - Accent4 14 4" xfId="6740"/>
    <cellStyle name="20% - Accent4 15" xfId="6741"/>
    <cellStyle name="20% - Accent4 15 2" xfId="6742"/>
    <cellStyle name="20% - Accent4 15 2 2" xfId="6743"/>
    <cellStyle name="20% - Accent4 15 3" xfId="6744"/>
    <cellStyle name="20% - Accent4 16" xfId="6745"/>
    <cellStyle name="20% - Accent4 16 2" xfId="6746"/>
    <cellStyle name="20% - Accent4 17" xfId="6747"/>
    <cellStyle name="20% - Accent4 17 2" xfId="6748"/>
    <cellStyle name="20% - Accent4 18" xfId="6749"/>
    <cellStyle name="20% - Accent4 2" xfId="6750"/>
    <cellStyle name="20% - Accent4 2 2" xfId="6751"/>
    <cellStyle name="20% - Accent4 3" xfId="6752"/>
    <cellStyle name="20% - Accent4 3 10" xfId="6753"/>
    <cellStyle name="20% - Accent4 3 10 2" xfId="6754"/>
    <cellStyle name="20% - Accent4 3 10 2 2" xfId="6755"/>
    <cellStyle name="20% - Accent4 3 10 2 2 2" xfId="6756"/>
    <cellStyle name="20% - Accent4 3 10 2 2 2 2" xfId="6757"/>
    <cellStyle name="20% - Accent4 3 10 2 2 3" xfId="6758"/>
    <cellStyle name="20% - Accent4 3 10 2 3" xfId="6759"/>
    <cellStyle name="20% - Accent4 3 10 2 3 2" xfId="6760"/>
    <cellStyle name="20% - Accent4 3 10 2 4" xfId="6761"/>
    <cellStyle name="20% - Accent4 3 10 3" xfId="6762"/>
    <cellStyle name="20% - Accent4 3 10 3 2" xfId="6763"/>
    <cellStyle name="20% - Accent4 3 10 3 2 2" xfId="6764"/>
    <cellStyle name="20% - Accent4 3 10 3 3" xfId="6765"/>
    <cellStyle name="20% - Accent4 3 10 4" xfId="6766"/>
    <cellStyle name="20% - Accent4 3 10 4 2" xfId="6767"/>
    <cellStyle name="20% - Accent4 3 10 5" xfId="6768"/>
    <cellStyle name="20% - Accent4 3 10 5 2" xfId="6769"/>
    <cellStyle name="20% - Accent4 3 10 6" xfId="6770"/>
    <cellStyle name="20% - Accent4 3 11" xfId="6771"/>
    <cellStyle name="20% - Accent4 3 11 2" xfId="6772"/>
    <cellStyle name="20% - Accent4 3 11 2 2" xfId="6773"/>
    <cellStyle name="20% - Accent4 3 11 2 2 2" xfId="6774"/>
    <cellStyle name="20% - Accent4 3 11 2 2 2 2" xfId="6775"/>
    <cellStyle name="20% - Accent4 3 11 2 2 3" xfId="6776"/>
    <cellStyle name="20% - Accent4 3 11 2 3" xfId="6777"/>
    <cellStyle name="20% - Accent4 3 11 2 3 2" xfId="6778"/>
    <cellStyle name="20% - Accent4 3 11 2 4" xfId="6779"/>
    <cellStyle name="20% - Accent4 3 11 3" xfId="6780"/>
    <cellStyle name="20% - Accent4 3 11 3 2" xfId="6781"/>
    <cellStyle name="20% - Accent4 3 11 3 2 2" xfId="6782"/>
    <cellStyle name="20% - Accent4 3 11 3 3" xfId="6783"/>
    <cellStyle name="20% - Accent4 3 11 4" xfId="6784"/>
    <cellStyle name="20% - Accent4 3 11 4 2" xfId="6785"/>
    <cellStyle name="20% - Accent4 3 11 5" xfId="6786"/>
    <cellStyle name="20% - Accent4 3 11 5 2" xfId="6787"/>
    <cellStyle name="20% - Accent4 3 11 6" xfId="6788"/>
    <cellStyle name="20% - Accent4 3 12" xfId="6789"/>
    <cellStyle name="20% - Accent4 3 12 2" xfId="6790"/>
    <cellStyle name="20% - Accent4 3 12 2 2" xfId="6791"/>
    <cellStyle name="20% - Accent4 3 12 2 2 2" xfId="6792"/>
    <cellStyle name="20% - Accent4 3 12 2 3" xfId="6793"/>
    <cellStyle name="20% - Accent4 3 12 3" xfId="6794"/>
    <cellStyle name="20% - Accent4 3 12 3 2" xfId="6795"/>
    <cellStyle name="20% - Accent4 3 12 4" xfId="6796"/>
    <cellStyle name="20% - Accent4 3 13" xfId="6797"/>
    <cellStyle name="20% - Accent4 3 13 2" xfId="6798"/>
    <cellStyle name="20% - Accent4 3 13 2 2" xfId="6799"/>
    <cellStyle name="20% - Accent4 3 13 3" xfId="6800"/>
    <cellStyle name="20% - Accent4 3 13 4" xfId="6801"/>
    <cellStyle name="20% - Accent4 3 14" xfId="6802"/>
    <cellStyle name="20% - Accent4 3 14 2" xfId="6803"/>
    <cellStyle name="20% - Accent4 3 15" xfId="6804"/>
    <cellStyle name="20% - Accent4 3 15 2" xfId="6805"/>
    <cellStyle name="20% - Accent4 3 16" xfId="6806"/>
    <cellStyle name="20% - Accent4 3 2" xfId="6807"/>
    <cellStyle name="20% - Accent4 3 2 10" xfId="6808"/>
    <cellStyle name="20% - Accent4 3 2 10 2" xfId="6809"/>
    <cellStyle name="20% - Accent4 3 2 10 2 2" xfId="6810"/>
    <cellStyle name="20% - Accent4 3 2 10 2 2 2" xfId="6811"/>
    <cellStyle name="20% - Accent4 3 2 10 2 2 2 2" xfId="6812"/>
    <cellStyle name="20% - Accent4 3 2 10 2 2 3" xfId="6813"/>
    <cellStyle name="20% - Accent4 3 2 10 2 3" xfId="6814"/>
    <cellStyle name="20% - Accent4 3 2 10 2 3 2" xfId="6815"/>
    <cellStyle name="20% - Accent4 3 2 10 2 4" xfId="6816"/>
    <cellStyle name="20% - Accent4 3 2 10 3" xfId="6817"/>
    <cellStyle name="20% - Accent4 3 2 10 3 2" xfId="6818"/>
    <cellStyle name="20% - Accent4 3 2 10 3 2 2" xfId="6819"/>
    <cellStyle name="20% - Accent4 3 2 10 3 3" xfId="6820"/>
    <cellStyle name="20% - Accent4 3 2 10 4" xfId="6821"/>
    <cellStyle name="20% - Accent4 3 2 10 4 2" xfId="6822"/>
    <cellStyle name="20% - Accent4 3 2 10 5" xfId="6823"/>
    <cellStyle name="20% - Accent4 3 2 10 5 2" xfId="6824"/>
    <cellStyle name="20% - Accent4 3 2 10 6" xfId="6825"/>
    <cellStyle name="20% - Accent4 3 2 11" xfId="6826"/>
    <cellStyle name="20% - Accent4 3 2 11 2" xfId="6827"/>
    <cellStyle name="20% - Accent4 3 2 11 2 2" xfId="6828"/>
    <cellStyle name="20% - Accent4 3 2 11 2 2 2" xfId="6829"/>
    <cellStyle name="20% - Accent4 3 2 11 2 3" xfId="6830"/>
    <cellStyle name="20% - Accent4 3 2 11 3" xfId="6831"/>
    <cellStyle name="20% - Accent4 3 2 11 3 2" xfId="6832"/>
    <cellStyle name="20% - Accent4 3 2 11 4" xfId="6833"/>
    <cellStyle name="20% - Accent4 3 2 12" xfId="6834"/>
    <cellStyle name="20% - Accent4 3 2 12 2" xfId="6835"/>
    <cellStyle name="20% - Accent4 3 2 12 2 2" xfId="6836"/>
    <cellStyle name="20% - Accent4 3 2 12 3" xfId="6837"/>
    <cellStyle name="20% - Accent4 3 2 13" xfId="6838"/>
    <cellStyle name="20% - Accent4 3 2 13 2" xfId="6839"/>
    <cellStyle name="20% - Accent4 3 2 14" xfId="6840"/>
    <cellStyle name="20% - Accent4 3 2 14 2" xfId="6841"/>
    <cellStyle name="20% - Accent4 3 2 15" xfId="6842"/>
    <cellStyle name="20% - Accent4 3 2 2" xfId="6843"/>
    <cellStyle name="20% - Accent4 3 2 2 10" xfId="6844"/>
    <cellStyle name="20% - Accent4 3 2 2 10 2" xfId="6845"/>
    <cellStyle name="20% - Accent4 3 2 2 11" xfId="6846"/>
    <cellStyle name="20% - Accent4 3 2 2 2" xfId="6847"/>
    <cellStyle name="20% - Accent4 3 2 2 2 2" xfId="6848"/>
    <cellStyle name="20% - Accent4 3 2 2 2 2 2" xfId="6849"/>
    <cellStyle name="20% - Accent4 3 2 2 2 2 2 2" xfId="6850"/>
    <cellStyle name="20% - Accent4 3 2 2 2 2 2 2 2" xfId="6851"/>
    <cellStyle name="20% - Accent4 3 2 2 2 2 2 2 2 2" xfId="6852"/>
    <cellStyle name="20% - Accent4 3 2 2 2 2 2 2 3" xfId="6853"/>
    <cellStyle name="20% - Accent4 3 2 2 2 2 2 3" xfId="6854"/>
    <cellStyle name="20% - Accent4 3 2 2 2 2 2 3 2" xfId="6855"/>
    <cellStyle name="20% - Accent4 3 2 2 2 2 2 4" xfId="6856"/>
    <cellStyle name="20% - Accent4 3 2 2 2 2 3" xfId="6857"/>
    <cellStyle name="20% - Accent4 3 2 2 2 2 3 2" xfId="6858"/>
    <cellStyle name="20% - Accent4 3 2 2 2 2 3 2 2" xfId="6859"/>
    <cellStyle name="20% - Accent4 3 2 2 2 2 3 3" xfId="6860"/>
    <cellStyle name="20% - Accent4 3 2 2 2 2 4" xfId="6861"/>
    <cellStyle name="20% - Accent4 3 2 2 2 2 4 2" xfId="6862"/>
    <cellStyle name="20% - Accent4 3 2 2 2 2 5" xfId="6863"/>
    <cellStyle name="20% - Accent4 3 2 2 2 2 5 2" xfId="6864"/>
    <cellStyle name="20% - Accent4 3 2 2 2 2 6" xfId="6865"/>
    <cellStyle name="20% - Accent4 3 2 2 2 3" xfId="6866"/>
    <cellStyle name="20% - Accent4 3 2 2 2 3 2" xfId="6867"/>
    <cellStyle name="20% - Accent4 3 2 2 2 3 2 2" xfId="6868"/>
    <cellStyle name="20% - Accent4 3 2 2 2 3 2 2 2" xfId="6869"/>
    <cellStyle name="20% - Accent4 3 2 2 2 3 2 2 2 2" xfId="6870"/>
    <cellStyle name="20% - Accent4 3 2 2 2 3 2 2 3" xfId="6871"/>
    <cellStyle name="20% - Accent4 3 2 2 2 3 2 3" xfId="6872"/>
    <cellStyle name="20% - Accent4 3 2 2 2 3 2 3 2" xfId="6873"/>
    <cellStyle name="20% - Accent4 3 2 2 2 3 2 4" xfId="6874"/>
    <cellStyle name="20% - Accent4 3 2 2 2 3 3" xfId="6875"/>
    <cellStyle name="20% - Accent4 3 2 2 2 3 3 2" xfId="6876"/>
    <cellStyle name="20% - Accent4 3 2 2 2 3 3 2 2" xfId="6877"/>
    <cellStyle name="20% - Accent4 3 2 2 2 3 3 3" xfId="6878"/>
    <cellStyle name="20% - Accent4 3 2 2 2 3 4" xfId="6879"/>
    <cellStyle name="20% - Accent4 3 2 2 2 3 4 2" xfId="6880"/>
    <cellStyle name="20% - Accent4 3 2 2 2 3 5" xfId="6881"/>
    <cellStyle name="20% - Accent4 3 2 2 2 3 5 2" xfId="6882"/>
    <cellStyle name="20% - Accent4 3 2 2 2 3 6" xfId="6883"/>
    <cellStyle name="20% - Accent4 3 2 2 2 4" xfId="6884"/>
    <cellStyle name="20% - Accent4 3 2 2 2 4 2" xfId="6885"/>
    <cellStyle name="20% - Accent4 3 2 2 2 4 2 2" xfId="6886"/>
    <cellStyle name="20% - Accent4 3 2 2 2 4 2 2 2" xfId="6887"/>
    <cellStyle name="20% - Accent4 3 2 2 2 4 2 3" xfId="6888"/>
    <cellStyle name="20% - Accent4 3 2 2 2 4 3" xfId="6889"/>
    <cellStyle name="20% - Accent4 3 2 2 2 4 3 2" xfId="6890"/>
    <cellStyle name="20% - Accent4 3 2 2 2 4 4" xfId="6891"/>
    <cellStyle name="20% - Accent4 3 2 2 2 5" xfId="6892"/>
    <cellStyle name="20% - Accent4 3 2 2 2 5 2" xfId="6893"/>
    <cellStyle name="20% - Accent4 3 2 2 2 5 2 2" xfId="6894"/>
    <cellStyle name="20% - Accent4 3 2 2 2 5 3" xfId="6895"/>
    <cellStyle name="20% - Accent4 3 2 2 2 6" xfId="6896"/>
    <cellStyle name="20% - Accent4 3 2 2 2 6 2" xfId="6897"/>
    <cellStyle name="20% - Accent4 3 2 2 2 7" xfId="6898"/>
    <cellStyle name="20% - Accent4 3 2 2 2 7 2" xfId="6899"/>
    <cellStyle name="20% - Accent4 3 2 2 2 8" xfId="6900"/>
    <cellStyle name="20% - Accent4 3 2 2 3" xfId="6901"/>
    <cellStyle name="20% - Accent4 3 2 2 3 2" xfId="6902"/>
    <cellStyle name="20% - Accent4 3 2 2 3 2 2" xfId="6903"/>
    <cellStyle name="20% - Accent4 3 2 2 3 2 2 2" xfId="6904"/>
    <cellStyle name="20% - Accent4 3 2 2 3 2 2 2 2" xfId="6905"/>
    <cellStyle name="20% - Accent4 3 2 2 3 2 2 2 2 2" xfId="6906"/>
    <cellStyle name="20% - Accent4 3 2 2 3 2 2 2 3" xfId="6907"/>
    <cellStyle name="20% - Accent4 3 2 2 3 2 2 3" xfId="6908"/>
    <cellStyle name="20% - Accent4 3 2 2 3 2 2 3 2" xfId="6909"/>
    <cellStyle name="20% - Accent4 3 2 2 3 2 2 4" xfId="6910"/>
    <cellStyle name="20% - Accent4 3 2 2 3 2 3" xfId="6911"/>
    <cellStyle name="20% - Accent4 3 2 2 3 2 3 2" xfId="6912"/>
    <cellStyle name="20% - Accent4 3 2 2 3 2 3 2 2" xfId="6913"/>
    <cellStyle name="20% - Accent4 3 2 2 3 2 3 3" xfId="6914"/>
    <cellStyle name="20% - Accent4 3 2 2 3 2 4" xfId="6915"/>
    <cellStyle name="20% - Accent4 3 2 2 3 2 4 2" xfId="6916"/>
    <cellStyle name="20% - Accent4 3 2 2 3 2 5" xfId="6917"/>
    <cellStyle name="20% - Accent4 3 2 2 3 2 5 2" xfId="6918"/>
    <cellStyle name="20% - Accent4 3 2 2 3 2 6" xfId="6919"/>
    <cellStyle name="20% - Accent4 3 2 2 3 3" xfId="6920"/>
    <cellStyle name="20% - Accent4 3 2 2 3 3 2" xfId="6921"/>
    <cellStyle name="20% - Accent4 3 2 2 3 3 2 2" xfId="6922"/>
    <cellStyle name="20% - Accent4 3 2 2 3 3 2 2 2" xfId="6923"/>
    <cellStyle name="20% - Accent4 3 2 2 3 3 2 2 2 2" xfId="6924"/>
    <cellStyle name="20% - Accent4 3 2 2 3 3 2 2 3" xfId="6925"/>
    <cellStyle name="20% - Accent4 3 2 2 3 3 2 3" xfId="6926"/>
    <cellStyle name="20% - Accent4 3 2 2 3 3 2 3 2" xfId="6927"/>
    <cellStyle name="20% - Accent4 3 2 2 3 3 2 4" xfId="6928"/>
    <cellStyle name="20% - Accent4 3 2 2 3 3 3" xfId="6929"/>
    <cellStyle name="20% - Accent4 3 2 2 3 3 3 2" xfId="6930"/>
    <cellStyle name="20% - Accent4 3 2 2 3 3 3 2 2" xfId="6931"/>
    <cellStyle name="20% - Accent4 3 2 2 3 3 3 3" xfId="6932"/>
    <cellStyle name="20% - Accent4 3 2 2 3 3 4" xfId="6933"/>
    <cellStyle name="20% - Accent4 3 2 2 3 3 4 2" xfId="6934"/>
    <cellStyle name="20% - Accent4 3 2 2 3 3 5" xfId="6935"/>
    <cellStyle name="20% - Accent4 3 2 2 3 3 5 2" xfId="6936"/>
    <cellStyle name="20% - Accent4 3 2 2 3 3 6" xfId="6937"/>
    <cellStyle name="20% - Accent4 3 2 2 3 4" xfId="6938"/>
    <cellStyle name="20% - Accent4 3 2 2 3 4 2" xfId="6939"/>
    <cellStyle name="20% - Accent4 3 2 2 3 4 2 2" xfId="6940"/>
    <cellStyle name="20% - Accent4 3 2 2 3 4 2 2 2" xfId="6941"/>
    <cellStyle name="20% - Accent4 3 2 2 3 4 2 3" xfId="6942"/>
    <cellStyle name="20% - Accent4 3 2 2 3 4 3" xfId="6943"/>
    <cellStyle name="20% - Accent4 3 2 2 3 4 3 2" xfId="6944"/>
    <cellStyle name="20% - Accent4 3 2 2 3 4 4" xfId="6945"/>
    <cellStyle name="20% - Accent4 3 2 2 3 5" xfId="6946"/>
    <cellStyle name="20% - Accent4 3 2 2 3 5 2" xfId="6947"/>
    <cellStyle name="20% - Accent4 3 2 2 3 5 2 2" xfId="6948"/>
    <cellStyle name="20% - Accent4 3 2 2 3 5 3" xfId="6949"/>
    <cellStyle name="20% - Accent4 3 2 2 3 6" xfId="6950"/>
    <cellStyle name="20% - Accent4 3 2 2 3 6 2" xfId="6951"/>
    <cellStyle name="20% - Accent4 3 2 2 3 7" xfId="6952"/>
    <cellStyle name="20% - Accent4 3 2 2 3 7 2" xfId="6953"/>
    <cellStyle name="20% - Accent4 3 2 2 3 8" xfId="6954"/>
    <cellStyle name="20% - Accent4 3 2 2 4" xfId="6955"/>
    <cellStyle name="20% - Accent4 3 2 2 4 2" xfId="6956"/>
    <cellStyle name="20% - Accent4 3 2 2 4 2 2" xfId="6957"/>
    <cellStyle name="20% - Accent4 3 2 2 4 2 2 2" xfId="6958"/>
    <cellStyle name="20% - Accent4 3 2 2 4 2 2 2 2" xfId="6959"/>
    <cellStyle name="20% - Accent4 3 2 2 4 2 2 3" xfId="6960"/>
    <cellStyle name="20% - Accent4 3 2 2 4 2 3" xfId="6961"/>
    <cellStyle name="20% - Accent4 3 2 2 4 2 3 2" xfId="6962"/>
    <cellStyle name="20% - Accent4 3 2 2 4 2 4" xfId="6963"/>
    <cellStyle name="20% - Accent4 3 2 2 4 3" xfId="6964"/>
    <cellStyle name="20% - Accent4 3 2 2 4 3 2" xfId="6965"/>
    <cellStyle name="20% - Accent4 3 2 2 4 3 2 2" xfId="6966"/>
    <cellStyle name="20% - Accent4 3 2 2 4 3 3" xfId="6967"/>
    <cellStyle name="20% - Accent4 3 2 2 4 4" xfId="6968"/>
    <cellStyle name="20% - Accent4 3 2 2 4 4 2" xfId="6969"/>
    <cellStyle name="20% - Accent4 3 2 2 4 5" xfId="6970"/>
    <cellStyle name="20% - Accent4 3 2 2 4 5 2" xfId="6971"/>
    <cellStyle name="20% - Accent4 3 2 2 4 6" xfId="6972"/>
    <cellStyle name="20% - Accent4 3 2 2 5" xfId="6973"/>
    <cellStyle name="20% - Accent4 3 2 2 5 2" xfId="6974"/>
    <cellStyle name="20% - Accent4 3 2 2 5 2 2" xfId="6975"/>
    <cellStyle name="20% - Accent4 3 2 2 5 2 2 2" xfId="6976"/>
    <cellStyle name="20% - Accent4 3 2 2 5 2 2 2 2" xfId="6977"/>
    <cellStyle name="20% - Accent4 3 2 2 5 2 2 3" xfId="6978"/>
    <cellStyle name="20% - Accent4 3 2 2 5 2 3" xfId="6979"/>
    <cellStyle name="20% - Accent4 3 2 2 5 2 3 2" xfId="6980"/>
    <cellStyle name="20% - Accent4 3 2 2 5 2 4" xfId="6981"/>
    <cellStyle name="20% - Accent4 3 2 2 5 3" xfId="6982"/>
    <cellStyle name="20% - Accent4 3 2 2 5 3 2" xfId="6983"/>
    <cellStyle name="20% - Accent4 3 2 2 5 3 2 2" xfId="6984"/>
    <cellStyle name="20% - Accent4 3 2 2 5 3 3" xfId="6985"/>
    <cellStyle name="20% - Accent4 3 2 2 5 4" xfId="6986"/>
    <cellStyle name="20% - Accent4 3 2 2 5 4 2" xfId="6987"/>
    <cellStyle name="20% - Accent4 3 2 2 5 5" xfId="6988"/>
    <cellStyle name="20% - Accent4 3 2 2 5 5 2" xfId="6989"/>
    <cellStyle name="20% - Accent4 3 2 2 5 6" xfId="6990"/>
    <cellStyle name="20% - Accent4 3 2 2 6" xfId="6991"/>
    <cellStyle name="20% - Accent4 3 2 2 6 2" xfId="6992"/>
    <cellStyle name="20% - Accent4 3 2 2 6 2 2" xfId="6993"/>
    <cellStyle name="20% - Accent4 3 2 2 6 2 2 2" xfId="6994"/>
    <cellStyle name="20% - Accent4 3 2 2 6 2 2 2 2" xfId="6995"/>
    <cellStyle name="20% - Accent4 3 2 2 6 2 2 3" xfId="6996"/>
    <cellStyle name="20% - Accent4 3 2 2 6 2 3" xfId="6997"/>
    <cellStyle name="20% - Accent4 3 2 2 6 2 3 2" xfId="6998"/>
    <cellStyle name="20% - Accent4 3 2 2 6 2 4" xfId="6999"/>
    <cellStyle name="20% - Accent4 3 2 2 6 3" xfId="7000"/>
    <cellStyle name="20% - Accent4 3 2 2 6 3 2" xfId="7001"/>
    <cellStyle name="20% - Accent4 3 2 2 6 3 2 2" xfId="7002"/>
    <cellStyle name="20% - Accent4 3 2 2 6 3 3" xfId="7003"/>
    <cellStyle name="20% - Accent4 3 2 2 6 4" xfId="7004"/>
    <cellStyle name="20% - Accent4 3 2 2 6 4 2" xfId="7005"/>
    <cellStyle name="20% - Accent4 3 2 2 6 5" xfId="7006"/>
    <cellStyle name="20% - Accent4 3 2 2 6 5 2" xfId="7007"/>
    <cellStyle name="20% - Accent4 3 2 2 6 6" xfId="7008"/>
    <cellStyle name="20% - Accent4 3 2 2 7" xfId="7009"/>
    <cellStyle name="20% - Accent4 3 2 2 7 2" xfId="7010"/>
    <cellStyle name="20% - Accent4 3 2 2 7 2 2" xfId="7011"/>
    <cellStyle name="20% - Accent4 3 2 2 7 2 2 2" xfId="7012"/>
    <cellStyle name="20% - Accent4 3 2 2 7 2 3" xfId="7013"/>
    <cellStyle name="20% - Accent4 3 2 2 7 3" xfId="7014"/>
    <cellStyle name="20% - Accent4 3 2 2 7 3 2" xfId="7015"/>
    <cellStyle name="20% - Accent4 3 2 2 7 4" xfId="7016"/>
    <cellStyle name="20% - Accent4 3 2 2 8" xfId="7017"/>
    <cellStyle name="20% - Accent4 3 2 2 8 2" xfId="7018"/>
    <cellStyle name="20% - Accent4 3 2 2 8 2 2" xfId="7019"/>
    <cellStyle name="20% - Accent4 3 2 2 8 3" xfId="7020"/>
    <cellStyle name="20% - Accent4 3 2 2 9" xfId="7021"/>
    <cellStyle name="20% - Accent4 3 2 2 9 2" xfId="7022"/>
    <cellStyle name="20% - Accent4 3 2 3" xfId="7023"/>
    <cellStyle name="20% - Accent4 3 2 3 10" xfId="7024"/>
    <cellStyle name="20% - Accent4 3 2 3 10 2" xfId="7025"/>
    <cellStyle name="20% - Accent4 3 2 3 11" xfId="7026"/>
    <cellStyle name="20% - Accent4 3 2 3 2" xfId="7027"/>
    <cellStyle name="20% - Accent4 3 2 3 2 2" xfId="7028"/>
    <cellStyle name="20% - Accent4 3 2 3 2 2 2" xfId="7029"/>
    <cellStyle name="20% - Accent4 3 2 3 2 2 2 2" xfId="7030"/>
    <cellStyle name="20% - Accent4 3 2 3 2 2 2 2 2" xfId="7031"/>
    <cellStyle name="20% - Accent4 3 2 3 2 2 2 2 2 2" xfId="7032"/>
    <cellStyle name="20% - Accent4 3 2 3 2 2 2 2 3" xfId="7033"/>
    <cellStyle name="20% - Accent4 3 2 3 2 2 2 3" xfId="7034"/>
    <cellStyle name="20% - Accent4 3 2 3 2 2 2 3 2" xfId="7035"/>
    <cellStyle name="20% - Accent4 3 2 3 2 2 2 4" xfId="7036"/>
    <cellStyle name="20% - Accent4 3 2 3 2 2 3" xfId="7037"/>
    <cellStyle name="20% - Accent4 3 2 3 2 2 3 2" xfId="7038"/>
    <cellStyle name="20% - Accent4 3 2 3 2 2 3 2 2" xfId="7039"/>
    <cellStyle name="20% - Accent4 3 2 3 2 2 3 3" xfId="7040"/>
    <cellStyle name="20% - Accent4 3 2 3 2 2 4" xfId="7041"/>
    <cellStyle name="20% - Accent4 3 2 3 2 2 4 2" xfId="7042"/>
    <cellStyle name="20% - Accent4 3 2 3 2 2 5" xfId="7043"/>
    <cellStyle name="20% - Accent4 3 2 3 2 2 5 2" xfId="7044"/>
    <cellStyle name="20% - Accent4 3 2 3 2 2 6" xfId="7045"/>
    <cellStyle name="20% - Accent4 3 2 3 2 3" xfId="7046"/>
    <cellStyle name="20% - Accent4 3 2 3 2 3 2" xfId="7047"/>
    <cellStyle name="20% - Accent4 3 2 3 2 3 2 2" xfId="7048"/>
    <cellStyle name="20% - Accent4 3 2 3 2 3 2 2 2" xfId="7049"/>
    <cellStyle name="20% - Accent4 3 2 3 2 3 2 2 2 2" xfId="7050"/>
    <cellStyle name="20% - Accent4 3 2 3 2 3 2 2 3" xfId="7051"/>
    <cellStyle name="20% - Accent4 3 2 3 2 3 2 3" xfId="7052"/>
    <cellStyle name="20% - Accent4 3 2 3 2 3 2 3 2" xfId="7053"/>
    <cellStyle name="20% - Accent4 3 2 3 2 3 2 4" xfId="7054"/>
    <cellStyle name="20% - Accent4 3 2 3 2 3 3" xfId="7055"/>
    <cellStyle name="20% - Accent4 3 2 3 2 3 3 2" xfId="7056"/>
    <cellStyle name="20% - Accent4 3 2 3 2 3 3 2 2" xfId="7057"/>
    <cellStyle name="20% - Accent4 3 2 3 2 3 3 3" xfId="7058"/>
    <cellStyle name="20% - Accent4 3 2 3 2 3 4" xfId="7059"/>
    <cellStyle name="20% - Accent4 3 2 3 2 3 4 2" xfId="7060"/>
    <cellStyle name="20% - Accent4 3 2 3 2 3 5" xfId="7061"/>
    <cellStyle name="20% - Accent4 3 2 3 2 3 5 2" xfId="7062"/>
    <cellStyle name="20% - Accent4 3 2 3 2 3 6" xfId="7063"/>
    <cellStyle name="20% - Accent4 3 2 3 2 4" xfId="7064"/>
    <cellStyle name="20% - Accent4 3 2 3 2 4 2" xfId="7065"/>
    <cellStyle name="20% - Accent4 3 2 3 2 4 2 2" xfId="7066"/>
    <cellStyle name="20% - Accent4 3 2 3 2 4 2 2 2" xfId="7067"/>
    <cellStyle name="20% - Accent4 3 2 3 2 4 2 3" xfId="7068"/>
    <cellStyle name="20% - Accent4 3 2 3 2 4 3" xfId="7069"/>
    <cellStyle name="20% - Accent4 3 2 3 2 4 3 2" xfId="7070"/>
    <cellStyle name="20% - Accent4 3 2 3 2 4 4" xfId="7071"/>
    <cellStyle name="20% - Accent4 3 2 3 2 5" xfId="7072"/>
    <cellStyle name="20% - Accent4 3 2 3 2 5 2" xfId="7073"/>
    <cellStyle name="20% - Accent4 3 2 3 2 5 2 2" xfId="7074"/>
    <cellStyle name="20% - Accent4 3 2 3 2 5 3" xfId="7075"/>
    <cellStyle name="20% - Accent4 3 2 3 2 6" xfId="7076"/>
    <cellStyle name="20% - Accent4 3 2 3 2 6 2" xfId="7077"/>
    <cellStyle name="20% - Accent4 3 2 3 2 7" xfId="7078"/>
    <cellStyle name="20% - Accent4 3 2 3 2 7 2" xfId="7079"/>
    <cellStyle name="20% - Accent4 3 2 3 2 8" xfId="7080"/>
    <cellStyle name="20% - Accent4 3 2 3 3" xfId="7081"/>
    <cellStyle name="20% - Accent4 3 2 3 3 2" xfId="7082"/>
    <cellStyle name="20% - Accent4 3 2 3 3 2 2" xfId="7083"/>
    <cellStyle name="20% - Accent4 3 2 3 3 2 2 2" xfId="7084"/>
    <cellStyle name="20% - Accent4 3 2 3 3 2 2 2 2" xfId="7085"/>
    <cellStyle name="20% - Accent4 3 2 3 3 2 2 2 2 2" xfId="7086"/>
    <cellStyle name="20% - Accent4 3 2 3 3 2 2 2 3" xfId="7087"/>
    <cellStyle name="20% - Accent4 3 2 3 3 2 2 3" xfId="7088"/>
    <cellStyle name="20% - Accent4 3 2 3 3 2 2 3 2" xfId="7089"/>
    <cellStyle name="20% - Accent4 3 2 3 3 2 2 4" xfId="7090"/>
    <cellStyle name="20% - Accent4 3 2 3 3 2 3" xfId="7091"/>
    <cellStyle name="20% - Accent4 3 2 3 3 2 3 2" xfId="7092"/>
    <cellStyle name="20% - Accent4 3 2 3 3 2 3 2 2" xfId="7093"/>
    <cellStyle name="20% - Accent4 3 2 3 3 2 3 3" xfId="7094"/>
    <cellStyle name="20% - Accent4 3 2 3 3 2 4" xfId="7095"/>
    <cellStyle name="20% - Accent4 3 2 3 3 2 4 2" xfId="7096"/>
    <cellStyle name="20% - Accent4 3 2 3 3 2 5" xfId="7097"/>
    <cellStyle name="20% - Accent4 3 2 3 3 2 5 2" xfId="7098"/>
    <cellStyle name="20% - Accent4 3 2 3 3 2 6" xfId="7099"/>
    <cellStyle name="20% - Accent4 3 2 3 3 3" xfId="7100"/>
    <cellStyle name="20% - Accent4 3 2 3 3 3 2" xfId="7101"/>
    <cellStyle name="20% - Accent4 3 2 3 3 3 2 2" xfId="7102"/>
    <cellStyle name="20% - Accent4 3 2 3 3 3 2 2 2" xfId="7103"/>
    <cellStyle name="20% - Accent4 3 2 3 3 3 2 2 2 2" xfId="7104"/>
    <cellStyle name="20% - Accent4 3 2 3 3 3 2 2 3" xfId="7105"/>
    <cellStyle name="20% - Accent4 3 2 3 3 3 2 3" xfId="7106"/>
    <cellStyle name="20% - Accent4 3 2 3 3 3 2 3 2" xfId="7107"/>
    <cellStyle name="20% - Accent4 3 2 3 3 3 2 4" xfId="7108"/>
    <cellStyle name="20% - Accent4 3 2 3 3 3 3" xfId="7109"/>
    <cellStyle name="20% - Accent4 3 2 3 3 3 3 2" xfId="7110"/>
    <cellStyle name="20% - Accent4 3 2 3 3 3 3 2 2" xfId="7111"/>
    <cellStyle name="20% - Accent4 3 2 3 3 3 3 3" xfId="7112"/>
    <cellStyle name="20% - Accent4 3 2 3 3 3 4" xfId="7113"/>
    <cellStyle name="20% - Accent4 3 2 3 3 3 4 2" xfId="7114"/>
    <cellStyle name="20% - Accent4 3 2 3 3 3 5" xfId="7115"/>
    <cellStyle name="20% - Accent4 3 2 3 3 3 5 2" xfId="7116"/>
    <cellStyle name="20% - Accent4 3 2 3 3 3 6" xfId="7117"/>
    <cellStyle name="20% - Accent4 3 2 3 3 4" xfId="7118"/>
    <cellStyle name="20% - Accent4 3 2 3 3 4 2" xfId="7119"/>
    <cellStyle name="20% - Accent4 3 2 3 3 4 2 2" xfId="7120"/>
    <cellStyle name="20% - Accent4 3 2 3 3 4 2 2 2" xfId="7121"/>
    <cellStyle name="20% - Accent4 3 2 3 3 4 2 3" xfId="7122"/>
    <cellStyle name="20% - Accent4 3 2 3 3 4 3" xfId="7123"/>
    <cellStyle name="20% - Accent4 3 2 3 3 4 3 2" xfId="7124"/>
    <cellStyle name="20% - Accent4 3 2 3 3 4 4" xfId="7125"/>
    <cellStyle name="20% - Accent4 3 2 3 3 5" xfId="7126"/>
    <cellStyle name="20% - Accent4 3 2 3 3 5 2" xfId="7127"/>
    <cellStyle name="20% - Accent4 3 2 3 3 5 2 2" xfId="7128"/>
    <cellStyle name="20% - Accent4 3 2 3 3 5 3" xfId="7129"/>
    <cellStyle name="20% - Accent4 3 2 3 3 6" xfId="7130"/>
    <cellStyle name="20% - Accent4 3 2 3 3 6 2" xfId="7131"/>
    <cellStyle name="20% - Accent4 3 2 3 3 7" xfId="7132"/>
    <cellStyle name="20% - Accent4 3 2 3 3 7 2" xfId="7133"/>
    <cellStyle name="20% - Accent4 3 2 3 3 8" xfId="7134"/>
    <cellStyle name="20% - Accent4 3 2 3 4" xfId="7135"/>
    <cellStyle name="20% - Accent4 3 2 3 4 2" xfId="7136"/>
    <cellStyle name="20% - Accent4 3 2 3 4 2 2" xfId="7137"/>
    <cellStyle name="20% - Accent4 3 2 3 4 2 2 2" xfId="7138"/>
    <cellStyle name="20% - Accent4 3 2 3 4 2 2 2 2" xfId="7139"/>
    <cellStyle name="20% - Accent4 3 2 3 4 2 2 3" xfId="7140"/>
    <cellStyle name="20% - Accent4 3 2 3 4 2 3" xfId="7141"/>
    <cellStyle name="20% - Accent4 3 2 3 4 2 3 2" xfId="7142"/>
    <cellStyle name="20% - Accent4 3 2 3 4 2 4" xfId="7143"/>
    <cellStyle name="20% - Accent4 3 2 3 4 3" xfId="7144"/>
    <cellStyle name="20% - Accent4 3 2 3 4 3 2" xfId="7145"/>
    <cellStyle name="20% - Accent4 3 2 3 4 3 2 2" xfId="7146"/>
    <cellStyle name="20% - Accent4 3 2 3 4 3 3" xfId="7147"/>
    <cellStyle name="20% - Accent4 3 2 3 4 4" xfId="7148"/>
    <cellStyle name="20% - Accent4 3 2 3 4 4 2" xfId="7149"/>
    <cellStyle name="20% - Accent4 3 2 3 4 5" xfId="7150"/>
    <cellStyle name="20% - Accent4 3 2 3 4 5 2" xfId="7151"/>
    <cellStyle name="20% - Accent4 3 2 3 4 6" xfId="7152"/>
    <cellStyle name="20% - Accent4 3 2 3 5" xfId="7153"/>
    <cellStyle name="20% - Accent4 3 2 3 5 2" xfId="7154"/>
    <cellStyle name="20% - Accent4 3 2 3 5 2 2" xfId="7155"/>
    <cellStyle name="20% - Accent4 3 2 3 5 2 2 2" xfId="7156"/>
    <cellStyle name="20% - Accent4 3 2 3 5 2 2 2 2" xfId="7157"/>
    <cellStyle name="20% - Accent4 3 2 3 5 2 2 3" xfId="7158"/>
    <cellStyle name="20% - Accent4 3 2 3 5 2 3" xfId="7159"/>
    <cellStyle name="20% - Accent4 3 2 3 5 2 3 2" xfId="7160"/>
    <cellStyle name="20% - Accent4 3 2 3 5 2 4" xfId="7161"/>
    <cellStyle name="20% - Accent4 3 2 3 5 3" xfId="7162"/>
    <cellStyle name="20% - Accent4 3 2 3 5 3 2" xfId="7163"/>
    <cellStyle name="20% - Accent4 3 2 3 5 3 2 2" xfId="7164"/>
    <cellStyle name="20% - Accent4 3 2 3 5 3 3" xfId="7165"/>
    <cellStyle name="20% - Accent4 3 2 3 5 4" xfId="7166"/>
    <cellStyle name="20% - Accent4 3 2 3 5 4 2" xfId="7167"/>
    <cellStyle name="20% - Accent4 3 2 3 5 5" xfId="7168"/>
    <cellStyle name="20% - Accent4 3 2 3 5 5 2" xfId="7169"/>
    <cellStyle name="20% - Accent4 3 2 3 5 6" xfId="7170"/>
    <cellStyle name="20% - Accent4 3 2 3 6" xfId="7171"/>
    <cellStyle name="20% - Accent4 3 2 3 6 2" xfId="7172"/>
    <cellStyle name="20% - Accent4 3 2 3 6 2 2" xfId="7173"/>
    <cellStyle name="20% - Accent4 3 2 3 6 2 2 2" xfId="7174"/>
    <cellStyle name="20% - Accent4 3 2 3 6 2 2 2 2" xfId="7175"/>
    <cellStyle name="20% - Accent4 3 2 3 6 2 2 3" xfId="7176"/>
    <cellStyle name="20% - Accent4 3 2 3 6 2 3" xfId="7177"/>
    <cellStyle name="20% - Accent4 3 2 3 6 2 3 2" xfId="7178"/>
    <cellStyle name="20% - Accent4 3 2 3 6 2 4" xfId="7179"/>
    <cellStyle name="20% - Accent4 3 2 3 6 3" xfId="7180"/>
    <cellStyle name="20% - Accent4 3 2 3 6 3 2" xfId="7181"/>
    <cellStyle name="20% - Accent4 3 2 3 6 3 2 2" xfId="7182"/>
    <cellStyle name="20% - Accent4 3 2 3 6 3 3" xfId="7183"/>
    <cellStyle name="20% - Accent4 3 2 3 6 4" xfId="7184"/>
    <cellStyle name="20% - Accent4 3 2 3 6 4 2" xfId="7185"/>
    <cellStyle name="20% - Accent4 3 2 3 6 5" xfId="7186"/>
    <cellStyle name="20% - Accent4 3 2 3 6 5 2" xfId="7187"/>
    <cellStyle name="20% - Accent4 3 2 3 6 6" xfId="7188"/>
    <cellStyle name="20% - Accent4 3 2 3 7" xfId="7189"/>
    <cellStyle name="20% - Accent4 3 2 3 7 2" xfId="7190"/>
    <cellStyle name="20% - Accent4 3 2 3 7 2 2" xfId="7191"/>
    <cellStyle name="20% - Accent4 3 2 3 7 2 2 2" xfId="7192"/>
    <cellStyle name="20% - Accent4 3 2 3 7 2 3" xfId="7193"/>
    <cellStyle name="20% - Accent4 3 2 3 7 3" xfId="7194"/>
    <cellStyle name="20% - Accent4 3 2 3 7 3 2" xfId="7195"/>
    <cellStyle name="20% - Accent4 3 2 3 7 4" xfId="7196"/>
    <cellStyle name="20% - Accent4 3 2 3 8" xfId="7197"/>
    <cellStyle name="20% - Accent4 3 2 3 8 2" xfId="7198"/>
    <cellStyle name="20% - Accent4 3 2 3 8 2 2" xfId="7199"/>
    <cellStyle name="20% - Accent4 3 2 3 8 3" xfId="7200"/>
    <cellStyle name="20% - Accent4 3 2 3 9" xfId="7201"/>
    <cellStyle name="20% - Accent4 3 2 3 9 2" xfId="7202"/>
    <cellStyle name="20% - Accent4 3 2 4" xfId="7203"/>
    <cellStyle name="20% - Accent4 3 2 4 10" xfId="7204"/>
    <cellStyle name="20% - Accent4 3 2 4 10 2" xfId="7205"/>
    <cellStyle name="20% - Accent4 3 2 4 11" xfId="7206"/>
    <cellStyle name="20% - Accent4 3 2 4 2" xfId="7207"/>
    <cellStyle name="20% - Accent4 3 2 4 2 2" xfId="7208"/>
    <cellStyle name="20% - Accent4 3 2 4 2 2 2" xfId="7209"/>
    <cellStyle name="20% - Accent4 3 2 4 2 2 2 2" xfId="7210"/>
    <cellStyle name="20% - Accent4 3 2 4 2 2 2 2 2" xfId="7211"/>
    <cellStyle name="20% - Accent4 3 2 4 2 2 2 2 2 2" xfId="7212"/>
    <cellStyle name="20% - Accent4 3 2 4 2 2 2 2 3" xfId="7213"/>
    <cellStyle name="20% - Accent4 3 2 4 2 2 2 3" xfId="7214"/>
    <cellStyle name="20% - Accent4 3 2 4 2 2 2 3 2" xfId="7215"/>
    <cellStyle name="20% - Accent4 3 2 4 2 2 2 4" xfId="7216"/>
    <cellStyle name="20% - Accent4 3 2 4 2 2 3" xfId="7217"/>
    <cellStyle name="20% - Accent4 3 2 4 2 2 3 2" xfId="7218"/>
    <cellStyle name="20% - Accent4 3 2 4 2 2 3 2 2" xfId="7219"/>
    <cellStyle name="20% - Accent4 3 2 4 2 2 3 3" xfId="7220"/>
    <cellStyle name="20% - Accent4 3 2 4 2 2 4" xfId="7221"/>
    <cellStyle name="20% - Accent4 3 2 4 2 2 4 2" xfId="7222"/>
    <cellStyle name="20% - Accent4 3 2 4 2 2 5" xfId="7223"/>
    <cellStyle name="20% - Accent4 3 2 4 2 2 5 2" xfId="7224"/>
    <cellStyle name="20% - Accent4 3 2 4 2 2 6" xfId="7225"/>
    <cellStyle name="20% - Accent4 3 2 4 2 3" xfId="7226"/>
    <cellStyle name="20% - Accent4 3 2 4 2 3 2" xfId="7227"/>
    <cellStyle name="20% - Accent4 3 2 4 2 3 2 2" xfId="7228"/>
    <cellStyle name="20% - Accent4 3 2 4 2 3 2 2 2" xfId="7229"/>
    <cellStyle name="20% - Accent4 3 2 4 2 3 2 2 2 2" xfId="7230"/>
    <cellStyle name="20% - Accent4 3 2 4 2 3 2 2 3" xfId="7231"/>
    <cellStyle name="20% - Accent4 3 2 4 2 3 2 3" xfId="7232"/>
    <cellStyle name="20% - Accent4 3 2 4 2 3 2 3 2" xfId="7233"/>
    <cellStyle name="20% - Accent4 3 2 4 2 3 2 4" xfId="7234"/>
    <cellStyle name="20% - Accent4 3 2 4 2 3 3" xfId="7235"/>
    <cellStyle name="20% - Accent4 3 2 4 2 3 3 2" xfId="7236"/>
    <cellStyle name="20% - Accent4 3 2 4 2 3 3 2 2" xfId="7237"/>
    <cellStyle name="20% - Accent4 3 2 4 2 3 3 3" xfId="7238"/>
    <cellStyle name="20% - Accent4 3 2 4 2 3 4" xfId="7239"/>
    <cellStyle name="20% - Accent4 3 2 4 2 3 4 2" xfId="7240"/>
    <cellStyle name="20% - Accent4 3 2 4 2 3 5" xfId="7241"/>
    <cellStyle name="20% - Accent4 3 2 4 2 3 5 2" xfId="7242"/>
    <cellStyle name="20% - Accent4 3 2 4 2 3 6" xfId="7243"/>
    <cellStyle name="20% - Accent4 3 2 4 2 4" xfId="7244"/>
    <cellStyle name="20% - Accent4 3 2 4 2 4 2" xfId="7245"/>
    <cellStyle name="20% - Accent4 3 2 4 2 4 2 2" xfId="7246"/>
    <cellStyle name="20% - Accent4 3 2 4 2 4 2 2 2" xfId="7247"/>
    <cellStyle name="20% - Accent4 3 2 4 2 4 2 3" xfId="7248"/>
    <cellStyle name="20% - Accent4 3 2 4 2 4 3" xfId="7249"/>
    <cellStyle name="20% - Accent4 3 2 4 2 4 3 2" xfId="7250"/>
    <cellStyle name="20% - Accent4 3 2 4 2 4 4" xfId="7251"/>
    <cellStyle name="20% - Accent4 3 2 4 2 5" xfId="7252"/>
    <cellStyle name="20% - Accent4 3 2 4 2 5 2" xfId="7253"/>
    <cellStyle name="20% - Accent4 3 2 4 2 5 2 2" xfId="7254"/>
    <cellStyle name="20% - Accent4 3 2 4 2 5 3" xfId="7255"/>
    <cellStyle name="20% - Accent4 3 2 4 2 6" xfId="7256"/>
    <cellStyle name="20% - Accent4 3 2 4 2 6 2" xfId="7257"/>
    <cellStyle name="20% - Accent4 3 2 4 2 7" xfId="7258"/>
    <cellStyle name="20% - Accent4 3 2 4 2 7 2" xfId="7259"/>
    <cellStyle name="20% - Accent4 3 2 4 2 8" xfId="7260"/>
    <cellStyle name="20% - Accent4 3 2 4 3" xfId="7261"/>
    <cellStyle name="20% - Accent4 3 2 4 3 2" xfId="7262"/>
    <cellStyle name="20% - Accent4 3 2 4 3 2 2" xfId="7263"/>
    <cellStyle name="20% - Accent4 3 2 4 3 2 2 2" xfId="7264"/>
    <cellStyle name="20% - Accent4 3 2 4 3 2 2 2 2" xfId="7265"/>
    <cellStyle name="20% - Accent4 3 2 4 3 2 2 2 2 2" xfId="7266"/>
    <cellStyle name="20% - Accent4 3 2 4 3 2 2 2 3" xfId="7267"/>
    <cellStyle name="20% - Accent4 3 2 4 3 2 2 3" xfId="7268"/>
    <cellStyle name="20% - Accent4 3 2 4 3 2 2 3 2" xfId="7269"/>
    <cellStyle name="20% - Accent4 3 2 4 3 2 2 4" xfId="7270"/>
    <cellStyle name="20% - Accent4 3 2 4 3 2 3" xfId="7271"/>
    <cellStyle name="20% - Accent4 3 2 4 3 2 3 2" xfId="7272"/>
    <cellStyle name="20% - Accent4 3 2 4 3 2 3 2 2" xfId="7273"/>
    <cellStyle name="20% - Accent4 3 2 4 3 2 3 3" xfId="7274"/>
    <cellStyle name="20% - Accent4 3 2 4 3 2 4" xfId="7275"/>
    <cellStyle name="20% - Accent4 3 2 4 3 2 4 2" xfId="7276"/>
    <cellStyle name="20% - Accent4 3 2 4 3 2 5" xfId="7277"/>
    <cellStyle name="20% - Accent4 3 2 4 3 2 5 2" xfId="7278"/>
    <cellStyle name="20% - Accent4 3 2 4 3 2 6" xfId="7279"/>
    <cellStyle name="20% - Accent4 3 2 4 3 3" xfId="7280"/>
    <cellStyle name="20% - Accent4 3 2 4 3 3 2" xfId="7281"/>
    <cellStyle name="20% - Accent4 3 2 4 3 3 2 2" xfId="7282"/>
    <cellStyle name="20% - Accent4 3 2 4 3 3 2 2 2" xfId="7283"/>
    <cellStyle name="20% - Accent4 3 2 4 3 3 2 2 2 2" xfId="7284"/>
    <cellStyle name="20% - Accent4 3 2 4 3 3 2 2 3" xfId="7285"/>
    <cellStyle name="20% - Accent4 3 2 4 3 3 2 3" xfId="7286"/>
    <cellStyle name="20% - Accent4 3 2 4 3 3 2 3 2" xfId="7287"/>
    <cellStyle name="20% - Accent4 3 2 4 3 3 2 4" xfId="7288"/>
    <cellStyle name="20% - Accent4 3 2 4 3 3 3" xfId="7289"/>
    <cellStyle name="20% - Accent4 3 2 4 3 3 3 2" xfId="7290"/>
    <cellStyle name="20% - Accent4 3 2 4 3 3 3 2 2" xfId="7291"/>
    <cellStyle name="20% - Accent4 3 2 4 3 3 3 3" xfId="7292"/>
    <cellStyle name="20% - Accent4 3 2 4 3 3 4" xfId="7293"/>
    <cellStyle name="20% - Accent4 3 2 4 3 3 4 2" xfId="7294"/>
    <cellStyle name="20% - Accent4 3 2 4 3 3 5" xfId="7295"/>
    <cellStyle name="20% - Accent4 3 2 4 3 3 5 2" xfId="7296"/>
    <cellStyle name="20% - Accent4 3 2 4 3 3 6" xfId="7297"/>
    <cellStyle name="20% - Accent4 3 2 4 3 4" xfId="7298"/>
    <cellStyle name="20% - Accent4 3 2 4 3 4 2" xfId="7299"/>
    <cellStyle name="20% - Accent4 3 2 4 3 4 2 2" xfId="7300"/>
    <cellStyle name="20% - Accent4 3 2 4 3 4 2 2 2" xfId="7301"/>
    <cellStyle name="20% - Accent4 3 2 4 3 4 2 3" xfId="7302"/>
    <cellStyle name="20% - Accent4 3 2 4 3 4 3" xfId="7303"/>
    <cellStyle name="20% - Accent4 3 2 4 3 4 3 2" xfId="7304"/>
    <cellStyle name="20% - Accent4 3 2 4 3 4 4" xfId="7305"/>
    <cellStyle name="20% - Accent4 3 2 4 3 5" xfId="7306"/>
    <cellStyle name="20% - Accent4 3 2 4 3 5 2" xfId="7307"/>
    <cellStyle name="20% - Accent4 3 2 4 3 5 2 2" xfId="7308"/>
    <cellStyle name="20% - Accent4 3 2 4 3 5 3" xfId="7309"/>
    <cellStyle name="20% - Accent4 3 2 4 3 6" xfId="7310"/>
    <cellStyle name="20% - Accent4 3 2 4 3 6 2" xfId="7311"/>
    <cellStyle name="20% - Accent4 3 2 4 3 7" xfId="7312"/>
    <cellStyle name="20% - Accent4 3 2 4 3 7 2" xfId="7313"/>
    <cellStyle name="20% - Accent4 3 2 4 3 8" xfId="7314"/>
    <cellStyle name="20% - Accent4 3 2 4 4" xfId="7315"/>
    <cellStyle name="20% - Accent4 3 2 4 4 2" xfId="7316"/>
    <cellStyle name="20% - Accent4 3 2 4 4 2 2" xfId="7317"/>
    <cellStyle name="20% - Accent4 3 2 4 4 2 2 2" xfId="7318"/>
    <cellStyle name="20% - Accent4 3 2 4 4 2 2 2 2" xfId="7319"/>
    <cellStyle name="20% - Accent4 3 2 4 4 2 2 3" xfId="7320"/>
    <cellStyle name="20% - Accent4 3 2 4 4 2 3" xfId="7321"/>
    <cellStyle name="20% - Accent4 3 2 4 4 2 3 2" xfId="7322"/>
    <cellStyle name="20% - Accent4 3 2 4 4 2 4" xfId="7323"/>
    <cellStyle name="20% - Accent4 3 2 4 4 3" xfId="7324"/>
    <cellStyle name="20% - Accent4 3 2 4 4 3 2" xfId="7325"/>
    <cellStyle name="20% - Accent4 3 2 4 4 3 2 2" xfId="7326"/>
    <cellStyle name="20% - Accent4 3 2 4 4 3 3" xfId="7327"/>
    <cellStyle name="20% - Accent4 3 2 4 4 4" xfId="7328"/>
    <cellStyle name="20% - Accent4 3 2 4 4 4 2" xfId="7329"/>
    <cellStyle name="20% - Accent4 3 2 4 4 5" xfId="7330"/>
    <cellStyle name="20% - Accent4 3 2 4 4 5 2" xfId="7331"/>
    <cellStyle name="20% - Accent4 3 2 4 4 6" xfId="7332"/>
    <cellStyle name="20% - Accent4 3 2 4 5" xfId="7333"/>
    <cellStyle name="20% - Accent4 3 2 4 5 2" xfId="7334"/>
    <cellStyle name="20% - Accent4 3 2 4 5 2 2" xfId="7335"/>
    <cellStyle name="20% - Accent4 3 2 4 5 2 2 2" xfId="7336"/>
    <cellStyle name="20% - Accent4 3 2 4 5 2 2 2 2" xfId="7337"/>
    <cellStyle name="20% - Accent4 3 2 4 5 2 2 3" xfId="7338"/>
    <cellStyle name="20% - Accent4 3 2 4 5 2 3" xfId="7339"/>
    <cellStyle name="20% - Accent4 3 2 4 5 2 3 2" xfId="7340"/>
    <cellStyle name="20% - Accent4 3 2 4 5 2 4" xfId="7341"/>
    <cellStyle name="20% - Accent4 3 2 4 5 3" xfId="7342"/>
    <cellStyle name="20% - Accent4 3 2 4 5 3 2" xfId="7343"/>
    <cellStyle name="20% - Accent4 3 2 4 5 3 2 2" xfId="7344"/>
    <cellStyle name="20% - Accent4 3 2 4 5 3 3" xfId="7345"/>
    <cellStyle name="20% - Accent4 3 2 4 5 4" xfId="7346"/>
    <cellStyle name="20% - Accent4 3 2 4 5 4 2" xfId="7347"/>
    <cellStyle name="20% - Accent4 3 2 4 5 5" xfId="7348"/>
    <cellStyle name="20% - Accent4 3 2 4 5 5 2" xfId="7349"/>
    <cellStyle name="20% - Accent4 3 2 4 5 6" xfId="7350"/>
    <cellStyle name="20% - Accent4 3 2 4 6" xfId="7351"/>
    <cellStyle name="20% - Accent4 3 2 4 6 2" xfId="7352"/>
    <cellStyle name="20% - Accent4 3 2 4 6 2 2" xfId="7353"/>
    <cellStyle name="20% - Accent4 3 2 4 6 2 2 2" xfId="7354"/>
    <cellStyle name="20% - Accent4 3 2 4 6 2 2 2 2" xfId="7355"/>
    <cellStyle name="20% - Accent4 3 2 4 6 2 2 3" xfId="7356"/>
    <cellStyle name="20% - Accent4 3 2 4 6 2 3" xfId="7357"/>
    <cellStyle name="20% - Accent4 3 2 4 6 2 3 2" xfId="7358"/>
    <cellStyle name="20% - Accent4 3 2 4 6 2 4" xfId="7359"/>
    <cellStyle name="20% - Accent4 3 2 4 6 3" xfId="7360"/>
    <cellStyle name="20% - Accent4 3 2 4 6 3 2" xfId="7361"/>
    <cellStyle name="20% - Accent4 3 2 4 6 3 2 2" xfId="7362"/>
    <cellStyle name="20% - Accent4 3 2 4 6 3 3" xfId="7363"/>
    <cellStyle name="20% - Accent4 3 2 4 6 4" xfId="7364"/>
    <cellStyle name="20% - Accent4 3 2 4 6 4 2" xfId="7365"/>
    <cellStyle name="20% - Accent4 3 2 4 6 5" xfId="7366"/>
    <cellStyle name="20% - Accent4 3 2 4 6 5 2" xfId="7367"/>
    <cellStyle name="20% - Accent4 3 2 4 6 6" xfId="7368"/>
    <cellStyle name="20% - Accent4 3 2 4 7" xfId="7369"/>
    <cellStyle name="20% - Accent4 3 2 4 7 2" xfId="7370"/>
    <cellStyle name="20% - Accent4 3 2 4 7 2 2" xfId="7371"/>
    <cellStyle name="20% - Accent4 3 2 4 7 2 2 2" xfId="7372"/>
    <cellStyle name="20% - Accent4 3 2 4 7 2 3" xfId="7373"/>
    <cellStyle name="20% - Accent4 3 2 4 7 3" xfId="7374"/>
    <cellStyle name="20% - Accent4 3 2 4 7 3 2" xfId="7375"/>
    <cellStyle name="20% - Accent4 3 2 4 7 4" xfId="7376"/>
    <cellStyle name="20% - Accent4 3 2 4 8" xfId="7377"/>
    <cellStyle name="20% - Accent4 3 2 4 8 2" xfId="7378"/>
    <cellStyle name="20% - Accent4 3 2 4 8 2 2" xfId="7379"/>
    <cellStyle name="20% - Accent4 3 2 4 8 3" xfId="7380"/>
    <cellStyle name="20% - Accent4 3 2 4 9" xfId="7381"/>
    <cellStyle name="20% - Accent4 3 2 4 9 2" xfId="7382"/>
    <cellStyle name="20% - Accent4 3 2 5" xfId="7383"/>
    <cellStyle name="20% - Accent4 3 2 5 2" xfId="7384"/>
    <cellStyle name="20% - Accent4 3 2 5 2 2" xfId="7385"/>
    <cellStyle name="20% - Accent4 3 2 5 2 2 2" xfId="7386"/>
    <cellStyle name="20% - Accent4 3 2 5 2 2 2 2" xfId="7387"/>
    <cellStyle name="20% - Accent4 3 2 5 2 2 2 2 2" xfId="7388"/>
    <cellStyle name="20% - Accent4 3 2 5 2 2 2 3" xfId="7389"/>
    <cellStyle name="20% - Accent4 3 2 5 2 2 3" xfId="7390"/>
    <cellStyle name="20% - Accent4 3 2 5 2 2 3 2" xfId="7391"/>
    <cellStyle name="20% - Accent4 3 2 5 2 2 4" xfId="7392"/>
    <cellStyle name="20% - Accent4 3 2 5 2 3" xfId="7393"/>
    <cellStyle name="20% - Accent4 3 2 5 2 3 2" xfId="7394"/>
    <cellStyle name="20% - Accent4 3 2 5 2 3 2 2" xfId="7395"/>
    <cellStyle name="20% - Accent4 3 2 5 2 3 3" xfId="7396"/>
    <cellStyle name="20% - Accent4 3 2 5 2 4" xfId="7397"/>
    <cellStyle name="20% - Accent4 3 2 5 2 4 2" xfId="7398"/>
    <cellStyle name="20% - Accent4 3 2 5 2 5" xfId="7399"/>
    <cellStyle name="20% - Accent4 3 2 5 2 5 2" xfId="7400"/>
    <cellStyle name="20% - Accent4 3 2 5 2 6" xfId="7401"/>
    <cellStyle name="20% - Accent4 3 2 5 3" xfId="7402"/>
    <cellStyle name="20% - Accent4 3 2 5 3 2" xfId="7403"/>
    <cellStyle name="20% - Accent4 3 2 5 3 2 2" xfId="7404"/>
    <cellStyle name="20% - Accent4 3 2 5 3 2 2 2" xfId="7405"/>
    <cellStyle name="20% - Accent4 3 2 5 3 2 2 2 2" xfId="7406"/>
    <cellStyle name="20% - Accent4 3 2 5 3 2 2 3" xfId="7407"/>
    <cellStyle name="20% - Accent4 3 2 5 3 2 3" xfId="7408"/>
    <cellStyle name="20% - Accent4 3 2 5 3 2 3 2" xfId="7409"/>
    <cellStyle name="20% - Accent4 3 2 5 3 2 4" xfId="7410"/>
    <cellStyle name="20% - Accent4 3 2 5 3 3" xfId="7411"/>
    <cellStyle name="20% - Accent4 3 2 5 3 3 2" xfId="7412"/>
    <cellStyle name="20% - Accent4 3 2 5 3 3 2 2" xfId="7413"/>
    <cellStyle name="20% - Accent4 3 2 5 3 3 3" xfId="7414"/>
    <cellStyle name="20% - Accent4 3 2 5 3 4" xfId="7415"/>
    <cellStyle name="20% - Accent4 3 2 5 3 4 2" xfId="7416"/>
    <cellStyle name="20% - Accent4 3 2 5 3 5" xfId="7417"/>
    <cellStyle name="20% - Accent4 3 2 5 3 5 2" xfId="7418"/>
    <cellStyle name="20% - Accent4 3 2 5 3 6" xfId="7419"/>
    <cellStyle name="20% - Accent4 3 2 5 4" xfId="7420"/>
    <cellStyle name="20% - Accent4 3 2 5 4 2" xfId="7421"/>
    <cellStyle name="20% - Accent4 3 2 5 4 2 2" xfId="7422"/>
    <cellStyle name="20% - Accent4 3 2 5 4 2 2 2" xfId="7423"/>
    <cellStyle name="20% - Accent4 3 2 5 4 2 3" xfId="7424"/>
    <cellStyle name="20% - Accent4 3 2 5 4 3" xfId="7425"/>
    <cellStyle name="20% - Accent4 3 2 5 4 3 2" xfId="7426"/>
    <cellStyle name="20% - Accent4 3 2 5 4 4" xfId="7427"/>
    <cellStyle name="20% - Accent4 3 2 5 5" xfId="7428"/>
    <cellStyle name="20% - Accent4 3 2 5 5 2" xfId="7429"/>
    <cellStyle name="20% - Accent4 3 2 5 5 2 2" xfId="7430"/>
    <cellStyle name="20% - Accent4 3 2 5 5 3" xfId="7431"/>
    <cellStyle name="20% - Accent4 3 2 5 6" xfId="7432"/>
    <cellStyle name="20% - Accent4 3 2 5 6 2" xfId="7433"/>
    <cellStyle name="20% - Accent4 3 2 5 7" xfId="7434"/>
    <cellStyle name="20% - Accent4 3 2 5 7 2" xfId="7435"/>
    <cellStyle name="20% - Accent4 3 2 5 8" xfId="7436"/>
    <cellStyle name="20% - Accent4 3 2 6" xfId="7437"/>
    <cellStyle name="20% - Accent4 3 2 6 2" xfId="7438"/>
    <cellStyle name="20% - Accent4 3 2 6 2 2" xfId="7439"/>
    <cellStyle name="20% - Accent4 3 2 6 2 2 2" xfId="7440"/>
    <cellStyle name="20% - Accent4 3 2 6 2 2 2 2" xfId="7441"/>
    <cellStyle name="20% - Accent4 3 2 6 2 2 2 2 2" xfId="7442"/>
    <cellStyle name="20% - Accent4 3 2 6 2 2 2 3" xfId="7443"/>
    <cellStyle name="20% - Accent4 3 2 6 2 2 3" xfId="7444"/>
    <cellStyle name="20% - Accent4 3 2 6 2 2 3 2" xfId="7445"/>
    <cellStyle name="20% - Accent4 3 2 6 2 2 4" xfId="7446"/>
    <cellStyle name="20% - Accent4 3 2 6 2 3" xfId="7447"/>
    <cellStyle name="20% - Accent4 3 2 6 2 3 2" xfId="7448"/>
    <cellStyle name="20% - Accent4 3 2 6 2 3 2 2" xfId="7449"/>
    <cellStyle name="20% - Accent4 3 2 6 2 3 3" xfId="7450"/>
    <cellStyle name="20% - Accent4 3 2 6 2 4" xfId="7451"/>
    <cellStyle name="20% - Accent4 3 2 6 2 4 2" xfId="7452"/>
    <cellStyle name="20% - Accent4 3 2 6 2 5" xfId="7453"/>
    <cellStyle name="20% - Accent4 3 2 6 2 5 2" xfId="7454"/>
    <cellStyle name="20% - Accent4 3 2 6 2 6" xfId="7455"/>
    <cellStyle name="20% - Accent4 3 2 6 3" xfId="7456"/>
    <cellStyle name="20% - Accent4 3 2 6 3 2" xfId="7457"/>
    <cellStyle name="20% - Accent4 3 2 6 3 2 2" xfId="7458"/>
    <cellStyle name="20% - Accent4 3 2 6 3 2 2 2" xfId="7459"/>
    <cellStyle name="20% - Accent4 3 2 6 3 2 2 2 2" xfId="7460"/>
    <cellStyle name="20% - Accent4 3 2 6 3 2 2 3" xfId="7461"/>
    <cellStyle name="20% - Accent4 3 2 6 3 2 3" xfId="7462"/>
    <cellStyle name="20% - Accent4 3 2 6 3 2 3 2" xfId="7463"/>
    <cellStyle name="20% - Accent4 3 2 6 3 2 4" xfId="7464"/>
    <cellStyle name="20% - Accent4 3 2 6 3 3" xfId="7465"/>
    <cellStyle name="20% - Accent4 3 2 6 3 3 2" xfId="7466"/>
    <cellStyle name="20% - Accent4 3 2 6 3 3 2 2" xfId="7467"/>
    <cellStyle name="20% - Accent4 3 2 6 3 3 3" xfId="7468"/>
    <cellStyle name="20% - Accent4 3 2 6 3 4" xfId="7469"/>
    <cellStyle name="20% - Accent4 3 2 6 3 4 2" xfId="7470"/>
    <cellStyle name="20% - Accent4 3 2 6 3 5" xfId="7471"/>
    <cellStyle name="20% - Accent4 3 2 6 3 5 2" xfId="7472"/>
    <cellStyle name="20% - Accent4 3 2 6 3 6" xfId="7473"/>
    <cellStyle name="20% - Accent4 3 2 6 4" xfId="7474"/>
    <cellStyle name="20% - Accent4 3 2 6 4 2" xfId="7475"/>
    <cellStyle name="20% - Accent4 3 2 6 4 2 2" xfId="7476"/>
    <cellStyle name="20% - Accent4 3 2 6 4 2 2 2" xfId="7477"/>
    <cellStyle name="20% - Accent4 3 2 6 4 2 3" xfId="7478"/>
    <cellStyle name="20% - Accent4 3 2 6 4 3" xfId="7479"/>
    <cellStyle name="20% - Accent4 3 2 6 4 3 2" xfId="7480"/>
    <cellStyle name="20% - Accent4 3 2 6 4 4" xfId="7481"/>
    <cellStyle name="20% - Accent4 3 2 6 5" xfId="7482"/>
    <cellStyle name="20% - Accent4 3 2 6 5 2" xfId="7483"/>
    <cellStyle name="20% - Accent4 3 2 6 5 2 2" xfId="7484"/>
    <cellStyle name="20% - Accent4 3 2 6 5 3" xfId="7485"/>
    <cellStyle name="20% - Accent4 3 2 6 6" xfId="7486"/>
    <cellStyle name="20% - Accent4 3 2 6 6 2" xfId="7487"/>
    <cellStyle name="20% - Accent4 3 2 6 7" xfId="7488"/>
    <cellStyle name="20% - Accent4 3 2 6 7 2" xfId="7489"/>
    <cellStyle name="20% - Accent4 3 2 6 8" xfId="7490"/>
    <cellStyle name="20% - Accent4 3 2 7" xfId="7491"/>
    <cellStyle name="20% - Accent4 3 2 7 2" xfId="7492"/>
    <cellStyle name="20% - Accent4 3 2 7 2 2" xfId="7493"/>
    <cellStyle name="20% - Accent4 3 2 7 2 2 2" xfId="7494"/>
    <cellStyle name="20% - Accent4 3 2 7 2 2 2 2" xfId="7495"/>
    <cellStyle name="20% - Accent4 3 2 7 2 2 3" xfId="7496"/>
    <cellStyle name="20% - Accent4 3 2 7 2 3" xfId="7497"/>
    <cellStyle name="20% - Accent4 3 2 7 2 3 2" xfId="7498"/>
    <cellStyle name="20% - Accent4 3 2 7 2 4" xfId="7499"/>
    <cellStyle name="20% - Accent4 3 2 7 3" xfId="7500"/>
    <cellStyle name="20% - Accent4 3 2 7 3 2" xfId="7501"/>
    <cellStyle name="20% - Accent4 3 2 7 3 2 2" xfId="7502"/>
    <cellStyle name="20% - Accent4 3 2 7 3 3" xfId="7503"/>
    <cellStyle name="20% - Accent4 3 2 7 4" xfId="7504"/>
    <cellStyle name="20% - Accent4 3 2 7 4 2" xfId="7505"/>
    <cellStyle name="20% - Accent4 3 2 7 5" xfId="7506"/>
    <cellStyle name="20% - Accent4 3 2 7 5 2" xfId="7507"/>
    <cellStyle name="20% - Accent4 3 2 7 6" xfId="7508"/>
    <cellStyle name="20% - Accent4 3 2 8" xfId="7509"/>
    <cellStyle name="20% - Accent4 3 2 8 2" xfId="7510"/>
    <cellStyle name="20% - Accent4 3 2 8 2 2" xfId="7511"/>
    <cellStyle name="20% - Accent4 3 2 8 2 2 2" xfId="7512"/>
    <cellStyle name="20% - Accent4 3 2 8 2 2 2 2" xfId="7513"/>
    <cellStyle name="20% - Accent4 3 2 8 2 2 3" xfId="7514"/>
    <cellStyle name="20% - Accent4 3 2 8 2 3" xfId="7515"/>
    <cellStyle name="20% - Accent4 3 2 8 2 3 2" xfId="7516"/>
    <cellStyle name="20% - Accent4 3 2 8 2 4" xfId="7517"/>
    <cellStyle name="20% - Accent4 3 2 8 3" xfId="7518"/>
    <cellStyle name="20% - Accent4 3 2 8 3 2" xfId="7519"/>
    <cellStyle name="20% - Accent4 3 2 8 3 2 2" xfId="7520"/>
    <cellStyle name="20% - Accent4 3 2 8 3 3" xfId="7521"/>
    <cellStyle name="20% - Accent4 3 2 8 4" xfId="7522"/>
    <cellStyle name="20% - Accent4 3 2 8 4 2" xfId="7523"/>
    <cellStyle name="20% - Accent4 3 2 8 5" xfId="7524"/>
    <cellStyle name="20% - Accent4 3 2 8 5 2" xfId="7525"/>
    <cellStyle name="20% - Accent4 3 2 8 6" xfId="7526"/>
    <cellStyle name="20% - Accent4 3 2 9" xfId="7527"/>
    <cellStyle name="20% - Accent4 3 2 9 2" xfId="7528"/>
    <cellStyle name="20% - Accent4 3 2 9 2 2" xfId="7529"/>
    <cellStyle name="20% - Accent4 3 2 9 2 2 2" xfId="7530"/>
    <cellStyle name="20% - Accent4 3 2 9 2 2 2 2" xfId="7531"/>
    <cellStyle name="20% - Accent4 3 2 9 2 2 3" xfId="7532"/>
    <cellStyle name="20% - Accent4 3 2 9 2 3" xfId="7533"/>
    <cellStyle name="20% - Accent4 3 2 9 2 3 2" xfId="7534"/>
    <cellStyle name="20% - Accent4 3 2 9 2 4" xfId="7535"/>
    <cellStyle name="20% - Accent4 3 2 9 3" xfId="7536"/>
    <cellStyle name="20% - Accent4 3 2 9 3 2" xfId="7537"/>
    <cellStyle name="20% - Accent4 3 2 9 3 2 2" xfId="7538"/>
    <cellStyle name="20% - Accent4 3 2 9 3 3" xfId="7539"/>
    <cellStyle name="20% - Accent4 3 2 9 4" xfId="7540"/>
    <cellStyle name="20% - Accent4 3 2 9 4 2" xfId="7541"/>
    <cellStyle name="20% - Accent4 3 2 9 5" xfId="7542"/>
    <cellStyle name="20% - Accent4 3 2 9 5 2" xfId="7543"/>
    <cellStyle name="20% - Accent4 3 2 9 6" xfId="7544"/>
    <cellStyle name="20% - Accent4 3 3" xfId="7545"/>
    <cellStyle name="20% - Accent4 3 3 10" xfId="7546"/>
    <cellStyle name="20% - Accent4 3 3 10 2" xfId="7547"/>
    <cellStyle name="20% - Accent4 3 3 11" xfId="7548"/>
    <cellStyle name="20% - Accent4 3 3 2" xfId="7549"/>
    <cellStyle name="20% - Accent4 3 3 2 2" xfId="7550"/>
    <cellStyle name="20% - Accent4 3 3 2 2 2" xfId="7551"/>
    <cellStyle name="20% - Accent4 3 3 2 2 2 2" xfId="7552"/>
    <cellStyle name="20% - Accent4 3 3 2 2 2 2 2" xfId="7553"/>
    <cellStyle name="20% - Accent4 3 3 2 2 2 2 2 2" xfId="7554"/>
    <cellStyle name="20% - Accent4 3 3 2 2 2 2 3" xfId="7555"/>
    <cellStyle name="20% - Accent4 3 3 2 2 2 3" xfId="7556"/>
    <cellStyle name="20% - Accent4 3 3 2 2 2 3 2" xfId="7557"/>
    <cellStyle name="20% - Accent4 3 3 2 2 2 4" xfId="7558"/>
    <cellStyle name="20% - Accent4 3 3 2 2 3" xfId="7559"/>
    <cellStyle name="20% - Accent4 3 3 2 2 3 2" xfId="7560"/>
    <cellStyle name="20% - Accent4 3 3 2 2 3 2 2" xfId="7561"/>
    <cellStyle name="20% - Accent4 3 3 2 2 3 3" xfId="7562"/>
    <cellStyle name="20% - Accent4 3 3 2 2 4" xfId="7563"/>
    <cellStyle name="20% - Accent4 3 3 2 2 4 2" xfId="7564"/>
    <cellStyle name="20% - Accent4 3 3 2 2 5" xfId="7565"/>
    <cellStyle name="20% - Accent4 3 3 2 2 5 2" xfId="7566"/>
    <cellStyle name="20% - Accent4 3 3 2 2 6" xfId="7567"/>
    <cellStyle name="20% - Accent4 3 3 2 3" xfId="7568"/>
    <cellStyle name="20% - Accent4 3 3 2 3 2" xfId="7569"/>
    <cellStyle name="20% - Accent4 3 3 2 3 2 2" xfId="7570"/>
    <cellStyle name="20% - Accent4 3 3 2 3 2 2 2" xfId="7571"/>
    <cellStyle name="20% - Accent4 3 3 2 3 2 2 2 2" xfId="7572"/>
    <cellStyle name="20% - Accent4 3 3 2 3 2 2 3" xfId="7573"/>
    <cellStyle name="20% - Accent4 3 3 2 3 2 3" xfId="7574"/>
    <cellStyle name="20% - Accent4 3 3 2 3 2 3 2" xfId="7575"/>
    <cellStyle name="20% - Accent4 3 3 2 3 2 4" xfId="7576"/>
    <cellStyle name="20% - Accent4 3 3 2 3 3" xfId="7577"/>
    <cellStyle name="20% - Accent4 3 3 2 3 3 2" xfId="7578"/>
    <cellStyle name="20% - Accent4 3 3 2 3 3 2 2" xfId="7579"/>
    <cellStyle name="20% - Accent4 3 3 2 3 3 3" xfId="7580"/>
    <cellStyle name="20% - Accent4 3 3 2 3 4" xfId="7581"/>
    <cellStyle name="20% - Accent4 3 3 2 3 4 2" xfId="7582"/>
    <cellStyle name="20% - Accent4 3 3 2 3 5" xfId="7583"/>
    <cellStyle name="20% - Accent4 3 3 2 3 5 2" xfId="7584"/>
    <cellStyle name="20% - Accent4 3 3 2 3 6" xfId="7585"/>
    <cellStyle name="20% - Accent4 3 3 2 4" xfId="7586"/>
    <cellStyle name="20% - Accent4 3 3 2 4 2" xfId="7587"/>
    <cellStyle name="20% - Accent4 3 3 2 4 2 2" xfId="7588"/>
    <cellStyle name="20% - Accent4 3 3 2 4 2 2 2" xfId="7589"/>
    <cellStyle name="20% - Accent4 3 3 2 4 2 3" xfId="7590"/>
    <cellStyle name="20% - Accent4 3 3 2 4 3" xfId="7591"/>
    <cellStyle name="20% - Accent4 3 3 2 4 3 2" xfId="7592"/>
    <cellStyle name="20% - Accent4 3 3 2 4 4" xfId="7593"/>
    <cellStyle name="20% - Accent4 3 3 2 5" xfId="7594"/>
    <cellStyle name="20% - Accent4 3 3 2 5 2" xfId="7595"/>
    <cellStyle name="20% - Accent4 3 3 2 5 2 2" xfId="7596"/>
    <cellStyle name="20% - Accent4 3 3 2 5 3" xfId="7597"/>
    <cellStyle name="20% - Accent4 3 3 2 6" xfId="7598"/>
    <cellStyle name="20% - Accent4 3 3 2 6 2" xfId="7599"/>
    <cellStyle name="20% - Accent4 3 3 2 7" xfId="7600"/>
    <cellStyle name="20% - Accent4 3 3 2 7 2" xfId="7601"/>
    <cellStyle name="20% - Accent4 3 3 2 8" xfId="7602"/>
    <cellStyle name="20% - Accent4 3 3 3" xfId="7603"/>
    <cellStyle name="20% - Accent4 3 3 3 2" xfId="7604"/>
    <cellStyle name="20% - Accent4 3 3 3 2 2" xfId="7605"/>
    <cellStyle name="20% - Accent4 3 3 3 2 2 2" xfId="7606"/>
    <cellStyle name="20% - Accent4 3 3 3 2 2 2 2" xfId="7607"/>
    <cellStyle name="20% - Accent4 3 3 3 2 2 2 2 2" xfId="7608"/>
    <cellStyle name="20% - Accent4 3 3 3 2 2 2 3" xfId="7609"/>
    <cellStyle name="20% - Accent4 3 3 3 2 2 3" xfId="7610"/>
    <cellStyle name="20% - Accent4 3 3 3 2 2 3 2" xfId="7611"/>
    <cellStyle name="20% - Accent4 3 3 3 2 2 4" xfId="7612"/>
    <cellStyle name="20% - Accent4 3 3 3 2 3" xfId="7613"/>
    <cellStyle name="20% - Accent4 3 3 3 2 3 2" xfId="7614"/>
    <cellStyle name="20% - Accent4 3 3 3 2 3 2 2" xfId="7615"/>
    <cellStyle name="20% - Accent4 3 3 3 2 3 3" xfId="7616"/>
    <cellStyle name="20% - Accent4 3 3 3 2 4" xfId="7617"/>
    <cellStyle name="20% - Accent4 3 3 3 2 4 2" xfId="7618"/>
    <cellStyle name="20% - Accent4 3 3 3 2 5" xfId="7619"/>
    <cellStyle name="20% - Accent4 3 3 3 2 5 2" xfId="7620"/>
    <cellStyle name="20% - Accent4 3 3 3 2 6" xfId="7621"/>
    <cellStyle name="20% - Accent4 3 3 3 3" xfId="7622"/>
    <cellStyle name="20% - Accent4 3 3 3 3 2" xfId="7623"/>
    <cellStyle name="20% - Accent4 3 3 3 3 2 2" xfId="7624"/>
    <cellStyle name="20% - Accent4 3 3 3 3 2 2 2" xfId="7625"/>
    <cellStyle name="20% - Accent4 3 3 3 3 2 2 2 2" xfId="7626"/>
    <cellStyle name="20% - Accent4 3 3 3 3 2 2 3" xfId="7627"/>
    <cellStyle name="20% - Accent4 3 3 3 3 2 3" xfId="7628"/>
    <cellStyle name="20% - Accent4 3 3 3 3 2 3 2" xfId="7629"/>
    <cellStyle name="20% - Accent4 3 3 3 3 2 4" xfId="7630"/>
    <cellStyle name="20% - Accent4 3 3 3 3 3" xfId="7631"/>
    <cellStyle name="20% - Accent4 3 3 3 3 3 2" xfId="7632"/>
    <cellStyle name="20% - Accent4 3 3 3 3 3 2 2" xfId="7633"/>
    <cellStyle name="20% - Accent4 3 3 3 3 3 3" xfId="7634"/>
    <cellStyle name="20% - Accent4 3 3 3 3 4" xfId="7635"/>
    <cellStyle name="20% - Accent4 3 3 3 3 4 2" xfId="7636"/>
    <cellStyle name="20% - Accent4 3 3 3 3 5" xfId="7637"/>
    <cellStyle name="20% - Accent4 3 3 3 3 5 2" xfId="7638"/>
    <cellStyle name="20% - Accent4 3 3 3 3 6" xfId="7639"/>
    <cellStyle name="20% - Accent4 3 3 3 4" xfId="7640"/>
    <cellStyle name="20% - Accent4 3 3 3 4 2" xfId="7641"/>
    <cellStyle name="20% - Accent4 3 3 3 4 2 2" xfId="7642"/>
    <cellStyle name="20% - Accent4 3 3 3 4 2 2 2" xfId="7643"/>
    <cellStyle name="20% - Accent4 3 3 3 4 2 3" xfId="7644"/>
    <cellStyle name="20% - Accent4 3 3 3 4 3" xfId="7645"/>
    <cellStyle name="20% - Accent4 3 3 3 4 3 2" xfId="7646"/>
    <cellStyle name="20% - Accent4 3 3 3 4 4" xfId="7647"/>
    <cellStyle name="20% - Accent4 3 3 3 5" xfId="7648"/>
    <cellStyle name="20% - Accent4 3 3 3 5 2" xfId="7649"/>
    <cellStyle name="20% - Accent4 3 3 3 5 2 2" xfId="7650"/>
    <cellStyle name="20% - Accent4 3 3 3 5 3" xfId="7651"/>
    <cellStyle name="20% - Accent4 3 3 3 6" xfId="7652"/>
    <cellStyle name="20% - Accent4 3 3 3 6 2" xfId="7653"/>
    <cellStyle name="20% - Accent4 3 3 3 7" xfId="7654"/>
    <cellStyle name="20% - Accent4 3 3 3 7 2" xfId="7655"/>
    <cellStyle name="20% - Accent4 3 3 3 8" xfId="7656"/>
    <cellStyle name="20% - Accent4 3 3 4" xfId="7657"/>
    <cellStyle name="20% - Accent4 3 3 4 2" xfId="7658"/>
    <cellStyle name="20% - Accent4 3 3 4 2 2" xfId="7659"/>
    <cellStyle name="20% - Accent4 3 3 4 2 2 2" xfId="7660"/>
    <cellStyle name="20% - Accent4 3 3 4 2 2 2 2" xfId="7661"/>
    <cellStyle name="20% - Accent4 3 3 4 2 2 3" xfId="7662"/>
    <cellStyle name="20% - Accent4 3 3 4 2 3" xfId="7663"/>
    <cellStyle name="20% - Accent4 3 3 4 2 3 2" xfId="7664"/>
    <cellStyle name="20% - Accent4 3 3 4 2 4" xfId="7665"/>
    <cellStyle name="20% - Accent4 3 3 4 3" xfId="7666"/>
    <cellStyle name="20% - Accent4 3 3 4 3 2" xfId="7667"/>
    <cellStyle name="20% - Accent4 3 3 4 3 2 2" xfId="7668"/>
    <cellStyle name="20% - Accent4 3 3 4 3 3" xfId="7669"/>
    <cellStyle name="20% - Accent4 3 3 4 4" xfId="7670"/>
    <cellStyle name="20% - Accent4 3 3 4 4 2" xfId="7671"/>
    <cellStyle name="20% - Accent4 3 3 4 5" xfId="7672"/>
    <cellStyle name="20% - Accent4 3 3 4 5 2" xfId="7673"/>
    <cellStyle name="20% - Accent4 3 3 4 6" xfId="7674"/>
    <cellStyle name="20% - Accent4 3 3 5" xfId="7675"/>
    <cellStyle name="20% - Accent4 3 3 5 2" xfId="7676"/>
    <cellStyle name="20% - Accent4 3 3 5 2 2" xfId="7677"/>
    <cellStyle name="20% - Accent4 3 3 5 2 2 2" xfId="7678"/>
    <cellStyle name="20% - Accent4 3 3 5 2 2 2 2" xfId="7679"/>
    <cellStyle name="20% - Accent4 3 3 5 2 2 3" xfId="7680"/>
    <cellStyle name="20% - Accent4 3 3 5 2 3" xfId="7681"/>
    <cellStyle name="20% - Accent4 3 3 5 2 3 2" xfId="7682"/>
    <cellStyle name="20% - Accent4 3 3 5 2 4" xfId="7683"/>
    <cellStyle name="20% - Accent4 3 3 5 3" xfId="7684"/>
    <cellStyle name="20% - Accent4 3 3 5 3 2" xfId="7685"/>
    <cellStyle name="20% - Accent4 3 3 5 3 2 2" xfId="7686"/>
    <cellStyle name="20% - Accent4 3 3 5 3 3" xfId="7687"/>
    <cellStyle name="20% - Accent4 3 3 5 4" xfId="7688"/>
    <cellStyle name="20% - Accent4 3 3 5 4 2" xfId="7689"/>
    <cellStyle name="20% - Accent4 3 3 5 5" xfId="7690"/>
    <cellStyle name="20% - Accent4 3 3 5 5 2" xfId="7691"/>
    <cellStyle name="20% - Accent4 3 3 5 6" xfId="7692"/>
    <cellStyle name="20% - Accent4 3 3 6" xfId="7693"/>
    <cellStyle name="20% - Accent4 3 3 6 2" xfId="7694"/>
    <cellStyle name="20% - Accent4 3 3 6 2 2" xfId="7695"/>
    <cellStyle name="20% - Accent4 3 3 6 2 2 2" xfId="7696"/>
    <cellStyle name="20% - Accent4 3 3 6 2 2 2 2" xfId="7697"/>
    <cellStyle name="20% - Accent4 3 3 6 2 2 3" xfId="7698"/>
    <cellStyle name="20% - Accent4 3 3 6 2 3" xfId="7699"/>
    <cellStyle name="20% - Accent4 3 3 6 2 3 2" xfId="7700"/>
    <cellStyle name="20% - Accent4 3 3 6 2 4" xfId="7701"/>
    <cellStyle name="20% - Accent4 3 3 6 3" xfId="7702"/>
    <cellStyle name="20% - Accent4 3 3 6 3 2" xfId="7703"/>
    <cellStyle name="20% - Accent4 3 3 6 3 2 2" xfId="7704"/>
    <cellStyle name="20% - Accent4 3 3 6 3 3" xfId="7705"/>
    <cellStyle name="20% - Accent4 3 3 6 4" xfId="7706"/>
    <cellStyle name="20% - Accent4 3 3 6 4 2" xfId="7707"/>
    <cellStyle name="20% - Accent4 3 3 6 5" xfId="7708"/>
    <cellStyle name="20% - Accent4 3 3 6 5 2" xfId="7709"/>
    <cellStyle name="20% - Accent4 3 3 6 6" xfId="7710"/>
    <cellStyle name="20% - Accent4 3 3 7" xfId="7711"/>
    <cellStyle name="20% - Accent4 3 3 7 2" xfId="7712"/>
    <cellStyle name="20% - Accent4 3 3 7 2 2" xfId="7713"/>
    <cellStyle name="20% - Accent4 3 3 7 2 2 2" xfId="7714"/>
    <cellStyle name="20% - Accent4 3 3 7 2 3" xfId="7715"/>
    <cellStyle name="20% - Accent4 3 3 7 3" xfId="7716"/>
    <cellStyle name="20% - Accent4 3 3 7 3 2" xfId="7717"/>
    <cellStyle name="20% - Accent4 3 3 7 4" xfId="7718"/>
    <cellStyle name="20% - Accent4 3 3 8" xfId="7719"/>
    <cellStyle name="20% - Accent4 3 3 8 2" xfId="7720"/>
    <cellStyle name="20% - Accent4 3 3 8 2 2" xfId="7721"/>
    <cellStyle name="20% - Accent4 3 3 8 3" xfId="7722"/>
    <cellStyle name="20% - Accent4 3 3 9" xfId="7723"/>
    <cellStyle name="20% - Accent4 3 3 9 2" xfId="7724"/>
    <cellStyle name="20% - Accent4 3 4" xfId="7725"/>
    <cellStyle name="20% - Accent4 3 4 10" xfId="7726"/>
    <cellStyle name="20% - Accent4 3 4 10 2" xfId="7727"/>
    <cellStyle name="20% - Accent4 3 4 11" xfId="7728"/>
    <cellStyle name="20% - Accent4 3 4 2" xfId="7729"/>
    <cellStyle name="20% - Accent4 3 4 2 2" xfId="7730"/>
    <cellStyle name="20% - Accent4 3 4 2 2 2" xfId="7731"/>
    <cellStyle name="20% - Accent4 3 4 2 2 2 2" xfId="7732"/>
    <cellStyle name="20% - Accent4 3 4 2 2 2 2 2" xfId="7733"/>
    <cellStyle name="20% - Accent4 3 4 2 2 2 2 2 2" xfId="7734"/>
    <cellStyle name="20% - Accent4 3 4 2 2 2 2 3" xfId="7735"/>
    <cellStyle name="20% - Accent4 3 4 2 2 2 3" xfId="7736"/>
    <cellStyle name="20% - Accent4 3 4 2 2 2 3 2" xfId="7737"/>
    <cellStyle name="20% - Accent4 3 4 2 2 2 4" xfId="7738"/>
    <cellStyle name="20% - Accent4 3 4 2 2 3" xfId="7739"/>
    <cellStyle name="20% - Accent4 3 4 2 2 3 2" xfId="7740"/>
    <cellStyle name="20% - Accent4 3 4 2 2 3 2 2" xfId="7741"/>
    <cellStyle name="20% - Accent4 3 4 2 2 3 3" xfId="7742"/>
    <cellStyle name="20% - Accent4 3 4 2 2 4" xfId="7743"/>
    <cellStyle name="20% - Accent4 3 4 2 2 4 2" xfId="7744"/>
    <cellStyle name="20% - Accent4 3 4 2 2 5" xfId="7745"/>
    <cellStyle name="20% - Accent4 3 4 2 2 5 2" xfId="7746"/>
    <cellStyle name="20% - Accent4 3 4 2 2 6" xfId="7747"/>
    <cellStyle name="20% - Accent4 3 4 2 3" xfId="7748"/>
    <cellStyle name="20% - Accent4 3 4 2 3 2" xfId="7749"/>
    <cellStyle name="20% - Accent4 3 4 2 3 2 2" xfId="7750"/>
    <cellStyle name="20% - Accent4 3 4 2 3 2 2 2" xfId="7751"/>
    <cellStyle name="20% - Accent4 3 4 2 3 2 2 2 2" xfId="7752"/>
    <cellStyle name="20% - Accent4 3 4 2 3 2 2 3" xfId="7753"/>
    <cellStyle name="20% - Accent4 3 4 2 3 2 3" xfId="7754"/>
    <cellStyle name="20% - Accent4 3 4 2 3 2 3 2" xfId="7755"/>
    <cellStyle name="20% - Accent4 3 4 2 3 2 4" xfId="7756"/>
    <cellStyle name="20% - Accent4 3 4 2 3 3" xfId="7757"/>
    <cellStyle name="20% - Accent4 3 4 2 3 3 2" xfId="7758"/>
    <cellStyle name="20% - Accent4 3 4 2 3 3 2 2" xfId="7759"/>
    <cellStyle name="20% - Accent4 3 4 2 3 3 3" xfId="7760"/>
    <cellStyle name="20% - Accent4 3 4 2 3 4" xfId="7761"/>
    <cellStyle name="20% - Accent4 3 4 2 3 4 2" xfId="7762"/>
    <cellStyle name="20% - Accent4 3 4 2 3 5" xfId="7763"/>
    <cellStyle name="20% - Accent4 3 4 2 3 5 2" xfId="7764"/>
    <cellStyle name="20% - Accent4 3 4 2 3 6" xfId="7765"/>
    <cellStyle name="20% - Accent4 3 4 2 4" xfId="7766"/>
    <cellStyle name="20% - Accent4 3 4 2 4 2" xfId="7767"/>
    <cellStyle name="20% - Accent4 3 4 2 4 2 2" xfId="7768"/>
    <cellStyle name="20% - Accent4 3 4 2 4 2 2 2" xfId="7769"/>
    <cellStyle name="20% - Accent4 3 4 2 4 2 3" xfId="7770"/>
    <cellStyle name="20% - Accent4 3 4 2 4 3" xfId="7771"/>
    <cellStyle name="20% - Accent4 3 4 2 4 3 2" xfId="7772"/>
    <cellStyle name="20% - Accent4 3 4 2 4 4" xfId="7773"/>
    <cellStyle name="20% - Accent4 3 4 2 5" xfId="7774"/>
    <cellStyle name="20% - Accent4 3 4 2 5 2" xfId="7775"/>
    <cellStyle name="20% - Accent4 3 4 2 5 2 2" xfId="7776"/>
    <cellStyle name="20% - Accent4 3 4 2 5 3" xfId="7777"/>
    <cellStyle name="20% - Accent4 3 4 2 6" xfId="7778"/>
    <cellStyle name="20% - Accent4 3 4 2 6 2" xfId="7779"/>
    <cellStyle name="20% - Accent4 3 4 2 7" xfId="7780"/>
    <cellStyle name="20% - Accent4 3 4 2 7 2" xfId="7781"/>
    <cellStyle name="20% - Accent4 3 4 2 8" xfId="7782"/>
    <cellStyle name="20% - Accent4 3 4 3" xfId="7783"/>
    <cellStyle name="20% - Accent4 3 4 3 2" xfId="7784"/>
    <cellStyle name="20% - Accent4 3 4 3 2 2" xfId="7785"/>
    <cellStyle name="20% - Accent4 3 4 3 2 2 2" xfId="7786"/>
    <cellStyle name="20% - Accent4 3 4 3 2 2 2 2" xfId="7787"/>
    <cellStyle name="20% - Accent4 3 4 3 2 2 2 2 2" xfId="7788"/>
    <cellStyle name="20% - Accent4 3 4 3 2 2 2 3" xfId="7789"/>
    <cellStyle name="20% - Accent4 3 4 3 2 2 3" xfId="7790"/>
    <cellStyle name="20% - Accent4 3 4 3 2 2 3 2" xfId="7791"/>
    <cellStyle name="20% - Accent4 3 4 3 2 2 4" xfId="7792"/>
    <cellStyle name="20% - Accent4 3 4 3 2 3" xfId="7793"/>
    <cellStyle name="20% - Accent4 3 4 3 2 3 2" xfId="7794"/>
    <cellStyle name="20% - Accent4 3 4 3 2 3 2 2" xfId="7795"/>
    <cellStyle name="20% - Accent4 3 4 3 2 3 3" xfId="7796"/>
    <cellStyle name="20% - Accent4 3 4 3 2 4" xfId="7797"/>
    <cellStyle name="20% - Accent4 3 4 3 2 4 2" xfId="7798"/>
    <cellStyle name="20% - Accent4 3 4 3 2 5" xfId="7799"/>
    <cellStyle name="20% - Accent4 3 4 3 2 5 2" xfId="7800"/>
    <cellStyle name="20% - Accent4 3 4 3 2 6" xfId="7801"/>
    <cellStyle name="20% - Accent4 3 4 3 3" xfId="7802"/>
    <cellStyle name="20% - Accent4 3 4 3 3 2" xfId="7803"/>
    <cellStyle name="20% - Accent4 3 4 3 3 2 2" xfId="7804"/>
    <cellStyle name="20% - Accent4 3 4 3 3 2 2 2" xfId="7805"/>
    <cellStyle name="20% - Accent4 3 4 3 3 2 2 2 2" xfId="7806"/>
    <cellStyle name="20% - Accent4 3 4 3 3 2 2 3" xfId="7807"/>
    <cellStyle name="20% - Accent4 3 4 3 3 2 3" xfId="7808"/>
    <cellStyle name="20% - Accent4 3 4 3 3 2 3 2" xfId="7809"/>
    <cellStyle name="20% - Accent4 3 4 3 3 2 4" xfId="7810"/>
    <cellStyle name="20% - Accent4 3 4 3 3 3" xfId="7811"/>
    <cellStyle name="20% - Accent4 3 4 3 3 3 2" xfId="7812"/>
    <cellStyle name="20% - Accent4 3 4 3 3 3 2 2" xfId="7813"/>
    <cellStyle name="20% - Accent4 3 4 3 3 3 3" xfId="7814"/>
    <cellStyle name="20% - Accent4 3 4 3 3 4" xfId="7815"/>
    <cellStyle name="20% - Accent4 3 4 3 3 4 2" xfId="7816"/>
    <cellStyle name="20% - Accent4 3 4 3 3 5" xfId="7817"/>
    <cellStyle name="20% - Accent4 3 4 3 3 5 2" xfId="7818"/>
    <cellStyle name="20% - Accent4 3 4 3 3 6" xfId="7819"/>
    <cellStyle name="20% - Accent4 3 4 3 4" xfId="7820"/>
    <cellStyle name="20% - Accent4 3 4 3 4 2" xfId="7821"/>
    <cellStyle name="20% - Accent4 3 4 3 4 2 2" xfId="7822"/>
    <cellStyle name="20% - Accent4 3 4 3 4 2 2 2" xfId="7823"/>
    <cellStyle name="20% - Accent4 3 4 3 4 2 3" xfId="7824"/>
    <cellStyle name="20% - Accent4 3 4 3 4 3" xfId="7825"/>
    <cellStyle name="20% - Accent4 3 4 3 4 3 2" xfId="7826"/>
    <cellStyle name="20% - Accent4 3 4 3 4 4" xfId="7827"/>
    <cellStyle name="20% - Accent4 3 4 3 5" xfId="7828"/>
    <cellStyle name="20% - Accent4 3 4 3 5 2" xfId="7829"/>
    <cellStyle name="20% - Accent4 3 4 3 5 2 2" xfId="7830"/>
    <cellStyle name="20% - Accent4 3 4 3 5 3" xfId="7831"/>
    <cellStyle name="20% - Accent4 3 4 3 6" xfId="7832"/>
    <cellStyle name="20% - Accent4 3 4 3 6 2" xfId="7833"/>
    <cellStyle name="20% - Accent4 3 4 3 7" xfId="7834"/>
    <cellStyle name="20% - Accent4 3 4 3 7 2" xfId="7835"/>
    <cellStyle name="20% - Accent4 3 4 3 8" xfId="7836"/>
    <cellStyle name="20% - Accent4 3 4 4" xfId="7837"/>
    <cellStyle name="20% - Accent4 3 4 4 2" xfId="7838"/>
    <cellStyle name="20% - Accent4 3 4 4 2 2" xfId="7839"/>
    <cellStyle name="20% - Accent4 3 4 4 2 2 2" xfId="7840"/>
    <cellStyle name="20% - Accent4 3 4 4 2 2 2 2" xfId="7841"/>
    <cellStyle name="20% - Accent4 3 4 4 2 2 3" xfId="7842"/>
    <cellStyle name="20% - Accent4 3 4 4 2 3" xfId="7843"/>
    <cellStyle name="20% - Accent4 3 4 4 2 3 2" xfId="7844"/>
    <cellStyle name="20% - Accent4 3 4 4 2 4" xfId="7845"/>
    <cellStyle name="20% - Accent4 3 4 4 3" xfId="7846"/>
    <cellStyle name="20% - Accent4 3 4 4 3 2" xfId="7847"/>
    <cellStyle name="20% - Accent4 3 4 4 3 2 2" xfId="7848"/>
    <cellStyle name="20% - Accent4 3 4 4 3 3" xfId="7849"/>
    <cellStyle name="20% - Accent4 3 4 4 4" xfId="7850"/>
    <cellStyle name="20% - Accent4 3 4 4 4 2" xfId="7851"/>
    <cellStyle name="20% - Accent4 3 4 4 5" xfId="7852"/>
    <cellStyle name="20% - Accent4 3 4 4 5 2" xfId="7853"/>
    <cellStyle name="20% - Accent4 3 4 4 6" xfId="7854"/>
    <cellStyle name="20% - Accent4 3 4 5" xfId="7855"/>
    <cellStyle name="20% - Accent4 3 4 5 2" xfId="7856"/>
    <cellStyle name="20% - Accent4 3 4 5 2 2" xfId="7857"/>
    <cellStyle name="20% - Accent4 3 4 5 2 2 2" xfId="7858"/>
    <cellStyle name="20% - Accent4 3 4 5 2 2 2 2" xfId="7859"/>
    <cellStyle name="20% - Accent4 3 4 5 2 2 3" xfId="7860"/>
    <cellStyle name="20% - Accent4 3 4 5 2 3" xfId="7861"/>
    <cellStyle name="20% - Accent4 3 4 5 2 3 2" xfId="7862"/>
    <cellStyle name="20% - Accent4 3 4 5 2 4" xfId="7863"/>
    <cellStyle name="20% - Accent4 3 4 5 3" xfId="7864"/>
    <cellStyle name="20% - Accent4 3 4 5 3 2" xfId="7865"/>
    <cellStyle name="20% - Accent4 3 4 5 3 2 2" xfId="7866"/>
    <cellStyle name="20% - Accent4 3 4 5 3 3" xfId="7867"/>
    <cellStyle name="20% - Accent4 3 4 5 4" xfId="7868"/>
    <cellStyle name="20% - Accent4 3 4 5 4 2" xfId="7869"/>
    <cellStyle name="20% - Accent4 3 4 5 5" xfId="7870"/>
    <cellStyle name="20% - Accent4 3 4 5 5 2" xfId="7871"/>
    <cellStyle name="20% - Accent4 3 4 5 6" xfId="7872"/>
    <cellStyle name="20% - Accent4 3 4 6" xfId="7873"/>
    <cellStyle name="20% - Accent4 3 4 6 2" xfId="7874"/>
    <cellStyle name="20% - Accent4 3 4 6 2 2" xfId="7875"/>
    <cellStyle name="20% - Accent4 3 4 6 2 2 2" xfId="7876"/>
    <cellStyle name="20% - Accent4 3 4 6 2 2 2 2" xfId="7877"/>
    <cellStyle name="20% - Accent4 3 4 6 2 2 3" xfId="7878"/>
    <cellStyle name="20% - Accent4 3 4 6 2 3" xfId="7879"/>
    <cellStyle name="20% - Accent4 3 4 6 2 3 2" xfId="7880"/>
    <cellStyle name="20% - Accent4 3 4 6 2 4" xfId="7881"/>
    <cellStyle name="20% - Accent4 3 4 6 3" xfId="7882"/>
    <cellStyle name="20% - Accent4 3 4 6 3 2" xfId="7883"/>
    <cellStyle name="20% - Accent4 3 4 6 3 2 2" xfId="7884"/>
    <cellStyle name="20% - Accent4 3 4 6 3 3" xfId="7885"/>
    <cellStyle name="20% - Accent4 3 4 6 4" xfId="7886"/>
    <cellStyle name="20% - Accent4 3 4 6 4 2" xfId="7887"/>
    <cellStyle name="20% - Accent4 3 4 6 5" xfId="7888"/>
    <cellStyle name="20% - Accent4 3 4 6 5 2" xfId="7889"/>
    <cellStyle name="20% - Accent4 3 4 6 6" xfId="7890"/>
    <cellStyle name="20% - Accent4 3 4 7" xfId="7891"/>
    <cellStyle name="20% - Accent4 3 4 7 2" xfId="7892"/>
    <cellStyle name="20% - Accent4 3 4 7 2 2" xfId="7893"/>
    <cellStyle name="20% - Accent4 3 4 7 2 2 2" xfId="7894"/>
    <cellStyle name="20% - Accent4 3 4 7 2 3" xfId="7895"/>
    <cellStyle name="20% - Accent4 3 4 7 3" xfId="7896"/>
    <cellStyle name="20% - Accent4 3 4 7 3 2" xfId="7897"/>
    <cellStyle name="20% - Accent4 3 4 7 4" xfId="7898"/>
    <cellStyle name="20% - Accent4 3 4 8" xfId="7899"/>
    <cellStyle name="20% - Accent4 3 4 8 2" xfId="7900"/>
    <cellStyle name="20% - Accent4 3 4 8 2 2" xfId="7901"/>
    <cellStyle name="20% - Accent4 3 4 8 3" xfId="7902"/>
    <cellStyle name="20% - Accent4 3 4 9" xfId="7903"/>
    <cellStyle name="20% - Accent4 3 4 9 2" xfId="7904"/>
    <cellStyle name="20% - Accent4 3 5" xfId="7905"/>
    <cellStyle name="20% - Accent4 3 5 10" xfId="7906"/>
    <cellStyle name="20% - Accent4 3 5 10 2" xfId="7907"/>
    <cellStyle name="20% - Accent4 3 5 11" xfId="7908"/>
    <cellStyle name="20% - Accent4 3 5 2" xfId="7909"/>
    <cellStyle name="20% - Accent4 3 5 2 2" xfId="7910"/>
    <cellStyle name="20% - Accent4 3 5 2 2 2" xfId="7911"/>
    <cellStyle name="20% - Accent4 3 5 2 2 2 2" xfId="7912"/>
    <cellStyle name="20% - Accent4 3 5 2 2 2 2 2" xfId="7913"/>
    <cellStyle name="20% - Accent4 3 5 2 2 2 2 2 2" xfId="7914"/>
    <cellStyle name="20% - Accent4 3 5 2 2 2 2 3" xfId="7915"/>
    <cellStyle name="20% - Accent4 3 5 2 2 2 3" xfId="7916"/>
    <cellStyle name="20% - Accent4 3 5 2 2 2 3 2" xfId="7917"/>
    <cellStyle name="20% - Accent4 3 5 2 2 2 4" xfId="7918"/>
    <cellStyle name="20% - Accent4 3 5 2 2 3" xfId="7919"/>
    <cellStyle name="20% - Accent4 3 5 2 2 3 2" xfId="7920"/>
    <cellStyle name="20% - Accent4 3 5 2 2 3 2 2" xfId="7921"/>
    <cellStyle name="20% - Accent4 3 5 2 2 3 3" xfId="7922"/>
    <cellStyle name="20% - Accent4 3 5 2 2 4" xfId="7923"/>
    <cellStyle name="20% - Accent4 3 5 2 2 4 2" xfId="7924"/>
    <cellStyle name="20% - Accent4 3 5 2 2 5" xfId="7925"/>
    <cellStyle name="20% - Accent4 3 5 2 2 5 2" xfId="7926"/>
    <cellStyle name="20% - Accent4 3 5 2 2 6" xfId="7927"/>
    <cellStyle name="20% - Accent4 3 5 2 3" xfId="7928"/>
    <cellStyle name="20% - Accent4 3 5 2 3 2" xfId="7929"/>
    <cellStyle name="20% - Accent4 3 5 2 3 2 2" xfId="7930"/>
    <cellStyle name="20% - Accent4 3 5 2 3 2 2 2" xfId="7931"/>
    <cellStyle name="20% - Accent4 3 5 2 3 2 2 2 2" xfId="7932"/>
    <cellStyle name="20% - Accent4 3 5 2 3 2 2 3" xfId="7933"/>
    <cellStyle name="20% - Accent4 3 5 2 3 2 3" xfId="7934"/>
    <cellStyle name="20% - Accent4 3 5 2 3 2 3 2" xfId="7935"/>
    <cellStyle name="20% - Accent4 3 5 2 3 2 4" xfId="7936"/>
    <cellStyle name="20% - Accent4 3 5 2 3 3" xfId="7937"/>
    <cellStyle name="20% - Accent4 3 5 2 3 3 2" xfId="7938"/>
    <cellStyle name="20% - Accent4 3 5 2 3 3 2 2" xfId="7939"/>
    <cellStyle name="20% - Accent4 3 5 2 3 3 3" xfId="7940"/>
    <cellStyle name="20% - Accent4 3 5 2 3 4" xfId="7941"/>
    <cellStyle name="20% - Accent4 3 5 2 3 4 2" xfId="7942"/>
    <cellStyle name="20% - Accent4 3 5 2 3 5" xfId="7943"/>
    <cellStyle name="20% - Accent4 3 5 2 3 5 2" xfId="7944"/>
    <cellStyle name="20% - Accent4 3 5 2 3 6" xfId="7945"/>
    <cellStyle name="20% - Accent4 3 5 2 4" xfId="7946"/>
    <cellStyle name="20% - Accent4 3 5 2 4 2" xfId="7947"/>
    <cellStyle name="20% - Accent4 3 5 2 4 2 2" xfId="7948"/>
    <cellStyle name="20% - Accent4 3 5 2 4 2 2 2" xfId="7949"/>
    <cellStyle name="20% - Accent4 3 5 2 4 2 3" xfId="7950"/>
    <cellStyle name="20% - Accent4 3 5 2 4 3" xfId="7951"/>
    <cellStyle name="20% - Accent4 3 5 2 4 3 2" xfId="7952"/>
    <cellStyle name="20% - Accent4 3 5 2 4 4" xfId="7953"/>
    <cellStyle name="20% - Accent4 3 5 2 5" xfId="7954"/>
    <cellStyle name="20% - Accent4 3 5 2 5 2" xfId="7955"/>
    <cellStyle name="20% - Accent4 3 5 2 5 2 2" xfId="7956"/>
    <cellStyle name="20% - Accent4 3 5 2 5 3" xfId="7957"/>
    <cellStyle name="20% - Accent4 3 5 2 6" xfId="7958"/>
    <cellStyle name="20% - Accent4 3 5 2 6 2" xfId="7959"/>
    <cellStyle name="20% - Accent4 3 5 2 7" xfId="7960"/>
    <cellStyle name="20% - Accent4 3 5 2 7 2" xfId="7961"/>
    <cellStyle name="20% - Accent4 3 5 2 8" xfId="7962"/>
    <cellStyle name="20% - Accent4 3 5 3" xfId="7963"/>
    <cellStyle name="20% - Accent4 3 5 3 2" xfId="7964"/>
    <cellStyle name="20% - Accent4 3 5 3 2 2" xfId="7965"/>
    <cellStyle name="20% - Accent4 3 5 3 2 2 2" xfId="7966"/>
    <cellStyle name="20% - Accent4 3 5 3 2 2 2 2" xfId="7967"/>
    <cellStyle name="20% - Accent4 3 5 3 2 2 2 2 2" xfId="7968"/>
    <cellStyle name="20% - Accent4 3 5 3 2 2 2 3" xfId="7969"/>
    <cellStyle name="20% - Accent4 3 5 3 2 2 3" xfId="7970"/>
    <cellStyle name="20% - Accent4 3 5 3 2 2 3 2" xfId="7971"/>
    <cellStyle name="20% - Accent4 3 5 3 2 2 4" xfId="7972"/>
    <cellStyle name="20% - Accent4 3 5 3 2 3" xfId="7973"/>
    <cellStyle name="20% - Accent4 3 5 3 2 3 2" xfId="7974"/>
    <cellStyle name="20% - Accent4 3 5 3 2 3 2 2" xfId="7975"/>
    <cellStyle name="20% - Accent4 3 5 3 2 3 3" xfId="7976"/>
    <cellStyle name="20% - Accent4 3 5 3 2 4" xfId="7977"/>
    <cellStyle name="20% - Accent4 3 5 3 2 4 2" xfId="7978"/>
    <cellStyle name="20% - Accent4 3 5 3 2 5" xfId="7979"/>
    <cellStyle name="20% - Accent4 3 5 3 2 5 2" xfId="7980"/>
    <cellStyle name="20% - Accent4 3 5 3 2 6" xfId="7981"/>
    <cellStyle name="20% - Accent4 3 5 3 3" xfId="7982"/>
    <cellStyle name="20% - Accent4 3 5 3 3 2" xfId="7983"/>
    <cellStyle name="20% - Accent4 3 5 3 3 2 2" xfId="7984"/>
    <cellStyle name="20% - Accent4 3 5 3 3 2 2 2" xfId="7985"/>
    <cellStyle name="20% - Accent4 3 5 3 3 2 2 2 2" xfId="7986"/>
    <cellStyle name="20% - Accent4 3 5 3 3 2 2 3" xfId="7987"/>
    <cellStyle name="20% - Accent4 3 5 3 3 2 3" xfId="7988"/>
    <cellStyle name="20% - Accent4 3 5 3 3 2 3 2" xfId="7989"/>
    <cellStyle name="20% - Accent4 3 5 3 3 2 4" xfId="7990"/>
    <cellStyle name="20% - Accent4 3 5 3 3 3" xfId="7991"/>
    <cellStyle name="20% - Accent4 3 5 3 3 3 2" xfId="7992"/>
    <cellStyle name="20% - Accent4 3 5 3 3 3 2 2" xfId="7993"/>
    <cellStyle name="20% - Accent4 3 5 3 3 3 3" xfId="7994"/>
    <cellStyle name="20% - Accent4 3 5 3 3 4" xfId="7995"/>
    <cellStyle name="20% - Accent4 3 5 3 3 4 2" xfId="7996"/>
    <cellStyle name="20% - Accent4 3 5 3 3 5" xfId="7997"/>
    <cellStyle name="20% - Accent4 3 5 3 3 5 2" xfId="7998"/>
    <cellStyle name="20% - Accent4 3 5 3 3 6" xfId="7999"/>
    <cellStyle name="20% - Accent4 3 5 3 4" xfId="8000"/>
    <cellStyle name="20% - Accent4 3 5 3 4 2" xfId="8001"/>
    <cellStyle name="20% - Accent4 3 5 3 4 2 2" xfId="8002"/>
    <cellStyle name="20% - Accent4 3 5 3 4 2 2 2" xfId="8003"/>
    <cellStyle name="20% - Accent4 3 5 3 4 2 3" xfId="8004"/>
    <cellStyle name="20% - Accent4 3 5 3 4 3" xfId="8005"/>
    <cellStyle name="20% - Accent4 3 5 3 4 3 2" xfId="8006"/>
    <cellStyle name="20% - Accent4 3 5 3 4 4" xfId="8007"/>
    <cellStyle name="20% - Accent4 3 5 3 5" xfId="8008"/>
    <cellStyle name="20% - Accent4 3 5 3 5 2" xfId="8009"/>
    <cellStyle name="20% - Accent4 3 5 3 5 2 2" xfId="8010"/>
    <cellStyle name="20% - Accent4 3 5 3 5 3" xfId="8011"/>
    <cellStyle name="20% - Accent4 3 5 3 6" xfId="8012"/>
    <cellStyle name="20% - Accent4 3 5 3 6 2" xfId="8013"/>
    <cellStyle name="20% - Accent4 3 5 3 7" xfId="8014"/>
    <cellStyle name="20% - Accent4 3 5 3 7 2" xfId="8015"/>
    <cellStyle name="20% - Accent4 3 5 3 8" xfId="8016"/>
    <cellStyle name="20% - Accent4 3 5 4" xfId="8017"/>
    <cellStyle name="20% - Accent4 3 5 4 2" xfId="8018"/>
    <cellStyle name="20% - Accent4 3 5 4 2 2" xfId="8019"/>
    <cellStyle name="20% - Accent4 3 5 4 2 2 2" xfId="8020"/>
    <cellStyle name="20% - Accent4 3 5 4 2 2 2 2" xfId="8021"/>
    <cellStyle name="20% - Accent4 3 5 4 2 2 3" xfId="8022"/>
    <cellStyle name="20% - Accent4 3 5 4 2 3" xfId="8023"/>
    <cellStyle name="20% - Accent4 3 5 4 2 3 2" xfId="8024"/>
    <cellStyle name="20% - Accent4 3 5 4 2 4" xfId="8025"/>
    <cellStyle name="20% - Accent4 3 5 4 3" xfId="8026"/>
    <cellStyle name="20% - Accent4 3 5 4 3 2" xfId="8027"/>
    <cellStyle name="20% - Accent4 3 5 4 3 2 2" xfId="8028"/>
    <cellStyle name="20% - Accent4 3 5 4 3 3" xfId="8029"/>
    <cellStyle name="20% - Accent4 3 5 4 4" xfId="8030"/>
    <cellStyle name="20% - Accent4 3 5 4 4 2" xfId="8031"/>
    <cellStyle name="20% - Accent4 3 5 4 5" xfId="8032"/>
    <cellStyle name="20% - Accent4 3 5 4 5 2" xfId="8033"/>
    <cellStyle name="20% - Accent4 3 5 4 6" xfId="8034"/>
    <cellStyle name="20% - Accent4 3 5 5" xfId="8035"/>
    <cellStyle name="20% - Accent4 3 5 5 2" xfId="8036"/>
    <cellStyle name="20% - Accent4 3 5 5 2 2" xfId="8037"/>
    <cellStyle name="20% - Accent4 3 5 5 2 2 2" xfId="8038"/>
    <cellStyle name="20% - Accent4 3 5 5 2 2 2 2" xfId="8039"/>
    <cellStyle name="20% - Accent4 3 5 5 2 2 3" xfId="8040"/>
    <cellStyle name="20% - Accent4 3 5 5 2 3" xfId="8041"/>
    <cellStyle name="20% - Accent4 3 5 5 2 3 2" xfId="8042"/>
    <cellStyle name="20% - Accent4 3 5 5 2 4" xfId="8043"/>
    <cellStyle name="20% - Accent4 3 5 5 3" xfId="8044"/>
    <cellStyle name="20% - Accent4 3 5 5 3 2" xfId="8045"/>
    <cellStyle name="20% - Accent4 3 5 5 3 2 2" xfId="8046"/>
    <cellStyle name="20% - Accent4 3 5 5 3 3" xfId="8047"/>
    <cellStyle name="20% - Accent4 3 5 5 4" xfId="8048"/>
    <cellStyle name="20% - Accent4 3 5 5 4 2" xfId="8049"/>
    <cellStyle name="20% - Accent4 3 5 5 5" xfId="8050"/>
    <cellStyle name="20% - Accent4 3 5 5 5 2" xfId="8051"/>
    <cellStyle name="20% - Accent4 3 5 5 6" xfId="8052"/>
    <cellStyle name="20% - Accent4 3 5 6" xfId="8053"/>
    <cellStyle name="20% - Accent4 3 5 6 2" xfId="8054"/>
    <cellStyle name="20% - Accent4 3 5 6 2 2" xfId="8055"/>
    <cellStyle name="20% - Accent4 3 5 6 2 2 2" xfId="8056"/>
    <cellStyle name="20% - Accent4 3 5 6 2 2 2 2" xfId="8057"/>
    <cellStyle name="20% - Accent4 3 5 6 2 2 3" xfId="8058"/>
    <cellStyle name="20% - Accent4 3 5 6 2 3" xfId="8059"/>
    <cellStyle name="20% - Accent4 3 5 6 2 3 2" xfId="8060"/>
    <cellStyle name="20% - Accent4 3 5 6 2 4" xfId="8061"/>
    <cellStyle name="20% - Accent4 3 5 6 3" xfId="8062"/>
    <cellStyle name="20% - Accent4 3 5 6 3 2" xfId="8063"/>
    <cellStyle name="20% - Accent4 3 5 6 3 2 2" xfId="8064"/>
    <cellStyle name="20% - Accent4 3 5 6 3 3" xfId="8065"/>
    <cellStyle name="20% - Accent4 3 5 6 4" xfId="8066"/>
    <cellStyle name="20% - Accent4 3 5 6 4 2" xfId="8067"/>
    <cellStyle name="20% - Accent4 3 5 6 5" xfId="8068"/>
    <cellStyle name="20% - Accent4 3 5 6 5 2" xfId="8069"/>
    <cellStyle name="20% - Accent4 3 5 6 6" xfId="8070"/>
    <cellStyle name="20% - Accent4 3 5 7" xfId="8071"/>
    <cellStyle name="20% - Accent4 3 5 7 2" xfId="8072"/>
    <cellStyle name="20% - Accent4 3 5 7 2 2" xfId="8073"/>
    <cellStyle name="20% - Accent4 3 5 7 2 2 2" xfId="8074"/>
    <cellStyle name="20% - Accent4 3 5 7 2 3" xfId="8075"/>
    <cellStyle name="20% - Accent4 3 5 7 3" xfId="8076"/>
    <cellStyle name="20% - Accent4 3 5 7 3 2" xfId="8077"/>
    <cellStyle name="20% - Accent4 3 5 7 4" xfId="8078"/>
    <cellStyle name="20% - Accent4 3 5 8" xfId="8079"/>
    <cellStyle name="20% - Accent4 3 5 8 2" xfId="8080"/>
    <cellStyle name="20% - Accent4 3 5 8 2 2" xfId="8081"/>
    <cellStyle name="20% - Accent4 3 5 8 3" xfId="8082"/>
    <cellStyle name="20% - Accent4 3 5 9" xfId="8083"/>
    <cellStyle name="20% - Accent4 3 5 9 2" xfId="8084"/>
    <cellStyle name="20% - Accent4 3 6" xfId="8085"/>
    <cellStyle name="20% - Accent4 3 6 2" xfId="8086"/>
    <cellStyle name="20% - Accent4 3 6 2 2" xfId="8087"/>
    <cellStyle name="20% - Accent4 3 6 2 2 2" xfId="8088"/>
    <cellStyle name="20% - Accent4 3 6 2 2 2 2" xfId="8089"/>
    <cellStyle name="20% - Accent4 3 6 2 2 2 2 2" xfId="8090"/>
    <cellStyle name="20% - Accent4 3 6 2 2 2 3" xfId="8091"/>
    <cellStyle name="20% - Accent4 3 6 2 2 3" xfId="8092"/>
    <cellStyle name="20% - Accent4 3 6 2 2 3 2" xfId="8093"/>
    <cellStyle name="20% - Accent4 3 6 2 2 4" xfId="8094"/>
    <cellStyle name="20% - Accent4 3 6 2 3" xfId="8095"/>
    <cellStyle name="20% - Accent4 3 6 2 3 2" xfId="8096"/>
    <cellStyle name="20% - Accent4 3 6 2 3 2 2" xfId="8097"/>
    <cellStyle name="20% - Accent4 3 6 2 3 3" xfId="8098"/>
    <cellStyle name="20% - Accent4 3 6 2 4" xfId="8099"/>
    <cellStyle name="20% - Accent4 3 6 2 4 2" xfId="8100"/>
    <cellStyle name="20% - Accent4 3 6 2 5" xfId="8101"/>
    <cellStyle name="20% - Accent4 3 6 2 5 2" xfId="8102"/>
    <cellStyle name="20% - Accent4 3 6 2 6" xfId="8103"/>
    <cellStyle name="20% - Accent4 3 6 3" xfId="8104"/>
    <cellStyle name="20% - Accent4 3 6 3 2" xfId="8105"/>
    <cellStyle name="20% - Accent4 3 6 3 2 2" xfId="8106"/>
    <cellStyle name="20% - Accent4 3 6 3 2 2 2" xfId="8107"/>
    <cellStyle name="20% - Accent4 3 6 3 2 2 2 2" xfId="8108"/>
    <cellStyle name="20% - Accent4 3 6 3 2 2 3" xfId="8109"/>
    <cellStyle name="20% - Accent4 3 6 3 2 3" xfId="8110"/>
    <cellStyle name="20% - Accent4 3 6 3 2 3 2" xfId="8111"/>
    <cellStyle name="20% - Accent4 3 6 3 2 4" xfId="8112"/>
    <cellStyle name="20% - Accent4 3 6 3 3" xfId="8113"/>
    <cellStyle name="20% - Accent4 3 6 3 3 2" xfId="8114"/>
    <cellStyle name="20% - Accent4 3 6 3 3 2 2" xfId="8115"/>
    <cellStyle name="20% - Accent4 3 6 3 3 3" xfId="8116"/>
    <cellStyle name="20% - Accent4 3 6 3 4" xfId="8117"/>
    <cellStyle name="20% - Accent4 3 6 3 4 2" xfId="8118"/>
    <cellStyle name="20% - Accent4 3 6 3 5" xfId="8119"/>
    <cellStyle name="20% - Accent4 3 6 3 5 2" xfId="8120"/>
    <cellStyle name="20% - Accent4 3 6 3 6" xfId="8121"/>
    <cellStyle name="20% - Accent4 3 6 4" xfId="8122"/>
    <cellStyle name="20% - Accent4 3 6 4 2" xfId="8123"/>
    <cellStyle name="20% - Accent4 3 6 4 2 2" xfId="8124"/>
    <cellStyle name="20% - Accent4 3 6 4 2 2 2" xfId="8125"/>
    <cellStyle name="20% - Accent4 3 6 4 2 3" xfId="8126"/>
    <cellStyle name="20% - Accent4 3 6 4 3" xfId="8127"/>
    <cellStyle name="20% - Accent4 3 6 4 3 2" xfId="8128"/>
    <cellStyle name="20% - Accent4 3 6 4 4" xfId="8129"/>
    <cellStyle name="20% - Accent4 3 6 5" xfId="8130"/>
    <cellStyle name="20% - Accent4 3 6 5 2" xfId="8131"/>
    <cellStyle name="20% - Accent4 3 6 5 2 2" xfId="8132"/>
    <cellStyle name="20% - Accent4 3 6 5 3" xfId="8133"/>
    <cellStyle name="20% - Accent4 3 6 6" xfId="8134"/>
    <cellStyle name="20% - Accent4 3 6 6 2" xfId="8135"/>
    <cellStyle name="20% - Accent4 3 6 7" xfId="8136"/>
    <cellStyle name="20% - Accent4 3 6 7 2" xfId="8137"/>
    <cellStyle name="20% - Accent4 3 6 8" xfId="8138"/>
    <cellStyle name="20% - Accent4 3 7" xfId="8139"/>
    <cellStyle name="20% - Accent4 3 7 2" xfId="8140"/>
    <cellStyle name="20% - Accent4 3 7 2 2" xfId="8141"/>
    <cellStyle name="20% - Accent4 3 7 2 2 2" xfId="8142"/>
    <cellStyle name="20% - Accent4 3 7 2 2 2 2" xfId="8143"/>
    <cellStyle name="20% - Accent4 3 7 2 2 2 2 2" xfId="8144"/>
    <cellStyle name="20% - Accent4 3 7 2 2 2 3" xfId="8145"/>
    <cellStyle name="20% - Accent4 3 7 2 2 3" xfId="8146"/>
    <cellStyle name="20% - Accent4 3 7 2 2 3 2" xfId="8147"/>
    <cellStyle name="20% - Accent4 3 7 2 2 4" xfId="8148"/>
    <cellStyle name="20% - Accent4 3 7 2 3" xfId="8149"/>
    <cellStyle name="20% - Accent4 3 7 2 3 2" xfId="8150"/>
    <cellStyle name="20% - Accent4 3 7 2 3 2 2" xfId="8151"/>
    <cellStyle name="20% - Accent4 3 7 2 3 3" xfId="8152"/>
    <cellStyle name="20% - Accent4 3 7 2 4" xfId="8153"/>
    <cellStyle name="20% - Accent4 3 7 2 4 2" xfId="8154"/>
    <cellStyle name="20% - Accent4 3 7 2 5" xfId="8155"/>
    <cellStyle name="20% - Accent4 3 7 2 5 2" xfId="8156"/>
    <cellStyle name="20% - Accent4 3 7 2 6" xfId="8157"/>
    <cellStyle name="20% - Accent4 3 7 3" xfId="8158"/>
    <cellStyle name="20% - Accent4 3 7 3 2" xfId="8159"/>
    <cellStyle name="20% - Accent4 3 7 3 2 2" xfId="8160"/>
    <cellStyle name="20% - Accent4 3 7 3 2 2 2" xfId="8161"/>
    <cellStyle name="20% - Accent4 3 7 3 2 2 2 2" xfId="8162"/>
    <cellStyle name="20% - Accent4 3 7 3 2 2 3" xfId="8163"/>
    <cellStyle name="20% - Accent4 3 7 3 2 3" xfId="8164"/>
    <cellStyle name="20% - Accent4 3 7 3 2 3 2" xfId="8165"/>
    <cellStyle name="20% - Accent4 3 7 3 2 4" xfId="8166"/>
    <cellStyle name="20% - Accent4 3 7 3 3" xfId="8167"/>
    <cellStyle name="20% - Accent4 3 7 3 3 2" xfId="8168"/>
    <cellStyle name="20% - Accent4 3 7 3 3 2 2" xfId="8169"/>
    <cellStyle name="20% - Accent4 3 7 3 3 3" xfId="8170"/>
    <cellStyle name="20% - Accent4 3 7 3 4" xfId="8171"/>
    <cellStyle name="20% - Accent4 3 7 3 4 2" xfId="8172"/>
    <cellStyle name="20% - Accent4 3 7 3 5" xfId="8173"/>
    <cellStyle name="20% - Accent4 3 7 3 5 2" xfId="8174"/>
    <cellStyle name="20% - Accent4 3 7 3 6" xfId="8175"/>
    <cellStyle name="20% - Accent4 3 7 4" xfId="8176"/>
    <cellStyle name="20% - Accent4 3 7 4 2" xfId="8177"/>
    <cellStyle name="20% - Accent4 3 7 4 2 2" xfId="8178"/>
    <cellStyle name="20% - Accent4 3 7 4 2 2 2" xfId="8179"/>
    <cellStyle name="20% - Accent4 3 7 4 2 3" xfId="8180"/>
    <cellStyle name="20% - Accent4 3 7 4 3" xfId="8181"/>
    <cellStyle name="20% - Accent4 3 7 4 3 2" xfId="8182"/>
    <cellStyle name="20% - Accent4 3 7 4 4" xfId="8183"/>
    <cellStyle name="20% - Accent4 3 7 5" xfId="8184"/>
    <cellStyle name="20% - Accent4 3 7 5 2" xfId="8185"/>
    <cellStyle name="20% - Accent4 3 7 5 2 2" xfId="8186"/>
    <cellStyle name="20% - Accent4 3 7 5 3" xfId="8187"/>
    <cellStyle name="20% - Accent4 3 7 6" xfId="8188"/>
    <cellStyle name="20% - Accent4 3 7 6 2" xfId="8189"/>
    <cellStyle name="20% - Accent4 3 7 7" xfId="8190"/>
    <cellStyle name="20% - Accent4 3 7 7 2" xfId="8191"/>
    <cellStyle name="20% - Accent4 3 7 8" xfId="8192"/>
    <cellStyle name="20% - Accent4 3 8" xfId="8193"/>
    <cellStyle name="20% - Accent4 3 8 2" xfId="8194"/>
    <cellStyle name="20% - Accent4 3 8 2 2" xfId="8195"/>
    <cellStyle name="20% - Accent4 3 8 2 2 2" xfId="8196"/>
    <cellStyle name="20% - Accent4 3 8 2 2 2 2" xfId="8197"/>
    <cellStyle name="20% - Accent4 3 8 2 2 3" xfId="8198"/>
    <cellStyle name="20% - Accent4 3 8 2 3" xfId="8199"/>
    <cellStyle name="20% - Accent4 3 8 2 3 2" xfId="8200"/>
    <cellStyle name="20% - Accent4 3 8 2 4" xfId="8201"/>
    <cellStyle name="20% - Accent4 3 8 3" xfId="8202"/>
    <cellStyle name="20% - Accent4 3 8 3 2" xfId="8203"/>
    <cellStyle name="20% - Accent4 3 8 3 2 2" xfId="8204"/>
    <cellStyle name="20% - Accent4 3 8 3 3" xfId="8205"/>
    <cellStyle name="20% - Accent4 3 8 4" xfId="8206"/>
    <cellStyle name="20% - Accent4 3 8 4 2" xfId="8207"/>
    <cellStyle name="20% - Accent4 3 8 5" xfId="8208"/>
    <cellStyle name="20% - Accent4 3 8 5 2" xfId="8209"/>
    <cellStyle name="20% - Accent4 3 8 6" xfId="8210"/>
    <cellStyle name="20% - Accent4 3 9" xfId="8211"/>
    <cellStyle name="20% - Accent4 3 9 2" xfId="8212"/>
    <cellStyle name="20% - Accent4 3 9 2 2" xfId="8213"/>
    <cellStyle name="20% - Accent4 3 9 2 2 2" xfId="8214"/>
    <cellStyle name="20% - Accent4 3 9 2 2 2 2" xfId="8215"/>
    <cellStyle name="20% - Accent4 3 9 2 2 3" xfId="8216"/>
    <cellStyle name="20% - Accent4 3 9 2 3" xfId="8217"/>
    <cellStyle name="20% - Accent4 3 9 2 3 2" xfId="8218"/>
    <cellStyle name="20% - Accent4 3 9 2 4" xfId="8219"/>
    <cellStyle name="20% - Accent4 3 9 3" xfId="8220"/>
    <cellStyle name="20% - Accent4 3 9 3 2" xfId="8221"/>
    <cellStyle name="20% - Accent4 3 9 3 2 2" xfId="8222"/>
    <cellStyle name="20% - Accent4 3 9 3 3" xfId="8223"/>
    <cellStyle name="20% - Accent4 3 9 4" xfId="8224"/>
    <cellStyle name="20% - Accent4 3 9 4 2" xfId="8225"/>
    <cellStyle name="20% - Accent4 3 9 5" xfId="8226"/>
    <cellStyle name="20% - Accent4 3 9 5 2" xfId="8227"/>
    <cellStyle name="20% - Accent4 3 9 6" xfId="8228"/>
    <cellStyle name="20% - Accent4 4" xfId="8229"/>
    <cellStyle name="20% - Accent4 5" xfId="8230"/>
    <cellStyle name="20% - Accent4 5 10" xfId="8231"/>
    <cellStyle name="20% - Accent4 5 10 2" xfId="8232"/>
    <cellStyle name="20% - Accent4 5 11" xfId="8233"/>
    <cellStyle name="20% - Accent4 5 2" xfId="8234"/>
    <cellStyle name="20% - Accent4 5 2 2" xfId="8235"/>
    <cellStyle name="20% - Accent4 5 2 2 2" xfId="8236"/>
    <cellStyle name="20% - Accent4 5 2 2 2 2" xfId="8237"/>
    <cellStyle name="20% - Accent4 5 2 2 2 2 2" xfId="8238"/>
    <cellStyle name="20% - Accent4 5 2 2 2 2 2 2" xfId="8239"/>
    <cellStyle name="20% - Accent4 5 2 2 2 2 3" xfId="8240"/>
    <cellStyle name="20% - Accent4 5 2 2 2 3" xfId="8241"/>
    <cellStyle name="20% - Accent4 5 2 2 2 3 2" xfId="8242"/>
    <cellStyle name="20% - Accent4 5 2 2 2 4" xfId="8243"/>
    <cellStyle name="20% - Accent4 5 2 2 3" xfId="8244"/>
    <cellStyle name="20% - Accent4 5 2 2 3 2" xfId="8245"/>
    <cellStyle name="20% - Accent4 5 2 2 3 2 2" xfId="8246"/>
    <cellStyle name="20% - Accent4 5 2 2 3 3" xfId="8247"/>
    <cellStyle name="20% - Accent4 5 2 2 4" xfId="8248"/>
    <cellStyle name="20% - Accent4 5 2 2 4 2" xfId="8249"/>
    <cellStyle name="20% - Accent4 5 2 2 5" xfId="8250"/>
    <cellStyle name="20% - Accent4 5 2 2 5 2" xfId="8251"/>
    <cellStyle name="20% - Accent4 5 2 2 6" xfId="8252"/>
    <cellStyle name="20% - Accent4 5 2 3" xfId="8253"/>
    <cellStyle name="20% - Accent4 5 2 3 2" xfId="8254"/>
    <cellStyle name="20% - Accent4 5 2 3 2 2" xfId="8255"/>
    <cellStyle name="20% - Accent4 5 2 3 2 2 2" xfId="8256"/>
    <cellStyle name="20% - Accent4 5 2 3 2 2 2 2" xfId="8257"/>
    <cellStyle name="20% - Accent4 5 2 3 2 2 3" xfId="8258"/>
    <cellStyle name="20% - Accent4 5 2 3 2 3" xfId="8259"/>
    <cellStyle name="20% - Accent4 5 2 3 2 3 2" xfId="8260"/>
    <cellStyle name="20% - Accent4 5 2 3 2 4" xfId="8261"/>
    <cellStyle name="20% - Accent4 5 2 3 3" xfId="8262"/>
    <cellStyle name="20% - Accent4 5 2 3 3 2" xfId="8263"/>
    <cellStyle name="20% - Accent4 5 2 3 3 2 2" xfId="8264"/>
    <cellStyle name="20% - Accent4 5 2 3 3 3" xfId="8265"/>
    <cellStyle name="20% - Accent4 5 2 3 4" xfId="8266"/>
    <cellStyle name="20% - Accent4 5 2 3 4 2" xfId="8267"/>
    <cellStyle name="20% - Accent4 5 2 3 5" xfId="8268"/>
    <cellStyle name="20% - Accent4 5 2 3 5 2" xfId="8269"/>
    <cellStyle name="20% - Accent4 5 2 3 6" xfId="8270"/>
    <cellStyle name="20% - Accent4 5 2 4" xfId="8271"/>
    <cellStyle name="20% - Accent4 5 2 4 2" xfId="8272"/>
    <cellStyle name="20% - Accent4 5 2 4 2 2" xfId="8273"/>
    <cellStyle name="20% - Accent4 5 2 4 2 2 2" xfId="8274"/>
    <cellStyle name="20% - Accent4 5 2 4 2 3" xfId="8275"/>
    <cellStyle name="20% - Accent4 5 2 4 3" xfId="8276"/>
    <cellStyle name="20% - Accent4 5 2 4 3 2" xfId="8277"/>
    <cellStyle name="20% - Accent4 5 2 4 4" xfId="8278"/>
    <cellStyle name="20% - Accent4 5 2 5" xfId="8279"/>
    <cellStyle name="20% - Accent4 5 2 5 2" xfId="8280"/>
    <cellStyle name="20% - Accent4 5 2 5 2 2" xfId="8281"/>
    <cellStyle name="20% - Accent4 5 2 5 3" xfId="8282"/>
    <cellStyle name="20% - Accent4 5 2 6" xfId="8283"/>
    <cellStyle name="20% - Accent4 5 2 6 2" xfId="8284"/>
    <cellStyle name="20% - Accent4 5 2 7" xfId="8285"/>
    <cellStyle name="20% - Accent4 5 2 7 2" xfId="8286"/>
    <cellStyle name="20% - Accent4 5 2 8" xfId="8287"/>
    <cellStyle name="20% - Accent4 5 3" xfId="8288"/>
    <cellStyle name="20% - Accent4 5 3 2" xfId="8289"/>
    <cellStyle name="20% - Accent4 5 3 2 2" xfId="8290"/>
    <cellStyle name="20% - Accent4 5 3 2 2 2" xfId="8291"/>
    <cellStyle name="20% - Accent4 5 3 2 2 2 2" xfId="8292"/>
    <cellStyle name="20% - Accent4 5 3 2 2 2 2 2" xfId="8293"/>
    <cellStyle name="20% - Accent4 5 3 2 2 2 3" xfId="8294"/>
    <cellStyle name="20% - Accent4 5 3 2 2 3" xfId="8295"/>
    <cellStyle name="20% - Accent4 5 3 2 2 3 2" xfId="8296"/>
    <cellStyle name="20% - Accent4 5 3 2 2 4" xfId="8297"/>
    <cellStyle name="20% - Accent4 5 3 2 3" xfId="8298"/>
    <cellStyle name="20% - Accent4 5 3 2 3 2" xfId="8299"/>
    <cellStyle name="20% - Accent4 5 3 2 3 2 2" xfId="8300"/>
    <cellStyle name="20% - Accent4 5 3 2 3 3" xfId="8301"/>
    <cellStyle name="20% - Accent4 5 3 2 4" xfId="8302"/>
    <cellStyle name="20% - Accent4 5 3 2 4 2" xfId="8303"/>
    <cellStyle name="20% - Accent4 5 3 2 5" xfId="8304"/>
    <cellStyle name="20% - Accent4 5 3 2 5 2" xfId="8305"/>
    <cellStyle name="20% - Accent4 5 3 2 6" xfId="8306"/>
    <cellStyle name="20% - Accent4 5 3 3" xfId="8307"/>
    <cellStyle name="20% - Accent4 5 3 3 2" xfId="8308"/>
    <cellStyle name="20% - Accent4 5 3 3 2 2" xfId="8309"/>
    <cellStyle name="20% - Accent4 5 3 3 2 2 2" xfId="8310"/>
    <cellStyle name="20% - Accent4 5 3 3 2 2 2 2" xfId="8311"/>
    <cellStyle name="20% - Accent4 5 3 3 2 2 3" xfId="8312"/>
    <cellStyle name="20% - Accent4 5 3 3 2 3" xfId="8313"/>
    <cellStyle name="20% - Accent4 5 3 3 2 3 2" xfId="8314"/>
    <cellStyle name="20% - Accent4 5 3 3 2 4" xfId="8315"/>
    <cellStyle name="20% - Accent4 5 3 3 3" xfId="8316"/>
    <cellStyle name="20% - Accent4 5 3 3 3 2" xfId="8317"/>
    <cellStyle name="20% - Accent4 5 3 3 3 2 2" xfId="8318"/>
    <cellStyle name="20% - Accent4 5 3 3 3 3" xfId="8319"/>
    <cellStyle name="20% - Accent4 5 3 3 4" xfId="8320"/>
    <cellStyle name="20% - Accent4 5 3 3 4 2" xfId="8321"/>
    <cellStyle name="20% - Accent4 5 3 3 5" xfId="8322"/>
    <cellStyle name="20% - Accent4 5 3 3 5 2" xfId="8323"/>
    <cellStyle name="20% - Accent4 5 3 3 6" xfId="8324"/>
    <cellStyle name="20% - Accent4 5 3 4" xfId="8325"/>
    <cellStyle name="20% - Accent4 5 3 4 2" xfId="8326"/>
    <cellStyle name="20% - Accent4 5 3 4 2 2" xfId="8327"/>
    <cellStyle name="20% - Accent4 5 3 4 2 2 2" xfId="8328"/>
    <cellStyle name="20% - Accent4 5 3 4 2 3" xfId="8329"/>
    <cellStyle name="20% - Accent4 5 3 4 3" xfId="8330"/>
    <cellStyle name="20% - Accent4 5 3 4 3 2" xfId="8331"/>
    <cellStyle name="20% - Accent4 5 3 4 4" xfId="8332"/>
    <cellStyle name="20% - Accent4 5 3 5" xfId="8333"/>
    <cellStyle name="20% - Accent4 5 3 5 2" xfId="8334"/>
    <cellStyle name="20% - Accent4 5 3 5 2 2" xfId="8335"/>
    <cellStyle name="20% - Accent4 5 3 5 3" xfId="8336"/>
    <cellStyle name="20% - Accent4 5 3 6" xfId="8337"/>
    <cellStyle name="20% - Accent4 5 3 6 2" xfId="8338"/>
    <cellStyle name="20% - Accent4 5 3 7" xfId="8339"/>
    <cellStyle name="20% - Accent4 5 3 7 2" xfId="8340"/>
    <cellStyle name="20% - Accent4 5 3 8" xfId="8341"/>
    <cellStyle name="20% - Accent4 5 4" xfId="8342"/>
    <cellStyle name="20% - Accent4 5 4 2" xfId="8343"/>
    <cellStyle name="20% - Accent4 5 4 2 2" xfId="8344"/>
    <cellStyle name="20% - Accent4 5 4 2 2 2" xfId="8345"/>
    <cellStyle name="20% - Accent4 5 4 2 2 2 2" xfId="8346"/>
    <cellStyle name="20% - Accent4 5 4 2 2 3" xfId="8347"/>
    <cellStyle name="20% - Accent4 5 4 2 3" xfId="8348"/>
    <cellStyle name="20% - Accent4 5 4 2 3 2" xfId="8349"/>
    <cellStyle name="20% - Accent4 5 4 2 4" xfId="8350"/>
    <cellStyle name="20% - Accent4 5 4 3" xfId="8351"/>
    <cellStyle name="20% - Accent4 5 4 3 2" xfId="8352"/>
    <cellStyle name="20% - Accent4 5 4 3 2 2" xfId="8353"/>
    <cellStyle name="20% - Accent4 5 4 3 3" xfId="8354"/>
    <cellStyle name="20% - Accent4 5 4 4" xfId="8355"/>
    <cellStyle name="20% - Accent4 5 4 4 2" xfId="8356"/>
    <cellStyle name="20% - Accent4 5 4 5" xfId="8357"/>
    <cellStyle name="20% - Accent4 5 4 5 2" xfId="8358"/>
    <cellStyle name="20% - Accent4 5 4 6" xfId="8359"/>
    <cellStyle name="20% - Accent4 5 5" xfId="8360"/>
    <cellStyle name="20% - Accent4 5 5 2" xfId="8361"/>
    <cellStyle name="20% - Accent4 5 5 2 2" xfId="8362"/>
    <cellStyle name="20% - Accent4 5 5 2 2 2" xfId="8363"/>
    <cellStyle name="20% - Accent4 5 5 2 2 2 2" xfId="8364"/>
    <cellStyle name="20% - Accent4 5 5 2 2 3" xfId="8365"/>
    <cellStyle name="20% - Accent4 5 5 2 3" xfId="8366"/>
    <cellStyle name="20% - Accent4 5 5 2 3 2" xfId="8367"/>
    <cellStyle name="20% - Accent4 5 5 2 4" xfId="8368"/>
    <cellStyle name="20% - Accent4 5 5 3" xfId="8369"/>
    <cellStyle name="20% - Accent4 5 5 3 2" xfId="8370"/>
    <cellStyle name="20% - Accent4 5 5 3 2 2" xfId="8371"/>
    <cellStyle name="20% - Accent4 5 5 3 3" xfId="8372"/>
    <cellStyle name="20% - Accent4 5 5 4" xfId="8373"/>
    <cellStyle name="20% - Accent4 5 5 4 2" xfId="8374"/>
    <cellStyle name="20% - Accent4 5 5 5" xfId="8375"/>
    <cellStyle name="20% - Accent4 5 5 5 2" xfId="8376"/>
    <cellStyle name="20% - Accent4 5 5 6" xfId="8377"/>
    <cellStyle name="20% - Accent4 5 6" xfId="8378"/>
    <cellStyle name="20% - Accent4 5 6 2" xfId="8379"/>
    <cellStyle name="20% - Accent4 5 6 2 2" xfId="8380"/>
    <cellStyle name="20% - Accent4 5 6 2 2 2" xfId="8381"/>
    <cellStyle name="20% - Accent4 5 6 2 2 2 2" xfId="8382"/>
    <cellStyle name="20% - Accent4 5 6 2 2 3" xfId="8383"/>
    <cellStyle name="20% - Accent4 5 6 2 3" xfId="8384"/>
    <cellStyle name="20% - Accent4 5 6 2 3 2" xfId="8385"/>
    <cellStyle name="20% - Accent4 5 6 2 4" xfId="8386"/>
    <cellStyle name="20% - Accent4 5 6 3" xfId="8387"/>
    <cellStyle name="20% - Accent4 5 6 3 2" xfId="8388"/>
    <cellStyle name="20% - Accent4 5 6 3 2 2" xfId="8389"/>
    <cellStyle name="20% - Accent4 5 6 3 3" xfId="8390"/>
    <cellStyle name="20% - Accent4 5 6 4" xfId="8391"/>
    <cellStyle name="20% - Accent4 5 6 4 2" xfId="8392"/>
    <cellStyle name="20% - Accent4 5 6 5" xfId="8393"/>
    <cellStyle name="20% - Accent4 5 6 5 2" xfId="8394"/>
    <cellStyle name="20% - Accent4 5 6 6" xfId="8395"/>
    <cellStyle name="20% - Accent4 5 7" xfId="8396"/>
    <cellStyle name="20% - Accent4 5 7 2" xfId="8397"/>
    <cellStyle name="20% - Accent4 5 7 2 2" xfId="8398"/>
    <cellStyle name="20% - Accent4 5 7 2 2 2" xfId="8399"/>
    <cellStyle name="20% - Accent4 5 7 2 3" xfId="8400"/>
    <cellStyle name="20% - Accent4 5 7 3" xfId="8401"/>
    <cellStyle name="20% - Accent4 5 7 3 2" xfId="8402"/>
    <cellStyle name="20% - Accent4 5 7 4" xfId="8403"/>
    <cellStyle name="20% - Accent4 5 8" xfId="8404"/>
    <cellStyle name="20% - Accent4 5 8 2" xfId="8405"/>
    <cellStyle name="20% - Accent4 5 8 2 2" xfId="8406"/>
    <cellStyle name="20% - Accent4 5 8 3" xfId="8407"/>
    <cellStyle name="20% - Accent4 5 9" xfId="8408"/>
    <cellStyle name="20% - Accent4 5 9 2" xfId="8409"/>
    <cellStyle name="20% - Accent4 6" xfId="8410"/>
    <cellStyle name="20% - Accent4 6 10" xfId="8411"/>
    <cellStyle name="20% - Accent4 6 10 2" xfId="8412"/>
    <cellStyle name="20% - Accent4 6 11" xfId="8413"/>
    <cellStyle name="20% - Accent4 6 2" xfId="8414"/>
    <cellStyle name="20% - Accent4 6 2 2" xfId="8415"/>
    <cellStyle name="20% - Accent4 6 2 2 2" xfId="8416"/>
    <cellStyle name="20% - Accent4 6 2 2 2 2" xfId="8417"/>
    <cellStyle name="20% - Accent4 6 2 2 2 2 2" xfId="8418"/>
    <cellStyle name="20% - Accent4 6 2 2 2 2 2 2" xfId="8419"/>
    <cellStyle name="20% - Accent4 6 2 2 2 2 3" xfId="8420"/>
    <cellStyle name="20% - Accent4 6 2 2 2 3" xfId="8421"/>
    <cellStyle name="20% - Accent4 6 2 2 2 3 2" xfId="8422"/>
    <cellStyle name="20% - Accent4 6 2 2 2 4" xfId="8423"/>
    <cellStyle name="20% - Accent4 6 2 2 3" xfId="8424"/>
    <cellStyle name="20% - Accent4 6 2 2 3 2" xfId="8425"/>
    <cellStyle name="20% - Accent4 6 2 2 3 2 2" xfId="8426"/>
    <cellStyle name="20% - Accent4 6 2 2 3 3" xfId="8427"/>
    <cellStyle name="20% - Accent4 6 2 2 4" xfId="8428"/>
    <cellStyle name="20% - Accent4 6 2 2 4 2" xfId="8429"/>
    <cellStyle name="20% - Accent4 6 2 2 5" xfId="8430"/>
    <cellStyle name="20% - Accent4 6 2 2 5 2" xfId="8431"/>
    <cellStyle name="20% - Accent4 6 2 2 6" xfId="8432"/>
    <cellStyle name="20% - Accent4 6 2 3" xfId="8433"/>
    <cellStyle name="20% - Accent4 6 2 3 2" xfId="8434"/>
    <cellStyle name="20% - Accent4 6 2 3 2 2" xfId="8435"/>
    <cellStyle name="20% - Accent4 6 2 3 2 2 2" xfId="8436"/>
    <cellStyle name="20% - Accent4 6 2 3 2 2 2 2" xfId="8437"/>
    <cellStyle name="20% - Accent4 6 2 3 2 2 3" xfId="8438"/>
    <cellStyle name="20% - Accent4 6 2 3 2 3" xfId="8439"/>
    <cellStyle name="20% - Accent4 6 2 3 2 3 2" xfId="8440"/>
    <cellStyle name="20% - Accent4 6 2 3 2 4" xfId="8441"/>
    <cellStyle name="20% - Accent4 6 2 3 3" xfId="8442"/>
    <cellStyle name="20% - Accent4 6 2 3 3 2" xfId="8443"/>
    <cellStyle name="20% - Accent4 6 2 3 3 2 2" xfId="8444"/>
    <cellStyle name="20% - Accent4 6 2 3 3 3" xfId="8445"/>
    <cellStyle name="20% - Accent4 6 2 3 4" xfId="8446"/>
    <cellStyle name="20% - Accent4 6 2 3 4 2" xfId="8447"/>
    <cellStyle name="20% - Accent4 6 2 3 5" xfId="8448"/>
    <cellStyle name="20% - Accent4 6 2 3 5 2" xfId="8449"/>
    <cellStyle name="20% - Accent4 6 2 3 6" xfId="8450"/>
    <cellStyle name="20% - Accent4 6 2 4" xfId="8451"/>
    <cellStyle name="20% - Accent4 6 2 4 2" xfId="8452"/>
    <cellStyle name="20% - Accent4 6 2 4 2 2" xfId="8453"/>
    <cellStyle name="20% - Accent4 6 2 4 2 2 2" xfId="8454"/>
    <cellStyle name="20% - Accent4 6 2 4 2 3" xfId="8455"/>
    <cellStyle name="20% - Accent4 6 2 4 3" xfId="8456"/>
    <cellStyle name="20% - Accent4 6 2 4 3 2" xfId="8457"/>
    <cellStyle name="20% - Accent4 6 2 4 4" xfId="8458"/>
    <cellStyle name="20% - Accent4 6 2 5" xfId="8459"/>
    <cellStyle name="20% - Accent4 6 2 5 2" xfId="8460"/>
    <cellStyle name="20% - Accent4 6 2 5 2 2" xfId="8461"/>
    <cellStyle name="20% - Accent4 6 2 5 3" xfId="8462"/>
    <cellStyle name="20% - Accent4 6 2 6" xfId="8463"/>
    <cellStyle name="20% - Accent4 6 2 6 2" xfId="8464"/>
    <cellStyle name="20% - Accent4 6 2 7" xfId="8465"/>
    <cellStyle name="20% - Accent4 6 2 7 2" xfId="8466"/>
    <cellStyle name="20% - Accent4 6 2 8" xfId="8467"/>
    <cellStyle name="20% - Accent4 6 3" xfId="8468"/>
    <cellStyle name="20% - Accent4 6 3 2" xfId="8469"/>
    <cellStyle name="20% - Accent4 6 3 2 2" xfId="8470"/>
    <cellStyle name="20% - Accent4 6 3 2 2 2" xfId="8471"/>
    <cellStyle name="20% - Accent4 6 3 2 2 2 2" xfId="8472"/>
    <cellStyle name="20% - Accent4 6 3 2 2 2 2 2" xfId="8473"/>
    <cellStyle name="20% - Accent4 6 3 2 2 2 3" xfId="8474"/>
    <cellStyle name="20% - Accent4 6 3 2 2 3" xfId="8475"/>
    <cellStyle name="20% - Accent4 6 3 2 2 3 2" xfId="8476"/>
    <cellStyle name="20% - Accent4 6 3 2 2 4" xfId="8477"/>
    <cellStyle name="20% - Accent4 6 3 2 3" xfId="8478"/>
    <cellStyle name="20% - Accent4 6 3 2 3 2" xfId="8479"/>
    <cellStyle name="20% - Accent4 6 3 2 3 2 2" xfId="8480"/>
    <cellStyle name="20% - Accent4 6 3 2 3 3" xfId="8481"/>
    <cellStyle name="20% - Accent4 6 3 2 4" xfId="8482"/>
    <cellStyle name="20% - Accent4 6 3 2 4 2" xfId="8483"/>
    <cellStyle name="20% - Accent4 6 3 2 5" xfId="8484"/>
    <cellStyle name="20% - Accent4 6 3 2 5 2" xfId="8485"/>
    <cellStyle name="20% - Accent4 6 3 2 6" xfId="8486"/>
    <cellStyle name="20% - Accent4 6 3 3" xfId="8487"/>
    <cellStyle name="20% - Accent4 6 3 3 2" xfId="8488"/>
    <cellStyle name="20% - Accent4 6 3 3 2 2" xfId="8489"/>
    <cellStyle name="20% - Accent4 6 3 3 2 2 2" xfId="8490"/>
    <cellStyle name="20% - Accent4 6 3 3 2 2 2 2" xfId="8491"/>
    <cellStyle name="20% - Accent4 6 3 3 2 2 3" xfId="8492"/>
    <cellStyle name="20% - Accent4 6 3 3 2 3" xfId="8493"/>
    <cellStyle name="20% - Accent4 6 3 3 2 3 2" xfId="8494"/>
    <cellStyle name="20% - Accent4 6 3 3 2 4" xfId="8495"/>
    <cellStyle name="20% - Accent4 6 3 3 3" xfId="8496"/>
    <cellStyle name="20% - Accent4 6 3 3 3 2" xfId="8497"/>
    <cellStyle name="20% - Accent4 6 3 3 3 2 2" xfId="8498"/>
    <cellStyle name="20% - Accent4 6 3 3 3 3" xfId="8499"/>
    <cellStyle name="20% - Accent4 6 3 3 4" xfId="8500"/>
    <cellStyle name="20% - Accent4 6 3 3 4 2" xfId="8501"/>
    <cellStyle name="20% - Accent4 6 3 3 5" xfId="8502"/>
    <cellStyle name="20% - Accent4 6 3 3 5 2" xfId="8503"/>
    <cellStyle name="20% - Accent4 6 3 3 6" xfId="8504"/>
    <cellStyle name="20% - Accent4 6 3 4" xfId="8505"/>
    <cellStyle name="20% - Accent4 6 3 4 2" xfId="8506"/>
    <cellStyle name="20% - Accent4 6 3 4 2 2" xfId="8507"/>
    <cellStyle name="20% - Accent4 6 3 4 2 2 2" xfId="8508"/>
    <cellStyle name="20% - Accent4 6 3 4 2 3" xfId="8509"/>
    <cellStyle name="20% - Accent4 6 3 4 3" xfId="8510"/>
    <cellStyle name="20% - Accent4 6 3 4 3 2" xfId="8511"/>
    <cellStyle name="20% - Accent4 6 3 4 4" xfId="8512"/>
    <cellStyle name="20% - Accent4 6 3 5" xfId="8513"/>
    <cellStyle name="20% - Accent4 6 3 5 2" xfId="8514"/>
    <cellStyle name="20% - Accent4 6 3 5 2 2" xfId="8515"/>
    <cellStyle name="20% - Accent4 6 3 5 3" xfId="8516"/>
    <cellStyle name="20% - Accent4 6 3 6" xfId="8517"/>
    <cellStyle name="20% - Accent4 6 3 6 2" xfId="8518"/>
    <cellStyle name="20% - Accent4 6 3 7" xfId="8519"/>
    <cellStyle name="20% - Accent4 6 3 7 2" xfId="8520"/>
    <cellStyle name="20% - Accent4 6 3 8" xfId="8521"/>
    <cellStyle name="20% - Accent4 6 4" xfId="8522"/>
    <cellStyle name="20% - Accent4 6 4 2" xfId="8523"/>
    <cellStyle name="20% - Accent4 6 4 2 2" xfId="8524"/>
    <cellStyle name="20% - Accent4 6 4 2 2 2" xfId="8525"/>
    <cellStyle name="20% - Accent4 6 4 2 2 2 2" xfId="8526"/>
    <cellStyle name="20% - Accent4 6 4 2 2 3" xfId="8527"/>
    <cellStyle name="20% - Accent4 6 4 2 3" xfId="8528"/>
    <cellStyle name="20% - Accent4 6 4 2 3 2" xfId="8529"/>
    <cellStyle name="20% - Accent4 6 4 2 4" xfId="8530"/>
    <cellStyle name="20% - Accent4 6 4 3" xfId="8531"/>
    <cellStyle name="20% - Accent4 6 4 3 2" xfId="8532"/>
    <cellStyle name="20% - Accent4 6 4 3 2 2" xfId="8533"/>
    <cellStyle name="20% - Accent4 6 4 3 3" xfId="8534"/>
    <cellStyle name="20% - Accent4 6 4 4" xfId="8535"/>
    <cellStyle name="20% - Accent4 6 4 4 2" xfId="8536"/>
    <cellStyle name="20% - Accent4 6 4 5" xfId="8537"/>
    <cellStyle name="20% - Accent4 6 4 5 2" xfId="8538"/>
    <cellStyle name="20% - Accent4 6 4 6" xfId="8539"/>
    <cellStyle name="20% - Accent4 6 5" xfId="8540"/>
    <cellStyle name="20% - Accent4 6 5 2" xfId="8541"/>
    <cellStyle name="20% - Accent4 6 5 2 2" xfId="8542"/>
    <cellStyle name="20% - Accent4 6 5 2 2 2" xfId="8543"/>
    <cellStyle name="20% - Accent4 6 5 2 2 2 2" xfId="8544"/>
    <cellStyle name="20% - Accent4 6 5 2 2 3" xfId="8545"/>
    <cellStyle name="20% - Accent4 6 5 2 3" xfId="8546"/>
    <cellStyle name="20% - Accent4 6 5 2 3 2" xfId="8547"/>
    <cellStyle name="20% - Accent4 6 5 2 4" xfId="8548"/>
    <cellStyle name="20% - Accent4 6 5 3" xfId="8549"/>
    <cellStyle name="20% - Accent4 6 5 3 2" xfId="8550"/>
    <cellStyle name="20% - Accent4 6 5 3 2 2" xfId="8551"/>
    <cellStyle name="20% - Accent4 6 5 3 3" xfId="8552"/>
    <cellStyle name="20% - Accent4 6 5 4" xfId="8553"/>
    <cellStyle name="20% - Accent4 6 5 4 2" xfId="8554"/>
    <cellStyle name="20% - Accent4 6 5 5" xfId="8555"/>
    <cellStyle name="20% - Accent4 6 5 5 2" xfId="8556"/>
    <cellStyle name="20% - Accent4 6 5 6" xfId="8557"/>
    <cellStyle name="20% - Accent4 6 6" xfId="8558"/>
    <cellStyle name="20% - Accent4 6 6 2" xfId="8559"/>
    <cellStyle name="20% - Accent4 6 6 2 2" xfId="8560"/>
    <cellStyle name="20% - Accent4 6 6 2 2 2" xfId="8561"/>
    <cellStyle name="20% - Accent4 6 6 2 2 2 2" xfId="8562"/>
    <cellStyle name="20% - Accent4 6 6 2 2 3" xfId="8563"/>
    <cellStyle name="20% - Accent4 6 6 2 3" xfId="8564"/>
    <cellStyle name="20% - Accent4 6 6 2 3 2" xfId="8565"/>
    <cellStyle name="20% - Accent4 6 6 2 4" xfId="8566"/>
    <cellStyle name="20% - Accent4 6 6 3" xfId="8567"/>
    <cellStyle name="20% - Accent4 6 6 3 2" xfId="8568"/>
    <cellStyle name="20% - Accent4 6 6 3 2 2" xfId="8569"/>
    <cellStyle name="20% - Accent4 6 6 3 3" xfId="8570"/>
    <cellStyle name="20% - Accent4 6 6 4" xfId="8571"/>
    <cellStyle name="20% - Accent4 6 6 4 2" xfId="8572"/>
    <cellStyle name="20% - Accent4 6 6 5" xfId="8573"/>
    <cellStyle name="20% - Accent4 6 6 5 2" xfId="8574"/>
    <cellStyle name="20% - Accent4 6 6 6" xfId="8575"/>
    <cellStyle name="20% - Accent4 6 7" xfId="8576"/>
    <cellStyle name="20% - Accent4 6 7 2" xfId="8577"/>
    <cellStyle name="20% - Accent4 6 7 2 2" xfId="8578"/>
    <cellStyle name="20% - Accent4 6 7 2 2 2" xfId="8579"/>
    <cellStyle name="20% - Accent4 6 7 2 3" xfId="8580"/>
    <cellStyle name="20% - Accent4 6 7 3" xfId="8581"/>
    <cellStyle name="20% - Accent4 6 7 3 2" xfId="8582"/>
    <cellStyle name="20% - Accent4 6 7 4" xfId="8583"/>
    <cellStyle name="20% - Accent4 6 8" xfId="8584"/>
    <cellStyle name="20% - Accent4 6 8 2" xfId="8585"/>
    <cellStyle name="20% - Accent4 6 8 2 2" xfId="8586"/>
    <cellStyle name="20% - Accent4 6 8 3" xfId="8587"/>
    <cellStyle name="20% - Accent4 6 9" xfId="8588"/>
    <cellStyle name="20% - Accent4 6 9 2" xfId="8589"/>
    <cellStyle name="20% - Accent4 7" xfId="8590"/>
    <cellStyle name="20% - Accent4 7 10" xfId="8591"/>
    <cellStyle name="20% - Accent4 7 10 2" xfId="8592"/>
    <cellStyle name="20% - Accent4 7 11" xfId="8593"/>
    <cellStyle name="20% - Accent4 7 2" xfId="8594"/>
    <cellStyle name="20% - Accent4 7 2 2" xfId="8595"/>
    <cellStyle name="20% - Accent4 7 2 2 2" xfId="8596"/>
    <cellStyle name="20% - Accent4 7 2 2 2 2" xfId="8597"/>
    <cellStyle name="20% - Accent4 7 2 2 2 2 2" xfId="8598"/>
    <cellStyle name="20% - Accent4 7 2 2 2 2 2 2" xfId="8599"/>
    <cellStyle name="20% - Accent4 7 2 2 2 2 3" xfId="8600"/>
    <cellStyle name="20% - Accent4 7 2 2 2 3" xfId="8601"/>
    <cellStyle name="20% - Accent4 7 2 2 2 3 2" xfId="8602"/>
    <cellStyle name="20% - Accent4 7 2 2 2 4" xfId="8603"/>
    <cellStyle name="20% - Accent4 7 2 2 3" xfId="8604"/>
    <cellStyle name="20% - Accent4 7 2 2 3 2" xfId="8605"/>
    <cellStyle name="20% - Accent4 7 2 2 3 2 2" xfId="8606"/>
    <cellStyle name="20% - Accent4 7 2 2 3 3" xfId="8607"/>
    <cellStyle name="20% - Accent4 7 2 2 4" xfId="8608"/>
    <cellStyle name="20% - Accent4 7 2 2 4 2" xfId="8609"/>
    <cellStyle name="20% - Accent4 7 2 2 5" xfId="8610"/>
    <cellStyle name="20% - Accent4 7 2 2 5 2" xfId="8611"/>
    <cellStyle name="20% - Accent4 7 2 2 6" xfId="8612"/>
    <cellStyle name="20% - Accent4 7 2 3" xfId="8613"/>
    <cellStyle name="20% - Accent4 7 2 3 2" xfId="8614"/>
    <cellStyle name="20% - Accent4 7 2 3 2 2" xfId="8615"/>
    <cellStyle name="20% - Accent4 7 2 3 2 2 2" xfId="8616"/>
    <cellStyle name="20% - Accent4 7 2 3 2 2 2 2" xfId="8617"/>
    <cellStyle name="20% - Accent4 7 2 3 2 2 3" xfId="8618"/>
    <cellStyle name="20% - Accent4 7 2 3 2 3" xfId="8619"/>
    <cellStyle name="20% - Accent4 7 2 3 2 3 2" xfId="8620"/>
    <cellStyle name="20% - Accent4 7 2 3 2 4" xfId="8621"/>
    <cellStyle name="20% - Accent4 7 2 3 3" xfId="8622"/>
    <cellStyle name="20% - Accent4 7 2 3 3 2" xfId="8623"/>
    <cellStyle name="20% - Accent4 7 2 3 3 2 2" xfId="8624"/>
    <cellStyle name="20% - Accent4 7 2 3 3 3" xfId="8625"/>
    <cellStyle name="20% - Accent4 7 2 3 4" xfId="8626"/>
    <cellStyle name="20% - Accent4 7 2 3 4 2" xfId="8627"/>
    <cellStyle name="20% - Accent4 7 2 3 5" xfId="8628"/>
    <cellStyle name="20% - Accent4 7 2 3 5 2" xfId="8629"/>
    <cellStyle name="20% - Accent4 7 2 3 6" xfId="8630"/>
    <cellStyle name="20% - Accent4 7 2 4" xfId="8631"/>
    <cellStyle name="20% - Accent4 7 2 4 2" xfId="8632"/>
    <cellStyle name="20% - Accent4 7 2 4 2 2" xfId="8633"/>
    <cellStyle name="20% - Accent4 7 2 4 2 2 2" xfId="8634"/>
    <cellStyle name="20% - Accent4 7 2 4 2 3" xfId="8635"/>
    <cellStyle name="20% - Accent4 7 2 4 3" xfId="8636"/>
    <cellStyle name="20% - Accent4 7 2 4 3 2" xfId="8637"/>
    <cellStyle name="20% - Accent4 7 2 4 4" xfId="8638"/>
    <cellStyle name="20% - Accent4 7 2 5" xfId="8639"/>
    <cellStyle name="20% - Accent4 7 2 5 2" xfId="8640"/>
    <cellStyle name="20% - Accent4 7 2 5 2 2" xfId="8641"/>
    <cellStyle name="20% - Accent4 7 2 5 3" xfId="8642"/>
    <cellStyle name="20% - Accent4 7 2 6" xfId="8643"/>
    <cellStyle name="20% - Accent4 7 2 6 2" xfId="8644"/>
    <cellStyle name="20% - Accent4 7 2 7" xfId="8645"/>
    <cellStyle name="20% - Accent4 7 2 7 2" xfId="8646"/>
    <cellStyle name="20% - Accent4 7 2 8" xfId="8647"/>
    <cellStyle name="20% - Accent4 7 3" xfId="8648"/>
    <cellStyle name="20% - Accent4 7 3 2" xfId="8649"/>
    <cellStyle name="20% - Accent4 7 3 2 2" xfId="8650"/>
    <cellStyle name="20% - Accent4 7 3 2 2 2" xfId="8651"/>
    <cellStyle name="20% - Accent4 7 3 2 2 2 2" xfId="8652"/>
    <cellStyle name="20% - Accent4 7 3 2 2 2 2 2" xfId="8653"/>
    <cellStyle name="20% - Accent4 7 3 2 2 2 3" xfId="8654"/>
    <cellStyle name="20% - Accent4 7 3 2 2 3" xfId="8655"/>
    <cellStyle name="20% - Accent4 7 3 2 2 3 2" xfId="8656"/>
    <cellStyle name="20% - Accent4 7 3 2 2 4" xfId="8657"/>
    <cellStyle name="20% - Accent4 7 3 2 3" xfId="8658"/>
    <cellStyle name="20% - Accent4 7 3 2 3 2" xfId="8659"/>
    <cellStyle name="20% - Accent4 7 3 2 3 2 2" xfId="8660"/>
    <cellStyle name="20% - Accent4 7 3 2 3 3" xfId="8661"/>
    <cellStyle name="20% - Accent4 7 3 2 4" xfId="8662"/>
    <cellStyle name="20% - Accent4 7 3 2 4 2" xfId="8663"/>
    <cellStyle name="20% - Accent4 7 3 2 5" xfId="8664"/>
    <cellStyle name="20% - Accent4 7 3 2 5 2" xfId="8665"/>
    <cellStyle name="20% - Accent4 7 3 2 6" xfId="8666"/>
    <cellStyle name="20% - Accent4 7 3 3" xfId="8667"/>
    <cellStyle name="20% - Accent4 7 3 3 2" xfId="8668"/>
    <cellStyle name="20% - Accent4 7 3 3 2 2" xfId="8669"/>
    <cellStyle name="20% - Accent4 7 3 3 2 2 2" xfId="8670"/>
    <cellStyle name="20% - Accent4 7 3 3 2 2 2 2" xfId="8671"/>
    <cellStyle name="20% - Accent4 7 3 3 2 2 3" xfId="8672"/>
    <cellStyle name="20% - Accent4 7 3 3 2 3" xfId="8673"/>
    <cellStyle name="20% - Accent4 7 3 3 2 3 2" xfId="8674"/>
    <cellStyle name="20% - Accent4 7 3 3 2 4" xfId="8675"/>
    <cellStyle name="20% - Accent4 7 3 3 3" xfId="8676"/>
    <cellStyle name="20% - Accent4 7 3 3 3 2" xfId="8677"/>
    <cellStyle name="20% - Accent4 7 3 3 3 2 2" xfId="8678"/>
    <cellStyle name="20% - Accent4 7 3 3 3 3" xfId="8679"/>
    <cellStyle name="20% - Accent4 7 3 3 4" xfId="8680"/>
    <cellStyle name="20% - Accent4 7 3 3 4 2" xfId="8681"/>
    <cellStyle name="20% - Accent4 7 3 3 5" xfId="8682"/>
    <cellStyle name="20% - Accent4 7 3 3 5 2" xfId="8683"/>
    <cellStyle name="20% - Accent4 7 3 3 6" xfId="8684"/>
    <cellStyle name="20% - Accent4 7 3 4" xfId="8685"/>
    <cellStyle name="20% - Accent4 7 3 4 2" xfId="8686"/>
    <cellStyle name="20% - Accent4 7 3 4 2 2" xfId="8687"/>
    <cellStyle name="20% - Accent4 7 3 4 2 2 2" xfId="8688"/>
    <cellStyle name="20% - Accent4 7 3 4 2 3" xfId="8689"/>
    <cellStyle name="20% - Accent4 7 3 4 3" xfId="8690"/>
    <cellStyle name="20% - Accent4 7 3 4 3 2" xfId="8691"/>
    <cellStyle name="20% - Accent4 7 3 4 4" xfId="8692"/>
    <cellStyle name="20% - Accent4 7 3 5" xfId="8693"/>
    <cellStyle name="20% - Accent4 7 3 5 2" xfId="8694"/>
    <cellStyle name="20% - Accent4 7 3 5 2 2" xfId="8695"/>
    <cellStyle name="20% - Accent4 7 3 5 3" xfId="8696"/>
    <cellStyle name="20% - Accent4 7 3 6" xfId="8697"/>
    <cellStyle name="20% - Accent4 7 3 6 2" xfId="8698"/>
    <cellStyle name="20% - Accent4 7 3 7" xfId="8699"/>
    <cellStyle name="20% - Accent4 7 3 7 2" xfId="8700"/>
    <cellStyle name="20% - Accent4 7 3 8" xfId="8701"/>
    <cellStyle name="20% - Accent4 7 4" xfId="8702"/>
    <cellStyle name="20% - Accent4 7 4 2" xfId="8703"/>
    <cellStyle name="20% - Accent4 7 4 2 2" xfId="8704"/>
    <cellStyle name="20% - Accent4 7 4 2 2 2" xfId="8705"/>
    <cellStyle name="20% - Accent4 7 4 2 2 2 2" xfId="8706"/>
    <cellStyle name="20% - Accent4 7 4 2 2 3" xfId="8707"/>
    <cellStyle name="20% - Accent4 7 4 2 3" xfId="8708"/>
    <cellStyle name="20% - Accent4 7 4 2 3 2" xfId="8709"/>
    <cellStyle name="20% - Accent4 7 4 2 4" xfId="8710"/>
    <cellStyle name="20% - Accent4 7 4 3" xfId="8711"/>
    <cellStyle name="20% - Accent4 7 4 3 2" xfId="8712"/>
    <cellStyle name="20% - Accent4 7 4 3 2 2" xfId="8713"/>
    <cellStyle name="20% - Accent4 7 4 3 3" xfId="8714"/>
    <cellStyle name="20% - Accent4 7 4 4" xfId="8715"/>
    <cellStyle name="20% - Accent4 7 4 4 2" xfId="8716"/>
    <cellStyle name="20% - Accent4 7 4 5" xfId="8717"/>
    <cellStyle name="20% - Accent4 7 4 5 2" xfId="8718"/>
    <cellStyle name="20% - Accent4 7 4 6" xfId="8719"/>
    <cellStyle name="20% - Accent4 7 5" xfId="8720"/>
    <cellStyle name="20% - Accent4 7 5 2" xfId="8721"/>
    <cellStyle name="20% - Accent4 7 5 2 2" xfId="8722"/>
    <cellStyle name="20% - Accent4 7 5 2 2 2" xfId="8723"/>
    <cellStyle name="20% - Accent4 7 5 2 2 2 2" xfId="8724"/>
    <cellStyle name="20% - Accent4 7 5 2 2 3" xfId="8725"/>
    <cellStyle name="20% - Accent4 7 5 2 3" xfId="8726"/>
    <cellStyle name="20% - Accent4 7 5 2 3 2" xfId="8727"/>
    <cellStyle name="20% - Accent4 7 5 2 4" xfId="8728"/>
    <cellStyle name="20% - Accent4 7 5 3" xfId="8729"/>
    <cellStyle name="20% - Accent4 7 5 3 2" xfId="8730"/>
    <cellStyle name="20% - Accent4 7 5 3 2 2" xfId="8731"/>
    <cellStyle name="20% - Accent4 7 5 3 3" xfId="8732"/>
    <cellStyle name="20% - Accent4 7 5 4" xfId="8733"/>
    <cellStyle name="20% - Accent4 7 5 4 2" xfId="8734"/>
    <cellStyle name="20% - Accent4 7 5 5" xfId="8735"/>
    <cellStyle name="20% - Accent4 7 5 5 2" xfId="8736"/>
    <cellStyle name="20% - Accent4 7 5 6" xfId="8737"/>
    <cellStyle name="20% - Accent4 7 6" xfId="8738"/>
    <cellStyle name="20% - Accent4 7 6 2" xfId="8739"/>
    <cellStyle name="20% - Accent4 7 6 2 2" xfId="8740"/>
    <cellStyle name="20% - Accent4 7 6 2 2 2" xfId="8741"/>
    <cellStyle name="20% - Accent4 7 6 2 2 2 2" xfId="8742"/>
    <cellStyle name="20% - Accent4 7 6 2 2 3" xfId="8743"/>
    <cellStyle name="20% - Accent4 7 6 2 3" xfId="8744"/>
    <cellStyle name="20% - Accent4 7 6 2 3 2" xfId="8745"/>
    <cellStyle name="20% - Accent4 7 6 2 4" xfId="8746"/>
    <cellStyle name="20% - Accent4 7 6 3" xfId="8747"/>
    <cellStyle name="20% - Accent4 7 6 3 2" xfId="8748"/>
    <cellStyle name="20% - Accent4 7 6 3 2 2" xfId="8749"/>
    <cellStyle name="20% - Accent4 7 6 3 3" xfId="8750"/>
    <cellStyle name="20% - Accent4 7 6 4" xfId="8751"/>
    <cellStyle name="20% - Accent4 7 6 4 2" xfId="8752"/>
    <cellStyle name="20% - Accent4 7 6 5" xfId="8753"/>
    <cellStyle name="20% - Accent4 7 6 5 2" xfId="8754"/>
    <cellStyle name="20% - Accent4 7 6 6" xfId="8755"/>
    <cellStyle name="20% - Accent4 7 7" xfId="8756"/>
    <cellStyle name="20% - Accent4 7 7 2" xfId="8757"/>
    <cellStyle name="20% - Accent4 7 7 2 2" xfId="8758"/>
    <cellStyle name="20% - Accent4 7 7 2 2 2" xfId="8759"/>
    <cellStyle name="20% - Accent4 7 7 2 3" xfId="8760"/>
    <cellStyle name="20% - Accent4 7 7 3" xfId="8761"/>
    <cellStyle name="20% - Accent4 7 7 3 2" xfId="8762"/>
    <cellStyle name="20% - Accent4 7 7 4" xfId="8763"/>
    <cellStyle name="20% - Accent4 7 8" xfId="8764"/>
    <cellStyle name="20% - Accent4 7 8 2" xfId="8765"/>
    <cellStyle name="20% - Accent4 7 8 2 2" xfId="8766"/>
    <cellStyle name="20% - Accent4 7 8 3" xfId="8767"/>
    <cellStyle name="20% - Accent4 7 9" xfId="8768"/>
    <cellStyle name="20% - Accent4 7 9 2" xfId="8769"/>
    <cellStyle name="20% - Accent4 8" xfId="8770"/>
    <cellStyle name="20% - Accent4 8 2" xfId="8771"/>
    <cellStyle name="20% - Accent4 8 2 2" xfId="8772"/>
    <cellStyle name="20% - Accent4 8 2 2 2" xfId="8773"/>
    <cellStyle name="20% - Accent4 8 2 2 2 2" xfId="8774"/>
    <cellStyle name="20% - Accent4 8 2 2 2 2 2" xfId="8775"/>
    <cellStyle name="20% - Accent4 8 2 2 2 3" xfId="8776"/>
    <cellStyle name="20% - Accent4 8 2 2 3" xfId="8777"/>
    <cellStyle name="20% - Accent4 8 2 2 3 2" xfId="8778"/>
    <cellStyle name="20% - Accent4 8 2 2 4" xfId="8779"/>
    <cellStyle name="20% - Accent4 8 2 3" xfId="8780"/>
    <cellStyle name="20% - Accent4 8 2 3 2" xfId="8781"/>
    <cellStyle name="20% - Accent4 8 2 3 2 2" xfId="8782"/>
    <cellStyle name="20% - Accent4 8 2 3 3" xfId="8783"/>
    <cellStyle name="20% - Accent4 8 2 4" xfId="8784"/>
    <cellStyle name="20% - Accent4 8 2 4 2" xfId="8785"/>
    <cellStyle name="20% - Accent4 8 2 5" xfId="8786"/>
    <cellStyle name="20% - Accent4 8 2 5 2" xfId="8787"/>
    <cellStyle name="20% - Accent4 8 2 6" xfId="8788"/>
    <cellStyle name="20% - Accent4 8 3" xfId="8789"/>
    <cellStyle name="20% - Accent4 8 3 2" xfId="8790"/>
    <cellStyle name="20% - Accent4 8 3 2 2" xfId="8791"/>
    <cellStyle name="20% - Accent4 8 3 2 2 2" xfId="8792"/>
    <cellStyle name="20% - Accent4 8 3 2 2 2 2" xfId="8793"/>
    <cellStyle name="20% - Accent4 8 3 2 2 3" xfId="8794"/>
    <cellStyle name="20% - Accent4 8 3 2 3" xfId="8795"/>
    <cellStyle name="20% - Accent4 8 3 2 3 2" xfId="8796"/>
    <cellStyle name="20% - Accent4 8 3 2 4" xfId="8797"/>
    <cellStyle name="20% - Accent4 8 3 3" xfId="8798"/>
    <cellStyle name="20% - Accent4 8 3 3 2" xfId="8799"/>
    <cellStyle name="20% - Accent4 8 3 3 2 2" xfId="8800"/>
    <cellStyle name="20% - Accent4 8 3 3 3" xfId="8801"/>
    <cellStyle name="20% - Accent4 8 3 4" xfId="8802"/>
    <cellStyle name="20% - Accent4 8 3 4 2" xfId="8803"/>
    <cellStyle name="20% - Accent4 8 3 5" xfId="8804"/>
    <cellStyle name="20% - Accent4 8 3 5 2" xfId="8805"/>
    <cellStyle name="20% - Accent4 8 3 6" xfId="8806"/>
    <cellStyle name="20% - Accent4 8 4" xfId="8807"/>
    <cellStyle name="20% - Accent4 8 4 2" xfId="8808"/>
    <cellStyle name="20% - Accent4 8 4 2 2" xfId="8809"/>
    <cellStyle name="20% - Accent4 8 4 2 2 2" xfId="8810"/>
    <cellStyle name="20% - Accent4 8 4 2 3" xfId="8811"/>
    <cellStyle name="20% - Accent4 8 4 3" xfId="8812"/>
    <cellStyle name="20% - Accent4 8 4 3 2" xfId="8813"/>
    <cellStyle name="20% - Accent4 8 4 4" xfId="8814"/>
    <cellStyle name="20% - Accent4 8 5" xfId="8815"/>
    <cellStyle name="20% - Accent4 8 5 2" xfId="8816"/>
    <cellStyle name="20% - Accent4 8 5 2 2" xfId="8817"/>
    <cellStyle name="20% - Accent4 8 5 3" xfId="8818"/>
    <cellStyle name="20% - Accent4 8 6" xfId="8819"/>
    <cellStyle name="20% - Accent4 8 6 2" xfId="8820"/>
    <cellStyle name="20% - Accent4 8 7" xfId="8821"/>
    <cellStyle name="20% - Accent4 8 7 2" xfId="8822"/>
    <cellStyle name="20% - Accent4 8 8" xfId="8823"/>
    <cellStyle name="20% - Accent4 9" xfId="8824"/>
    <cellStyle name="20% - Accent4 9 2" xfId="8825"/>
    <cellStyle name="20% - Accent4 9 2 2" xfId="8826"/>
    <cellStyle name="20% - Accent4 9 2 2 2" xfId="8827"/>
    <cellStyle name="20% - Accent4 9 2 2 2 2" xfId="8828"/>
    <cellStyle name="20% - Accent4 9 2 2 2 2 2" xfId="8829"/>
    <cellStyle name="20% - Accent4 9 2 2 2 3" xfId="8830"/>
    <cellStyle name="20% - Accent4 9 2 2 3" xfId="8831"/>
    <cellStyle name="20% - Accent4 9 2 2 3 2" xfId="8832"/>
    <cellStyle name="20% - Accent4 9 2 2 4" xfId="8833"/>
    <cellStyle name="20% - Accent4 9 2 3" xfId="8834"/>
    <cellStyle name="20% - Accent4 9 2 3 2" xfId="8835"/>
    <cellStyle name="20% - Accent4 9 2 3 2 2" xfId="8836"/>
    <cellStyle name="20% - Accent4 9 2 3 3" xfId="8837"/>
    <cellStyle name="20% - Accent4 9 2 4" xfId="8838"/>
    <cellStyle name="20% - Accent4 9 2 4 2" xfId="8839"/>
    <cellStyle name="20% - Accent4 9 2 5" xfId="8840"/>
    <cellStyle name="20% - Accent4 9 2 5 2" xfId="8841"/>
    <cellStyle name="20% - Accent4 9 2 6" xfId="8842"/>
    <cellStyle name="20% - Accent4 9 3" xfId="8843"/>
    <cellStyle name="20% - Accent4 9 3 2" xfId="8844"/>
    <cellStyle name="20% - Accent4 9 3 2 2" xfId="8845"/>
    <cellStyle name="20% - Accent4 9 3 2 2 2" xfId="8846"/>
    <cellStyle name="20% - Accent4 9 3 2 2 2 2" xfId="8847"/>
    <cellStyle name="20% - Accent4 9 3 2 2 3" xfId="8848"/>
    <cellStyle name="20% - Accent4 9 3 2 3" xfId="8849"/>
    <cellStyle name="20% - Accent4 9 3 2 3 2" xfId="8850"/>
    <cellStyle name="20% - Accent4 9 3 2 4" xfId="8851"/>
    <cellStyle name="20% - Accent4 9 3 3" xfId="8852"/>
    <cellStyle name="20% - Accent4 9 3 3 2" xfId="8853"/>
    <cellStyle name="20% - Accent4 9 3 3 2 2" xfId="8854"/>
    <cellStyle name="20% - Accent4 9 3 3 3" xfId="8855"/>
    <cellStyle name="20% - Accent4 9 3 4" xfId="8856"/>
    <cellStyle name="20% - Accent4 9 3 4 2" xfId="8857"/>
    <cellStyle name="20% - Accent4 9 3 5" xfId="8858"/>
    <cellStyle name="20% - Accent4 9 3 5 2" xfId="8859"/>
    <cellStyle name="20% - Accent4 9 3 6" xfId="8860"/>
    <cellStyle name="20% - Accent4 9 4" xfId="8861"/>
    <cellStyle name="20% - Accent4 9 4 2" xfId="8862"/>
    <cellStyle name="20% - Accent4 9 4 2 2" xfId="8863"/>
    <cellStyle name="20% - Accent4 9 4 2 2 2" xfId="8864"/>
    <cellStyle name="20% - Accent4 9 4 2 3" xfId="8865"/>
    <cellStyle name="20% - Accent4 9 4 3" xfId="8866"/>
    <cellStyle name="20% - Accent4 9 4 3 2" xfId="8867"/>
    <cellStyle name="20% - Accent4 9 4 4" xfId="8868"/>
    <cellStyle name="20% - Accent4 9 5" xfId="8869"/>
    <cellStyle name="20% - Accent4 9 5 2" xfId="8870"/>
    <cellStyle name="20% - Accent4 9 5 2 2" xfId="8871"/>
    <cellStyle name="20% - Accent4 9 5 3" xfId="8872"/>
    <cellStyle name="20% - Accent4 9 6" xfId="8873"/>
    <cellStyle name="20% - Accent4 9 6 2" xfId="8874"/>
    <cellStyle name="20% - Accent4 9 7" xfId="8875"/>
    <cellStyle name="20% - Accent4 9 7 2" xfId="8876"/>
    <cellStyle name="20% - Accent4 9 8" xfId="8877"/>
    <cellStyle name="20% - Accent5 10" xfId="8878"/>
    <cellStyle name="20% - Accent5 10 2" xfId="8879"/>
    <cellStyle name="20% - Accent5 10 2 2" xfId="8880"/>
    <cellStyle name="20% - Accent5 10 2 2 2" xfId="8881"/>
    <cellStyle name="20% - Accent5 10 2 2 2 2" xfId="8882"/>
    <cellStyle name="20% - Accent5 10 2 2 3" xfId="8883"/>
    <cellStyle name="20% - Accent5 10 2 3" xfId="8884"/>
    <cellStyle name="20% - Accent5 10 2 3 2" xfId="8885"/>
    <cellStyle name="20% - Accent5 10 2 4" xfId="8886"/>
    <cellStyle name="20% - Accent5 10 3" xfId="8887"/>
    <cellStyle name="20% - Accent5 10 3 2" xfId="8888"/>
    <cellStyle name="20% - Accent5 10 3 2 2" xfId="8889"/>
    <cellStyle name="20% - Accent5 10 3 3" xfId="8890"/>
    <cellStyle name="20% - Accent5 10 4" xfId="8891"/>
    <cellStyle name="20% - Accent5 10 4 2" xfId="8892"/>
    <cellStyle name="20% - Accent5 10 5" xfId="8893"/>
    <cellStyle name="20% - Accent5 10 5 2" xfId="8894"/>
    <cellStyle name="20% - Accent5 10 6" xfId="8895"/>
    <cellStyle name="20% - Accent5 11" xfId="8896"/>
    <cellStyle name="20% - Accent5 11 2" xfId="8897"/>
    <cellStyle name="20% - Accent5 11 2 2" xfId="8898"/>
    <cellStyle name="20% - Accent5 11 2 2 2" xfId="8899"/>
    <cellStyle name="20% - Accent5 11 2 2 2 2" xfId="8900"/>
    <cellStyle name="20% - Accent5 11 2 2 3" xfId="8901"/>
    <cellStyle name="20% - Accent5 11 2 3" xfId="8902"/>
    <cellStyle name="20% - Accent5 11 2 3 2" xfId="8903"/>
    <cellStyle name="20% - Accent5 11 2 4" xfId="8904"/>
    <cellStyle name="20% - Accent5 11 3" xfId="8905"/>
    <cellStyle name="20% - Accent5 11 3 2" xfId="8906"/>
    <cellStyle name="20% - Accent5 11 3 2 2" xfId="8907"/>
    <cellStyle name="20% - Accent5 11 3 3" xfId="8908"/>
    <cellStyle name="20% - Accent5 11 4" xfId="8909"/>
    <cellStyle name="20% - Accent5 11 4 2" xfId="8910"/>
    <cellStyle name="20% - Accent5 11 5" xfId="8911"/>
    <cellStyle name="20% - Accent5 11 5 2" xfId="8912"/>
    <cellStyle name="20% - Accent5 11 6" xfId="8913"/>
    <cellStyle name="20% - Accent5 12" xfId="8914"/>
    <cellStyle name="20% - Accent5 12 2" xfId="8915"/>
    <cellStyle name="20% - Accent5 12 2 2" xfId="8916"/>
    <cellStyle name="20% - Accent5 12 2 2 2" xfId="8917"/>
    <cellStyle name="20% - Accent5 12 2 2 2 2" xfId="8918"/>
    <cellStyle name="20% - Accent5 12 2 2 3" xfId="8919"/>
    <cellStyle name="20% - Accent5 12 2 3" xfId="8920"/>
    <cellStyle name="20% - Accent5 12 2 3 2" xfId="8921"/>
    <cellStyle name="20% - Accent5 12 2 4" xfId="8922"/>
    <cellStyle name="20% - Accent5 12 3" xfId="8923"/>
    <cellStyle name="20% - Accent5 12 3 2" xfId="8924"/>
    <cellStyle name="20% - Accent5 12 3 2 2" xfId="8925"/>
    <cellStyle name="20% - Accent5 12 3 3" xfId="8926"/>
    <cellStyle name="20% - Accent5 12 4" xfId="8927"/>
    <cellStyle name="20% - Accent5 12 4 2" xfId="8928"/>
    <cellStyle name="20% - Accent5 12 5" xfId="8929"/>
    <cellStyle name="20% - Accent5 12 5 2" xfId="8930"/>
    <cellStyle name="20% - Accent5 12 6" xfId="8931"/>
    <cellStyle name="20% - Accent5 13" xfId="8932"/>
    <cellStyle name="20% - Accent5 13 2" xfId="8933"/>
    <cellStyle name="20% - Accent5 13 2 2" xfId="8934"/>
    <cellStyle name="20% - Accent5 13 2 2 2" xfId="8935"/>
    <cellStyle name="20% - Accent5 13 2 2 2 2" xfId="8936"/>
    <cellStyle name="20% - Accent5 13 2 2 3" xfId="8937"/>
    <cellStyle name="20% - Accent5 13 2 3" xfId="8938"/>
    <cellStyle name="20% - Accent5 13 2 3 2" xfId="8939"/>
    <cellStyle name="20% - Accent5 13 2 4" xfId="8940"/>
    <cellStyle name="20% - Accent5 13 3" xfId="8941"/>
    <cellStyle name="20% - Accent5 13 3 2" xfId="8942"/>
    <cellStyle name="20% - Accent5 13 3 2 2" xfId="8943"/>
    <cellStyle name="20% - Accent5 13 3 3" xfId="8944"/>
    <cellStyle name="20% - Accent5 13 4" xfId="8945"/>
    <cellStyle name="20% - Accent5 13 4 2" xfId="8946"/>
    <cellStyle name="20% - Accent5 13 5" xfId="8947"/>
    <cellStyle name="20% - Accent5 13 5 2" xfId="8948"/>
    <cellStyle name="20% - Accent5 13 6" xfId="8949"/>
    <cellStyle name="20% - Accent5 14" xfId="8950"/>
    <cellStyle name="20% - Accent5 14 2" xfId="8951"/>
    <cellStyle name="20% - Accent5 14 2 2" xfId="8952"/>
    <cellStyle name="20% - Accent5 14 2 2 2" xfId="8953"/>
    <cellStyle name="20% - Accent5 14 2 3" xfId="8954"/>
    <cellStyle name="20% - Accent5 14 3" xfId="8955"/>
    <cellStyle name="20% - Accent5 14 3 2" xfId="8956"/>
    <cellStyle name="20% - Accent5 14 4" xfId="8957"/>
    <cellStyle name="20% - Accent5 15" xfId="8958"/>
    <cellStyle name="20% - Accent5 15 2" xfId="8959"/>
    <cellStyle name="20% - Accent5 15 2 2" xfId="8960"/>
    <cellStyle name="20% - Accent5 15 3" xfId="8961"/>
    <cellStyle name="20% - Accent5 16" xfId="8962"/>
    <cellStyle name="20% - Accent5 16 2" xfId="8963"/>
    <cellStyle name="20% - Accent5 17" xfId="8964"/>
    <cellStyle name="20% - Accent5 17 2" xfId="8965"/>
    <cellStyle name="20% - Accent5 18" xfId="8966"/>
    <cellStyle name="20% - Accent5 2" xfId="8967"/>
    <cellStyle name="20% - Accent5 2 2" xfId="8968"/>
    <cellStyle name="20% - Accent5 3" xfId="8969"/>
    <cellStyle name="20% - Accent5 3 10" xfId="8970"/>
    <cellStyle name="20% - Accent5 3 10 2" xfId="8971"/>
    <cellStyle name="20% - Accent5 3 10 2 2" xfId="8972"/>
    <cellStyle name="20% - Accent5 3 10 2 2 2" xfId="8973"/>
    <cellStyle name="20% - Accent5 3 10 2 2 2 2" xfId="8974"/>
    <cellStyle name="20% - Accent5 3 10 2 2 3" xfId="8975"/>
    <cellStyle name="20% - Accent5 3 10 2 3" xfId="8976"/>
    <cellStyle name="20% - Accent5 3 10 2 3 2" xfId="8977"/>
    <cellStyle name="20% - Accent5 3 10 2 4" xfId="8978"/>
    <cellStyle name="20% - Accent5 3 10 3" xfId="8979"/>
    <cellStyle name="20% - Accent5 3 10 3 2" xfId="8980"/>
    <cellStyle name="20% - Accent5 3 10 3 2 2" xfId="8981"/>
    <cellStyle name="20% - Accent5 3 10 3 3" xfId="8982"/>
    <cellStyle name="20% - Accent5 3 10 4" xfId="8983"/>
    <cellStyle name="20% - Accent5 3 10 4 2" xfId="8984"/>
    <cellStyle name="20% - Accent5 3 10 5" xfId="8985"/>
    <cellStyle name="20% - Accent5 3 10 5 2" xfId="8986"/>
    <cellStyle name="20% - Accent5 3 10 6" xfId="8987"/>
    <cellStyle name="20% - Accent5 3 11" xfId="8988"/>
    <cellStyle name="20% - Accent5 3 11 2" xfId="8989"/>
    <cellStyle name="20% - Accent5 3 11 2 2" xfId="8990"/>
    <cellStyle name="20% - Accent5 3 11 2 2 2" xfId="8991"/>
    <cellStyle name="20% - Accent5 3 11 2 2 2 2" xfId="8992"/>
    <cellStyle name="20% - Accent5 3 11 2 2 3" xfId="8993"/>
    <cellStyle name="20% - Accent5 3 11 2 3" xfId="8994"/>
    <cellStyle name="20% - Accent5 3 11 2 3 2" xfId="8995"/>
    <cellStyle name="20% - Accent5 3 11 2 4" xfId="8996"/>
    <cellStyle name="20% - Accent5 3 11 3" xfId="8997"/>
    <cellStyle name="20% - Accent5 3 11 3 2" xfId="8998"/>
    <cellStyle name="20% - Accent5 3 11 3 2 2" xfId="8999"/>
    <cellStyle name="20% - Accent5 3 11 3 3" xfId="9000"/>
    <cellStyle name="20% - Accent5 3 11 4" xfId="9001"/>
    <cellStyle name="20% - Accent5 3 11 4 2" xfId="9002"/>
    <cellStyle name="20% - Accent5 3 11 5" xfId="9003"/>
    <cellStyle name="20% - Accent5 3 11 5 2" xfId="9004"/>
    <cellStyle name="20% - Accent5 3 11 6" xfId="9005"/>
    <cellStyle name="20% - Accent5 3 12" xfId="9006"/>
    <cellStyle name="20% - Accent5 3 12 2" xfId="9007"/>
    <cellStyle name="20% - Accent5 3 12 2 2" xfId="9008"/>
    <cellStyle name="20% - Accent5 3 12 2 2 2" xfId="9009"/>
    <cellStyle name="20% - Accent5 3 12 2 3" xfId="9010"/>
    <cellStyle name="20% - Accent5 3 12 3" xfId="9011"/>
    <cellStyle name="20% - Accent5 3 12 3 2" xfId="9012"/>
    <cellStyle name="20% - Accent5 3 12 4" xfId="9013"/>
    <cellStyle name="20% - Accent5 3 13" xfId="9014"/>
    <cellStyle name="20% - Accent5 3 13 2" xfId="9015"/>
    <cellStyle name="20% - Accent5 3 13 2 2" xfId="9016"/>
    <cellStyle name="20% - Accent5 3 13 3" xfId="9017"/>
    <cellStyle name="20% - Accent5 3 13 4" xfId="9018"/>
    <cellStyle name="20% - Accent5 3 14" xfId="9019"/>
    <cellStyle name="20% - Accent5 3 14 2" xfId="9020"/>
    <cellStyle name="20% - Accent5 3 15" xfId="9021"/>
    <cellStyle name="20% - Accent5 3 15 2" xfId="9022"/>
    <cellStyle name="20% - Accent5 3 16" xfId="9023"/>
    <cellStyle name="20% - Accent5 3 2" xfId="9024"/>
    <cellStyle name="20% - Accent5 3 2 10" xfId="9025"/>
    <cellStyle name="20% - Accent5 3 2 10 2" xfId="9026"/>
    <cellStyle name="20% - Accent5 3 2 10 2 2" xfId="9027"/>
    <cellStyle name="20% - Accent5 3 2 10 2 2 2" xfId="9028"/>
    <cellStyle name="20% - Accent5 3 2 10 2 2 2 2" xfId="9029"/>
    <cellStyle name="20% - Accent5 3 2 10 2 2 3" xfId="9030"/>
    <cellStyle name="20% - Accent5 3 2 10 2 3" xfId="9031"/>
    <cellStyle name="20% - Accent5 3 2 10 2 3 2" xfId="9032"/>
    <cellStyle name="20% - Accent5 3 2 10 2 4" xfId="9033"/>
    <cellStyle name="20% - Accent5 3 2 10 3" xfId="9034"/>
    <cellStyle name="20% - Accent5 3 2 10 3 2" xfId="9035"/>
    <cellStyle name="20% - Accent5 3 2 10 3 2 2" xfId="9036"/>
    <cellStyle name="20% - Accent5 3 2 10 3 3" xfId="9037"/>
    <cellStyle name="20% - Accent5 3 2 10 4" xfId="9038"/>
    <cellStyle name="20% - Accent5 3 2 10 4 2" xfId="9039"/>
    <cellStyle name="20% - Accent5 3 2 10 5" xfId="9040"/>
    <cellStyle name="20% - Accent5 3 2 10 5 2" xfId="9041"/>
    <cellStyle name="20% - Accent5 3 2 10 6" xfId="9042"/>
    <cellStyle name="20% - Accent5 3 2 11" xfId="9043"/>
    <cellStyle name="20% - Accent5 3 2 11 2" xfId="9044"/>
    <cellStyle name="20% - Accent5 3 2 11 2 2" xfId="9045"/>
    <cellStyle name="20% - Accent5 3 2 11 2 2 2" xfId="9046"/>
    <cellStyle name="20% - Accent5 3 2 11 2 3" xfId="9047"/>
    <cellStyle name="20% - Accent5 3 2 11 3" xfId="9048"/>
    <cellStyle name="20% - Accent5 3 2 11 3 2" xfId="9049"/>
    <cellStyle name="20% - Accent5 3 2 11 4" xfId="9050"/>
    <cellStyle name="20% - Accent5 3 2 12" xfId="9051"/>
    <cellStyle name="20% - Accent5 3 2 12 2" xfId="9052"/>
    <cellStyle name="20% - Accent5 3 2 12 2 2" xfId="9053"/>
    <cellStyle name="20% - Accent5 3 2 12 3" xfId="9054"/>
    <cellStyle name="20% - Accent5 3 2 13" xfId="9055"/>
    <cellStyle name="20% - Accent5 3 2 13 2" xfId="9056"/>
    <cellStyle name="20% - Accent5 3 2 14" xfId="9057"/>
    <cellStyle name="20% - Accent5 3 2 14 2" xfId="9058"/>
    <cellStyle name="20% - Accent5 3 2 15" xfId="9059"/>
    <cellStyle name="20% - Accent5 3 2 2" xfId="9060"/>
    <cellStyle name="20% - Accent5 3 2 2 10" xfId="9061"/>
    <cellStyle name="20% - Accent5 3 2 2 10 2" xfId="9062"/>
    <cellStyle name="20% - Accent5 3 2 2 11" xfId="9063"/>
    <cellStyle name="20% - Accent5 3 2 2 2" xfId="9064"/>
    <cellStyle name="20% - Accent5 3 2 2 2 2" xfId="9065"/>
    <cellStyle name="20% - Accent5 3 2 2 2 2 2" xfId="9066"/>
    <cellStyle name="20% - Accent5 3 2 2 2 2 2 2" xfId="9067"/>
    <cellStyle name="20% - Accent5 3 2 2 2 2 2 2 2" xfId="9068"/>
    <cellStyle name="20% - Accent5 3 2 2 2 2 2 2 2 2" xfId="9069"/>
    <cellStyle name="20% - Accent5 3 2 2 2 2 2 2 3" xfId="9070"/>
    <cellStyle name="20% - Accent5 3 2 2 2 2 2 3" xfId="9071"/>
    <cellStyle name="20% - Accent5 3 2 2 2 2 2 3 2" xfId="9072"/>
    <cellStyle name="20% - Accent5 3 2 2 2 2 2 4" xfId="9073"/>
    <cellStyle name="20% - Accent5 3 2 2 2 2 3" xfId="9074"/>
    <cellStyle name="20% - Accent5 3 2 2 2 2 3 2" xfId="9075"/>
    <cellStyle name="20% - Accent5 3 2 2 2 2 3 2 2" xfId="9076"/>
    <cellStyle name="20% - Accent5 3 2 2 2 2 3 3" xfId="9077"/>
    <cellStyle name="20% - Accent5 3 2 2 2 2 4" xfId="9078"/>
    <cellStyle name="20% - Accent5 3 2 2 2 2 4 2" xfId="9079"/>
    <cellStyle name="20% - Accent5 3 2 2 2 2 5" xfId="9080"/>
    <cellStyle name="20% - Accent5 3 2 2 2 2 5 2" xfId="9081"/>
    <cellStyle name="20% - Accent5 3 2 2 2 2 6" xfId="9082"/>
    <cellStyle name="20% - Accent5 3 2 2 2 3" xfId="9083"/>
    <cellStyle name="20% - Accent5 3 2 2 2 3 2" xfId="9084"/>
    <cellStyle name="20% - Accent5 3 2 2 2 3 2 2" xfId="9085"/>
    <cellStyle name="20% - Accent5 3 2 2 2 3 2 2 2" xfId="9086"/>
    <cellStyle name="20% - Accent5 3 2 2 2 3 2 2 2 2" xfId="9087"/>
    <cellStyle name="20% - Accent5 3 2 2 2 3 2 2 3" xfId="9088"/>
    <cellStyle name="20% - Accent5 3 2 2 2 3 2 3" xfId="9089"/>
    <cellStyle name="20% - Accent5 3 2 2 2 3 2 3 2" xfId="9090"/>
    <cellStyle name="20% - Accent5 3 2 2 2 3 2 4" xfId="9091"/>
    <cellStyle name="20% - Accent5 3 2 2 2 3 3" xfId="9092"/>
    <cellStyle name="20% - Accent5 3 2 2 2 3 3 2" xfId="9093"/>
    <cellStyle name="20% - Accent5 3 2 2 2 3 3 2 2" xfId="9094"/>
    <cellStyle name="20% - Accent5 3 2 2 2 3 3 3" xfId="9095"/>
    <cellStyle name="20% - Accent5 3 2 2 2 3 4" xfId="9096"/>
    <cellStyle name="20% - Accent5 3 2 2 2 3 4 2" xfId="9097"/>
    <cellStyle name="20% - Accent5 3 2 2 2 3 5" xfId="9098"/>
    <cellStyle name="20% - Accent5 3 2 2 2 3 5 2" xfId="9099"/>
    <cellStyle name="20% - Accent5 3 2 2 2 3 6" xfId="9100"/>
    <cellStyle name="20% - Accent5 3 2 2 2 4" xfId="9101"/>
    <cellStyle name="20% - Accent5 3 2 2 2 4 2" xfId="9102"/>
    <cellStyle name="20% - Accent5 3 2 2 2 4 2 2" xfId="9103"/>
    <cellStyle name="20% - Accent5 3 2 2 2 4 2 2 2" xfId="9104"/>
    <cellStyle name="20% - Accent5 3 2 2 2 4 2 3" xfId="9105"/>
    <cellStyle name="20% - Accent5 3 2 2 2 4 3" xfId="9106"/>
    <cellStyle name="20% - Accent5 3 2 2 2 4 3 2" xfId="9107"/>
    <cellStyle name="20% - Accent5 3 2 2 2 4 4" xfId="9108"/>
    <cellStyle name="20% - Accent5 3 2 2 2 5" xfId="9109"/>
    <cellStyle name="20% - Accent5 3 2 2 2 5 2" xfId="9110"/>
    <cellStyle name="20% - Accent5 3 2 2 2 5 2 2" xfId="9111"/>
    <cellStyle name="20% - Accent5 3 2 2 2 5 3" xfId="9112"/>
    <cellStyle name="20% - Accent5 3 2 2 2 6" xfId="9113"/>
    <cellStyle name="20% - Accent5 3 2 2 2 6 2" xfId="9114"/>
    <cellStyle name="20% - Accent5 3 2 2 2 7" xfId="9115"/>
    <cellStyle name="20% - Accent5 3 2 2 2 7 2" xfId="9116"/>
    <cellStyle name="20% - Accent5 3 2 2 2 8" xfId="9117"/>
    <cellStyle name="20% - Accent5 3 2 2 3" xfId="9118"/>
    <cellStyle name="20% - Accent5 3 2 2 3 2" xfId="9119"/>
    <cellStyle name="20% - Accent5 3 2 2 3 2 2" xfId="9120"/>
    <cellStyle name="20% - Accent5 3 2 2 3 2 2 2" xfId="9121"/>
    <cellStyle name="20% - Accent5 3 2 2 3 2 2 2 2" xfId="9122"/>
    <cellStyle name="20% - Accent5 3 2 2 3 2 2 2 2 2" xfId="9123"/>
    <cellStyle name="20% - Accent5 3 2 2 3 2 2 2 3" xfId="9124"/>
    <cellStyle name="20% - Accent5 3 2 2 3 2 2 3" xfId="9125"/>
    <cellStyle name="20% - Accent5 3 2 2 3 2 2 3 2" xfId="9126"/>
    <cellStyle name="20% - Accent5 3 2 2 3 2 2 4" xfId="9127"/>
    <cellStyle name="20% - Accent5 3 2 2 3 2 3" xfId="9128"/>
    <cellStyle name="20% - Accent5 3 2 2 3 2 3 2" xfId="9129"/>
    <cellStyle name="20% - Accent5 3 2 2 3 2 3 2 2" xfId="9130"/>
    <cellStyle name="20% - Accent5 3 2 2 3 2 3 3" xfId="9131"/>
    <cellStyle name="20% - Accent5 3 2 2 3 2 4" xfId="9132"/>
    <cellStyle name="20% - Accent5 3 2 2 3 2 4 2" xfId="9133"/>
    <cellStyle name="20% - Accent5 3 2 2 3 2 5" xfId="9134"/>
    <cellStyle name="20% - Accent5 3 2 2 3 2 5 2" xfId="9135"/>
    <cellStyle name="20% - Accent5 3 2 2 3 2 6" xfId="9136"/>
    <cellStyle name="20% - Accent5 3 2 2 3 3" xfId="9137"/>
    <cellStyle name="20% - Accent5 3 2 2 3 3 2" xfId="9138"/>
    <cellStyle name="20% - Accent5 3 2 2 3 3 2 2" xfId="9139"/>
    <cellStyle name="20% - Accent5 3 2 2 3 3 2 2 2" xfId="9140"/>
    <cellStyle name="20% - Accent5 3 2 2 3 3 2 2 2 2" xfId="9141"/>
    <cellStyle name="20% - Accent5 3 2 2 3 3 2 2 3" xfId="9142"/>
    <cellStyle name="20% - Accent5 3 2 2 3 3 2 3" xfId="9143"/>
    <cellStyle name="20% - Accent5 3 2 2 3 3 2 3 2" xfId="9144"/>
    <cellStyle name="20% - Accent5 3 2 2 3 3 2 4" xfId="9145"/>
    <cellStyle name="20% - Accent5 3 2 2 3 3 3" xfId="9146"/>
    <cellStyle name="20% - Accent5 3 2 2 3 3 3 2" xfId="9147"/>
    <cellStyle name="20% - Accent5 3 2 2 3 3 3 2 2" xfId="9148"/>
    <cellStyle name="20% - Accent5 3 2 2 3 3 3 3" xfId="9149"/>
    <cellStyle name="20% - Accent5 3 2 2 3 3 4" xfId="9150"/>
    <cellStyle name="20% - Accent5 3 2 2 3 3 4 2" xfId="9151"/>
    <cellStyle name="20% - Accent5 3 2 2 3 3 5" xfId="9152"/>
    <cellStyle name="20% - Accent5 3 2 2 3 3 5 2" xfId="9153"/>
    <cellStyle name="20% - Accent5 3 2 2 3 3 6" xfId="9154"/>
    <cellStyle name="20% - Accent5 3 2 2 3 4" xfId="9155"/>
    <cellStyle name="20% - Accent5 3 2 2 3 4 2" xfId="9156"/>
    <cellStyle name="20% - Accent5 3 2 2 3 4 2 2" xfId="9157"/>
    <cellStyle name="20% - Accent5 3 2 2 3 4 2 2 2" xfId="9158"/>
    <cellStyle name="20% - Accent5 3 2 2 3 4 2 3" xfId="9159"/>
    <cellStyle name="20% - Accent5 3 2 2 3 4 3" xfId="9160"/>
    <cellStyle name="20% - Accent5 3 2 2 3 4 3 2" xfId="9161"/>
    <cellStyle name="20% - Accent5 3 2 2 3 4 4" xfId="9162"/>
    <cellStyle name="20% - Accent5 3 2 2 3 5" xfId="9163"/>
    <cellStyle name="20% - Accent5 3 2 2 3 5 2" xfId="9164"/>
    <cellStyle name="20% - Accent5 3 2 2 3 5 2 2" xfId="9165"/>
    <cellStyle name="20% - Accent5 3 2 2 3 5 3" xfId="9166"/>
    <cellStyle name="20% - Accent5 3 2 2 3 6" xfId="9167"/>
    <cellStyle name="20% - Accent5 3 2 2 3 6 2" xfId="9168"/>
    <cellStyle name="20% - Accent5 3 2 2 3 7" xfId="9169"/>
    <cellStyle name="20% - Accent5 3 2 2 3 7 2" xfId="9170"/>
    <cellStyle name="20% - Accent5 3 2 2 3 8" xfId="9171"/>
    <cellStyle name="20% - Accent5 3 2 2 4" xfId="9172"/>
    <cellStyle name="20% - Accent5 3 2 2 4 2" xfId="9173"/>
    <cellStyle name="20% - Accent5 3 2 2 4 2 2" xfId="9174"/>
    <cellStyle name="20% - Accent5 3 2 2 4 2 2 2" xfId="9175"/>
    <cellStyle name="20% - Accent5 3 2 2 4 2 2 2 2" xfId="9176"/>
    <cellStyle name="20% - Accent5 3 2 2 4 2 2 3" xfId="9177"/>
    <cellStyle name="20% - Accent5 3 2 2 4 2 3" xfId="9178"/>
    <cellStyle name="20% - Accent5 3 2 2 4 2 3 2" xfId="9179"/>
    <cellStyle name="20% - Accent5 3 2 2 4 2 4" xfId="9180"/>
    <cellStyle name="20% - Accent5 3 2 2 4 3" xfId="9181"/>
    <cellStyle name="20% - Accent5 3 2 2 4 3 2" xfId="9182"/>
    <cellStyle name="20% - Accent5 3 2 2 4 3 2 2" xfId="9183"/>
    <cellStyle name="20% - Accent5 3 2 2 4 3 3" xfId="9184"/>
    <cellStyle name="20% - Accent5 3 2 2 4 4" xfId="9185"/>
    <cellStyle name="20% - Accent5 3 2 2 4 4 2" xfId="9186"/>
    <cellStyle name="20% - Accent5 3 2 2 4 5" xfId="9187"/>
    <cellStyle name="20% - Accent5 3 2 2 4 5 2" xfId="9188"/>
    <cellStyle name="20% - Accent5 3 2 2 4 6" xfId="9189"/>
    <cellStyle name="20% - Accent5 3 2 2 5" xfId="9190"/>
    <cellStyle name="20% - Accent5 3 2 2 5 2" xfId="9191"/>
    <cellStyle name="20% - Accent5 3 2 2 5 2 2" xfId="9192"/>
    <cellStyle name="20% - Accent5 3 2 2 5 2 2 2" xfId="9193"/>
    <cellStyle name="20% - Accent5 3 2 2 5 2 2 2 2" xfId="9194"/>
    <cellStyle name="20% - Accent5 3 2 2 5 2 2 3" xfId="9195"/>
    <cellStyle name="20% - Accent5 3 2 2 5 2 3" xfId="9196"/>
    <cellStyle name="20% - Accent5 3 2 2 5 2 3 2" xfId="9197"/>
    <cellStyle name="20% - Accent5 3 2 2 5 2 4" xfId="9198"/>
    <cellStyle name="20% - Accent5 3 2 2 5 3" xfId="9199"/>
    <cellStyle name="20% - Accent5 3 2 2 5 3 2" xfId="9200"/>
    <cellStyle name="20% - Accent5 3 2 2 5 3 2 2" xfId="9201"/>
    <cellStyle name="20% - Accent5 3 2 2 5 3 3" xfId="9202"/>
    <cellStyle name="20% - Accent5 3 2 2 5 4" xfId="9203"/>
    <cellStyle name="20% - Accent5 3 2 2 5 4 2" xfId="9204"/>
    <cellStyle name="20% - Accent5 3 2 2 5 5" xfId="9205"/>
    <cellStyle name="20% - Accent5 3 2 2 5 5 2" xfId="9206"/>
    <cellStyle name="20% - Accent5 3 2 2 5 6" xfId="9207"/>
    <cellStyle name="20% - Accent5 3 2 2 6" xfId="9208"/>
    <cellStyle name="20% - Accent5 3 2 2 6 2" xfId="9209"/>
    <cellStyle name="20% - Accent5 3 2 2 6 2 2" xfId="9210"/>
    <cellStyle name="20% - Accent5 3 2 2 6 2 2 2" xfId="9211"/>
    <cellStyle name="20% - Accent5 3 2 2 6 2 2 2 2" xfId="9212"/>
    <cellStyle name="20% - Accent5 3 2 2 6 2 2 3" xfId="9213"/>
    <cellStyle name="20% - Accent5 3 2 2 6 2 3" xfId="9214"/>
    <cellStyle name="20% - Accent5 3 2 2 6 2 3 2" xfId="9215"/>
    <cellStyle name="20% - Accent5 3 2 2 6 2 4" xfId="9216"/>
    <cellStyle name="20% - Accent5 3 2 2 6 3" xfId="9217"/>
    <cellStyle name="20% - Accent5 3 2 2 6 3 2" xfId="9218"/>
    <cellStyle name="20% - Accent5 3 2 2 6 3 2 2" xfId="9219"/>
    <cellStyle name="20% - Accent5 3 2 2 6 3 3" xfId="9220"/>
    <cellStyle name="20% - Accent5 3 2 2 6 4" xfId="9221"/>
    <cellStyle name="20% - Accent5 3 2 2 6 4 2" xfId="9222"/>
    <cellStyle name="20% - Accent5 3 2 2 6 5" xfId="9223"/>
    <cellStyle name="20% - Accent5 3 2 2 6 5 2" xfId="9224"/>
    <cellStyle name="20% - Accent5 3 2 2 6 6" xfId="9225"/>
    <cellStyle name="20% - Accent5 3 2 2 7" xfId="9226"/>
    <cellStyle name="20% - Accent5 3 2 2 7 2" xfId="9227"/>
    <cellStyle name="20% - Accent5 3 2 2 7 2 2" xfId="9228"/>
    <cellStyle name="20% - Accent5 3 2 2 7 2 2 2" xfId="9229"/>
    <cellStyle name="20% - Accent5 3 2 2 7 2 3" xfId="9230"/>
    <cellStyle name="20% - Accent5 3 2 2 7 3" xfId="9231"/>
    <cellStyle name="20% - Accent5 3 2 2 7 3 2" xfId="9232"/>
    <cellStyle name="20% - Accent5 3 2 2 7 4" xfId="9233"/>
    <cellStyle name="20% - Accent5 3 2 2 8" xfId="9234"/>
    <cellStyle name="20% - Accent5 3 2 2 8 2" xfId="9235"/>
    <cellStyle name="20% - Accent5 3 2 2 8 2 2" xfId="9236"/>
    <cellStyle name="20% - Accent5 3 2 2 8 3" xfId="9237"/>
    <cellStyle name="20% - Accent5 3 2 2 9" xfId="9238"/>
    <cellStyle name="20% - Accent5 3 2 2 9 2" xfId="9239"/>
    <cellStyle name="20% - Accent5 3 2 3" xfId="9240"/>
    <cellStyle name="20% - Accent5 3 2 3 10" xfId="9241"/>
    <cellStyle name="20% - Accent5 3 2 3 10 2" xfId="9242"/>
    <cellStyle name="20% - Accent5 3 2 3 11" xfId="9243"/>
    <cellStyle name="20% - Accent5 3 2 3 2" xfId="9244"/>
    <cellStyle name="20% - Accent5 3 2 3 2 2" xfId="9245"/>
    <cellStyle name="20% - Accent5 3 2 3 2 2 2" xfId="9246"/>
    <cellStyle name="20% - Accent5 3 2 3 2 2 2 2" xfId="9247"/>
    <cellStyle name="20% - Accent5 3 2 3 2 2 2 2 2" xfId="9248"/>
    <cellStyle name="20% - Accent5 3 2 3 2 2 2 2 2 2" xfId="9249"/>
    <cellStyle name="20% - Accent5 3 2 3 2 2 2 2 3" xfId="9250"/>
    <cellStyle name="20% - Accent5 3 2 3 2 2 2 3" xfId="9251"/>
    <cellStyle name="20% - Accent5 3 2 3 2 2 2 3 2" xfId="9252"/>
    <cellStyle name="20% - Accent5 3 2 3 2 2 2 4" xfId="9253"/>
    <cellStyle name="20% - Accent5 3 2 3 2 2 3" xfId="9254"/>
    <cellStyle name="20% - Accent5 3 2 3 2 2 3 2" xfId="9255"/>
    <cellStyle name="20% - Accent5 3 2 3 2 2 3 2 2" xfId="9256"/>
    <cellStyle name="20% - Accent5 3 2 3 2 2 3 3" xfId="9257"/>
    <cellStyle name="20% - Accent5 3 2 3 2 2 4" xfId="9258"/>
    <cellStyle name="20% - Accent5 3 2 3 2 2 4 2" xfId="9259"/>
    <cellStyle name="20% - Accent5 3 2 3 2 2 5" xfId="9260"/>
    <cellStyle name="20% - Accent5 3 2 3 2 2 5 2" xfId="9261"/>
    <cellStyle name="20% - Accent5 3 2 3 2 2 6" xfId="9262"/>
    <cellStyle name="20% - Accent5 3 2 3 2 3" xfId="9263"/>
    <cellStyle name="20% - Accent5 3 2 3 2 3 2" xfId="9264"/>
    <cellStyle name="20% - Accent5 3 2 3 2 3 2 2" xfId="9265"/>
    <cellStyle name="20% - Accent5 3 2 3 2 3 2 2 2" xfId="9266"/>
    <cellStyle name="20% - Accent5 3 2 3 2 3 2 2 2 2" xfId="9267"/>
    <cellStyle name="20% - Accent5 3 2 3 2 3 2 2 3" xfId="9268"/>
    <cellStyle name="20% - Accent5 3 2 3 2 3 2 3" xfId="9269"/>
    <cellStyle name="20% - Accent5 3 2 3 2 3 2 3 2" xfId="9270"/>
    <cellStyle name="20% - Accent5 3 2 3 2 3 2 4" xfId="9271"/>
    <cellStyle name="20% - Accent5 3 2 3 2 3 3" xfId="9272"/>
    <cellStyle name="20% - Accent5 3 2 3 2 3 3 2" xfId="9273"/>
    <cellStyle name="20% - Accent5 3 2 3 2 3 3 2 2" xfId="9274"/>
    <cellStyle name="20% - Accent5 3 2 3 2 3 3 3" xfId="9275"/>
    <cellStyle name="20% - Accent5 3 2 3 2 3 4" xfId="9276"/>
    <cellStyle name="20% - Accent5 3 2 3 2 3 4 2" xfId="9277"/>
    <cellStyle name="20% - Accent5 3 2 3 2 3 5" xfId="9278"/>
    <cellStyle name="20% - Accent5 3 2 3 2 3 5 2" xfId="9279"/>
    <cellStyle name="20% - Accent5 3 2 3 2 3 6" xfId="9280"/>
    <cellStyle name="20% - Accent5 3 2 3 2 4" xfId="9281"/>
    <cellStyle name="20% - Accent5 3 2 3 2 4 2" xfId="9282"/>
    <cellStyle name="20% - Accent5 3 2 3 2 4 2 2" xfId="9283"/>
    <cellStyle name="20% - Accent5 3 2 3 2 4 2 2 2" xfId="9284"/>
    <cellStyle name="20% - Accent5 3 2 3 2 4 2 3" xfId="9285"/>
    <cellStyle name="20% - Accent5 3 2 3 2 4 3" xfId="9286"/>
    <cellStyle name="20% - Accent5 3 2 3 2 4 3 2" xfId="9287"/>
    <cellStyle name="20% - Accent5 3 2 3 2 4 4" xfId="9288"/>
    <cellStyle name="20% - Accent5 3 2 3 2 5" xfId="9289"/>
    <cellStyle name="20% - Accent5 3 2 3 2 5 2" xfId="9290"/>
    <cellStyle name="20% - Accent5 3 2 3 2 5 2 2" xfId="9291"/>
    <cellStyle name="20% - Accent5 3 2 3 2 5 3" xfId="9292"/>
    <cellStyle name="20% - Accent5 3 2 3 2 6" xfId="9293"/>
    <cellStyle name="20% - Accent5 3 2 3 2 6 2" xfId="9294"/>
    <cellStyle name="20% - Accent5 3 2 3 2 7" xfId="9295"/>
    <cellStyle name="20% - Accent5 3 2 3 2 7 2" xfId="9296"/>
    <cellStyle name="20% - Accent5 3 2 3 2 8" xfId="9297"/>
    <cellStyle name="20% - Accent5 3 2 3 3" xfId="9298"/>
    <cellStyle name="20% - Accent5 3 2 3 3 2" xfId="9299"/>
    <cellStyle name="20% - Accent5 3 2 3 3 2 2" xfId="9300"/>
    <cellStyle name="20% - Accent5 3 2 3 3 2 2 2" xfId="9301"/>
    <cellStyle name="20% - Accent5 3 2 3 3 2 2 2 2" xfId="9302"/>
    <cellStyle name="20% - Accent5 3 2 3 3 2 2 2 2 2" xfId="9303"/>
    <cellStyle name="20% - Accent5 3 2 3 3 2 2 2 3" xfId="9304"/>
    <cellStyle name="20% - Accent5 3 2 3 3 2 2 3" xfId="9305"/>
    <cellStyle name="20% - Accent5 3 2 3 3 2 2 3 2" xfId="9306"/>
    <cellStyle name="20% - Accent5 3 2 3 3 2 2 4" xfId="9307"/>
    <cellStyle name="20% - Accent5 3 2 3 3 2 3" xfId="9308"/>
    <cellStyle name="20% - Accent5 3 2 3 3 2 3 2" xfId="9309"/>
    <cellStyle name="20% - Accent5 3 2 3 3 2 3 2 2" xfId="9310"/>
    <cellStyle name="20% - Accent5 3 2 3 3 2 3 3" xfId="9311"/>
    <cellStyle name="20% - Accent5 3 2 3 3 2 4" xfId="9312"/>
    <cellStyle name="20% - Accent5 3 2 3 3 2 4 2" xfId="9313"/>
    <cellStyle name="20% - Accent5 3 2 3 3 2 5" xfId="9314"/>
    <cellStyle name="20% - Accent5 3 2 3 3 2 5 2" xfId="9315"/>
    <cellStyle name="20% - Accent5 3 2 3 3 2 6" xfId="9316"/>
    <cellStyle name="20% - Accent5 3 2 3 3 3" xfId="9317"/>
    <cellStyle name="20% - Accent5 3 2 3 3 3 2" xfId="9318"/>
    <cellStyle name="20% - Accent5 3 2 3 3 3 2 2" xfId="9319"/>
    <cellStyle name="20% - Accent5 3 2 3 3 3 2 2 2" xfId="9320"/>
    <cellStyle name="20% - Accent5 3 2 3 3 3 2 2 2 2" xfId="9321"/>
    <cellStyle name="20% - Accent5 3 2 3 3 3 2 2 3" xfId="9322"/>
    <cellStyle name="20% - Accent5 3 2 3 3 3 2 3" xfId="9323"/>
    <cellStyle name="20% - Accent5 3 2 3 3 3 2 3 2" xfId="9324"/>
    <cellStyle name="20% - Accent5 3 2 3 3 3 2 4" xfId="9325"/>
    <cellStyle name="20% - Accent5 3 2 3 3 3 3" xfId="9326"/>
    <cellStyle name="20% - Accent5 3 2 3 3 3 3 2" xfId="9327"/>
    <cellStyle name="20% - Accent5 3 2 3 3 3 3 2 2" xfId="9328"/>
    <cellStyle name="20% - Accent5 3 2 3 3 3 3 3" xfId="9329"/>
    <cellStyle name="20% - Accent5 3 2 3 3 3 4" xfId="9330"/>
    <cellStyle name="20% - Accent5 3 2 3 3 3 4 2" xfId="9331"/>
    <cellStyle name="20% - Accent5 3 2 3 3 3 5" xfId="9332"/>
    <cellStyle name="20% - Accent5 3 2 3 3 3 5 2" xfId="9333"/>
    <cellStyle name="20% - Accent5 3 2 3 3 3 6" xfId="9334"/>
    <cellStyle name="20% - Accent5 3 2 3 3 4" xfId="9335"/>
    <cellStyle name="20% - Accent5 3 2 3 3 4 2" xfId="9336"/>
    <cellStyle name="20% - Accent5 3 2 3 3 4 2 2" xfId="9337"/>
    <cellStyle name="20% - Accent5 3 2 3 3 4 2 2 2" xfId="9338"/>
    <cellStyle name="20% - Accent5 3 2 3 3 4 2 3" xfId="9339"/>
    <cellStyle name="20% - Accent5 3 2 3 3 4 3" xfId="9340"/>
    <cellStyle name="20% - Accent5 3 2 3 3 4 3 2" xfId="9341"/>
    <cellStyle name="20% - Accent5 3 2 3 3 4 4" xfId="9342"/>
    <cellStyle name="20% - Accent5 3 2 3 3 5" xfId="9343"/>
    <cellStyle name="20% - Accent5 3 2 3 3 5 2" xfId="9344"/>
    <cellStyle name="20% - Accent5 3 2 3 3 5 2 2" xfId="9345"/>
    <cellStyle name="20% - Accent5 3 2 3 3 5 3" xfId="9346"/>
    <cellStyle name="20% - Accent5 3 2 3 3 6" xfId="9347"/>
    <cellStyle name="20% - Accent5 3 2 3 3 6 2" xfId="9348"/>
    <cellStyle name="20% - Accent5 3 2 3 3 7" xfId="9349"/>
    <cellStyle name="20% - Accent5 3 2 3 3 7 2" xfId="9350"/>
    <cellStyle name="20% - Accent5 3 2 3 3 8" xfId="9351"/>
    <cellStyle name="20% - Accent5 3 2 3 4" xfId="9352"/>
    <cellStyle name="20% - Accent5 3 2 3 4 2" xfId="9353"/>
    <cellStyle name="20% - Accent5 3 2 3 4 2 2" xfId="9354"/>
    <cellStyle name="20% - Accent5 3 2 3 4 2 2 2" xfId="9355"/>
    <cellStyle name="20% - Accent5 3 2 3 4 2 2 2 2" xfId="9356"/>
    <cellStyle name="20% - Accent5 3 2 3 4 2 2 3" xfId="9357"/>
    <cellStyle name="20% - Accent5 3 2 3 4 2 3" xfId="9358"/>
    <cellStyle name="20% - Accent5 3 2 3 4 2 3 2" xfId="9359"/>
    <cellStyle name="20% - Accent5 3 2 3 4 2 4" xfId="9360"/>
    <cellStyle name="20% - Accent5 3 2 3 4 3" xfId="9361"/>
    <cellStyle name="20% - Accent5 3 2 3 4 3 2" xfId="9362"/>
    <cellStyle name="20% - Accent5 3 2 3 4 3 2 2" xfId="9363"/>
    <cellStyle name="20% - Accent5 3 2 3 4 3 3" xfId="9364"/>
    <cellStyle name="20% - Accent5 3 2 3 4 4" xfId="9365"/>
    <cellStyle name="20% - Accent5 3 2 3 4 4 2" xfId="9366"/>
    <cellStyle name="20% - Accent5 3 2 3 4 5" xfId="9367"/>
    <cellStyle name="20% - Accent5 3 2 3 4 5 2" xfId="9368"/>
    <cellStyle name="20% - Accent5 3 2 3 4 6" xfId="9369"/>
    <cellStyle name="20% - Accent5 3 2 3 5" xfId="9370"/>
    <cellStyle name="20% - Accent5 3 2 3 5 2" xfId="9371"/>
    <cellStyle name="20% - Accent5 3 2 3 5 2 2" xfId="9372"/>
    <cellStyle name="20% - Accent5 3 2 3 5 2 2 2" xfId="9373"/>
    <cellStyle name="20% - Accent5 3 2 3 5 2 2 2 2" xfId="9374"/>
    <cellStyle name="20% - Accent5 3 2 3 5 2 2 3" xfId="9375"/>
    <cellStyle name="20% - Accent5 3 2 3 5 2 3" xfId="9376"/>
    <cellStyle name="20% - Accent5 3 2 3 5 2 3 2" xfId="9377"/>
    <cellStyle name="20% - Accent5 3 2 3 5 2 4" xfId="9378"/>
    <cellStyle name="20% - Accent5 3 2 3 5 3" xfId="9379"/>
    <cellStyle name="20% - Accent5 3 2 3 5 3 2" xfId="9380"/>
    <cellStyle name="20% - Accent5 3 2 3 5 3 2 2" xfId="9381"/>
    <cellStyle name="20% - Accent5 3 2 3 5 3 3" xfId="9382"/>
    <cellStyle name="20% - Accent5 3 2 3 5 4" xfId="9383"/>
    <cellStyle name="20% - Accent5 3 2 3 5 4 2" xfId="9384"/>
    <cellStyle name="20% - Accent5 3 2 3 5 5" xfId="9385"/>
    <cellStyle name="20% - Accent5 3 2 3 5 5 2" xfId="9386"/>
    <cellStyle name="20% - Accent5 3 2 3 5 6" xfId="9387"/>
    <cellStyle name="20% - Accent5 3 2 3 6" xfId="9388"/>
    <cellStyle name="20% - Accent5 3 2 3 6 2" xfId="9389"/>
    <cellStyle name="20% - Accent5 3 2 3 6 2 2" xfId="9390"/>
    <cellStyle name="20% - Accent5 3 2 3 6 2 2 2" xfId="9391"/>
    <cellStyle name="20% - Accent5 3 2 3 6 2 2 2 2" xfId="9392"/>
    <cellStyle name="20% - Accent5 3 2 3 6 2 2 3" xfId="9393"/>
    <cellStyle name="20% - Accent5 3 2 3 6 2 3" xfId="9394"/>
    <cellStyle name="20% - Accent5 3 2 3 6 2 3 2" xfId="9395"/>
    <cellStyle name="20% - Accent5 3 2 3 6 2 4" xfId="9396"/>
    <cellStyle name="20% - Accent5 3 2 3 6 3" xfId="9397"/>
    <cellStyle name="20% - Accent5 3 2 3 6 3 2" xfId="9398"/>
    <cellStyle name="20% - Accent5 3 2 3 6 3 2 2" xfId="9399"/>
    <cellStyle name="20% - Accent5 3 2 3 6 3 3" xfId="9400"/>
    <cellStyle name="20% - Accent5 3 2 3 6 4" xfId="9401"/>
    <cellStyle name="20% - Accent5 3 2 3 6 4 2" xfId="9402"/>
    <cellStyle name="20% - Accent5 3 2 3 6 5" xfId="9403"/>
    <cellStyle name="20% - Accent5 3 2 3 6 5 2" xfId="9404"/>
    <cellStyle name="20% - Accent5 3 2 3 6 6" xfId="9405"/>
    <cellStyle name="20% - Accent5 3 2 3 7" xfId="9406"/>
    <cellStyle name="20% - Accent5 3 2 3 7 2" xfId="9407"/>
    <cellStyle name="20% - Accent5 3 2 3 7 2 2" xfId="9408"/>
    <cellStyle name="20% - Accent5 3 2 3 7 2 2 2" xfId="9409"/>
    <cellStyle name="20% - Accent5 3 2 3 7 2 3" xfId="9410"/>
    <cellStyle name="20% - Accent5 3 2 3 7 3" xfId="9411"/>
    <cellStyle name="20% - Accent5 3 2 3 7 3 2" xfId="9412"/>
    <cellStyle name="20% - Accent5 3 2 3 7 4" xfId="9413"/>
    <cellStyle name="20% - Accent5 3 2 3 8" xfId="9414"/>
    <cellStyle name="20% - Accent5 3 2 3 8 2" xfId="9415"/>
    <cellStyle name="20% - Accent5 3 2 3 8 2 2" xfId="9416"/>
    <cellStyle name="20% - Accent5 3 2 3 8 3" xfId="9417"/>
    <cellStyle name="20% - Accent5 3 2 3 9" xfId="9418"/>
    <cellStyle name="20% - Accent5 3 2 3 9 2" xfId="9419"/>
    <cellStyle name="20% - Accent5 3 2 4" xfId="9420"/>
    <cellStyle name="20% - Accent5 3 2 4 10" xfId="9421"/>
    <cellStyle name="20% - Accent5 3 2 4 10 2" xfId="9422"/>
    <cellStyle name="20% - Accent5 3 2 4 11" xfId="9423"/>
    <cellStyle name="20% - Accent5 3 2 4 2" xfId="9424"/>
    <cellStyle name="20% - Accent5 3 2 4 2 2" xfId="9425"/>
    <cellStyle name="20% - Accent5 3 2 4 2 2 2" xfId="9426"/>
    <cellStyle name="20% - Accent5 3 2 4 2 2 2 2" xfId="9427"/>
    <cellStyle name="20% - Accent5 3 2 4 2 2 2 2 2" xfId="9428"/>
    <cellStyle name="20% - Accent5 3 2 4 2 2 2 2 2 2" xfId="9429"/>
    <cellStyle name="20% - Accent5 3 2 4 2 2 2 2 3" xfId="9430"/>
    <cellStyle name="20% - Accent5 3 2 4 2 2 2 3" xfId="9431"/>
    <cellStyle name="20% - Accent5 3 2 4 2 2 2 3 2" xfId="9432"/>
    <cellStyle name="20% - Accent5 3 2 4 2 2 2 4" xfId="9433"/>
    <cellStyle name="20% - Accent5 3 2 4 2 2 3" xfId="9434"/>
    <cellStyle name="20% - Accent5 3 2 4 2 2 3 2" xfId="9435"/>
    <cellStyle name="20% - Accent5 3 2 4 2 2 3 2 2" xfId="9436"/>
    <cellStyle name="20% - Accent5 3 2 4 2 2 3 3" xfId="9437"/>
    <cellStyle name="20% - Accent5 3 2 4 2 2 4" xfId="9438"/>
    <cellStyle name="20% - Accent5 3 2 4 2 2 4 2" xfId="9439"/>
    <cellStyle name="20% - Accent5 3 2 4 2 2 5" xfId="9440"/>
    <cellStyle name="20% - Accent5 3 2 4 2 2 5 2" xfId="9441"/>
    <cellStyle name="20% - Accent5 3 2 4 2 2 6" xfId="9442"/>
    <cellStyle name="20% - Accent5 3 2 4 2 3" xfId="9443"/>
    <cellStyle name="20% - Accent5 3 2 4 2 3 2" xfId="9444"/>
    <cellStyle name="20% - Accent5 3 2 4 2 3 2 2" xfId="9445"/>
    <cellStyle name="20% - Accent5 3 2 4 2 3 2 2 2" xfId="9446"/>
    <cellStyle name="20% - Accent5 3 2 4 2 3 2 2 2 2" xfId="9447"/>
    <cellStyle name="20% - Accent5 3 2 4 2 3 2 2 3" xfId="9448"/>
    <cellStyle name="20% - Accent5 3 2 4 2 3 2 3" xfId="9449"/>
    <cellStyle name="20% - Accent5 3 2 4 2 3 2 3 2" xfId="9450"/>
    <cellStyle name="20% - Accent5 3 2 4 2 3 2 4" xfId="9451"/>
    <cellStyle name="20% - Accent5 3 2 4 2 3 3" xfId="9452"/>
    <cellStyle name="20% - Accent5 3 2 4 2 3 3 2" xfId="9453"/>
    <cellStyle name="20% - Accent5 3 2 4 2 3 3 2 2" xfId="9454"/>
    <cellStyle name="20% - Accent5 3 2 4 2 3 3 3" xfId="9455"/>
    <cellStyle name="20% - Accent5 3 2 4 2 3 4" xfId="9456"/>
    <cellStyle name="20% - Accent5 3 2 4 2 3 4 2" xfId="9457"/>
    <cellStyle name="20% - Accent5 3 2 4 2 3 5" xfId="9458"/>
    <cellStyle name="20% - Accent5 3 2 4 2 3 5 2" xfId="9459"/>
    <cellStyle name="20% - Accent5 3 2 4 2 3 6" xfId="9460"/>
    <cellStyle name="20% - Accent5 3 2 4 2 4" xfId="9461"/>
    <cellStyle name="20% - Accent5 3 2 4 2 4 2" xfId="9462"/>
    <cellStyle name="20% - Accent5 3 2 4 2 4 2 2" xfId="9463"/>
    <cellStyle name="20% - Accent5 3 2 4 2 4 2 2 2" xfId="9464"/>
    <cellStyle name="20% - Accent5 3 2 4 2 4 2 3" xfId="9465"/>
    <cellStyle name="20% - Accent5 3 2 4 2 4 3" xfId="9466"/>
    <cellStyle name="20% - Accent5 3 2 4 2 4 3 2" xfId="9467"/>
    <cellStyle name="20% - Accent5 3 2 4 2 4 4" xfId="9468"/>
    <cellStyle name="20% - Accent5 3 2 4 2 5" xfId="9469"/>
    <cellStyle name="20% - Accent5 3 2 4 2 5 2" xfId="9470"/>
    <cellStyle name="20% - Accent5 3 2 4 2 5 2 2" xfId="9471"/>
    <cellStyle name="20% - Accent5 3 2 4 2 5 3" xfId="9472"/>
    <cellStyle name="20% - Accent5 3 2 4 2 6" xfId="9473"/>
    <cellStyle name="20% - Accent5 3 2 4 2 6 2" xfId="9474"/>
    <cellStyle name="20% - Accent5 3 2 4 2 7" xfId="9475"/>
    <cellStyle name="20% - Accent5 3 2 4 2 7 2" xfId="9476"/>
    <cellStyle name="20% - Accent5 3 2 4 2 8" xfId="9477"/>
    <cellStyle name="20% - Accent5 3 2 4 3" xfId="9478"/>
    <cellStyle name="20% - Accent5 3 2 4 3 2" xfId="9479"/>
    <cellStyle name="20% - Accent5 3 2 4 3 2 2" xfId="9480"/>
    <cellStyle name="20% - Accent5 3 2 4 3 2 2 2" xfId="9481"/>
    <cellStyle name="20% - Accent5 3 2 4 3 2 2 2 2" xfId="9482"/>
    <cellStyle name="20% - Accent5 3 2 4 3 2 2 2 2 2" xfId="9483"/>
    <cellStyle name="20% - Accent5 3 2 4 3 2 2 2 3" xfId="9484"/>
    <cellStyle name="20% - Accent5 3 2 4 3 2 2 3" xfId="9485"/>
    <cellStyle name="20% - Accent5 3 2 4 3 2 2 3 2" xfId="9486"/>
    <cellStyle name="20% - Accent5 3 2 4 3 2 2 4" xfId="9487"/>
    <cellStyle name="20% - Accent5 3 2 4 3 2 3" xfId="9488"/>
    <cellStyle name="20% - Accent5 3 2 4 3 2 3 2" xfId="9489"/>
    <cellStyle name="20% - Accent5 3 2 4 3 2 3 2 2" xfId="9490"/>
    <cellStyle name="20% - Accent5 3 2 4 3 2 3 3" xfId="9491"/>
    <cellStyle name="20% - Accent5 3 2 4 3 2 4" xfId="9492"/>
    <cellStyle name="20% - Accent5 3 2 4 3 2 4 2" xfId="9493"/>
    <cellStyle name="20% - Accent5 3 2 4 3 2 5" xfId="9494"/>
    <cellStyle name="20% - Accent5 3 2 4 3 2 5 2" xfId="9495"/>
    <cellStyle name="20% - Accent5 3 2 4 3 2 6" xfId="9496"/>
    <cellStyle name="20% - Accent5 3 2 4 3 3" xfId="9497"/>
    <cellStyle name="20% - Accent5 3 2 4 3 3 2" xfId="9498"/>
    <cellStyle name="20% - Accent5 3 2 4 3 3 2 2" xfId="9499"/>
    <cellStyle name="20% - Accent5 3 2 4 3 3 2 2 2" xfId="9500"/>
    <cellStyle name="20% - Accent5 3 2 4 3 3 2 2 2 2" xfId="9501"/>
    <cellStyle name="20% - Accent5 3 2 4 3 3 2 2 3" xfId="9502"/>
    <cellStyle name="20% - Accent5 3 2 4 3 3 2 3" xfId="9503"/>
    <cellStyle name="20% - Accent5 3 2 4 3 3 2 3 2" xfId="9504"/>
    <cellStyle name="20% - Accent5 3 2 4 3 3 2 4" xfId="9505"/>
    <cellStyle name="20% - Accent5 3 2 4 3 3 3" xfId="9506"/>
    <cellStyle name="20% - Accent5 3 2 4 3 3 3 2" xfId="9507"/>
    <cellStyle name="20% - Accent5 3 2 4 3 3 3 2 2" xfId="9508"/>
    <cellStyle name="20% - Accent5 3 2 4 3 3 3 3" xfId="9509"/>
    <cellStyle name="20% - Accent5 3 2 4 3 3 4" xfId="9510"/>
    <cellStyle name="20% - Accent5 3 2 4 3 3 4 2" xfId="9511"/>
    <cellStyle name="20% - Accent5 3 2 4 3 3 5" xfId="9512"/>
    <cellStyle name="20% - Accent5 3 2 4 3 3 5 2" xfId="9513"/>
    <cellStyle name="20% - Accent5 3 2 4 3 3 6" xfId="9514"/>
    <cellStyle name="20% - Accent5 3 2 4 3 4" xfId="9515"/>
    <cellStyle name="20% - Accent5 3 2 4 3 4 2" xfId="9516"/>
    <cellStyle name="20% - Accent5 3 2 4 3 4 2 2" xfId="9517"/>
    <cellStyle name="20% - Accent5 3 2 4 3 4 2 2 2" xfId="9518"/>
    <cellStyle name="20% - Accent5 3 2 4 3 4 2 3" xfId="9519"/>
    <cellStyle name="20% - Accent5 3 2 4 3 4 3" xfId="9520"/>
    <cellStyle name="20% - Accent5 3 2 4 3 4 3 2" xfId="9521"/>
    <cellStyle name="20% - Accent5 3 2 4 3 4 4" xfId="9522"/>
    <cellStyle name="20% - Accent5 3 2 4 3 5" xfId="9523"/>
    <cellStyle name="20% - Accent5 3 2 4 3 5 2" xfId="9524"/>
    <cellStyle name="20% - Accent5 3 2 4 3 5 2 2" xfId="9525"/>
    <cellStyle name="20% - Accent5 3 2 4 3 5 3" xfId="9526"/>
    <cellStyle name="20% - Accent5 3 2 4 3 6" xfId="9527"/>
    <cellStyle name="20% - Accent5 3 2 4 3 6 2" xfId="9528"/>
    <cellStyle name="20% - Accent5 3 2 4 3 7" xfId="9529"/>
    <cellStyle name="20% - Accent5 3 2 4 3 7 2" xfId="9530"/>
    <cellStyle name="20% - Accent5 3 2 4 3 8" xfId="9531"/>
    <cellStyle name="20% - Accent5 3 2 4 4" xfId="9532"/>
    <cellStyle name="20% - Accent5 3 2 4 4 2" xfId="9533"/>
    <cellStyle name="20% - Accent5 3 2 4 4 2 2" xfId="9534"/>
    <cellStyle name="20% - Accent5 3 2 4 4 2 2 2" xfId="9535"/>
    <cellStyle name="20% - Accent5 3 2 4 4 2 2 2 2" xfId="9536"/>
    <cellStyle name="20% - Accent5 3 2 4 4 2 2 3" xfId="9537"/>
    <cellStyle name="20% - Accent5 3 2 4 4 2 3" xfId="9538"/>
    <cellStyle name="20% - Accent5 3 2 4 4 2 3 2" xfId="9539"/>
    <cellStyle name="20% - Accent5 3 2 4 4 2 4" xfId="9540"/>
    <cellStyle name="20% - Accent5 3 2 4 4 3" xfId="9541"/>
    <cellStyle name="20% - Accent5 3 2 4 4 3 2" xfId="9542"/>
    <cellStyle name="20% - Accent5 3 2 4 4 3 2 2" xfId="9543"/>
    <cellStyle name="20% - Accent5 3 2 4 4 3 3" xfId="9544"/>
    <cellStyle name="20% - Accent5 3 2 4 4 4" xfId="9545"/>
    <cellStyle name="20% - Accent5 3 2 4 4 4 2" xfId="9546"/>
    <cellStyle name="20% - Accent5 3 2 4 4 5" xfId="9547"/>
    <cellStyle name="20% - Accent5 3 2 4 4 5 2" xfId="9548"/>
    <cellStyle name="20% - Accent5 3 2 4 4 6" xfId="9549"/>
    <cellStyle name="20% - Accent5 3 2 4 5" xfId="9550"/>
    <cellStyle name="20% - Accent5 3 2 4 5 2" xfId="9551"/>
    <cellStyle name="20% - Accent5 3 2 4 5 2 2" xfId="9552"/>
    <cellStyle name="20% - Accent5 3 2 4 5 2 2 2" xfId="9553"/>
    <cellStyle name="20% - Accent5 3 2 4 5 2 2 2 2" xfId="9554"/>
    <cellStyle name="20% - Accent5 3 2 4 5 2 2 3" xfId="9555"/>
    <cellStyle name="20% - Accent5 3 2 4 5 2 3" xfId="9556"/>
    <cellStyle name="20% - Accent5 3 2 4 5 2 3 2" xfId="9557"/>
    <cellStyle name="20% - Accent5 3 2 4 5 2 4" xfId="9558"/>
    <cellStyle name="20% - Accent5 3 2 4 5 3" xfId="9559"/>
    <cellStyle name="20% - Accent5 3 2 4 5 3 2" xfId="9560"/>
    <cellStyle name="20% - Accent5 3 2 4 5 3 2 2" xfId="9561"/>
    <cellStyle name="20% - Accent5 3 2 4 5 3 3" xfId="9562"/>
    <cellStyle name="20% - Accent5 3 2 4 5 4" xfId="9563"/>
    <cellStyle name="20% - Accent5 3 2 4 5 4 2" xfId="9564"/>
    <cellStyle name="20% - Accent5 3 2 4 5 5" xfId="9565"/>
    <cellStyle name="20% - Accent5 3 2 4 5 5 2" xfId="9566"/>
    <cellStyle name="20% - Accent5 3 2 4 5 6" xfId="9567"/>
    <cellStyle name="20% - Accent5 3 2 4 6" xfId="9568"/>
    <cellStyle name="20% - Accent5 3 2 4 6 2" xfId="9569"/>
    <cellStyle name="20% - Accent5 3 2 4 6 2 2" xfId="9570"/>
    <cellStyle name="20% - Accent5 3 2 4 6 2 2 2" xfId="9571"/>
    <cellStyle name="20% - Accent5 3 2 4 6 2 2 2 2" xfId="9572"/>
    <cellStyle name="20% - Accent5 3 2 4 6 2 2 3" xfId="9573"/>
    <cellStyle name="20% - Accent5 3 2 4 6 2 3" xfId="9574"/>
    <cellStyle name="20% - Accent5 3 2 4 6 2 3 2" xfId="9575"/>
    <cellStyle name="20% - Accent5 3 2 4 6 2 4" xfId="9576"/>
    <cellStyle name="20% - Accent5 3 2 4 6 3" xfId="9577"/>
    <cellStyle name="20% - Accent5 3 2 4 6 3 2" xfId="9578"/>
    <cellStyle name="20% - Accent5 3 2 4 6 3 2 2" xfId="9579"/>
    <cellStyle name="20% - Accent5 3 2 4 6 3 3" xfId="9580"/>
    <cellStyle name="20% - Accent5 3 2 4 6 4" xfId="9581"/>
    <cellStyle name="20% - Accent5 3 2 4 6 4 2" xfId="9582"/>
    <cellStyle name="20% - Accent5 3 2 4 6 5" xfId="9583"/>
    <cellStyle name="20% - Accent5 3 2 4 6 5 2" xfId="9584"/>
    <cellStyle name="20% - Accent5 3 2 4 6 6" xfId="9585"/>
    <cellStyle name="20% - Accent5 3 2 4 7" xfId="9586"/>
    <cellStyle name="20% - Accent5 3 2 4 7 2" xfId="9587"/>
    <cellStyle name="20% - Accent5 3 2 4 7 2 2" xfId="9588"/>
    <cellStyle name="20% - Accent5 3 2 4 7 2 2 2" xfId="9589"/>
    <cellStyle name="20% - Accent5 3 2 4 7 2 3" xfId="9590"/>
    <cellStyle name="20% - Accent5 3 2 4 7 3" xfId="9591"/>
    <cellStyle name="20% - Accent5 3 2 4 7 3 2" xfId="9592"/>
    <cellStyle name="20% - Accent5 3 2 4 7 4" xfId="9593"/>
    <cellStyle name="20% - Accent5 3 2 4 8" xfId="9594"/>
    <cellStyle name="20% - Accent5 3 2 4 8 2" xfId="9595"/>
    <cellStyle name="20% - Accent5 3 2 4 8 2 2" xfId="9596"/>
    <cellStyle name="20% - Accent5 3 2 4 8 3" xfId="9597"/>
    <cellStyle name="20% - Accent5 3 2 4 9" xfId="9598"/>
    <cellStyle name="20% - Accent5 3 2 4 9 2" xfId="9599"/>
    <cellStyle name="20% - Accent5 3 2 5" xfId="9600"/>
    <cellStyle name="20% - Accent5 3 2 5 2" xfId="9601"/>
    <cellStyle name="20% - Accent5 3 2 5 2 2" xfId="9602"/>
    <cellStyle name="20% - Accent5 3 2 5 2 2 2" xfId="9603"/>
    <cellStyle name="20% - Accent5 3 2 5 2 2 2 2" xfId="9604"/>
    <cellStyle name="20% - Accent5 3 2 5 2 2 2 2 2" xfId="9605"/>
    <cellStyle name="20% - Accent5 3 2 5 2 2 2 3" xfId="9606"/>
    <cellStyle name="20% - Accent5 3 2 5 2 2 3" xfId="9607"/>
    <cellStyle name="20% - Accent5 3 2 5 2 2 3 2" xfId="9608"/>
    <cellStyle name="20% - Accent5 3 2 5 2 2 4" xfId="9609"/>
    <cellStyle name="20% - Accent5 3 2 5 2 3" xfId="9610"/>
    <cellStyle name="20% - Accent5 3 2 5 2 3 2" xfId="9611"/>
    <cellStyle name="20% - Accent5 3 2 5 2 3 2 2" xfId="9612"/>
    <cellStyle name="20% - Accent5 3 2 5 2 3 3" xfId="9613"/>
    <cellStyle name="20% - Accent5 3 2 5 2 4" xfId="9614"/>
    <cellStyle name="20% - Accent5 3 2 5 2 4 2" xfId="9615"/>
    <cellStyle name="20% - Accent5 3 2 5 2 5" xfId="9616"/>
    <cellStyle name="20% - Accent5 3 2 5 2 5 2" xfId="9617"/>
    <cellStyle name="20% - Accent5 3 2 5 2 6" xfId="9618"/>
    <cellStyle name="20% - Accent5 3 2 5 3" xfId="9619"/>
    <cellStyle name="20% - Accent5 3 2 5 3 2" xfId="9620"/>
    <cellStyle name="20% - Accent5 3 2 5 3 2 2" xfId="9621"/>
    <cellStyle name="20% - Accent5 3 2 5 3 2 2 2" xfId="9622"/>
    <cellStyle name="20% - Accent5 3 2 5 3 2 2 2 2" xfId="9623"/>
    <cellStyle name="20% - Accent5 3 2 5 3 2 2 3" xfId="9624"/>
    <cellStyle name="20% - Accent5 3 2 5 3 2 3" xfId="9625"/>
    <cellStyle name="20% - Accent5 3 2 5 3 2 3 2" xfId="9626"/>
    <cellStyle name="20% - Accent5 3 2 5 3 2 4" xfId="9627"/>
    <cellStyle name="20% - Accent5 3 2 5 3 3" xfId="9628"/>
    <cellStyle name="20% - Accent5 3 2 5 3 3 2" xfId="9629"/>
    <cellStyle name="20% - Accent5 3 2 5 3 3 2 2" xfId="9630"/>
    <cellStyle name="20% - Accent5 3 2 5 3 3 3" xfId="9631"/>
    <cellStyle name="20% - Accent5 3 2 5 3 4" xfId="9632"/>
    <cellStyle name="20% - Accent5 3 2 5 3 4 2" xfId="9633"/>
    <cellStyle name="20% - Accent5 3 2 5 3 5" xfId="9634"/>
    <cellStyle name="20% - Accent5 3 2 5 3 5 2" xfId="9635"/>
    <cellStyle name="20% - Accent5 3 2 5 3 6" xfId="9636"/>
    <cellStyle name="20% - Accent5 3 2 5 4" xfId="9637"/>
    <cellStyle name="20% - Accent5 3 2 5 4 2" xfId="9638"/>
    <cellStyle name="20% - Accent5 3 2 5 4 2 2" xfId="9639"/>
    <cellStyle name="20% - Accent5 3 2 5 4 2 2 2" xfId="9640"/>
    <cellStyle name="20% - Accent5 3 2 5 4 2 3" xfId="9641"/>
    <cellStyle name="20% - Accent5 3 2 5 4 3" xfId="9642"/>
    <cellStyle name="20% - Accent5 3 2 5 4 3 2" xfId="9643"/>
    <cellStyle name="20% - Accent5 3 2 5 4 4" xfId="9644"/>
    <cellStyle name="20% - Accent5 3 2 5 5" xfId="9645"/>
    <cellStyle name="20% - Accent5 3 2 5 5 2" xfId="9646"/>
    <cellStyle name="20% - Accent5 3 2 5 5 2 2" xfId="9647"/>
    <cellStyle name="20% - Accent5 3 2 5 5 3" xfId="9648"/>
    <cellStyle name="20% - Accent5 3 2 5 6" xfId="9649"/>
    <cellStyle name="20% - Accent5 3 2 5 6 2" xfId="9650"/>
    <cellStyle name="20% - Accent5 3 2 5 7" xfId="9651"/>
    <cellStyle name="20% - Accent5 3 2 5 7 2" xfId="9652"/>
    <cellStyle name="20% - Accent5 3 2 5 8" xfId="9653"/>
    <cellStyle name="20% - Accent5 3 2 6" xfId="9654"/>
    <cellStyle name="20% - Accent5 3 2 6 2" xfId="9655"/>
    <cellStyle name="20% - Accent5 3 2 6 2 2" xfId="9656"/>
    <cellStyle name="20% - Accent5 3 2 6 2 2 2" xfId="9657"/>
    <cellStyle name="20% - Accent5 3 2 6 2 2 2 2" xfId="9658"/>
    <cellStyle name="20% - Accent5 3 2 6 2 2 2 2 2" xfId="9659"/>
    <cellStyle name="20% - Accent5 3 2 6 2 2 2 3" xfId="9660"/>
    <cellStyle name="20% - Accent5 3 2 6 2 2 3" xfId="9661"/>
    <cellStyle name="20% - Accent5 3 2 6 2 2 3 2" xfId="9662"/>
    <cellStyle name="20% - Accent5 3 2 6 2 2 4" xfId="9663"/>
    <cellStyle name="20% - Accent5 3 2 6 2 3" xfId="9664"/>
    <cellStyle name="20% - Accent5 3 2 6 2 3 2" xfId="9665"/>
    <cellStyle name="20% - Accent5 3 2 6 2 3 2 2" xfId="9666"/>
    <cellStyle name="20% - Accent5 3 2 6 2 3 3" xfId="9667"/>
    <cellStyle name="20% - Accent5 3 2 6 2 4" xfId="9668"/>
    <cellStyle name="20% - Accent5 3 2 6 2 4 2" xfId="9669"/>
    <cellStyle name="20% - Accent5 3 2 6 2 5" xfId="9670"/>
    <cellStyle name="20% - Accent5 3 2 6 2 5 2" xfId="9671"/>
    <cellStyle name="20% - Accent5 3 2 6 2 6" xfId="9672"/>
    <cellStyle name="20% - Accent5 3 2 6 3" xfId="9673"/>
    <cellStyle name="20% - Accent5 3 2 6 3 2" xfId="9674"/>
    <cellStyle name="20% - Accent5 3 2 6 3 2 2" xfId="9675"/>
    <cellStyle name="20% - Accent5 3 2 6 3 2 2 2" xfId="9676"/>
    <cellStyle name="20% - Accent5 3 2 6 3 2 2 2 2" xfId="9677"/>
    <cellStyle name="20% - Accent5 3 2 6 3 2 2 3" xfId="9678"/>
    <cellStyle name="20% - Accent5 3 2 6 3 2 3" xfId="9679"/>
    <cellStyle name="20% - Accent5 3 2 6 3 2 3 2" xfId="9680"/>
    <cellStyle name="20% - Accent5 3 2 6 3 2 4" xfId="9681"/>
    <cellStyle name="20% - Accent5 3 2 6 3 3" xfId="9682"/>
    <cellStyle name="20% - Accent5 3 2 6 3 3 2" xfId="9683"/>
    <cellStyle name="20% - Accent5 3 2 6 3 3 2 2" xfId="9684"/>
    <cellStyle name="20% - Accent5 3 2 6 3 3 3" xfId="9685"/>
    <cellStyle name="20% - Accent5 3 2 6 3 4" xfId="9686"/>
    <cellStyle name="20% - Accent5 3 2 6 3 4 2" xfId="9687"/>
    <cellStyle name="20% - Accent5 3 2 6 3 5" xfId="9688"/>
    <cellStyle name="20% - Accent5 3 2 6 3 5 2" xfId="9689"/>
    <cellStyle name="20% - Accent5 3 2 6 3 6" xfId="9690"/>
    <cellStyle name="20% - Accent5 3 2 6 4" xfId="9691"/>
    <cellStyle name="20% - Accent5 3 2 6 4 2" xfId="9692"/>
    <cellStyle name="20% - Accent5 3 2 6 4 2 2" xfId="9693"/>
    <cellStyle name="20% - Accent5 3 2 6 4 2 2 2" xfId="9694"/>
    <cellStyle name="20% - Accent5 3 2 6 4 2 3" xfId="9695"/>
    <cellStyle name="20% - Accent5 3 2 6 4 3" xfId="9696"/>
    <cellStyle name="20% - Accent5 3 2 6 4 3 2" xfId="9697"/>
    <cellStyle name="20% - Accent5 3 2 6 4 4" xfId="9698"/>
    <cellStyle name="20% - Accent5 3 2 6 5" xfId="9699"/>
    <cellStyle name="20% - Accent5 3 2 6 5 2" xfId="9700"/>
    <cellStyle name="20% - Accent5 3 2 6 5 2 2" xfId="9701"/>
    <cellStyle name="20% - Accent5 3 2 6 5 3" xfId="9702"/>
    <cellStyle name="20% - Accent5 3 2 6 6" xfId="9703"/>
    <cellStyle name="20% - Accent5 3 2 6 6 2" xfId="9704"/>
    <cellStyle name="20% - Accent5 3 2 6 7" xfId="9705"/>
    <cellStyle name="20% - Accent5 3 2 6 7 2" xfId="9706"/>
    <cellStyle name="20% - Accent5 3 2 6 8" xfId="9707"/>
    <cellStyle name="20% - Accent5 3 2 7" xfId="9708"/>
    <cellStyle name="20% - Accent5 3 2 7 2" xfId="9709"/>
    <cellStyle name="20% - Accent5 3 2 7 2 2" xfId="9710"/>
    <cellStyle name="20% - Accent5 3 2 7 2 2 2" xfId="9711"/>
    <cellStyle name="20% - Accent5 3 2 7 2 2 2 2" xfId="9712"/>
    <cellStyle name="20% - Accent5 3 2 7 2 2 3" xfId="9713"/>
    <cellStyle name="20% - Accent5 3 2 7 2 3" xfId="9714"/>
    <cellStyle name="20% - Accent5 3 2 7 2 3 2" xfId="9715"/>
    <cellStyle name="20% - Accent5 3 2 7 2 4" xfId="9716"/>
    <cellStyle name="20% - Accent5 3 2 7 3" xfId="9717"/>
    <cellStyle name="20% - Accent5 3 2 7 3 2" xfId="9718"/>
    <cellStyle name="20% - Accent5 3 2 7 3 2 2" xfId="9719"/>
    <cellStyle name="20% - Accent5 3 2 7 3 3" xfId="9720"/>
    <cellStyle name="20% - Accent5 3 2 7 4" xfId="9721"/>
    <cellStyle name="20% - Accent5 3 2 7 4 2" xfId="9722"/>
    <cellStyle name="20% - Accent5 3 2 7 5" xfId="9723"/>
    <cellStyle name="20% - Accent5 3 2 7 5 2" xfId="9724"/>
    <cellStyle name="20% - Accent5 3 2 7 6" xfId="9725"/>
    <cellStyle name="20% - Accent5 3 2 8" xfId="9726"/>
    <cellStyle name="20% - Accent5 3 2 8 2" xfId="9727"/>
    <cellStyle name="20% - Accent5 3 2 8 2 2" xfId="9728"/>
    <cellStyle name="20% - Accent5 3 2 8 2 2 2" xfId="9729"/>
    <cellStyle name="20% - Accent5 3 2 8 2 2 2 2" xfId="9730"/>
    <cellStyle name="20% - Accent5 3 2 8 2 2 3" xfId="9731"/>
    <cellStyle name="20% - Accent5 3 2 8 2 3" xfId="9732"/>
    <cellStyle name="20% - Accent5 3 2 8 2 3 2" xfId="9733"/>
    <cellStyle name="20% - Accent5 3 2 8 2 4" xfId="9734"/>
    <cellStyle name="20% - Accent5 3 2 8 3" xfId="9735"/>
    <cellStyle name="20% - Accent5 3 2 8 3 2" xfId="9736"/>
    <cellStyle name="20% - Accent5 3 2 8 3 2 2" xfId="9737"/>
    <cellStyle name="20% - Accent5 3 2 8 3 3" xfId="9738"/>
    <cellStyle name="20% - Accent5 3 2 8 4" xfId="9739"/>
    <cellStyle name="20% - Accent5 3 2 8 4 2" xfId="9740"/>
    <cellStyle name="20% - Accent5 3 2 8 5" xfId="9741"/>
    <cellStyle name="20% - Accent5 3 2 8 5 2" xfId="9742"/>
    <cellStyle name="20% - Accent5 3 2 8 6" xfId="9743"/>
    <cellStyle name="20% - Accent5 3 2 9" xfId="9744"/>
    <cellStyle name="20% - Accent5 3 2 9 2" xfId="9745"/>
    <cellStyle name="20% - Accent5 3 2 9 2 2" xfId="9746"/>
    <cellStyle name="20% - Accent5 3 2 9 2 2 2" xfId="9747"/>
    <cellStyle name="20% - Accent5 3 2 9 2 2 2 2" xfId="9748"/>
    <cellStyle name="20% - Accent5 3 2 9 2 2 3" xfId="9749"/>
    <cellStyle name="20% - Accent5 3 2 9 2 3" xfId="9750"/>
    <cellStyle name="20% - Accent5 3 2 9 2 3 2" xfId="9751"/>
    <cellStyle name="20% - Accent5 3 2 9 2 4" xfId="9752"/>
    <cellStyle name="20% - Accent5 3 2 9 3" xfId="9753"/>
    <cellStyle name="20% - Accent5 3 2 9 3 2" xfId="9754"/>
    <cellStyle name="20% - Accent5 3 2 9 3 2 2" xfId="9755"/>
    <cellStyle name="20% - Accent5 3 2 9 3 3" xfId="9756"/>
    <cellStyle name="20% - Accent5 3 2 9 4" xfId="9757"/>
    <cellStyle name="20% - Accent5 3 2 9 4 2" xfId="9758"/>
    <cellStyle name="20% - Accent5 3 2 9 5" xfId="9759"/>
    <cellStyle name="20% - Accent5 3 2 9 5 2" xfId="9760"/>
    <cellStyle name="20% - Accent5 3 2 9 6" xfId="9761"/>
    <cellStyle name="20% - Accent5 3 3" xfId="9762"/>
    <cellStyle name="20% - Accent5 3 3 10" xfId="9763"/>
    <cellStyle name="20% - Accent5 3 3 10 2" xfId="9764"/>
    <cellStyle name="20% - Accent5 3 3 11" xfId="9765"/>
    <cellStyle name="20% - Accent5 3 3 2" xfId="9766"/>
    <cellStyle name="20% - Accent5 3 3 2 2" xfId="9767"/>
    <cellStyle name="20% - Accent5 3 3 2 2 2" xfId="9768"/>
    <cellStyle name="20% - Accent5 3 3 2 2 2 2" xfId="9769"/>
    <cellStyle name="20% - Accent5 3 3 2 2 2 2 2" xfId="9770"/>
    <cellStyle name="20% - Accent5 3 3 2 2 2 2 2 2" xfId="9771"/>
    <cellStyle name="20% - Accent5 3 3 2 2 2 2 3" xfId="9772"/>
    <cellStyle name="20% - Accent5 3 3 2 2 2 3" xfId="9773"/>
    <cellStyle name="20% - Accent5 3 3 2 2 2 3 2" xfId="9774"/>
    <cellStyle name="20% - Accent5 3 3 2 2 2 4" xfId="9775"/>
    <cellStyle name="20% - Accent5 3 3 2 2 3" xfId="9776"/>
    <cellStyle name="20% - Accent5 3 3 2 2 3 2" xfId="9777"/>
    <cellStyle name="20% - Accent5 3 3 2 2 3 2 2" xfId="9778"/>
    <cellStyle name="20% - Accent5 3 3 2 2 3 3" xfId="9779"/>
    <cellStyle name="20% - Accent5 3 3 2 2 4" xfId="9780"/>
    <cellStyle name="20% - Accent5 3 3 2 2 4 2" xfId="9781"/>
    <cellStyle name="20% - Accent5 3 3 2 2 5" xfId="9782"/>
    <cellStyle name="20% - Accent5 3 3 2 2 5 2" xfId="9783"/>
    <cellStyle name="20% - Accent5 3 3 2 2 6" xfId="9784"/>
    <cellStyle name="20% - Accent5 3 3 2 3" xfId="9785"/>
    <cellStyle name="20% - Accent5 3 3 2 3 2" xfId="9786"/>
    <cellStyle name="20% - Accent5 3 3 2 3 2 2" xfId="9787"/>
    <cellStyle name="20% - Accent5 3 3 2 3 2 2 2" xfId="9788"/>
    <cellStyle name="20% - Accent5 3 3 2 3 2 2 2 2" xfId="9789"/>
    <cellStyle name="20% - Accent5 3 3 2 3 2 2 3" xfId="9790"/>
    <cellStyle name="20% - Accent5 3 3 2 3 2 3" xfId="9791"/>
    <cellStyle name="20% - Accent5 3 3 2 3 2 3 2" xfId="9792"/>
    <cellStyle name="20% - Accent5 3 3 2 3 2 4" xfId="9793"/>
    <cellStyle name="20% - Accent5 3 3 2 3 3" xfId="9794"/>
    <cellStyle name="20% - Accent5 3 3 2 3 3 2" xfId="9795"/>
    <cellStyle name="20% - Accent5 3 3 2 3 3 2 2" xfId="9796"/>
    <cellStyle name="20% - Accent5 3 3 2 3 3 3" xfId="9797"/>
    <cellStyle name="20% - Accent5 3 3 2 3 4" xfId="9798"/>
    <cellStyle name="20% - Accent5 3 3 2 3 4 2" xfId="9799"/>
    <cellStyle name="20% - Accent5 3 3 2 3 5" xfId="9800"/>
    <cellStyle name="20% - Accent5 3 3 2 3 5 2" xfId="9801"/>
    <cellStyle name="20% - Accent5 3 3 2 3 6" xfId="9802"/>
    <cellStyle name="20% - Accent5 3 3 2 4" xfId="9803"/>
    <cellStyle name="20% - Accent5 3 3 2 4 2" xfId="9804"/>
    <cellStyle name="20% - Accent5 3 3 2 4 2 2" xfId="9805"/>
    <cellStyle name="20% - Accent5 3 3 2 4 2 2 2" xfId="9806"/>
    <cellStyle name="20% - Accent5 3 3 2 4 2 3" xfId="9807"/>
    <cellStyle name="20% - Accent5 3 3 2 4 3" xfId="9808"/>
    <cellStyle name="20% - Accent5 3 3 2 4 3 2" xfId="9809"/>
    <cellStyle name="20% - Accent5 3 3 2 4 4" xfId="9810"/>
    <cellStyle name="20% - Accent5 3 3 2 5" xfId="9811"/>
    <cellStyle name="20% - Accent5 3 3 2 5 2" xfId="9812"/>
    <cellStyle name="20% - Accent5 3 3 2 5 2 2" xfId="9813"/>
    <cellStyle name="20% - Accent5 3 3 2 5 3" xfId="9814"/>
    <cellStyle name="20% - Accent5 3 3 2 6" xfId="9815"/>
    <cellStyle name="20% - Accent5 3 3 2 6 2" xfId="9816"/>
    <cellStyle name="20% - Accent5 3 3 2 7" xfId="9817"/>
    <cellStyle name="20% - Accent5 3 3 2 7 2" xfId="9818"/>
    <cellStyle name="20% - Accent5 3 3 2 8" xfId="9819"/>
    <cellStyle name="20% - Accent5 3 3 3" xfId="9820"/>
    <cellStyle name="20% - Accent5 3 3 3 2" xfId="9821"/>
    <cellStyle name="20% - Accent5 3 3 3 2 2" xfId="9822"/>
    <cellStyle name="20% - Accent5 3 3 3 2 2 2" xfId="9823"/>
    <cellStyle name="20% - Accent5 3 3 3 2 2 2 2" xfId="9824"/>
    <cellStyle name="20% - Accent5 3 3 3 2 2 2 2 2" xfId="9825"/>
    <cellStyle name="20% - Accent5 3 3 3 2 2 2 3" xfId="9826"/>
    <cellStyle name="20% - Accent5 3 3 3 2 2 3" xfId="9827"/>
    <cellStyle name="20% - Accent5 3 3 3 2 2 3 2" xfId="9828"/>
    <cellStyle name="20% - Accent5 3 3 3 2 2 4" xfId="9829"/>
    <cellStyle name="20% - Accent5 3 3 3 2 3" xfId="9830"/>
    <cellStyle name="20% - Accent5 3 3 3 2 3 2" xfId="9831"/>
    <cellStyle name="20% - Accent5 3 3 3 2 3 2 2" xfId="9832"/>
    <cellStyle name="20% - Accent5 3 3 3 2 3 3" xfId="9833"/>
    <cellStyle name="20% - Accent5 3 3 3 2 4" xfId="9834"/>
    <cellStyle name="20% - Accent5 3 3 3 2 4 2" xfId="9835"/>
    <cellStyle name="20% - Accent5 3 3 3 2 5" xfId="9836"/>
    <cellStyle name="20% - Accent5 3 3 3 2 5 2" xfId="9837"/>
    <cellStyle name="20% - Accent5 3 3 3 2 6" xfId="9838"/>
    <cellStyle name="20% - Accent5 3 3 3 3" xfId="9839"/>
    <cellStyle name="20% - Accent5 3 3 3 3 2" xfId="9840"/>
    <cellStyle name="20% - Accent5 3 3 3 3 2 2" xfId="9841"/>
    <cellStyle name="20% - Accent5 3 3 3 3 2 2 2" xfId="9842"/>
    <cellStyle name="20% - Accent5 3 3 3 3 2 2 2 2" xfId="9843"/>
    <cellStyle name="20% - Accent5 3 3 3 3 2 2 3" xfId="9844"/>
    <cellStyle name="20% - Accent5 3 3 3 3 2 3" xfId="9845"/>
    <cellStyle name="20% - Accent5 3 3 3 3 2 3 2" xfId="9846"/>
    <cellStyle name="20% - Accent5 3 3 3 3 2 4" xfId="9847"/>
    <cellStyle name="20% - Accent5 3 3 3 3 3" xfId="9848"/>
    <cellStyle name="20% - Accent5 3 3 3 3 3 2" xfId="9849"/>
    <cellStyle name="20% - Accent5 3 3 3 3 3 2 2" xfId="9850"/>
    <cellStyle name="20% - Accent5 3 3 3 3 3 3" xfId="9851"/>
    <cellStyle name="20% - Accent5 3 3 3 3 4" xfId="9852"/>
    <cellStyle name="20% - Accent5 3 3 3 3 4 2" xfId="9853"/>
    <cellStyle name="20% - Accent5 3 3 3 3 5" xfId="9854"/>
    <cellStyle name="20% - Accent5 3 3 3 3 5 2" xfId="9855"/>
    <cellStyle name="20% - Accent5 3 3 3 3 6" xfId="9856"/>
    <cellStyle name="20% - Accent5 3 3 3 4" xfId="9857"/>
    <cellStyle name="20% - Accent5 3 3 3 4 2" xfId="9858"/>
    <cellStyle name="20% - Accent5 3 3 3 4 2 2" xfId="9859"/>
    <cellStyle name="20% - Accent5 3 3 3 4 2 2 2" xfId="9860"/>
    <cellStyle name="20% - Accent5 3 3 3 4 2 3" xfId="9861"/>
    <cellStyle name="20% - Accent5 3 3 3 4 3" xfId="9862"/>
    <cellStyle name="20% - Accent5 3 3 3 4 3 2" xfId="9863"/>
    <cellStyle name="20% - Accent5 3 3 3 4 4" xfId="9864"/>
    <cellStyle name="20% - Accent5 3 3 3 5" xfId="9865"/>
    <cellStyle name="20% - Accent5 3 3 3 5 2" xfId="9866"/>
    <cellStyle name="20% - Accent5 3 3 3 5 2 2" xfId="9867"/>
    <cellStyle name="20% - Accent5 3 3 3 5 3" xfId="9868"/>
    <cellStyle name="20% - Accent5 3 3 3 6" xfId="9869"/>
    <cellStyle name="20% - Accent5 3 3 3 6 2" xfId="9870"/>
    <cellStyle name="20% - Accent5 3 3 3 7" xfId="9871"/>
    <cellStyle name="20% - Accent5 3 3 3 7 2" xfId="9872"/>
    <cellStyle name="20% - Accent5 3 3 3 8" xfId="9873"/>
    <cellStyle name="20% - Accent5 3 3 4" xfId="9874"/>
    <cellStyle name="20% - Accent5 3 3 4 2" xfId="9875"/>
    <cellStyle name="20% - Accent5 3 3 4 2 2" xfId="9876"/>
    <cellStyle name="20% - Accent5 3 3 4 2 2 2" xfId="9877"/>
    <cellStyle name="20% - Accent5 3 3 4 2 2 2 2" xfId="9878"/>
    <cellStyle name="20% - Accent5 3 3 4 2 2 3" xfId="9879"/>
    <cellStyle name="20% - Accent5 3 3 4 2 3" xfId="9880"/>
    <cellStyle name="20% - Accent5 3 3 4 2 3 2" xfId="9881"/>
    <cellStyle name="20% - Accent5 3 3 4 2 4" xfId="9882"/>
    <cellStyle name="20% - Accent5 3 3 4 3" xfId="9883"/>
    <cellStyle name="20% - Accent5 3 3 4 3 2" xfId="9884"/>
    <cellStyle name="20% - Accent5 3 3 4 3 2 2" xfId="9885"/>
    <cellStyle name="20% - Accent5 3 3 4 3 3" xfId="9886"/>
    <cellStyle name="20% - Accent5 3 3 4 4" xfId="9887"/>
    <cellStyle name="20% - Accent5 3 3 4 4 2" xfId="9888"/>
    <cellStyle name="20% - Accent5 3 3 4 5" xfId="9889"/>
    <cellStyle name="20% - Accent5 3 3 4 5 2" xfId="9890"/>
    <cellStyle name="20% - Accent5 3 3 4 6" xfId="9891"/>
    <cellStyle name="20% - Accent5 3 3 5" xfId="9892"/>
    <cellStyle name="20% - Accent5 3 3 5 2" xfId="9893"/>
    <cellStyle name="20% - Accent5 3 3 5 2 2" xfId="9894"/>
    <cellStyle name="20% - Accent5 3 3 5 2 2 2" xfId="9895"/>
    <cellStyle name="20% - Accent5 3 3 5 2 2 2 2" xfId="9896"/>
    <cellStyle name="20% - Accent5 3 3 5 2 2 3" xfId="9897"/>
    <cellStyle name="20% - Accent5 3 3 5 2 3" xfId="9898"/>
    <cellStyle name="20% - Accent5 3 3 5 2 3 2" xfId="9899"/>
    <cellStyle name="20% - Accent5 3 3 5 2 4" xfId="9900"/>
    <cellStyle name="20% - Accent5 3 3 5 3" xfId="9901"/>
    <cellStyle name="20% - Accent5 3 3 5 3 2" xfId="9902"/>
    <cellStyle name="20% - Accent5 3 3 5 3 2 2" xfId="9903"/>
    <cellStyle name="20% - Accent5 3 3 5 3 3" xfId="9904"/>
    <cellStyle name="20% - Accent5 3 3 5 4" xfId="9905"/>
    <cellStyle name="20% - Accent5 3 3 5 4 2" xfId="9906"/>
    <cellStyle name="20% - Accent5 3 3 5 5" xfId="9907"/>
    <cellStyle name="20% - Accent5 3 3 5 5 2" xfId="9908"/>
    <cellStyle name="20% - Accent5 3 3 5 6" xfId="9909"/>
    <cellStyle name="20% - Accent5 3 3 6" xfId="9910"/>
    <cellStyle name="20% - Accent5 3 3 6 2" xfId="9911"/>
    <cellStyle name="20% - Accent5 3 3 6 2 2" xfId="9912"/>
    <cellStyle name="20% - Accent5 3 3 6 2 2 2" xfId="9913"/>
    <cellStyle name="20% - Accent5 3 3 6 2 2 2 2" xfId="9914"/>
    <cellStyle name="20% - Accent5 3 3 6 2 2 3" xfId="9915"/>
    <cellStyle name="20% - Accent5 3 3 6 2 3" xfId="9916"/>
    <cellStyle name="20% - Accent5 3 3 6 2 3 2" xfId="9917"/>
    <cellStyle name="20% - Accent5 3 3 6 2 4" xfId="9918"/>
    <cellStyle name="20% - Accent5 3 3 6 3" xfId="9919"/>
    <cellStyle name="20% - Accent5 3 3 6 3 2" xfId="9920"/>
    <cellStyle name="20% - Accent5 3 3 6 3 2 2" xfId="9921"/>
    <cellStyle name="20% - Accent5 3 3 6 3 3" xfId="9922"/>
    <cellStyle name="20% - Accent5 3 3 6 4" xfId="9923"/>
    <cellStyle name="20% - Accent5 3 3 6 4 2" xfId="9924"/>
    <cellStyle name="20% - Accent5 3 3 6 5" xfId="9925"/>
    <cellStyle name="20% - Accent5 3 3 6 5 2" xfId="9926"/>
    <cellStyle name="20% - Accent5 3 3 6 6" xfId="9927"/>
    <cellStyle name="20% - Accent5 3 3 7" xfId="9928"/>
    <cellStyle name="20% - Accent5 3 3 7 2" xfId="9929"/>
    <cellStyle name="20% - Accent5 3 3 7 2 2" xfId="9930"/>
    <cellStyle name="20% - Accent5 3 3 7 2 2 2" xfId="9931"/>
    <cellStyle name="20% - Accent5 3 3 7 2 3" xfId="9932"/>
    <cellStyle name="20% - Accent5 3 3 7 3" xfId="9933"/>
    <cellStyle name="20% - Accent5 3 3 7 3 2" xfId="9934"/>
    <cellStyle name="20% - Accent5 3 3 7 4" xfId="9935"/>
    <cellStyle name="20% - Accent5 3 3 8" xfId="9936"/>
    <cellStyle name="20% - Accent5 3 3 8 2" xfId="9937"/>
    <cellStyle name="20% - Accent5 3 3 8 2 2" xfId="9938"/>
    <cellStyle name="20% - Accent5 3 3 8 3" xfId="9939"/>
    <cellStyle name="20% - Accent5 3 3 9" xfId="9940"/>
    <cellStyle name="20% - Accent5 3 3 9 2" xfId="9941"/>
    <cellStyle name="20% - Accent5 3 4" xfId="9942"/>
    <cellStyle name="20% - Accent5 3 4 10" xfId="9943"/>
    <cellStyle name="20% - Accent5 3 4 10 2" xfId="9944"/>
    <cellStyle name="20% - Accent5 3 4 11" xfId="9945"/>
    <cellStyle name="20% - Accent5 3 4 2" xfId="9946"/>
    <cellStyle name="20% - Accent5 3 4 2 2" xfId="9947"/>
    <cellStyle name="20% - Accent5 3 4 2 2 2" xfId="9948"/>
    <cellStyle name="20% - Accent5 3 4 2 2 2 2" xfId="9949"/>
    <cellStyle name="20% - Accent5 3 4 2 2 2 2 2" xfId="9950"/>
    <cellStyle name="20% - Accent5 3 4 2 2 2 2 2 2" xfId="9951"/>
    <cellStyle name="20% - Accent5 3 4 2 2 2 2 3" xfId="9952"/>
    <cellStyle name="20% - Accent5 3 4 2 2 2 3" xfId="9953"/>
    <cellStyle name="20% - Accent5 3 4 2 2 2 3 2" xfId="9954"/>
    <cellStyle name="20% - Accent5 3 4 2 2 2 4" xfId="9955"/>
    <cellStyle name="20% - Accent5 3 4 2 2 3" xfId="9956"/>
    <cellStyle name="20% - Accent5 3 4 2 2 3 2" xfId="9957"/>
    <cellStyle name="20% - Accent5 3 4 2 2 3 2 2" xfId="9958"/>
    <cellStyle name="20% - Accent5 3 4 2 2 3 3" xfId="9959"/>
    <cellStyle name="20% - Accent5 3 4 2 2 4" xfId="9960"/>
    <cellStyle name="20% - Accent5 3 4 2 2 4 2" xfId="9961"/>
    <cellStyle name="20% - Accent5 3 4 2 2 5" xfId="9962"/>
    <cellStyle name="20% - Accent5 3 4 2 2 5 2" xfId="9963"/>
    <cellStyle name="20% - Accent5 3 4 2 2 6" xfId="9964"/>
    <cellStyle name="20% - Accent5 3 4 2 3" xfId="9965"/>
    <cellStyle name="20% - Accent5 3 4 2 3 2" xfId="9966"/>
    <cellStyle name="20% - Accent5 3 4 2 3 2 2" xfId="9967"/>
    <cellStyle name="20% - Accent5 3 4 2 3 2 2 2" xfId="9968"/>
    <cellStyle name="20% - Accent5 3 4 2 3 2 2 2 2" xfId="9969"/>
    <cellStyle name="20% - Accent5 3 4 2 3 2 2 3" xfId="9970"/>
    <cellStyle name="20% - Accent5 3 4 2 3 2 3" xfId="9971"/>
    <cellStyle name="20% - Accent5 3 4 2 3 2 3 2" xfId="9972"/>
    <cellStyle name="20% - Accent5 3 4 2 3 2 4" xfId="9973"/>
    <cellStyle name="20% - Accent5 3 4 2 3 3" xfId="9974"/>
    <cellStyle name="20% - Accent5 3 4 2 3 3 2" xfId="9975"/>
    <cellStyle name="20% - Accent5 3 4 2 3 3 2 2" xfId="9976"/>
    <cellStyle name="20% - Accent5 3 4 2 3 3 3" xfId="9977"/>
    <cellStyle name="20% - Accent5 3 4 2 3 4" xfId="9978"/>
    <cellStyle name="20% - Accent5 3 4 2 3 4 2" xfId="9979"/>
    <cellStyle name="20% - Accent5 3 4 2 3 5" xfId="9980"/>
    <cellStyle name="20% - Accent5 3 4 2 3 5 2" xfId="9981"/>
    <cellStyle name="20% - Accent5 3 4 2 3 6" xfId="9982"/>
    <cellStyle name="20% - Accent5 3 4 2 4" xfId="9983"/>
    <cellStyle name="20% - Accent5 3 4 2 4 2" xfId="9984"/>
    <cellStyle name="20% - Accent5 3 4 2 4 2 2" xfId="9985"/>
    <cellStyle name="20% - Accent5 3 4 2 4 2 2 2" xfId="9986"/>
    <cellStyle name="20% - Accent5 3 4 2 4 2 3" xfId="9987"/>
    <cellStyle name="20% - Accent5 3 4 2 4 3" xfId="9988"/>
    <cellStyle name="20% - Accent5 3 4 2 4 3 2" xfId="9989"/>
    <cellStyle name="20% - Accent5 3 4 2 4 4" xfId="9990"/>
    <cellStyle name="20% - Accent5 3 4 2 5" xfId="9991"/>
    <cellStyle name="20% - Accent5 3 4 2 5 2" xfId="9992"/>
    <cellStyle name="20% - Accent5 3 4 2 5 2 2" xfId="9993"/>
    <cellStyle name="20% - Accent5 3 4 2 5 3" xfId="9994"/>
    <cellStyle name="20% - Accent5 3 4 2 6" xfId="9995"/>
    <cellStyle name="20% - Accent5 3 4 2 6 2" xfId="9996"/>
    <cellStyle name="20% - Accent5 3 4 2 7" xfId="9997"/>
    <cellStyle name="20% - Accent5 3 4 2 7 2" xfId="9998"/>
    <cellStyle name="20% - Accent5 3 4 2 8" xfId="9999"/>
    <cellStyle name="20% - Accent5 3 4 3" xfId="10000"/>
    <cellStyle name="20% - Accent5 3 4 3 2" xfId="10001"/>
    <cellStyle name="20% - Accent5 3 4 3 2 2" xfId="10002"/>
    <cellStyle name="20% - Accent5 3 4 3 2 2 2" xfId="10003"/>
    <cellStyle name="20% - Accent5 3 4 3 2 2 2 2" xfId="10004"/>
    <cellStyle name="20% - Accent5 3 4 3 2 2 2 2 2" xfId="10005"/>
    <cellStyle name="20% - Accent5 3 4 3 2 2 2 3" xfId="10006"/>
    <cellStyle name="20% - Accent5 3 4 3 2 2 3" xfId="10007"/>
    <cellStyle name="20% - Accent5 3 4 3 2 2 3 2" xfId="10008"/>
    <cellStyle name="20% - Accent5 3 4 3 2 2 4" xfId="10009"/>
    <cellStyle name="20% - Accent5 3 4 3 2 3" xfId="10010"/>
    <cellStyle name="20% - Accent5 3 4 3 2 3 2" xfId="10011"/>
    <cellStyle name="20% - Accent5 3 4 3 2 3 2 2" xfId="10012"/>
    <cellStyle name="20% - Accent5 3 4 3 2 3 3" xfId="10013"/>
    <cellStyle name="20% - Accent5 3 4 3 2 4" xfId="10014"/>
    <cellStyle name="20% - Accent5 3 4 3 2 4 2" xfId="10015"/>
    <cellStyle name="20% - Accent5 3 4 3 2 5" xfId="10016"/>
    <cellStyle name="20% - Accent5 3 4 3 2 5 2" xfId="10017"/>
    <cellStyle name="20% - Accent5 3 4 3 2 6" xfId="10018"/>
    <cellStyle name="20% - Accent5 3 4 3 3" xfId="10019"/>
    <cellStyle name="20% - Accent5 3 4 3 3 2" xfId="10020"/>
    <cellStyle name="20% - Accent5 3 4 3 3 2 2" xfId="10021"/>
    <cellStyle name="20% - Accent5 3 4 3 3 2 2 2" xfId="10022"/>
    <cellStyle name="20% - Accent5 3 4 3 3 2 2 2 2" xfId="10023"/>
    <cellStyle name="20% - Accent5 3 4 3 3 2 2 3" xfId="10024"/>
    <cellStyle name="20% - Accent5 3 4 3 3 2 3" xfId="10025"/>
    <cellStyle name="20% - Accent5 3 4 3 3 2 3 2" xfId="10026"/>
    <cellStyle name="20% - Accent5 3 4 3 3 2 4" xfId="10027"/>
    <cellStyle name="20% - Accent5 3 4 3 3 3" xfId="10028"/>
    <cellStyle name="20% - Accent5 3 4 3 3 3 2" xfId="10029"/>
    <cellStyle name="20% - Accent5 3 4 3 3 3 2 2" xfId="10030"/>
    <cellStyle name="20% - Accent5 3 4 3 3 3 3" xfId="10031"/>
    <cellStyle name="20% - Accent5 3 4 3 3 4" xfId="10032"/>
    <cellStyle name="20% - Accent5 3 4 3 3 4 2" xfId="10033"/>
    <cellStyle name="20% - Accent5 3 4 3 3 5" xfId="10034"/>
    <cellStyle name="20% - Accent5 3 4 3 3 5 2" xfId="10035"/>
    <cellStyle name="20% - Accent5 3 4 3 3 6" xfId="10036"/>
    <cellStyle name="20% - Accent5 3 4 3 4" xfId="10037"/>
    <cellStyle name="20% - Accent5 3 4 3 4 2" xfId="10038"/>
    <cellStyle name="20% - Accent5 3 4 3 4 2 2" xfId="10039"/>
    <cellStyle name="20% - Accent5 3 4 3 4 2 2 2" xfId="10040"/>
    <cellStyle name="20% - Accent5 3 4 3 4 2 3" xfId="10041"/>
    <cellStyle name="20% - Accent5 3 4 3 4 3" xfId="10042"/>
    <cellStyle name="20% - Accent5 3 4 3 4 3 2" xfId="10043"/>
    <cellStyle name="20% - Accent5 3 4 3 4 4" xfId="10044"/>
    <cellStyle name="20% - Accent5 3 4 3 5" xfId="10045"/>
    <cellStyle name="20% - Accent5 3 4 3 5 2" xfId="10046"/>
    <cellStyle name="20% - Accent5 3 4 3 5 2 2" xfId="10047"/>
    <cellStyle name="20% - Accent5 3 4 3 5 3" xfId="10048"/>
    <cellStyle name="20% - Accent5 3 4 3 6" xfId="10049"/>
    <cellStyle name="20% - Accent5 3 4 3 6 2" xfId="10050"/>
    <cellStyle name="20% - Accent5 3 4 3 7" xfId="10051"/>
    <cellStyle name="20% - Accent5 3 4 3 7 2" xfId="10052"/>
    <cellStyle name="20% - Accent5 3 4 3 8" xfId="10053"/>
    <cellStyle name="20% - Accent5 3 4 4" xfId="10054"/>
    <cellStyle name="20% - Accent5 3 4 4 2" xfId="10055"/>
    <cellStyle name="20% - Accent5 3 4 4 2 2" xfId="10056"/>
    <cellStyle name="20% - Accent5 3 4 4 2 2 2" xfId="10057"/>
    <cellStyle name="20% - Accent5 3 4 4 2 2 2 2" xfId="10058"/>
    <cellStyle name="20% - Accent5 3 4 4 2 2 3" xfId="10059"/>
    <cellStyle name="20% - Accent5 3 4 4 2 3" xfId="10060"/>
    <cellStyle name="20% - Accent5 3 4 4 2 3 2" xfId="10061"/>
    <cellStyle name="20% - Accent5 3 4 4 2 4" xfId="10062"/>
    <cellStyle name="20% - Accent5 3 4 4 3" xfId="10063"/>
    <cellStyle name="20% - Accent5 3 4 4 3 2" xfId="10064"/>
    <cellStyle name="20% - Accent5 3 4 4 3 2 2" xfId="10065"/>
    <cellStyle name="20% - Accent5 3 4 4 3 3" xfId="10066"/>
    <cellStyle name="20% - Accent5 3 4 4 4" xfId="10067"/>
    <cellStyle name="20% - Accent5 3 4 4 4 2" xfId="10068"/>
    <cellStyle name="20% - Accent5 3 4 4 5" xfId="10069"/>
    <cellStyle name="20% - Accent5 3 4 4 5 2" xfId="10070"/>
    <cellStyle name="20% - Accent5 3 4 4 6" xfId="10071"/>
    <cellStyle name="20% - Accent5 3 4 5" xfId="10072"/>
    <cellStyle name="20% - Accent5 3 4 5 2" xfId="10073"/>
    <cellStyle name="20% - Accent5 3 4 5 2 2" xfId="10074"/>
    <cellStyle name="20% - Accent5 3 4 5 2 2 2" xfId="10075"/>
    <cellStyle name="20% - Accent5 3 4 5 2 2 2 2" xfId="10076"/>
    <cellStyle name="20% - Accent5 3 4 5 2 2 3" xfId="10077"/>
    <cellStyle name="20% - Accent5 3 4 5 2 3" xfId="10078"/>
    <cellStyle name="20% - Accent5 3 4 5 2 3 2" xfId="10079"/>
    <cellStyle name="20% - Accent5 3 4 5 2 4" xfId="10080"/>
    <cellStyle name="20% - Accent5 3 4 5 3" xfId="10081"/>
    <cellStyle name="20% - Accent5 3 4 5 3 2" xfId="10082"/>
    <cellStyle name="20% - Accent5 3 4 5 3 2 2" xfId="10083"/>
    <cellStyle name="20% - Accent5 3 4 5 3 3" xfId="10084"/>
    <cellStyle name="20% - Accent5 3 4 5 4" xfId="10085"/>
    <cellStyle name="20% - Accent5 3 4 5 4 2" xfId="10086"/>
    <cellStyle name="20% - Accent5 3 4 5 5" xfId="10087"/>
    <cellStyle name="20% - Accent5 3 4 5 5 2" xfId="10088"/>
    <cellStyle name="20% - Accent5 3 4 5 6" xfId="10089"/>
    <cellStyle name="20% - Accent5 3 4 6" xfId="10090"/>
    <cellStyle name="20% - Accent5 3 4 6 2" xfId="10091"/>
    <cellStyle name="20% - Accent5 3 4 6 2 2" xfId="10092"/>
    <cellStyle name="20% - Accent5 3 4 6 2 2 2" xfId="10093"/>
    <cellStyle name="20% - Accent5 3 4 6 2 2 2 2" xfId="10094"/>
    <cellStyle name="20% - Accent5 3 4 6 2 2 3" xfId="10095"/>
    <cellStyle name="20% - Accent5 3 4 6 2 3" xfId="10096"/>
    <cellStyle name="20% - Accent5 3 4 6 2 3 2" xfId="10097"/>
    <cellStyle name="20% - Accent5 3 4 6 2 4" xfId="10098"/>
    <cellStyle name="20% - Accent5 3 4 6 3" xfId="10099"/>
    <cellStyle name="20% - Accent5 3 4 6 3 2" xfId="10100"/>
    <cellStyle name="20% - Accent5 3 4 6 3 2 2" xfId="10101"/>
    <cellStyle name="20% - Accent5 3 4 6 3 3" xfId="10102"/>
    <cellStyle name="20% - Accent5 3 4 6 4" xfId="10103"/>
    <cellStyle name="20% - Accent5 3 4 6 4 2" xfId="10104"/>
    <cellStyle name="20% - Accent5 3 4 6 5" xfId="10105"/>
    <cellStyle name="20% - Accent5 3 4 6 5 2" xfId="10106"/>
    <cellStyle name="20% - Accent5 3 4 6 6" xfId="10107"/>
    <cellStyle name="20% - Accent5 3 4 7" xfId="10108"/>
    <cellStyle name="20% - Accent5 3 4 7 2" xfId="10109"/>
    <cellStyle name="20% - Accent5 3 4 7 2 2" xfId="10110"/>
    <cellStyle name="20% - Accent5 3 4 7 2 2 2" xfId="10111"/>
    <cellStyle name="20% - Accent5 3 4 7 2 3" xfId="10112"/>
    <cellStyle name="20% - Accent5 3 4 7 3" xfId="10113"/>
    <cellStyle name="20% - Accent5 3 4 7 3 2" xfId="10114"/>
    <cellStyle name="20% - Accent5 3 4 7 4" xfId="10115"/>
    <cellStyle name="20% - Accent5 3 4 8" xfId="10116"/>
    <cellStyle name="20% - Accent5 3 4 8 2" xfId="10117"/>
    <cellStyle name="20% - Accent5 3 4 8 2 2" xfId="10118"/>
    <cellStyle name="20% - Accent5 3 4 8 3" xfId="10119"/>
    <cellStyle name="20% - Accent5 3 4 9" xfId="10120"/>
    <cellStyle name="20% - Accent5 3 4 9 2" xfId="10121"/>
    <cellStyle name="20% - Accent5 3 5" xfId="10122"/>
    <cellStyle name="20% - Accent5 3 5 10" xfId="10123"/>
    <cellStyle name="20% - Accent5 3 5 10 2" xfId="10124"/>
    <cellStyle name="20% - Accent5 3 5 11" xfId="10125"/>
    <cellStyle name="20% - Accent5 3 5 2" xfId="10126"/>
    <cellStyle name="20% - Accent5 3 5 2 2" xfId="10127"/>
    <cellStyle name="20% - Accent5 3 5 2 2 2" xfId="10128"/>
    <cellStyle name="20% - Accent5 3 5 2 2 2 2" xfId="10129"/>
    <cellStyle name="20% - Accent5 3 5 2 2 2 2 2" xfId="10130"/>
    <cellStyle name="20% - Accent5 3 5 2 2 2 2 2 2" xfId="10131"/>
    <cellStyle name="20% - Accent5 3 5 2 2 2 2 3" xfId="10132"/>
    <cellStyle name="20% - Accent5 3 5 2 2 2 3" xfId="10133"/>
    <cellStyle name="20% - Accent5 3 5 2 2 2 3 2" xfId="10134"/>
    <cellStyle name="20% - Accent5 3 5 2 2 2 4" xfId="10135"/>
    <cellStyle name="20% - Accent5 3 5 2 2 3" xfId="10136"/>
    <cellStyle name="20% - Accent5 3 5 2 2 3 2" xfId="10137"/>
    <cellStyle name="20% - Accent5 3 5 2 2 3 2 2" xfId="10138"/>
    <cellStyle name="20% - Accent5 3 5 2 2 3 3" xfId="10139"/>
    <cellStyle name="20% - Accent5 3 5 2 2 4" xfId="10140"/>
    <cellStyle name="20% - Accent5 3 5 2 2 4 2" xfId="10141"/>
    <cellStyle name="20% - Accent5 3 5 2 2 5" xfId="10142"/>
    <cellStyle name="20% - Accent5 3 5 2 2 5 2" xfId="10143"/>
    <cellStyle name="20% - Accent5 3 5 2 2 6" xfId="10144"/>
    <cellStyle name="20% - Accent5 3 5 2 3" xfId="10145"/>
    <cellStyle name="20% - Accent5 3 5 2 3 2" xfId="10146"/>
    <cellStyle name="20% - Accent5 3 5 2 3 2 2" xfId="10147"/>
    <cellStyle name="20% - Accent5 3 5 2 3 2 2 2" xfId="10148"/>
    <cellStyle name="20% - Accent5 3 5 2 3 2 2 2 2" xfId="10149"/>
    <cellStyle name="20% - Accent5 3 5 2 3 2 2 3" xfId="10150"/>
    <cellStyle name="20% - Accent5 3 5 2 3 2 3" xfId="10151"/>
    <cellStyle name="20% - Accent5 3 5 2 3 2 3 2" xfId="10152"/>
    <cellStyle name="20% - Accent5 3 5 2 3 2 4" xfId="10153"/>
    <cellStyle name="20% - Accent5 3 5 2 3 3" xfId="10154"/>
    <cellStyle name="20% - Accent5 3 5 2 3 3 2" xfId="10155"/>
    <cellStyle name="20% - Accent5 3 5 2 3 3 2 2" xfId="10156"/>
    <cellStyle name="20% - Accent5 3 5 2 3 3 3" xfId="10157"/>
    <cellStyle name="20% - Accent5 3 5 2 3 4" xfId="10158"/>
    <cellStyle name="20% - Accent5 3 5 2 3 4 2" xfId="10159"/>
    <cellStyle name="20% - Accent5 3 5 2 3 5" xfId="10160"/>
    <cellStyle name="20% - Accent5 3 5 2 3 5 2" xfId="10161"/>
    <cellStyle name="20% - Accent5 3 5 2 3 6" xfId="10162"/>
    <cellStyle name="20% - Accent5 3 5 2 4" xfId="10163"/>
    <cellStyle name="20% - Accent5 3 5 2 4 2" xfId="10164"/>
    <cellStyle name="20% - Accent5 3 5 2 4 2 2" xfId="10165"/>
    <cellStyle name="20% - Accent5 3 5 2 4 2 2 2" xfId="10166"/>
    <cellStyle name="20% - Accent5 3 5 2 4 2 3" xfId="10167"/>
    <cellStyle name="20% - Accent5 3 5 2 4 3" xfId="10168"/>
    <cellStyle name="20% - Accent5 3 5 2 4 3 2" xfId="10169"/>
    <cellStyle name="20% - Accent5 3 5 2 4 4" xfId="10170"/>
    <cellStyle name="20% - Accent5 3 5 2 5" xfId="10171"/>
    <cellStyle name="20% - Accent5 3 5 2 5 2" xfId="10172"/>
    <cellStyle name="20% - Accent5 3 5 2 5 2 2" xfId="10173"/>
    <cellStyle name="20% - Accent5 3 5 2 5 3" xfId="10174"/>
    <cellStyle name="20% - Accent5 3 5 2 6" xfId="10175"/>
    <cellStyle name="20% - Accent5 3 5 2 6 2" xfId="10176"/>
    <cellStyle name="20% - Accent5 3 5 2 7" xfId="10177"/>
    <cellStyle name="20% - Accent5 3 5 2 7 2" xfId="10178"/>
    <cellStyle name="20% - Accent5 3 5 2 8" xfId="10179"/>
    <cellStyle name="20% - Accent5 3 5 3" xfId="10180"/>
    <cellStyle name="20% - Accent5 3 5 3 2" xfId="10181"/>
    <cellStyle name="20% - Accent5 3 5 3 2 2" xfId="10182"/>
    <cellStyle name="20% - Accent5 3 5 3 2 2 2" xfId="10183"/>
    <cellStyle name="20% - Accent5 3 5 3 2 2 2 2" xfId="10184"/>
    <cellStyle name="20% - Accent5 3 5 3 2 2 2 2 2" xfId="10185"/>
    <cellStyle name="20% - Accent5 3 5 3 2 2 2 3" xfId="10186"/>
    <cellStyle name="20% - Accent5 3 5 3 2 2 3" xfId="10187"/>
    <cellStyle name="20% - Accent5 3 5 3 2 2 3 2" xfId="10188"/>
    <cellStyle name="20% - Accent5 3 5 3 2 2 4" xfId="10189"/>
    <cellStyle name="20% - Accent5 3 5 3 2 3" xfId="10190"/>
    <cellStyle name="20% - Accent5 3 5 3 2 3 2" xfId="10191"/>
    <cellStyle name="20% - Accent5 3 5 3 2 3 2 2" xfId="10192"/>
    <cellStyle name="20% - Accent5 3 5 3 2 3 3" xfId="10193"/>
    <cellStyle name="20% - Accent5 3 5 3 2 4" xfId="10194"/>
    <cellStyle name="20% - Accent5 3 5 3 2 4 2" xfId="10195"/>
    <cellStyle name="20% - Accent5 3 5 3 2 5" xfId="10196"/>
    <cellStyle name="20% - Accent5 3 5 3 2 5 2" xfId="10197"/>
    <cellStyle name="20% - Accent5 3 5 3 2 6" xfId="10198"/>
    <cellStyle name="20% - Accent5 3 5 3 3" xfId="10199"/>
    <cellStyle name="20% - Accent5 3 5 3 3 2" xfId="10200"/>
    <cellStyle name="20% - Accent5 3 5 3 3 2 2" xfId="10201"/>
    <cellStyle name="20% - Accent5 3 5 3 3 2 2 2" xfId="10202"/>
    <cellStyle name="20% - Accent5 3 5 3 3 2 2 2 2" xfId="10203"/>
    <cellStyle name="20% - Accent5 3 5 3 3 2 2 3" xfId="10204"/>
    <cellStyle name="20% - Accent5 3 5 3 3 2 3" xfId="10205"/>
    <cellStyle name="20% - Accent5 3 5 3 3 2 3 2" xfId="10206"/>
    <cellStyle name="20% - Accent5 3 5 3 3 2 4" xfId="10207"/>
    <cellStyle name="20% - Accent5 3 5 3 3 3" xfId="10208"/>
    <cellStyle name="20% - Accent5 3 5 3 3 3 2" xfId="10209"/>
    <cellStyle name="20% - Accent5 3 5 3 3 3 2 2" xfId="10210"/>
    <cellStyle name="20% - Accent5 3 5 3 3 3 3" xfId="10211"/>
    <cellStyle name="20% - Accent5 3 5 3 3 4" xfId="10212"/>
    <cellStyle name="20% - Accent5 3 5 3 3 4 2" xfId="10213"/>
    <cellStyle name="20% - Accent5 3 5 3 3 5" xfId="10214"/>
    <cellStyle name="20% - Accent5 3 5 3 3 5 2" xfId="10215"/>
    <cellStyle name="20% - Accent5 3 5 3 3 6" xfId="10216"/>
    <cellStyle name="20% - Accent5 3 5 3 4" xfId="10217"/>
    <cellStyle name="20% - Accent5 3 5 3 4 2" xfId="10218"/>
    <cellStyle name="20% - Accent5 3 5 3 4 2 2" xfId="10219"/>
    <cellStyle name="20% - Accent5 3 5 3 4 2 2 2" xfId="10220"/>
    <cellStyle name="20% - Accent5 3 5 3 4 2 3" xfId="10221"/>
    <cellStyle name="20% - Accent5 3 5 3 4 3" xfId="10222"/>
    <cellStyle name="20% - Accent5 3 5 3 4 3 2" xfId="10223"/>
    <cellStyle name="20% - Accent5 3 5 3 4 4" xfId="10224"/>
    <cellStyle name="20% - Accent5 3 5 3 5" xfId="10225"/>
    <cellStyle name="20% - Accent5 3 5 3 5 2" xfId="10226"/>
    <cellStyle name="20% - Accent5 3 5 3 5 2 2" xfId="10227"/>
    <cellStyle name="20% - Accent5 3 5 3 5 3" xfId="10228"/>
    <cellStyle name="20% - Accent5 3 5 3 6" xfId="10229"/>
    <cellStyle name="20% - Accent5 3 5 3 6 2" xfId="10230"/>
    <cellStyle name="20% - Accent5 3 5 3 7" xfId="10231"/>
    <cellStyle name="20% - Accent5 3 5 3 7 2" xfId="10232"/>
    <cellStyle name="20% - Accent5 3 5 3 8" xfId="10233"/>
    <cellStyle name="20% - Accent5 3 5 4" xfId="10234"/>
    <cellStyle name="20% - Accent5 3 5 4 2" xfId="10235"/>
    <cellStyle name="20% - Accent5 3 5 4 2 2" xfId="10236"/>
    <cellStyle name="20% - Accent5 3 5 4 2 2 2" xfId="10237"/>
    <cellStyle name="20% - Accent5 3 5 4 2 2 2 2" xfId="10238"/>
    <cellStyle name="20% - Accent5 3 5 4 2 2 3" xfId="10239"/>
    <cellStyle name="20% - Accent5 3 5 4 2 3" xfId="10240"/>
    <cellStyle name="20% - Accent5 3 5 4 2 3 2" xfId="10241"/>
    <cellStyle name="20% - Accent5 3 5 4 2 4" xfId="10242"/>
    <cellStyle name="20% - Accent5 3 5 4 3" xfId="10243"/>
    <cellStyle name="20% - Accent5 3 5 4 3 2" xfId="10244"/>
    <cellStyle name="20% - Accent5 3 5 4 3 2 2" xfId="10245"/>
    <cellStyle name="20% - Accent5 3 5 4 3 3" xfId="10246"/>
    <cellStyle name="20% - Accent5 3 5 4 4" xfId="10247"/>
    <cellStyle name="20% - Accent5 3 5 4 4 2" xfId="10248"/>
    <cellStyle name="20% - Accent5 3 5 4 5" xfId="10249"/>
    <cellStyle name="20% - Accent5 3 5 4 5 2" xfId="10250"/>
    <cellStyle name="20% - Accent5 3 5 4 6" xfId="10251"/>
    <cellStyle name="20% - Accent5 3 5 5" xfId="10252"/>
    <cellStyle name="20% - Accent5 3 5 5 2" xfId="10253"/>
    <cellStyle name="20% - Accent5 3 5 5 2 2" xfId="10254"/>
    <cellStyle name="20% - Accent5 3 5 5 2 2 2" xfId="10255"/>
    <cellStyle name="20% - Accent5 3 5 5 2 2 2 2" xfId="10256"/>
    <cellStyle name="20% - Accent5 3 5 5 2 2 3" xfId="10257"/>
    <cellStyle name="20% - Accent5 3 5 5 2 3" xfId="10258"/>
    <cellStyle name="20% - Accent5 3 5 5 2 3 2" xfId="10259"/>
    <cellStyle name="20% - Accent5 3 5 5 2 4" xfId="10260"/>
    <cellStyle name="20% - Accent5 3 5 5 3" xfId="10261"/>
    <cellStyle name="20% - Accent5 3 5 5 3 2" xfId="10262"/>
    <cellStyle name="20% - Accent5 3 5 5 3 2 2" xfId="10263"/>
    <cellStyle name="20% - Accent5 3 5 5 3 3" xfId="10264"/>
    <cellStyle name="20% - Accent5 3 5 5 4" xfId="10265"/>
    <cellStyle name="20% - Accent5 3 5 5 4 2" xfId="10266"/>
    <cellStyle name="20% - Accent5 3 5 5 5" xfId="10267"/>
    <cellStyle name="20% - Accent5 3 5 5 5 2" xfId="10268"/>
    <cellStyle name="20% - Accent5 3 5 5 6" xfId="10269"/>
    <cellStyle name="20% - Accent5 3 5 6" xfId="10270"/>
    <cellStyle name="20% - Accent5 3 5 6 2" xfId="10271"/>
    <cellStyle name="20% - Accent5 3 5 6 2 2" xfId="10272"/>
    <cellStyle name="20% - Accent5 3 5 6 2 2 2" xfId="10273"/>
    <cellStyle name="20% - Accent5 3 5 6 2 2 2 2" xfId="10274"/>
    <cellStyle name="20% - Accent5 3 5 6 2 2 3" xfId="10275"/>
    <cellStyle name="20% - Accent5 3 5 6 2 3" xfId="10276"/>
    <cellStyle name="20% - Accent5 3 5 6 2 3 2" xfId="10277"/>
    <cellStyle name="20% - Accent5 3 5 6 2 4" xfId="10278"/>
    <cellStyle name="20% - Accent5 3 5 6 3" xfId="10279"/>
    <cellStyle name="20% - Accent5 3 5 6 3 2" xfId="10280"/>
    <cellStyle name="20% - Accent5 3 5 6 3 2 2" xfId="10281"/>
    <cellStyle name="20% - Accent5 3 5 6 3 3" xfId="10282"/>
    <cellStyle name="20% - Accent5 3 5 6 4" xfId="10283"/>
    <cellStyle name="20% - Accent5 3 5 6 4 2" xfId="10284"/>
    <cellStyle name="20% - Accent5 3 5 6 5" xfId="10285"/>
    <cellStyle name="20% - Accent5 3 5 6 5 2" xfId="10286"/>
    <cellStyle name="20% - Accent5 3 5 6 6" xfId="10287"/>
    <cellStyle name="20% - Accent5 3 5 7" xfId="10288"/>
    <cellStyle name="20% - Accent5 3 5 7 2" xfId="10289"/>
    <cellStyle name="20% - Accent5 3 5 7 2 2" xfId="10290"/>
    <cellStyle name="20% - Accent5 3 5 7 2 2 2" xfId="10291"/>
    <cellStyle name="20% - Accent5 3 5 7 2 3" xfId="10292"/>
    <cellStyle name="20% - Accent5 3 5 7 3" xfId="10293"/>
    <cellStyle name="20% - Accent5 3 5 7 3 2" xfId="10294"/>
    <cellStyle name="20% - Accent5 3 5 7 4" xfId="10295"/>
    <cellStyle name="20% - Accent5 3 5 8" xfId="10296"/>
    <cellStyle name="20% - Accent5 3 5 8 2" xfId="10297"/>
    <cellStyle name="20% - Accent5 3 5 8 2 2" xfId="10298"/>
    <cellStyle name="20% - Accent5 3 5 8 3" xfId="10299"/>
    <cellStyle name="20% - Accent5 3 5 9" xfId="10300"/>
    <cellStyle name="20% - Accent5 3 5 9 2" xfId="10301"/>
    <cellStyle name="20% - Accent5 3 6" xfId="10302"/>
    <cellStyle name="20% - Accent5 3 6 2" xfId="10303"/>
    <cellStyle name="20% - Accent5 3 6 2 2" xfId="10304"/>
    <cellStyle name="20% - Accent5 3 6 2 2 2" xfId="10305"/>
    <cellStyle name="20% - Accent5 3 6 2 2 2 2" xfId="10306"/>
    <cellStyle name="20% - Accent5 3 6 2 2 2 2 2" xfId="10307"/>
    <cellStyle name="20% - Accent5 3 6 2 2 2 3" xfId="10308"/>
    <cellStyle name="20% - Accent5 3 6 2 2 3" xfId="10309"/>
    <cellStyle name="20% - Accent5 3 6 2 2 3 2" xfId="10310"/>
    <cellStyle name="20% - Accent5 3 6 2 2 4" xfId="10311"/>
    <cellStyle name="20% - Accent5 3 6 2 3" xfId="10312"/>
    <cellStyle name="20% - Accent5 3 6 2 3 2" xfId="10313"/>
    <cellStyle name="20% - Accent5 3 6 2 3 2 2" xfId="10314"/>
    <cellStyle name="20% - Accent5 3 6 2 3 3" xfId="10315"/>
    <cellStyle name="20% - Accent5 3 6 2 4" xfId="10316"/>
    <cellStyle name="20% - Accent5 3 6 2 4 2" xfId="10317"/>
    <cellStyle name="20% - Accent5 3 6 2 5" xfId="10318"/>
    <cellStyle name="20% - Accent5 3 6 2 5 2" xfId="10319"/>
    <cellStyle name="20% - Accent5 3 6 2 6" xfId="10320"/>
    <cellStyle name="20% - Accent5 3 6 3" xfId="10321"/>
    <cellStyle name="20% - Accent5 3 6 3 2" xfId="10322"/>
    <cellStyle name="20% - Accent5 3 6 3 2 2" xfId="10323"/>
    <cellStyle name="20% - Accent5 3 6 3 2 2 2" xfId="10324"/>
    <cellStyle name="20% - Accent5 3 6 3 2 2 2 2" xfId="10325"/>
    <cellStyle name="20% - Accent5 3 6 3 2 2 3" xfId="10326"/>
    <cellStyle name="20% - Accent5 3 6 3 2 3" xfId="10327"/>
    <cellStyle name="20% - Accent5 3 6 3 2 3 2" xfId="10328"/>
    <cellStyle name="20% - Accent5 3 6 3 2 4" xfId="10329"/>
    <cellStyle name="20% - Accent5 3 6 3 3" xfId="10330"/>
    <cellStyle name="20% - Accent5 3 6 3 3 2" xfId="10331"/>
    <cellStyle name="20% - Accent5 3 6 3 3 2 2" xfId="10332"/>
    <cellStyle name="20% - Accent5 3 6 3 3 3" xfId="10333"/>
    <cellStyle name="20% - Accent5 3 6 3 4" xfId="10334"/>
    <cellStyle name="20% - Accent5 3 6 3 4 2" xfId="10335"/>
    <cellStyle name="20% - Accent5 3 6 3 5" xfId="10336"/>
    <cellStyle name="20% - Accent5 3 6 3 5 2" xfId="10337"/>
    <cellStyle name="20% - Accent5 3 6 3 6" xfId="10338"/>
    <cellStyle name="20% - Accent5 3 6 4" xfId="10339"/>
    <cellStyle name="20% - Accent5 3 6 4 2" xfId="10340"/>
    <cellStyle name="20% - Accent5 3 6 4 2 2" xfId="10341"/>
    <cellStyle name="20% - Accent5 3 6 4 2 2 2" xfId="10342"/>
    <cellStyle name="20% - Accent5 3 6 4 2 3" xfId="10343"/>
    <cellStyle name="20% - Accent5 3 6 4 3" xfId="10344"/>
    <cellStyle name="20% - Accent5 3 6 4 3 2" xfId="10345"/>
    <cellStyle name="20% - Accent5 3 6 4 4" xfId="10346"/>
    <cellStyle name="20% - Accent5 3 6 5" xfId="10347"/>
    <cellStyle name="20% - Accent5 3 6 5 2" xfId="10348"/>
    <cellStyle name="20% - Accent5 3 6 5 2 2" xfId="10349"/>
    <cellStyle name="20% - Accent5 3 6 5 3" xfId="10350"/>
    <cellStyle name="20% - Accent5 3 6 6" xfId="10351"/>
    <cellStyle name="20% - Accent5 3 6 6 2" xfId="10352"/>
    <cellStyle name="20% - Accent5 3 6 7" xfId="10353"/>
    <cellStyle name="20% - Accent5 3 6 7 2" xfId="10354"/>
    <cellStyle name="20% - Accent5 3 6 8" xfId="10355"/>
    <cellStyle name="20% - Accent5 3 7" xfId="10356"/>
    <cellStyle name="20% - Accent5 3 7 2" xfId="10357"/>
    <cellStyle name="20% - Accent5 3 7 2 2" xfId="10358"/>
    <cellStyle name="20% - Accent5 3 7 2 2 2" xfId="10359"/>
    <cellStyle name="20% - Accent5 3 7 2 2 2 2" xfId="10360"/>
    <cellStyle name="20% - Accent5 3 7 2 2 2 2 2" xfId="10361"/>
    <cellStyle name="20% - Accent5 3 7 2 2 2 3" xfId="10362"/>
    <cellStyle name="20% - Accent5 3 7 2 2 3" xfId="10363"/>
    <cellStyle name="20% - Accent5 3 7 2 2 3 2" xfId="10364"/>
    <cellStyle name="20% - Accent5 3 7 2 2 4" xfId="10365"/>
    <cellStyle name="20% - Accent5 3 7 2 3" xfId="10366"/>
    <cellStyle name="20% - Accent5 3 7 2 3 2" xfId="10367"/>
    <cellStyle name="20% - Accent5 3 7 2 3 2 2" xfId="10368"/>
    <cellStyle name="20% - Accent5 3 7 2 3 3" xfId="10369"/>
    <cellStyle name="20% - Accent5 3 7 2 4" xfId="10370"/>
    <cellStyle name="20% - Accent5 3 7 2 4 2" xfId="10371"/>
    <cellStyle name="20% - Accent5 3 7 2 5" xfId="10372"/>
    <cellStyle name="20% - Accent5 3 7 2 5 2" xfId="10373"/>
    <cellStyle name="20% - Accent5 3 7 2 6" xfId="10374"/>
    <cellStyle name="20% - Accent5 3 7 3" xfId="10375"/>
    <cellStyle name="20% - Accent5 3 7 3 2" xfId="10376"/>
    <cellStyle name="20% - Accent5 3 7 3 2 2" xfId="10377"/>
    <cellStyle name="20% - Accent5 3 7 3 2 2 2" xfId="10378"/>
    <cellStyle name="20% - Accent5 3 7 3 2 2 2 2" xfId="10379"/>
    <cellStyle name="20% - Accent5 3 7 3 2 2 3" xfId="10380"/>
    <cellStyle name="20% - Accent5 3 7 3 2 3" xfId="10381"/>
    <cellStyle name="20% - Accent5 3 7 3 2 3 2" xfId="10382"/>
    <cellStyle name="20% - Accent5 3 7 3 2 4" xfId="10383"/>
    <cellStyle name="20% - Accent5 3 7 3 3" xfId="10384"/>
    <cellStyle name="20% - Accent5 3 7 3 3 2" xfId="10385"/>
    <cellStyle name="20% - Accent5 3 7 3 3 2 2" xfId="10386"/>
    <cellStyle name="20% - Accent5 3 7 3 3 3" xfId="10387"/>
    <cellStyle name="20% - Accent5 3 7 3 4" xfId="10388"/>
    <cellStyle name="20% - Accent5 3 7 3 4 2" xfId="10389"/>
    <cellStyle name="20% - Accent5 3 7 3 5" xfId="10390"/>
    <cellStyle name="20% - Accent5 3 7 3 5 2" xfId="10391"/>
    <cellStyle name="20% - Accent5 3 7 3 6" xfId="10392"/>
    <cellStyle name="20% - Accent5 3 7 4" xfId="10393"/>
    <cellStyle name="20% - Accent5 3 7 4 2" xfId="10394"/>
    <cellStyle name="20% - Accent5 3 7 4 2 2" xfId="10395"/>
    <cellStyle name="20% - Accent5 3 7 4 2 2 2" xfId="10396"/>
    <cellStyle name="20% - Accent5 3 7 4 2 3" xfId="10397"/>
    <cellStyle name="20% - Accent5 3 7 4 3" xfId="10398"/>
    <cellStyle name="20% - Accent5 3 7 4 3 2" xfId="10399"/>
    <cellStyle name="20% - Accent5 3 7 4 4" xfId="10400"/>
    <cellStyle name="20% - Accent5 3 7 5" xfId="10401"/>
    <cellStyle name="20% - Accent5 3 7 5 2" xfId="10402"/>
    <cellStyle name="20% - Accent5 3 7 5 2 2" xfId="10403"/>
    <cellStyle name="20% - Accent5 3 7 5 3" xfId="10404"/>
    <cellStyle name="20% - Accent5 3 7 6" xfId="10405"/>
    <cellStyle name="20% - Accent5 3 7 6 2" xfId="10406"/>
    <cellStyle name="20% - Accent5 3 7 7" xfId="10407"/>
    <cellStyle name="20% - Accent5 3 7 7 2" xfId="10408"/>
    <cellStyle name="20% - Accent5 3 7 8" xfId="10409"/>
    <cellStyle name="20% - Accent5 3 8" xfId="10410"/>
    <cellStyle name="20% - Accent5 3 8 2" xfId="10411"/>
    <cellStyle name="20% - Accent5 3 8 2 2" xfId="10412"/>
    <cellStyle name="20% - Accent5 3 8 2 2 2" xfId="10413"/>
    <cellStyle name="20% - Accent5 3 8 2 2 2 2" xfId="10414"/>
    <cellStyle name="20% - Accent5 3 8 2 2 3" xfId="10415"/>
    <cellStyle name="20% - Accent5 3 8 2 3" xfId="10416"/>
    <cellStyle name="20% - Accent5 3 8 2 3 2" xfId="10417"/>
    <cellStyle name="20% - Accent5 3 8 2 4" xfId="10418"/>
    <cellStyle name="20% - Accent5 3 8 3" xfId="10419"/>
    <cellStyle name="20% - Accent5 3 8 3 2" xfId="10420"/>
    <cellStyle name="20% - Accent5 3 8 3 2 2" xfId="10421"/>
    <cellStyle name="20% - Accent5 3 8 3 3" xfId="10422"/>
    <cellStyle name="20% - Accent5 3 8 4" xfId="10423"/>
    <cellStyle name="20% - Accent5 3 8 4 2" xfId="10424"/>
    <cellStyle name="20% - Accent5 3 8 5" xfId="10425"/>
    <cellStyle name="20% - Accent5 3 8 5 2" xfId="10426"/>
    <cellStyle name="20% - Accent5 3 8 6" xfId="10427"/>
    <cellStyle name="20% - Accent5 3 9" xfId="10428"/>
    <cellStyle name="20% - Accent5 3 9 2" xfId="10429"/>
    <cellStyle name="20% - Accent5 3 9 2 2" xfId="10430"/>
    <cellStyle name="20% - Accent5 3 9 2 2 2" xfId="10431"/>
    <cellStyle name="20% - Accent5 3 9 2 2 2 2" xfId="10432"/>
    <cellStyle name="20% - Accent5 3 9 2 2 3" xfId="10433"/>
    <cellStyle name="20% - Accent5 3 9 2 3" xfId="10434"/>
    <cellStyle name="20% - Accent5 3 9 2 3 2" xfId="10435"/>
    <cellStyle name="20% - Accent5 3 9 2 4" xfId="10436"/>
    <cellStyle name="20% - Accent5 3 9 3" xfId="10437"/>
    <cellStyle name="20% - Accent5 3 9 3 2" xfId="10438"/>
    <cellStyle name="20% - Accent5 3 9 3 2 2" xfId="10439"/>
    <cellStyle name="20% - Accent5 3 9 3 3" xfId="10440"/>
    <cellStyle name="20% - Accent5 3 9 4" xfId="10441"/>
    <cellStyle name="20% - Accent5 3 9 4 2" xfId="10442"/>
    <cellStyle name="20% - Accent5 3 9 5" xfId="10443"/>
    <cellStyle name="20% - Accent5 3 9 5 2" xfId="10444"/>
    <cellStyle name="20% - Accent5 3 9 6" xfId="10445"/>
    <cellStyle name="20% - Accent5 4" xfId="10446"/>
    <cellStyle name="20% - Accent5 5" xfId="10447"/>
    <cellStyle name="20% - Accent5 5 10" xfId="10448"/>
    <cellStyle name="20% - Accent5 5 10 2" xfId="10449"/>
    <cellStyle name="20% - Accent5 5 11" xfId="10450"/>
    <cellStyle name="20% - Accent5 5 2" xfId="10451"/>
    <cellStyle name="20% - Accent5 5 2 2" xfId="10452"/>
    <cellStyle name="20% - Accent5 5 2 2 2" xfId="10453"/>
    <cellStyle name="20% - Accent5 5 2 2 2 2" xfId="10454"/>
    <cellStyle name="20% - Accent5 5 2 2 2 2 2" xfId="10455"/>
    <cellStyle name="20% - Accent5 5 2 2 2 2 2 2" xfId="10456"/>
    <cellStyle name="20% - Accent5 5 2 2 2 2 3" xfId="10457"/>
    <cellStyle name="20% - Accent5 5 2 2 2 3" xfId="10458"/>
    <cellStyle name="20% - Accent5 5 2 2 2 3 2" xfId="10459"/>
    <cellStyle name="20% - Accent5 5 2 2 2 4" xfId="10460"/>
    <cellStyle name="20% - Accent5 5 2 2 3" xfId="10461"/>
    <cellStyle name="20% - Accent5 5 2 2 3 2" xfId="10462"/>
    <cellStyle name="20% - Accent5 5 2 2 3 2 2" xfId="10463"/>
    <cellStyle name="20% - Accent5 5 2 2 3 3" xfId="10464"/>
    <cellStyle name="20% - Accent5 5 2 2 4" xfId="10465"/>
    <cellStyle name="20% - Accent5 5 2 2 4 2" xfId="10466"/>
    <cellStyle name="20% - Accent5 5 2 2 5" xfId="10467"/>
    <cellStyle name="20% - Accent5 5 2 2 5 2" xfId="10468"/>
    <cellStyle name="20% - Accent5 5 2 2 6" xfId="10469"/>
    <cellStyle name="20% - Accent5 5 2 3" xfId="10470"/>
    <cellStyle name="20% - Accent5 5 2 3 2" xfId="10471"/>
    <cellStyle name="20% - Accent5 5 2 3 2 2" xfId="10472"/>
    <cellStyle name="20% - Accent5 5 2 3 2 2 2" xfId="10473"/>
    <cellStyle name="20% - Accent5 5 2 3 2 2 2 2" xfId="10474"/>
    <cellStyle name="20% - Accent5 5 2 3 2 2 3" xfId="10475"/>
    <cellStyle name="20% - Accent5 5 2 3 2 3" xfId="10476"/>
    <cellStyle name="20% - Accent5 5 2 3 2 3 2" xfId="10477"/>
    <cellStyle name="20% - Accent5 5 2 3 2 4" xfId="10478"/>
    <cellStyle name="20% - Accent5 5 2 3 3" xfId="10479"/>
    <cellStyle name="20% - Accent5 5 2 3 3 2" xfId="10480"/>
    <cellStyle name="20% - Accent5 5 2 3 3 2 2" xfId="10481"/>
    <cellStyle name="20% - Accent5 5 2 3 3 3" xfId="10482"/>
    <cellStyle name="20% - Accent5 5 2 3 4" xfId="10483"/>
    <cellStyle name="20% - Accent5 5 2 3 4 2" xfId="10484"/>
    <cellStyle name="20% - Accent5 5 2 3 5" xfId="10485"/>
    <cellStyle name="20% - Accent5 5 2 3 5 2" xfId="10486"/>
    <cellStyle name="20% - Accent5 5 2 3 6" xfId="10487"/>
    <cellStyle name="20% - Accent5 5 2 4" xfId="10488"/>
    <cellStyle name="20% - Accent5 5 2 4 2" xfId="10489"/>
    <cellStyle name="20% - Accent5 5 2 4 2 2" xfId="10490"/>
    <cellStyle name="20% - Accent5 5 2 4 2 2 2" xfId="10491"/>
    <cellStyle name="20% - Accent5 5 2 4 2 3" xfId="10492"/>
    <cellStyle name="20% - Accent5 5 2 4 3" xfId="10493"/>
    <cellStyle name="20% - Accent5 5 2 4 3 2" xfId="10494"/>
    <cellStyle name="20% - Accent5 5 2 4 4" xfId="10495"/>
    <cellStyle name="20% - Accent5 5 2 5" xfId="10496"/>
    <cellStyle name="20% - Accent5 5 2 5 2" xfId="10497"/>
    <cellStyle name="20% - Accent5 5 2 5 2 2" xfId="10498"/>
    <cellStyle name="20% - Accent5 5 2 5 3" xfId="10499"/>
    <cellStyle name="20% - Accent5 5 2 6" xfId="10500"/>
    <cellStyle name="20% - Accent5 5 2 6 2" xfId="10501"/>
    <cellStyle name="20% - Accent5 5 2 7" xfId="10502"/>
    <cellStyle name="20% - Accent5 5 2 7 2" xfId="10503"/>
    <cellStyle name="20% - Accent5 5 2 8" xfId="10504"/>
    <cellStyle name="20% - Accent5 5 3" xfId="10505"/>
    <cellStyle name="20% - Accent5 5 3 2" xfId="10506"/>
    <cellStyle name="20% - Accent5 5 3 2 2" xfId="10507"/>
    <cellStyle name="20% - Accent5 5 3 2 2 2" xfId="10508"/>
    <cellStyle name="20% - Accent5 5 3 2 2 2 2" xfId="10509"/>
    <cellStyle name="20% - Accent5 5 3 2 2 2 2 2" xfId="10510"/>
    <cellStyle name="20% - Accent5 5 3 2 2 2 3" xfId="10511"/>
    <cellStyle name="20% - Accent5 5 3 2 2 3" xfId="10512"/>
    <cellStyle name="20% - Accent5 5 3 2 2 3 2" xfId="10513"/>
    <cellStyle name="20% - Accent5 5 3 2 2 4" xfId="10514"/>
    <cellStyle name="20% - Accent5 5 3 2 3" xfId="10515"/>
    <cellStyle name="20% - Accent5 5 3 2 3 2" xfId="10516"/>
    <cellStyle name="20% - Accent5 5 3 2 3 2 2" xfId="10517"/>
    <cellStyle name="20% - Accent5 5 3 2 3 3" xfId="10518"/>
    <cellStyle name="20% - Accent5 5 3 2 4" xfId="10519"/>
    <cellStyle name="20% - Accent5 5 3 2 4 2" xfId="10520"/>
    <cellStyle name="20% - Accent5 5 3 2 5" xfId="10521"/>
    <cellStyle name="20% - Accent5 5 3 2 5 2" xfId="10522"/>
    <cellStyle name="20% - Accent5 5 3 2 6" xfId="10523"/>
    <cellStyle name="20% - Accent5 5 3 3" xfId="10524"/>
    <cellStyle name="20% - Accent5 5 3 3 2" xfId="10525"/>
    <cellStyle name="20% - Accent5 5 3 3 2 2" xfId="10526"/>
    <cellStyle name="20% - Accent5 5 3 3 2 2 2" xfId="10527"/>
    <cellStyle name="20% - Accent5 5 3 3 2 2 2 2" xfId="10528"/>
    <cellStyle name="20% - Accent5 5 3 3 2 2 3" xfId="10529"/>
    <cellStyle name="20% - Accent5 5 3 3 2 3" xfId="10530"/>
    <cellStyle name="20% - Accent5 5 3 3 2 3 2" xfId="10531"/>
    <cellStyle name="20% - Accent5 5 3 3 2 4" xfId="10532"/>
    <cellStyle name="20% - Accent5 5 3 3 3" xfId="10533"/>
    <cellStyle name="20% - Accent5 5 3 3 3 2" xfId="10534"/>
    <cellStyle name="20% - Accent5 5 3 3 3 2 2" xfId="10535"/>
    <cellStyle name="20% - Accent5 5 3 3 3 3" xfId="10536"/>
    <cellStyle name="20% - Accent5 5 3 3 4" xfId="10537"/>
    <cellStyle name="20% - Accent5 5 3 3 4 2" xfId="10538"/>
    <cellStyle name="20% - Accent5 5 3 3 5" xfId="10539"/>
    <cellStyle name="20% - Accent5 5 3 3 5 2" xfId="10540"/>
    <cellStyle name="20% - Accent5 5 3 3 6" xfId="10541"/>
    <cellStyle name="20% - Accent5 5 3 4" xfId="10542"/>
    <cellStyle name="20% - Accent5 5 3 4 2" xfId="10543"/>
    <cellStyle name="20% - Accent5 5 3 4 2 2" xfId="10544"/>
    <cellStyle name="20% - Accent5 5 3 4 2 2 2" xfId="10545"/>
    <cellStyle name="20% - Accent5 5 3 4 2 3" xfId="10546"/>
    <cellStyle name="20% - Accent5 5 3 4 3" xfId="10547"/>
    <cellStyle name="20% - Accent5 5 3 4 3 2" xfId="10548"/>
    <cellStyle name="20% - Accent5 5 3 4 4" xfId="10549"/>
    <cellStyle name="20% - Accent5 5 3 5" xfId="10550"/>
    <cellStyle name="20% - Accent5 5 3 5 2" xfId="10551"/>
    <cellStyle name="20% - Accent5 5 3 5 2 2" xfId="10552"/>
    <cellStyle name="20% - Accent5 5 3 5 3" xfId="10553"/>
    <cellStyle name="20% - Accent5 5 3 6" xfId="10554"/>
    <cellStyle name="20% - Accent5 5 3 6 2" xfId="10555"/>
    <cellStyle name="20% - Accent5 5 3 7" xfId="10556"/>
    <cellStyle name="20% - Accent5 5 3 7 2" xfId="10557"/>
    <cellStyle name="20% - Accent5 5 3 8" xfId="10558"/>
    <cellStyle name="20% - Accent5 5 4" xfId="10559"/>
    <cellStyle name="20% - Accent5 5 4 2" xfId="10560"/>
    <cellStyle name="20% - Accent5 5 4 2 2" xfId="10561"/>
    <cellStyle name="20% - Accent5 5 4 2 2 2" xfId="10562"/>
    <cellStyle name="20% - Accent5 5 4 2 2 2 2" xfId="10563"/>
    <cellStyle name="20% - Accent5 5 4 2 2 3" xfId="10564"/>
    <cellStyle name="20% - Accent5 5 4 2 3" xfId="10565"/>
    <cellStyle name="20% - Accent5 5 4 2 3 2" xfId="10566"/>
    <cellStyle name="20% - Accent5 5 4 2 4" xfId="10567"/>
    <cellStyle name="20% - Accent5 5 4 3" xfId="10568"/>
    <cellStyle name="20% - Accent5 5 4 3 2" xfId="10569"/>
    <cellStyle name="20% - Accent5 5 4 3 2 2" xfId="10570"/>
    <cellStyle name="20% - Accent5 5 4 3 3" xfId="10571"/>
    <cellStyle name="20% - Accent5 5 4 4" xfId="10572"/>
    <cellStyle name="20% - Accent5 5 4 4 2" xfId="10573"/>
    <cellStyle name="20% - Accent5 5 4 5" xfId="10574"/>
    <cellStyle name="20% - Accent5 5 4 5 2" xfId="10575"/>
    <cellStyle name="20% - Accent5 5 4 6" xfId="10576"/>
    <cellStyle name="20% - Accent5 5 5" xfId="10577"/>
    <cellStyle name="20% - Accent5 5 5 2" xfId="10578"/>
    <cellStyle name="20% - Accent5 5 5 2 2" xfId="10579"/>
    <cellStyle name="20% - Accent5 5 5 2 2 2" xfId="10580"/>
    <cellStyle name="20% - Accent5 5 5 2 2 2 2" xfId="10581"/>
    <cellStyle name="20% - Accent5 5 5 2 2 3" xfId="10582"/>
    <cellStyle name="20% - Accent5 5 5 2 3" xfId="10583"/>
    <cellStyle name="20% - Accent5 5 5 2 3 2" xfId="10584"/>
    <cellStyle name="20% - Accent5 5 5 2 4" xfId="10585"/>
    <cellStyle name="20% - Accent5 5 5 3" xfId="10586"/>
    <cellStyle name="20% - Accent5 5 5 3 2" xfId="10587"/>
    <cellStyle name="20% - Accent5 5 5 3 2 2" xfId="10588"/>
    <cellStyle name="20% - Accent5 5 5 3 3" xfId="10589"/>
    <cellStyle name="20% - Accent5 5 5 4" xfId="10590"/>
    <cellStyle name="20% - Accent5 5 5 4 2" xfId="10591"/>
    <cellStyle name="20% - Accent5 5 5 5" xfId="10592"/>
    <cellStyle name="20% - Accent5 5 5 5 2" xfId="10593"/>
    <cellStyle name="20% - Accent5 5 5 6" xfId="10594"/>
    <cellStyle name="20% - Accent5 5 6" xfId="10595"/>
    <cellStyle name="20% - Accent5 5 6 2" xfId="10596"/>
    <cellStyle name="20% - Accent5 5 6 2 2" xfId="10597"/>
    <cellStyle name="20% - Accent5 5 6 2 2 2" xfId="10598"/>
    <cellStyle name="20% - Accent5 5 6 2 2 2 2" xfId="10599"/>
    <cellStyle name="20% - Accent5 5 6 2 2 3" xfId="10600"/>
    <cellStyle name="20% - Accent5 5 6 2 3" xfId="10601"/>
    <cellStyle name="20% - Accent5 5 6 2 3 2" xfId="10602"/>
    <cellStyle name="20% - Accent5 5 6 2 4" xfId="10603"/>
    <cellStyle name="20% - Accent5 5 6 3" xfId="10604"/>
    <cellStyle name="20% - Accent5 5 6 3 2" xfId="10605"/>
    <cellStyle name="20% - Accent5 5 6 3 2 2" xfId="10606"/>
    <cellStyle name="20% - Accent5 5 6 3 3" xfId="10607"/>
    <cellStyle name="20% - Accent5 5 6 4" xfId="10608"/>
    <cellStyle name="20% - Accent5 5 6 4 2" xfId="10609"/>
    <cellStyle name="20% - Accent5 5 6 5" xfId="10610"/>
    <cellStyle name="20% - Accent5 5 6 5 2" xfId="10611"/>
    <cellStyle name="20% - Accent5 5 6 6" xfId="10612"/>
    <cellStyle name="20% - Accent5 5 7" xfId="10613"/>
    <cellStyle name="20% - Accent5 5 7 2" xfId="10614"/>
    <cellStyle name="20% - Accent5 5 7 2 2" xfId="10615"/>
    <cellStyle name="20% - Accent5 5 7 2 2 2" xfId="10616"/>
    <cellStyle name="20% - Accent5 5 7 2 3" xfId="10617"/>
    <cellStyle name="20% - Accent5 5 7 3" xfId="10618"/>
    <cellStyle name="20% - Accent5 5 7 3 2" xfId="10619"/>
    <cellStyle name="20% - Accent5 5 7 4" xfId="10620"/>
    <cellStyle name="20% - Accent5 5 8" xfId="10621"/>
    <cellStyle name="20% - Accent5 5 8 2" xfId="10622"/>
    <cellStyle name="20% - Accent5 5 8 2 2" xfId="10623"/>
    <cellStyle name="20% - Accent5 5 8 3" xfId="10624"/>
    <cellStyle name="20% - Accent5 5 9" xfId="10625"/>
    <cellStyle name="20% - Accent5 5 9 2" xfId="10626"/>
    <cellStyle name="20% - Accent5 6" xfId="10627"/>
    <cellStyle name="20% - Accent5 6 10" xfId="10628"/>
    <cellStyle name="20% - Accent5 6 10 2" xfId="10629"/>
    <cellStyle name="20% - Accent5 6 11" xfId="10630"/>
    <cellStyle name="20% - Accent5 6 2" xfId="10631"/>
    <cellStyle name="20% - Accent5 6 2 2" xfId="10632"/>
    <cellStyle name="20% - Accent5 6 2 2 2" xfId="10633"/>
    <cellStyle name="20% - Accent5 6 2 2 2 2" xfId="10634"/>
    <cellStyle name="20% - Accent5 6 2 2 2 2 2" xfId="10635"/>
    <cellStyle name="20% - Accent5 6 2 2 2 2 2 2" xfId="10636"/>
    <cellStyle name="20% - Accent5 6 2 2 2 2 3" xfId="10637"/>
    <cellStyle name="20% - Accent5 6 2 2 2 3" xfId="10638"/>
    <cellStyle name="20% - Accent5 6 2 2 2 3 2" xfId="10639"/>
    <cellStyle name="20% - Accent5 6 2 2 2 4" xfId="10640"/>
    <cellStyle name="20% - Accent5 6 2 2 3" xfId="10641"/>
    <cellStyle name="20% - Accent5 6 2 2 3 2" xfId="10642"/>
    <cellStyle name="20% - Accent5 6 2 2 3 2 2" xfId="10643"/>
    <cellStyle name="20% - Accent5 6 2 2 3 3" xfId="10644"/>
    <cellStyle name="20% - Accent5 6 2 2 4" xfId="10645"/>
    <cellStyle name="20% - Accent5 6 2 2 4 2" xfId="10646"/>
    <cellStyle name="20% - Accent5 6 2 2 5" xfId="10647"/>
    <cellStyle name="20% - Accent5 6 2 2 5 2" xfId="10648"/>
    <cellStyle name="20% - Accent5 6 2 2 6" xfId="10649"/>
    <cellStyle name="20% - Accent5 6 2 3" xfId="10650"/>
    <cellStyle name="20% - Accent5 6 2 3 2" xfId="10651"/>
    <cellStyle name="20% - Accent5 6 2 3 2 2" xfId="10652"/>
    <cellStyle name="20% - Accent5 6 2 3 2 2 2" xfId="10653"/>
    <cellStyle name="20% - Accent5 6 2 3 2 2 2 2" xfId="10654"/>
    <cellStyle name="20% - Accent5 6 2 3 2 2 3" xfId="10655"/>
    <cellStyle name="20% - Accent5 6 2 3 2 3" xfId="10656"/>
    <cellStyle name="20% - Accent5 6 2 3 2 3 2" xfId="10657"/>
    <cellStyle name="20% - Accent5 6 2 3 2 4" xfId="10658"/>
    <cellStyle name="20% - Accent5 6 2 3 3" xfId="10659"/>
    <cellStyle name="20% - Accent5 6 2 3 3 2" xfId="10660"/>
    <cellStyle name="20% - Accent5 6 2 3 3 2 2" xfId="10661"/>
    <cellStyle name="20% - Accent5 6 2 3 3 3" xfId="10662"/>
    <cellStyle name="20% - Accent5 6 2 3 4" xfId="10663"/>
    <cellStyle name="20% - Accent5 6 2 3 4 2" xfId="10664"/>
    <cellStyle name="20% - Accent5 6 2 3 5" xfId="10665"/>
    <cellStyle name="20% - Accent5 6 2 3 5 2" xfId="10666"/>
    <cellStyle name="20% - Accent5 6 2 3 6" xfId="10667"/>
    <cellStyle name="20% - Accent5 6 2 4" xfId="10668"/>
    <cellStyle name="20% - Accent5 6 2 4 2" xfId="10669"/>
    <cellStyle name="20% - Accent5 6 2 4 2 2" xfId="10670"/>
    <cellStyle name="20% - Accent5 6 2 4 2 2 2" xfId="10671"/>
    <cellStyle name="20% - Accent5 6 2 4 2 3" xfId="10672"/>
    <cellStyle name="20% - Accent5 6 2 4 3" xfId="10673"/>
    <cellStyle name="20% - Accent5 6 2 4 3 2" xfId="10674"/>
    <cellStyle name="20% - Accent5 6 2 4 4" xfId="10675"/>
    <cellStyle name="20% - Accent5 6 2 5" xfId="10676"/>
    <cellStyle name="20% - Accent5 6 2 5 2" xfId="10677"/>
    <cellStyle name="20% - Accent5 6 2 5 2 2" xfId="10678"/>
    <cellStyle name="20% - Accent5 6 2 5 3" xfId="10679"/>
    <cellStyle name="20% - Accent5 6 2 6" xfId="10680"/>
    <cellStyle name="20% - Accent5 6 2 6 2" xfId="10681"/>
    <cellStyle name="20% - Accent5 6 2 7" xfId="10682"/>
    <cellStyle name="20% - Accent5 6 2 7 2" xfId="10683"/>
    <cellStyle name="20% - Accent5 6 2 8" xfId="10684"/>
    <cellStyle name="20% - Accent5 6 3" xfId="10685"/>
    <cellStyle name="20% - Accent5 6 3 2" xfId="10686"/>
    <cellStyle name="20% - Accent5 6 3 2 2" xfId="10687"/>
    <cellStyle name="20% - Accent5 6 3 2 2 2" xfId="10688"/>
    <cellStyle name="20% - Accent5 6 3 2 2 2 2" xfId="10689"/>
    <cellStyle name="20% - Accent5 6 3 2 2 2 2 2" xfId="10690"/>
    <cellStyle name="20% - Accent5 6 3 2 2 2 3" xfId="10691"/>
    <cellStyle name="20% - Accent5 6 3 2 2 3" xfId="10692"/>
    <cellStyle name="20% - Accent5 6 3 2 2 3 2" xfId="10693"/>
    <cellStyle name="20% - Accent5 6 3 2 2 4" xfId="10694"/>
    <cellStyle name="20% - Accent5 6 3 2 3" xfId="10695"/>
    <cellStyle name="20% - Accent5 6 3 2 3 2" xfId="10696"/>
    <cellStyle name="20% - Accent5 6 3 2 3 2 2" xfId="10697"/>
    <cellStyle name="20% - Accent5 6 3 2 3 3" xfId="10698"/>
    <cellStyle name="20% - Accent5 6 3 2 4" xfId="10699"/>
    <cellStyle name="20% - Accent5 6 3 2 4 2" xfId="10700"/>
    <cellStyle name="20% - Accent5 6 3 2 5" xfId="10701"/>
    <cellStyle name="20% - Accent5 6 3 2 5 2" xfId="10702"/>
    <cellStyle name="20% - Accent5 6 3 2 6" xfId="10703"/>
    <cellStyle name="20% - Accent5 6 3 3" xfId="10704"/>
    <cellStyle name="20% - Accent5 6 3 3 2" xfId="10705"/>
    <cellStyle name="20% - Accent5 6 3 3 2 2" xfId="10706"/>
    <cellStyle name="20% - Accent5 6 3 3 2 2 2" xfId="10707"/>
    <cellStyle name="20% - Accent5 6 3 3 2 2 2 2" xfId="10708"/>
    <cellStyle name="20% - Accent5 6 3 3 2 2 3" xfId="10709"/>
    <cellStyle name="20% - Accent5 6 3 3 2 3" xfId="10710"/>
    <cellStyle name="20% - Accent5 6 3 3 2 3 2" xfId="10711"/>
    <cellStyle name="20% - Accent5 6 3 3 2 4" xfId="10712"/>
    <cellStyle name="20% - Accent5 6 3 3 3" xfId="10713"/>
    <cellStyle name="20% - Accent5 6 3 3 3 2" xfId="10714"/>
    <cellStyle name="20% - Accent5 6 3 3 3 2 2" xfId="10715"/>
    <cellStyle name="20% - Accent5 6 3 3 3 3" xfId="10716"/>
    <cellStyle name="20% - Accent5 6 3 3 4" xfId="10717"/>
    <cellStyle name="20% - Accent5 6 3 3 4 2" xfId="10718"/>
    <cellStyle name="20% - Accent5 6 3 3 5" xfId="10719"/>
    <cellStyle name="20% - Accent5 6 3 3 5 2" xfId="10720"/>
    <cellStyle name="20% - Accent5 6 3 3 6" xfId="10721"/>
    <cellStyle name="20% - Accent5 6 3 4" xfId="10722"/>
    <cellStyle name="20% - Accent5 6 3 4 2" xfId="10723"/>
    <cellStyle name="20% - Accent5 6 3 4 2 2" xfId="10724"/>
    <cellStyle name="20% - Accent5 6 3 4 2 2 2" xfId="10725"/>
    <cellStyle name="20% - Accent5 6 3 4 2 3" xfId="10726"/>
    <cellStyle name="20% - Accent5 6 3 4 3" xfId="10727"/>
    <cellStyle name="20% - Accent5 6 3 4 3 2" xfId="10728"/>
    <cellStyle name="20% - Accent5 6 3 4 4" xfId="10729"/>
    <cellStyle name="20% - Accent5 6 3 5" xfId="10730"/>
    <cellStyle name="20% - Accent5 6 3 5 2" xfId="10731"/>
    <cellStyle name="20% - Accent5 6 3 5 2 2" xfId="10732"/>
    <cellStyle name="20% - Accent5 6 3 5 3" xfId="10733"/>
    <cellStyle name="20% - Accent5 6 3 6" xfId="10734"/>
    <cellStyle name="20% - Accent5 6 3 6 2" xfId="10735"/>
    <cellStyle name="20% - Accent5 6 3 7" xfId="10736"/>
    <cellStyle name="20% - Accent5 6 3 7 2" xfId="10737"/>
    <cellStyle name="20% - Accent5 6 3 8" xfId="10738"/>
    <cellStyle name="20% - Accent5 6 4" xfId="10739"/>
    <cellStyle name="20% - Accent5 6 4 2" xfId="10740"/>
    <cellStyle name="20% - Accent5 6 4 2 2" xfId="10741"/>
    <cellStyle name="20% - Accent5 6 4 2 2 2" xfId="10742"/>
    <cellStyle name="20% - Accent5 6 4 2 2 2 2" xfId="10743"/>
    <cellStyle name="20% - Accent5 6 4 2 2 3" xfId="10744"/>
    <cellStyle name="20% - Accent5 6 4 2 3" xfId="10745"/>
    <cellStyle name="20% - Accent5 6 4 2 3 2" xfId="10746"/>
    <cellStyle name="20% - Accent5 6 4 2 4" xfId="10747"/>
    <cellStyle name="20% - Accent5 6 4 3" xfId="10748"/>
    <cellStyle name="20% - Accent5 6 4 3 2" xfId="10749"/>
    <cellStyle name="20% - Accent5 6 4 3 2 2" xfId="10750"/>
    <cellStyle name="20% - Accent5 6 4 3 3" xfId="10751"/>
    <cellStyle name="20% - Accent5 6 4 4" xfId="10752"/>
    <cellStyle name="20% - Accent5 6 4 4 2" xfId="10753"/>
    <cellStyle name="20% - Accent5 6 4 5" xfId="10754"/>
    <cellStyle name="20% - Accent5 6 4 5 2" xfId="10755"/>
    <cellStyle name="20% - Accent5 6 4 6" xfId="10756"/>
    <cellStyle name="20% - Accent5 6 5" xfId="10757"/>
    <cellStyle name="20% - Accent5 6 5 2" xfId="10758"/>
    <cellStyle name="20% - Accent5 6 5 2 2" xfId="10759"/>
    <cellStyle name="20% - Accent5 6 5 2 2 2" xfId="10760"/>
    <cellStyle name="20% - Accent5 6 5 2 2 2 2" xfId="10761"/>
    <cellStyle name="20% - Accent5 6 5 2 2 3" xfId="10762"/>
    <cellStyle name="20% - Accent5 6 5 2 3" xfId="10763"/>
    <cellStyle name="20% - Accent5 6 5 2 3 2" xfId="10764"/>
    <cellStyle name="20% - Accent5 6 5 2 4" xfId="10765"/>
    <cellStyle name="20% - Accent5 6 5 3" xfId="10766"/>
    <cellStyle name="20% - Accent5 6 5 3 2" xfId="10767"/>
    <cellStyle name="20% - Accent5 6 5 3 2 2" xfId="10768"/>
    <cellStyle name="20% - Accent5 6 5 3 3" xfId="10769"/>
    <cellStyle name="20% - Accent5 6 5 4" xfId="10770"/>
    <cellStyle name="20% - Accent5 6 5 4 2" xfId="10771"/>
    <cellStyle name="20% - Accent5 6 5 5" xfId="10772"/>
    <cellStyle name="20% - Accent5 6 5 5 2" xfId="10773"/>
    <cellStyle name="20% - Accent5 6 5 6" xfId="10774"/>
    <cellStyle name="20% - Accent5 6 6" xfId="10775"/>
    <cellStyle name="20% - Accent5 6 6 2" xfId="10776"/>
    <cellStyle name="20% - Accent5 6 6 2 2" xfId="10777"/>
    <cellStyle name="20% - Accent5 6 6 2 2 2" xfId="10778"/>
    <cellStyle name="20% - Accent5 6 6 2 2 2 2" xfId="10779"/>
    <cellStyle name="20% - Accent5 6 6 2 2 3" xfId="10780"/>
    <cellStyle name="20% - Accent5 6 6 2 3" xfId="10781"/>
    <cellStyle name="20% - Accent5 6 6 2 3 2" xfId="10782"/>
    <cellStyle name="20% - Accent5 6 6 2 4" xfId="10783"/>
    <cellStyle name="20% - Accent5 6 6 3" xfId="10784"/>
    <cellStyle name="20% - Accent5 6 6 3 2" xfId="10785"/>
    <cellStyle name="20% - Accent5 6 6 3 2 2" xfId="10786"/>
    <cellStyle name="20% - Accent5 6 6 3 3" xfId="10787"/>
    <cellStyle name="20% - Accent5 6 6 4" xfId="10788"/>
    <cellStyle name="20% - Accent5 6 6 4 2" xfId="10789"/>
    <cellStyle name="20% - Accent5 6 6 5" xfId="10790"/>
    <cellStyle name="20% - Accent5 6 6 5 2" xfId="10791"/>
    <cellStyle name="20% - Accent5 6 6 6" xfId="10792"/>
    <cellStyle name="20% - Accent5 6 7" xfId="10793"/>
    <cellStyle name="20% - Accent5 6 7 2" xfId="10794"/>
    <cellStyle name="20% - Accent5 6 7 2 2" xfId="10795"/>
    <cellStyle name="20% - Accent5 6 7 2 2 2" xfId="10796"/>
    <cellStyle name="20% - Accent5 6 7 2 3" xfId="10797"/>
    <cellStyle name="20% - Accent5 6 7 3" xfId="10798"/>
    <cellStyle name="20% - Accent5 6 7 3 2" xfId="10799"/>
    <cellStyle name="20% - Accent5 6 7 4" xfId="10800"/>
    <cellStyle name="20% - Accent5 6 8" xfId="10801"/>
    <cellStyle name="20% - Accent5 6 8 2" xfId="10802"/>
    <cellStyle name="20% - Accent5 6 8 2 2" xfId="10803"/>
    <cellStyle name="20% - Accent5 6 8 3" xfId="10804"/>
    <cellStyle name="20% - Accent5 6 9" xfId="10805"/>
    <cellStyle name="20% - Accent5 6 9 2" xfId="10806"/>
    <cellStyle name="20% - Accent5 7" xfId="10807"/>
    <cellStyle name="20% - Accent5 7 10" xfId="10808"/>
    <cellStyle name="20% - Accent5 7 10 2" xfId="10809"/>
    <cellStyle name="20% - Accent5 7 11" xfId="10810"/>
    <cellStyle name="20% - Accent5 7 2" xfId="10811"/>
    <cellStyle name="20% - Accent5 7 2 2" xfId="10812"/>
    <cellStyle name="20% - Accent5 7 2 2 2" xfId="10813"/>
    <cellStyle name="20% - Accent5 7 2 2 2 2" xfId="10814"/>
    <cellStyle name="20% - Accent5 7 2 2 2 2 2" xfId="10815"/>
    <cellStyle name="20% - Accent5 7 2 2 2 2 2 2" xfId="10816"/>
    <cellStyle name="20% - Accent5 7 2 2 2 2 3" xfId="10817"/>
    <cellStyle name="20% - Accent5 7 2 2 2 3" xfId="10818"/>
    <cellStyle name="20% - Accent5 7 2 2 2 3 2" xfId="10819"/>
    <cellStyle name="20% - Accent5 7 2 2 2 4" xfId="10820"/>
    <cellStyle name="20% - Accent5 7 2 2 3" xfId="10821"/>
    <cellStyle name="20% - Accent5 7 2 2 3 2" xfId="10822"/>
    <cellStyle name="20% - Accent5 7 2 2 3 2 2" xfId="10823"/>
    <cellStyle name="20% - Accent5 7 2 2 3 3" xfId="10824"/>
    <cellStyle name="20% - Accent5 7 2 2 4" xfId="10825"/>
    <cellStyle name="20% - Accent5 7 2 2 4 2" xfId="10826"/>
    <cellStyle name="20% - Accent5 7 2 2 5" xfId="10827"/>
    <cellStyle name="20% - Accent5 7 2 2 5 2" xfId="10828"/>
    <cellStyle name="20% - Accent5 7 2 2 6" xfId="10829"/>
    <cellStyle name="20% - Accent5 7 2 3" xfId="10830"/>
    <cellStyle name="20% - Accent5 7 2 3 2" xfId="10831"/>
    <cellStyle name="20% - Accent5 7 2 3 2 2" xfId="10832"/>
    <cellStyle name="20% - Accent5 7 2 3 2 2 2" xfId="10833"/>
    <cellStyle name="20% - Accent5 7 2 3 2 2 2 2" xfId="10834"/>
    <cellStyle name="20% - Accent5 7 2 3 2 2 3" xfId="10835"/>
    <cellStyle name="20% - Accent5 7 2 3 2 3" xfId="10836"/>
    <cellStyle name="20% - Accent5 7 2 3 2 3 2" xfId="10837"/>
    <cellStyle name="20% - Accent5 7 2 3 2 4" xfId="10838"/>
    <cellStyle name="20% - Accent5 7 2 3 3" xfId="10839"/>
    <cellStyle name="20% - Accent5 7 2 3 3 2" xfId="10840"/>
    <cellStyle name="20% - Accent5 7 2 3 3 2 2" xfId="10841"/>
    <cellStyle name="20% - Accent5 7 2 3 3 3" xfId="10842"/>
    <cellStyle name="20% - Accent5 7 2 3 4" xfId="10843"/>
    <cellStyle name="20% - Accent5 7 2 3 4 2" xfId="10844"/>
    <cellStyle name="20% - Accent5 7 2 3 5" xfId="10845"/>
    <cellStyle name="20% - Accent5 7 2 3 5 2" xfId="10846"/>
    <cellStyle name="20% - Accent5 7 2 3 6" xfId="10847"/>
    <cellStyle name="20% - Accent5 7 2 4" xfId="10848"/>
    <cellStyle name="20% - Accent5 7 2 4 2" xfId="10849"/>
    <cellStyle name="20% - Accent5 7 2 4 2 2" xfId="10850"/>
    <cellStyle name="20% - Accent5 7 2 4 2 2 2" xfId="10851"/>
    <cellStyle name="20% - Accent5 7 2 4 2 3" xfId="10852"/>
    <cellStyle name="20% - Accent5 7 2 4 3" xfId="10853"/>
    <cellStyle name="20% - Accent5 7 2 4 3 2" xfId="10854"/>
    <cellStyle name="20% - Accent5 7 2 4 4" xfId="10855"/>
    <cellStyle name="20% - Accent5 7 2 5" xfId="10856"/>
    <cellStyle name="20% - Accent5 7 2 5 2" xfId="10857"/>
    <cellStyle name="20% - Accent5 7 2 5 2 2" xfId="10858"/>
    <cellStyle name="20% - Accent5 7 2 5 3" xfId="10859"/>
    <cellStyle name="20% - Accent5 7 2 6" xfId="10860"/>
    <cellStyle name="20% - Accent5 7 2 6 2" xfId="10861"/>
    <cellStyle name="20% - Accent5 7 2 7" xfId="10862"/>
    <cellStyle name="20% - Accent5 7 2 7 2" xfId="10863"/>
    <cellStyle name="20% - Accent5 7 2 8" xfId="10864"/>
    <cellStyle name="20% - Accent5 7 3" xfId="10865"/>
    <cellStyle name="20% - Accent5 7 3 2" xfId="10866"/>
    <cellStyle name="20% - Accent5 7 3 2 2" xfId="10867"/>
    <cellStyle name="20% - Accent5 7 3 2 2 2" xfId="10868"/>
    <cellStyle name="20% - Accent5 7 3 2 2 2 2" xfId="10869"/>
    <cellStyle name="20% - Accent5 7 3 2 2 2 2 2" xfId="10870"/>
    <cellStyle name="20% - Accent5 7 3 2 2 2 3" xfId="10871"/>
    <cellStyle name="20% - Accent5 7 3 2 2 3" xfId="10872"/>
    <cellStyle name="20% - Accent5 7 3 2 2 3 2" xfId="10873"/>
    <cellStyle name="20% - Accent5 7 3 2 2 4" xfId="10874"/>
    <cellStyle name="20% - Accent5 7 3 2 3" xfId="10875"/>
    <cellStyle name="20% - Accent5 7 3 2 3 2" xfId="10876"/>
    <cellStyle name="20% - Accent5 7 3 2 3 2 2" xfId="10877"/>
    <cellStyle name="20% - Accent5 7 3 2 3 3" xfId="10878"/>
    <cellStyle name="20% - Accent5 7 3 2 4" xfId="10879"/>
    <cellStyle name="20% - Accent5 7 3 2 4 2" xfId="10880"/>
    <cellStyle name="20% - Accent5 7 3 2 5" xfId="10881"/>
    <cellStyle name="20% - Accent5 7 3 2 5 2" xfId="10882"/>
    <cellStyle name="20% - Accent5 7 3 2 6" xfId="10883"/>
    <cellStyle name="20% - Accent5 7 3 3" xfId="10884"/>
    <cellStyle name="20% - Accent5 7 3 3 2" xfId="10885"/>
    <cellStyle name="20% - Accent5 7 3 3 2 2" xfId="10886"/>
    <cellStyle name="20% - Accent5 7 3 3 2 2 2" xfId="10887"/>
    <cellStyle name="20% - Accent5 7 3 3 2 2 2 2" xfId="10888"/>
    <cellStyle name="20% - Accent5 7 3 3 2 2 3" xfId="10889"/>
    <cellStyle name="20% - Accent5 7 3 3 2 3" xfId="10890"/>
    <cellStyle name="20% - Accent5 7 3 3 2 3 2" xfId="10891"/>
    <cellStyle name="20% - Accent5 7 3 3 2 4" xfId="10892"/>
    <cellStyle name="20% - Accent5 7 3 3 3" xfId="10893"/>
    <cellStyle name="20% - Accent5 7 3 3 3 2" xfId="10894"/>
    <cellStyle name="20% - Accent5 7 3 3 3 2 2" xfId="10895"/>
    <cellStyle name="20% - Accent5 7 3 3 3 3" xfId="10896"/>
    <cellStyle name="20% - Accent5 7 3 3 4" xfId="10897"/>
    <cellStyle name="20% - Accent5 7 3 3 4 2" xfId="10898"/>
    <cellStyle name="20% - Accent5 7 3 3 5" xfId="10899"/>
    <cellStyle name="20% - Accent5 7 3 3 5 2" xfId="10900"/>
    <cellStyle name="20% - Accent5 7 3 3 6" xfId="10901"/>
    <cellStyle name="20% - Accent5 7 3 4" xfId="10902"/>
    <cellStyle name="20% - Accent5 7 3 4 2" xfId="10903"/>
    <cellStyle name="20% - Accent5 7 3 4 2 2" xfId="10904"/>
    <cellStyle name="20% - Accent5 7 3 4 2 2 2" xfId="10905"/>
    <cellStyle name="20% - Accent5 7 3 4 2 3" xfId="10906"/>
    <cellStyle name="20% - Accent5 7 3 4 3" xfId="10907"/>
    <cellStyle name="20% - Accent5 7 3 4 3 2" xfId="10908"/>
    <cellStyle name="20% - Accent5 7 3 4 4" xfId="10909"/>
    <cellStyle name="20% - Accent5 7 3 5" xfId="10910"/>
    <cellStyle name="20% - Accent5 7 3 5 2" xfId="10911"/>
    <cellStyle name="20% - Accent5 7 3 5 2 2" xfId="10912"/>
    <cellStyle name="20% - Accent5 7 3 5 3" xfId="10913"/>
    <cellStyle name="20% - Accent5 7 3 6" xfId="10914"/>
    <cellStyle name="20% - Accent5 7 3 6 2" xfId="10915"/>
    <cellStyle name="20% - Accent5 7 3 7" xfId="10916"/>
    <cellStyle name="20% - Accent5 7 3 7 2" xfId="10917"/>
    <cellStyle name="20% - Accent5 7 3 8" xfId="10918"/>
    <cellStyle name="20% - Accent5 7 4" xfId="10919"/>
    <cellStyle name="20% - Accent5 7 4 2" xfId="10920"/>
    <cellStyle name="20% - Accent5 7 4 2 2" xfId="10921"/>
    <cellStyle name="20% - Accent5 7 4 2 2 2" xfId="10922"/>
    <cellStyle name="20% - Accent5 7 4 2 2 2 2" xfId="10923"/>
    <cellStyle name="20% - Accent5 7 4 2 2 3" xfId="10924"/>
    <cellStyle name="20% - Accent5 7 4 2 3" xfId="10925"/>
    <cellStyle name="20% - Accent5 7 4 2 3 2" xfId="10926"/>
    <cellStyle name="20% - Accent5 7 4 2 4" xfId="10927"/>
    <cellStyle name="20% - Accent5 7 4 3" xfId="10928"/>
    <cellStyle name="20% - Accent5 7 4 3 2" xfId="10929"/>
    <cellStyle name="20% - Accent5 7 4 3 2 2" xfId="10930"/>
    <cellStyle name="20% - Accent5 7 4 3 3" xfId="10931"/>
    <cellStyle name="20% - Accent5 7 4 4" xfId="10932"/>
    <cellStyle name="20% - Accent5 7 4 4 2" xfId="10933"/>
    <cellStyle name="20% - Accent5 7 4 5" xfId="10934"/>
    <cellStyle name="20% - Accent5 7 4 5 2" xfId="10935"/>
    <cellStyle name="20% - Accent5 7 4 6" xfId="10936"/>
    <cellStyle name="20% - Accent5 7 5" xfId="10937"/>
    <cellStyle name="20% - Accent5 7 5 2" xfId="10938"/>
    <cellStyle name="20% - Accent5 7 5 2 2" xfId="10939"/>
    <cellStyle name="20% - Accent5 7 5 2 2 2" xfId="10940"/>
    <cellStyle name="20% - Accent5 7 5 2 2 2 2" xfId="10941"/>
    <cellStyle name="20% - Accent5 7 5 2 2 3" xfId="10942"/>
    <cellStyle name="20% - Accent5 7 5 2 3" xfId="10943"/>
    <cellStyle name="20% - Accent5 7 5 2 3 2" xfId="10944"/>
    <cellStyle name="20% - Accent5 7 5 2 4" xfId="10945"/>
    <cellStyle name="20% - Accent5 7 5 3" xfId="10946"/>
    <cellStyle name="20% - Accent5 7 5 3 2" xfId="10947"/>
    <cellStyle name="20% - Accent5 7 5 3 2 2" xfId="10948"/>
    <cellStyle name="20% - Accent5 7 5 3 3" xfId="10949"/>
    <cellStyle name="20% - Accent5 7 5 4" xfId="10950"/>
    <cellStyle name="20% - Accent5 7 5 4 2" xfId="10951"/>
    <cellStyle name="20% - Accent5 7 5 5" xfId="10952"/>
    <cellStyle name="20% - Accent5 7 5 5 2" xfId="10953"/>
    <cellStyle name="20% - Accent5 7 5 6" xfId="10954"/>
    <cellStyle name="20% - Accent5 7 6" xfId="10955"/>
    <cellStyle name="20% - Accent5 7 6 2" xfId="10956"/>
    <cellStyle name="20% - Accent5 7 6 2 2" xfId="10957"/>
    <cellStyle name="20% - Accent5 7 6 2 2 2" xfId="10958"/>
    <cellStyle name="20% - Accent5 7 6 2 2 2 2" xfId="10959"/>
    <cellStyle name="20% - Accent5 7 6 2 2 3" xfId="10960"/>
    <cellStyle name="20% - Accent5 7 6 2 3" xfId="10961"/>
    <cellStyle name="20% - Accent5 7 6 2 3 2" xfId="10962"/>
    <cellStyle name="20% - Accent5 7 6 2 4" xfId="10963"/>
    <cellStyle name="20% - Accent5 7 6 3" xfId="10964"/>
    <cellStyle name="20% - Accent5 7 6 3 2" xfId="10965"/>
    <cellStyle name="20% - Accent5 7 6 3 2 2" xfId="10966"/>
    <cellStyle name="20% - Accent5 7 6 3 3" xfId="10967"/>
    <cellStyle name="20% - Accent5 7 6 4" xfId="10968"/>
    <cellStyle name="20% - Accent5 7 6 4 2" xfId="10969"/>
    <cellStyle name="20% - Accent5 7 6 5" xfId="10970"/>
    <cellStyle name="20% - Accent5 7 6 5 2" xfId="10971"/>
    <cellStyle name="20% - Accent5 7 6 6" xfId="10972"/>
    <cellStyle name="20% - Accent5 7 7" xfId="10973"/>
    <cellStyle name="20% - Accent5 7 7 2" xfId="10974"/>
    <cellStyle name="20% - Accent5 7 7 2 2" xfId="10975"/>
    <cellStyle name="20% - Accent5 7 7 2 2 2" xfId="10976"/>
    <cellStyle name="20% - Accent5 7 7 2 3" xfId="10977"/>
    <cellStyle name="20% - Accent5 7 7 3" xfId="10978"/>
    <cellStyle name="20% - Accent5 7 7 3 2" xfId="10979"/>
    <cellStyle name="20% - Accent5 7 7 4" xfId="10980"/>
    <cellStyle name="20% - Accent5 7 8" xfId="10981"/>
    <cellStyle name="20% - Accent5 7 8 2" xfId="10982"/>
    <cellStyle name="20% - Accent5 7 8 2 2" xfId="10983"/>
    <cellStyle name="20% - Accent5 7 8 3" xfId="10984"/>
    <cellStyle name="20% - Accent5 7 9" xfId="10985"/>
    <cellStyle name="20% - Accent5 7 9 2" xfId="10986"/>
    <cellStyle name="20% - Accent5 8" xfId="10987"/>
    <cellStyle name="20% - Accent5 8 2" xfId="10988"/>
    <cellStyle name="20% - Accent5 8 2 2" xfId="10989"/>
    <cellStyle name="20% - Accent5 8 2 2 2" xfId="10990"/>
    <cellStyle name="20% - Accent5 8 2 2 2 2" xfId="10991"/>
    <cellStyle name="20% - Accent5 8 2 2 2 2 2" xfId="10992"/>
    <cellStyle name="20% - Accent5 8 2 2 2 3" xfId="10993"/>
    <cellStyle name="20% - Accent5 8 2 2 3" xfId="10994"/>
    <cellStyle name="20% - Accent5 8 2 2 3 2" xfId="10995"/>
    <cellStyle name="20% - Accent5 8 2 2 4" xfId="10996"/>
    <cellStyle name="20% - Accent5 8 2 3" xfId="10997"/>
    <cellStyle name="20% - Accent5 8 2 3 2" xfId="10998"/>
    <cellStyle name="20% - Accent5 8 2 3 2 2" xfId="10999"/>
    <cellStyle name="20% - Accent5 8 2 3 3" xfId="11000"/>
    <cellStyle name="20% - Accent5 8 2 4" xfId="11001"/>
    <cellStyle name="20% - Accent5 8 2 4 2" xfId="11002"/>
    <cellStyle name="20% - Accent5 8 2 5" xfId="11003"/>
    <cellStyle name="20% - Accent5 8 2 5 2" xfId="11004"/>
    <cellStyle name="20% - Accent5 8 2 6" xfId="11005"/>
    <cellStyle name="20% - Accent5 8 3" xfId="11006"/>
    <cellStyle name="20% - Accent5 8 3 2" xfId="11007"/>
    <cellStyle name="20% - Accent5 8 3 2 2" xfId="11008"/>
    <cellStyle name="20% - Accent5 8 3 2 2 2" xfId="11009"/>
    <cellStyle name="20% - Accent5 8 3 2 2 2 2" xfId="11010"/>
    <cellStyle name="20% - Accent5 8 3 2 2 3" xfId="11011"/>
    <cellStyle name="20% - Accent5 8 3 2 3" xfId="11012"/>
    <cellStyle name="20% - Accent5 8 3 2 3 2" xfId="11013"/>
    <cellStyle name="20% - Accent5 8 3 2 4" xfId="11014"/>
    <cellStyle name="20% - Accent5 8 3 3" xfId="11015"/>
    <cellStyle name="20% - Accent5 8 3 3 2" xfId="11016"/>
    <cellStyle name="20% - Accent5 8 3 3 2 2" xfId="11017"/>
    <cellStyle name="20% - Accent5 8 3 3 3" xfId="11018"/>
    <cellStyle name="20% - Accent5 8 3 4" xfId="11019"/>
    <cellStyle name="20% - Accent5 8 3 4 2" xfId="11020"/>
    <cellStyle name="20% - Accent5 8 3 5" xfId="11021"/>
    <cellStyle name="20% - Accent5 8 3 5 2" xfId="11022"/>
    <cellStyle name="20% - Accent5 8 3 6" xfId="11023"/>
    <cellStyle name="20% - Accent5 8 4" xfId="11024"/>
    <cellStyle name="20% - Accent5 8 4 2" xfId="11025"/>
    <cellStyle name="20% - Accent5 8 4 2 2" xfId="11026"/>
    <cellStyle name="20% - Accent5 8 4 2 2 2" xfId="11027"/>
    <cellStyle name="20% - Accent5 8 4 2 3" xfId="11028"/>
    <cellStyle name="20% - Accent5 8 4 3" xfId="11029"/>
    <cellStyle name="20% - Accent5 8 4 3 2" xfId="11030"/>
    <cellStyle name="20% - Accent5 8 4 4" xfId="11031"/>
    <cellStyle name="20% - Accent5 8 5" xfId="11032"/>
    <cellStyle name="20% - Accent5 8 5 2" xfId="11033"/>
    <cellStyle name="20% - Accent5 8 5 2 2" xfId="11034"/>
    <cellStyle name="20% - Accent5 8 5 3" xfId="11035"/>
    <cellStyle name="20% - Accent5 8 6" xfId="11036"/>
    <cellStyle name="20% - Accent5 8 6 2" xfId="11037"/>
    <cellStyle name="20% - Accent5 8 7" xfId="11038"/>
    <cellStyle name="20% - Accent5 8 7 2" xfId="11039"/>
    <cellStyle name="20% - Accent5 8 8" xfId="11040"/>
    <cellStyle name="20% - Accent5 9" xfId="11041"/>
    <cellStyle name="20% - Accent5 9 2" xfId="11042"/>
    <cellStyle name="20% - Accent5 9 2 2" xfId="11043"/>
    <cellStyle name="20% - Accent5 9 2 2 2" xfId="11044"/>
    <cellStyle name="20% - Accent5 9 2 2 2 2" xfId="11045"/>
    <cellStyle name="20% - Accent5 9 2 2 2 2 2" xfId="11046"/>
    <cellStyle name="20% - Accent5 9 2 2 2 3" xfId="11047"/>
    <cellStyle name="20% - Accent5 9 2 2 3" xfId="11048"/>
    <cellStyle name="20% - Accent5 9 2 2 3 2" xfId="11049"/>
    <cellStyle name="20% - Accent5 9 2 2 4" xfId="11050"/>
    <cellStyle name="20% - Accent5 9 2 3" xfId="11051"/>
    <cellStyle name="20% - Accent5 9 2 3 2" xfId="11052"/>
    <cellStyle name="20% - Accent5 9 2 3 2 2" xfId="11053"/>
    <cellStyle name="20% - Accent5 9 2 3 3" xfId="11054"/>
    <cellStyle name="20% - Accent5 9 2 4" xfId="11055"/>
    <cellStyle name="20% - Accent5 9 2 4 2" xfId="11056"/>
    <cellStyle name="20% - Accent5 9 2 5" xfId="11057"/>
    <cellStyle name="20% - Accent5 9 2 5 2" xfId="11058"/>
    <cellStyle name="20% - Accent5 9 2 6" xfId="11059"/>
    <cellStyle name="20% - Accent5 9 3" xfId="11060"/>
    <cellStyle name="20% - Accent5 9 3 2" xfId="11061"/>
    <cellStyle name="20% - Accent5 9 3 2 2" xfId="11062"/>
    <cellStyle name="20% - Accent5 9 3 2 2 2" xfId="11063"/>
    <cellStyle name="20% - Accent5 9 3 2 2 2 2" xfId="11064"/>
    <cellStyle name="20% - Accent5 9 3 2 2 3" xfId="11065"/>
    <cellStyle name="20% - Accent5 9 3 2 3" xfId="11066"/>
    <cellStyle name="20% - Accent5 9 3 2 3 2" xfId="11067"/>
    <cellStyle name="20% - Accent5 9 3 2 4" xfId="11068"/>
    <cellStyle name="20% - Accent5 9 3 3" xfId="11069"/>
    <cellStyle name="20% - Accent5 9 3 3 2" xfId="11070"/>
    <cellStyle name="20% - Accent5 9 3 3 2 2" xfId="11071"/>
    <cellStyle name="20% - Accent5 9 3 3 3" xfId="11072"/>
    <cellStyle name="20% - Accent5 9 3 4" xfId="11073"/>
    <cellStyle name="20% - Accent5 9 3 4 2" xfId="11074"/>
    <cellStyle name="20% - Accent5 9 3 5" xfId="11075"/>
    <cellStyle name="20% - Accent5 9 3 5 2" xfId="11076"/>
    <cellStyle name="20% - Accent5 9 3 6" xfId="11077"/>
    <cellStyle name="20% - Accent5 9 4" xfId="11078"/>
    <cellStyle name="20% - Accent5 9 4 2" xfId="11079"/>
    <cellStyle name="20% - Accent5 9 4 2 2" xfId="11080"/>
    <cellStyle name="20% - Accent5 9 4 2 2 2" xfId="11081"/>
    <cellStyle name="20% - Accent5 9 4 2 3" xfId="11082"/>
    <cellStyle name="20% - Accent5 9 4 3" xfId="11083"/>
    <cellStyle name="20% - Accent5 9 4 3 2" xfId="11084"/>
    <cellStyle name="20% - Accent5 9 4 4" xfId="11085"/>
    <cellStyle name="20% - Accent5 9 5" xfId="11086"/>
    <cellStyle name="20% - Accent5 9 5 2" xfId="11087"/>
    <cellStyle name="20% - Accent5 9 5 2 2" xfId="11088"/>
    <cellStyle name="20% - Accent5 9 5 3" xfId="11089"/>
    <cellStyle name="20% - Accent5 9 6" xfId="11090"/>
    <cellStyle name="20% - Accent5 9 6 2" xfId="11091"/>
    <cellStyle name="20% - Accent5 9 7" xfId="11092"/>
    <cellStyle name="20% - Accent5 9 7 2" xfId="11093"/>
    <cellStyle name="20% - Accent5 9 8" xfId="11094"/>
    <cellStyle name="20% - Accent6 10" xfId="11095"/>
    <cellStyle name="20% - Accent6 10 2" xfId="11096"/>
    <cellStyle name="20% - Accent6 10 2 2" xfId="11097"/>
    <cellStyle name="20% - Accent6 10 2 2 2" xfId="11098"/>
    <cellStyle name="20% - Accent6 10 2 2 2 2" xfId="11099"/>
    <cellStyle name="20% - Accent6 10 2 2 3" xfId="11100"/>
    <cellStyle name="20% - Accent6 10 2 3" xfId="11101"/>
    <cellStyle name="20% - Accent6 10 2 3 2" xfId="11102"/>
    <cellStyle name="20% - Accent6 10 2 4" xfId="11103"/>
    <cellStyle name="20% - Accent6 10 3" xfId="11104"/>
    <cellStyle name="20% - Accent6 10 3 2" xfId="11105"/>
    <cellStyle name="20% - Accent6 10 3 2 2" xfId="11106"/>
    <cellStyle name="20% - Accent6 10 3 3" xfId="11107"/>
    <cellStyle name="20% - Accent6 10 4" xfId="11108"/>
    <cellStyle name="20% - Accent6 10 4 2" xfId="11109"/>
    <cellStyle name="20% - Accent6 10 5" xfId="11110"/>
    <cellStyle name="20% - Accent6 10 5 2" xfId="11111"/>
    <cellStyle name="20% - Accent6 10 6" xfId="11112"/>
    <cellStyle name="20% - Accent6 11" xfId="11113"/>
    <cellStyle name="20% - Accent6 11 2" xfId="11114"/>
    <cellStyle name="20% - Accent6 11 2 2" xfId="11115"/>
    <cellStyle name="20% - Accent6 11 2 2 2" xfId="11116"/>
    <cellStyle name="20% - Accent6 11 2 2 2 2" xfId="11117"/>
    <cellStyle name="20% - Accent6 11 2 2 3" xfId="11118"/>
    <cellStyle name="20% - Accent6 11 2 3" xfId="11119"/>
    <cellStyle name="20% - Accent6 11 2 3 2" xfId="11120"/>
    <cellStyle name="20% - Accent6 11 2 4" xfId="11121"/>
    <cellStyle name="20% - Accent6 11 3" xfId="11122"/>
    <cellStyle name="20% - Accent6 11 3 2" xfId="11123"/>
    <cellStyle name="20% - Accent6 11 3 2 2" xfId="11124"/>
    <cellStyle name="20% - Accent6 11 3 3" xfId="11125"/>
    <cellStyle name="20% - Accent6 11 4" xfId="11126"/>
    <cellStyle name="20% - Accent6 11 4 2" xfId="11127"/>
    <cellStyle name="20% - Accent6 11 5" xfId="11128"/>
    <cellStyle name="20% - Accent6 11 5 2" xfId="11129"/>
    <cellStyle name="20% - Accent6 11 6" xfId="11130"/>
    <cellStyle name="20% - Accent6 12" xfId="11131"/>
    <cellStyle name="20% - Accent6 12 2" xfId="11132"/>
    <cellStyle name="20% - Accent6 12 2 2" xfId="11133"/>
    <cellStyle name="20% - Accent6 12 2 2 2" xfId="11134"/>
    <cellStyle name="20% - Accent6 12 2 2 2 2" xfId="11135"/>
    <cellStyle name="20% - Accent6 12 2 2 3" xfId="11136"/>
    <cellStyle name="20% - Accent6 12 2 3" xfId="11137"/>
    <cellStyle name="20% - Accent6 12 2 3 2" xfId="11138"/>
    <cellStyle name="20% - Accent6 12 2 4" xfId="11139"/>
    <cellStyle name="20% - Accent6 12 3" xfId="11140"/>
    <cellStyle name="20% - Accent6 12 3 2" xfId="11141"/>
    <cellStyle name="20% - Accent6 12 3 2 2" xfId="11142"/>
    <cellStyle name="20% - Accent6 12 3 3" xfId="11143"/>
    <cellStyle name="20% - Accent6 12 4" xfId="11144"/>
    <cellStyle name="20% - Accent6 12 4 2" xfId="11145"/>
    <cellStyle name="20% - Accent6 12 5" xfId="11146"/>
    <cellStyle name="20% - Accent6 12 5 2" xfId="11147"/>
    <cellStyle name="20% - Accent6 12 6" xfId="11148"/>
    <cellStyle name="20% - Accent6 13" xfId="11149"/>
    <cellStyle name="20% - Accent6 13 2" xfId="11150"/>
    <cellStyle name="20% - Accent6 13 2 2" xfId="11151"/>
    <cellStyle name="20% - Accent6 13 2 2 2" xfId="11152"/>
    <cellStyle name="20% - Accent6 13 2 3" xfId="11153"/>
    <cellStyle name="20% - Accent6 13 3" xfId="11154"/>
    <cellStyle name="20% - Accent6 13 3 2" xfId="11155"/>
    <cellStyle name="20% - Accent6 13 4" xfId="11156"/>
    <cellStyle name="20% - Accent6 14" xfId="11157"/>
    <cellStyle name="20% - Accent6 14 2" xfId="11158"/>
    <cellStyle name="20% - Accent6 14 2 2" xfId="11159"/>
    <cellStyle name="20% - Accent6 14 3" xfId="11160"/>
    <cellStyle name="20% - Accent6 15" xfId="11161"/>
    <cellStyle name="20% - Accent6 15 2" xfId="11162"/>
    <cellStyle name="20% - Accent6 16" xfId="11163"/>
    <cellStyle name="20% - Accent6 16 2" xfId="11164"/>
    <cellStyle name="20% - Accent6 17" xfId="11165"/>
    <cellStyle name="20% - Accent6 2" xfId="11166"/>
    <cellStyle name="20% - Accent6 2 2" xfId="11167"/>
    <cellStyle name="20% - Accent6 2 2 10" xfId="11168"/>
    <cellStyle name="20% - Accent6 2 2 10 2" xfId="11169"/>
    <cellStyle name="20% - Accent6 2 2 10 2 2" xfId="11170"/>
    <cellStyle name="20% - Accent6 2 2 10 2 2 2" xfId="11171"/>
    <cellStyle name="20% - Accent6 2 2 10 2 2 2 2" xfId="11172"/>
    <cellStyle name="20% - Accent6 2 2 10 2 2 3" xfId="11173"/>
    <cellStyle name="20% - Accent6 2 2 10 2 3" xfId="11174"/>
    <cellStyle name="20% - Accent6 2 2 10 2 3 2" xfId="11175"/>
    <cellStyle name="20% - Accent6 2 2 10 2 4" xfId="11176"/>
    <cellStyle name="20% - Accent6 2 2 10 3" xfId="11177"/>
    <cellStyle name="20% - Accent6 2 2 10 3 2" xfId="11178"/>
    <cellStyle name="20% - Accent6 2 2 10 3 2 2" xfId="11179"/>
    <cellStyle name="20% - Accent6 2 2 10 3 3" xfId="11180"/>
    <cellStyle name="20% - Accent6 2 2 10 4" xfId="11181"/>
    <cellStyle name="20% - Accent6 2 2 10 4 2" xfId="11182"/>
    <cellStyle name="20% - Accent6 2 2 10 5" xfId="11183"/>
    <cellStyle name="20% - Accent6 2 2 10 5 2" xfId="11184"/>
    <cellStyle name="20% - Accent6 2 2 10 6" xfId="11185"/>
    <cellStyle name="20% - Accent6 2 2 11" xfId="11186"/>
    <cellStyle name="20% - Accent6 2 2 11 2" xfId="11187"/>
    <cellStyle name="20% - Accent6 2 2 11 2 2" xfId="11188"/>
    <cellStyle name="20% - Accent6 2 2 11 2 2 2" xfId="11189"/>
    <cellStyle name="20% - Accent6 2 2 11 2 2 2 2" xfId="11190"/>
    <cellStyle name="20% - Accent6 2 2 11 2 2 3" xfId="11191"/>
    <cellStyle name="20% - Accent6 2 2 11 2 3" xfId="11192"/>
    <cellStyle name="20% - Accent6 2 2 11 2 3 2" xfId="11193"/>
    <cellStyle name="20% - Accent6 2 2 11 2 4" xfId="11194"/>
    <cellStyle name="20% - Accent6 2 2 11 3" xfId="11195"/>
    <cellStyle name="20% - Accent6 2 2 11 3 2" xfId="11196"/>
    <cellStyle name="20% - Accent6 2 2 11 3 2 2" xfId="11197"/>
    <cellStyle name="20% - Accent6 2 2 11 3 3" xfId="11198"/>
    <cellStyle name="20% - Accent6 2 2 11 4" xfId="11199"/>
    <cellStyle name="20% - Accent6 2 2 11 4 2" xfId="11200"/>
    <cellStyle name="20% - Accent6 2 2 11 5" xfId="11201"/>
    <cellStyle name="20% - Accent6 2 2 11 5 2" xfId="11202"/>
    <cellStyle name="20% - Accent6 2 2 11 6" xfId="11203"/>
    <cellStyle name="20% - Accent6 2 2 12" xfId="11204"/>
    <cellStyle name="20% - Accent6 2 2 12 2" xfId="11205"/>
    <cellStyle name="20% - Accent6 2 2 12 2 2" xfId="11206"/>
    <cellStyle name="20% - Accent6 2 2 12 2 2 2" xfId="11207"/>
    <cellStyle name="20% - Accent6 2 2 12 2 3" xfId="11208"/>
    <cellStyle name="20% - Accent6 2 2 12 3" xfId="11209"/>
    <cellStyle name="20% - Accent6 2 2 12 3 2" xfId="11210"/>
    <cellStyle name="20% - Accent6 2 2 12 4" xfId="11211"/>
    <cellStyle name="20% - Accent6 2 2 13" xfId="11212"/>
    <cellStyle name="20% - Accent6 2 2 13 2" xfId="11213"/>
    <cellStyle name="20% - Accent6 2 2 13 2 2" xfId="11214"/>
    <cellStyle name="20% - Accent6 2 2 13 3" xfId="11215"/>
    <cellStyle name="20% - Accent6 2 2 14" xfId="11216"/>
    <cellStyle name="20% - Accent6 2 2 14 2" xfId="11217"/>
    <cellStyle name="20% - Accent6 2 2 15" xfId="11218"/>
    <cellStyle name="20% - Accent6 2 2 15 2" xfId="11219"/>
    <cellStyle name="20% - Accent6 2 2 16" xfId="11220"/>
    <cellStyle name="20% - Accent6 2 2 2" xfId="11221"/>
    <cellStyle name="20% - Accent6 2 2 2 10" xfId="11222"/>
    <cellStyle name="20% - Accent6 2 2 2 10 2" xfId="11223"/>
    <cellStyle name="20% - Accent6 2 2 2 10 2 2" xfId="11224"/>
    <cellStyle name="20% - Accent6 2 2 2 10 2 2 2" xfId="11225"/>
    <cellStyle name="20% - Accent6 2 2 2 10 2 2 2 2" xfId="11226"/>
    <cellStyle name="20% - Accent6 2 2 2 10 2 2 3" xfId="11227"/>
    <cellStyle name="20% - Accent6 2 2 2 10 2 3" xfId="11228"/>
    <cellStyle name="20% - Accent6 2 2 2 10 2 3 2" xfId="11229"/>
    <cellStyle name="20% - Accent6 2 2 2 10 2 4" xfId="11230"/>
    <cellStyle name="20% - Accent6 2 2 2 10 3" xfId="11231"/>
    <cellStyle name="20% - Accent6 2 2 2 10 3 2" xfId="11232"/>
    <cellStyle name="20% - Accent6 2 2 2 10 3 2 2" xfId="11233"/>
    <cellStyle name="20% - Accent6 2 2 2 10 3 3" xfId="11234"/>
    <cellStyle name="20% - Accent6 2 2 2 10 4" xfId="11235"/>
    <cellStyle name="20% - Accent6 2 2 2 10 4 2" xfId="11236"/>
    <cellStyle name="20% - Accent6 2 2 2 10 5" xfId="11237"/>
    <cellStyle name="20% - Accent6 2 2 2 10 5 2" xfId="11238"/>
    <cellStyle name="20% - Accent6 2 2 2 10 6" xfId="11239"/>
    <cellStyle name="20% - Accent6 2 2 2 11" xfId="11240"/>
    <cellStyle name="20% - Accent6 2 2 2 11 2" xfId="11241"/>
    <cellStyle name="20% - Accent6 2 2 2 11 2 2" xfId="11242"/>
    <cellStyle name="20% - Accent6 2 2 2 11 2 2 2" xfId="11243"/>
    <cellStyle name="20% - Accent6 2 2 2 11 2 3" xfId="11244"/>
    <cellStyle name="20% - Accent6 2 2 2 11 3" xfId="11245"/>
    <cellStyle name="20% - Accent6 2 2 2 11 3 2" xfId="11246"/>
    <cellStyle name="20% - Accent6 2 2 2 11 4" xfId="11247"/>
    <cellStyle name="20% - Accent6 2 2 2 12" xfId="11248"/>
    <cellStyle name="20% - Accent6 2 2 2 12 2" xfId="11249"/>
    <cellStyle name="20% - Accent6 2 2 2 12 2 2" xfId="11250"/>
    <cellStyle name="20% - Accent6 2 2 2 12 3" xfId="11251"/>
    <cellStyle name="20% - Accent6 2 2 2 13" xfId="11252"/>
    <cellStyle name="20% - Accent6 2 2 2 13 2" xfId="11253"/>
    <cellStyle name="20% - Accent6 2 2 2 14" xfId="11254"/>
    <cellStyle name="20% - Accent6 2 2 2 14 2" xfId="11255"/>
    <cellStyle name="20% - Accent6 2 2 2 15" xfId="11256"/>
    <cellStyle name="20% - Accent6 2 2 2 2" xfId="11257"/>
    <cellStyle name="20% - Accent6 2 2 2 2 10" xfId="11258"/>
    <cellStyle name="20% - Accent6 2 2 2 2 10 2" xfId="11259"/>
    <cellStyle name="20% - Accent6 2 2 2 2 11" xfId="11260"/>
    <cellStyle name="20% - Accent6 2 2 2 2 2" xfId="11261"/>
    <cellStyle name="20% - Accent6 2 2 2 2 2 2" xfId="11262"/>
    <cellStyle name="20% - Accent6 2 2 2 2 2 2 2" xfId="11263"/>
    <cellStyle name="20% - Accent6 2 2 2 2 2 2 2 2" xfId="11264"/>
    <cellStyle name="20% - Accent6 2 2 2 2 2 2 2 2 2" xfId="11265"/>
    <cellStyle name="20% - Accent6 2 2 2 2 2 2 2 2 2 2" xfId="11266"/>
    <cellStyle name="20% - Accent6 2 2 2 2 2 2 2 2 3" xfId="11267"/>
    <cellStyle name="20% - Accent6 2 2 2 2 2 2 2 3" xfId="11268"/>
    <cellStyle name="20% - Accent6 2 2 2 2 2 2 2 3 2" xfId="11269"/>
    <cellStyle name="20% - Accent6 2 2 2 2 2 2 2 4" xfId="11270"/>
    <cellStyle name="20% - Accent6 2 2 2 2 2 2 3" xfId="11271"/>
    <cellStyle name="20% - Accent6 2 2 2 2 2 2 3 2" xfId="11272"/>
    <cellStyle name="20% - Accent6 2 2 2 2 2 2 3 2 2" xfId="11273"/>
    <cellStyle name="20% - Accent6 2 2 2 2 2 2 3 3" xfId="11274"/>
    <cellStyle name="20% - Accent6 2 2 2 2 2 2 4" xfId="11275"/>
    <cellStyle name="20% - Accent6 2 2 2 2 2 2 4 2" xfId="11276"/>
    <cellStyle name="20% - Accent6 2 2 2 2 2 2 5" xfId="11277"/>
    <cellStyle name="20% - Accent6 2 2 2 2 2 2 5 2" xfId="11278"/>
    <cellStyle name="20% - Accent6 2 2 2 2 2 2 6" xfId="11279"/>
    <cellStyle name="20% - Accent6 2 2 2 2 2 3" xfId="11280"/>
    <cellStyle name="20% - Accent6 2 2 2 2 2 3 2" xfId="11281"/>
    <cellStyle name="20% - Accent6 2 2 2 2 2 3 2 2" xfId="11282"/>
    <cellStyle name="20% - Accent6 2 2 2 2 2 3 2 2 2" xfId="11283"/>
    <cellStyle name="20% - Accent6 2 2 2 2 2 3 2 2 2 2" xfId="11284"/>
    <cellStyle name="20% - Accent6 2 2 2 2 2 3 2 2 3" xfId="11285"/>
    <cellStyle name="20% - Accent6 2 2 2 2 2 3 2 3" xfId="11286"/>
    <cellStyle name="20% - Accent6 2 2 2 2 2 3 2 3 2" xfId="11287"/>
    <cellStyle name="20% - Accent6 2 2 2 2 2 3 2 4" xfId="11288"/>
    <cellStyle name="20% - Accent6 2 2 2 2 2 3 3" xfId="11289"/>
    <cellStyle name="20% - Accent6 2 2 2 2 2 3 3 2" xfId="11290"/>
    <cellStyle name="20% - Accent6 2 2 2 2 2 3 3 2 2" xfId="11291"/>
    <cellStyle name="20% - Accent6 2 2 2 2 2 3 3 3" xfId="11292"/>
    <cellStyle name="20% - Accent6 2 2 2 2 2 3 4" xfId="11293"/>
    <cellStyle name="20% - Accent6 2 2 2 2 2 3 4 2" xfId="11294"/>
    <cellStyle name="20% - Accent6 2 2 2 2 2 3 5" xfId="11295"/>
    <cellStyle name="20% - Accent6 2 2 2 2 2 3 5 2" xfId="11296"/>
    <cellStyle name="20% - Accent6 2 2 2 2 2 3 6" xfId="11297"/>
    <cellStyle name="20% - Accent6 2 2 2 2 2 4" xfId="11298"/>
    <cellStyle name="20% - Accent6 2 2 2 2 2 4 2" xfId="11299"/>
    <cellStyle name="20% - Accent6 2 2 2 2 2 4 2 2" xfId="11300"/>
    <cellStyle name="20% - Accent6 2 2 2 2 2 4 2 2 2" xfId="11301"/>
    <cellStyle name="20% - Accent6 2 2 2 2 2 4 2 3" xfId="11302"/>
    <cellStyle name="20% - Accent6 2 2 2 2 2 4 3" xfId="11303"/>
    <cellStyle name="20% - Accent6 2 2 2 2 2 4 3 2" xfId="11304"/>
    <cellStyle name="20% - Accent6 2 2 2 2 2 4 4" xfId="11305"/>
    <cellStyle name="20% - Accent6 2 2 2 2 2 5" xfId="11306"/>
    <cellStyle name="20% - Accent6 2 2 2 2 2 5 2" xfId="11307"/>
    <cellStyle name="20% - Accent6 2 2 2 2 2 5 2 2" xfId="11308"/>
    <cellStyle name="20% - Accent6 2 2 2 2 2 5 3" xfId="11309"/>
    <cellStyle name="20% - Accent6 2 2 2 2 2 6" xfId="11310"/>
    <cellStyle name="20% - Accent6 2 2 2 2 2 6 2" xfId="11311"/>
    <cellStyle name="20% - Accent6 2 2 2 2 2 7" xfId="11312"/>
    <cellStyle name="20% - Accent6 2 2 2 2 2 7 2" xfId="11313"/>
    <cellStyle name="20% - Accent6 2 2 2 2 2 8" xfId="11314"/>
    <cellStyle name="20% - Accent6 2 2 2 2 3" xfId="11315"/>
    <cellStyle name="20% - Accent6 2 2 2 2 3 2" xfId="11316"/>
    <cellStyle name="20% - Accent6 2 2 2 2 3 2 2" xfId="11317"/>
    <cellStyle name="20% - Accent6 2 2 2 2 3 2 2 2" xfId="11318"/>
    <cellStyle name="20% - Accent6 2 2 2 2 3 2 2 2 2" xfId="11319"/>
    <cellStyle name="20% - Accent6 2 2 2 2 3 2 2 2 2 2" xfId="11320"/>
    <cellStyle name="20% - Accent6 2 2 2 2 3 2 2 2 3" xfId="11321"/>
    <cellStyle name="20% - Accent6 2 2 2 2 3 2 2 3" xfId="11322"/>
    <cellStyle name="20% - Accent6 2 2 2 2 3 2 2 3 2" xfId="11323"/>
    <cellStyle name="20% - Accent6 2 2 2 2 3 2 2 4" xfId="11324"/>
    <cellStyle name="20% - Accent6 2 2 2 2 3 2 3" xfId="11325"/>
    <cellStyle name="20% - Accent6 2 2 2 2 3 2 3 2" xfId="11326"/>
    <cellStyle name="20% - Accent6 2 2 2 2 3 2 3 2 2" xfId="11327"/>
    <cellStyle name="20% - Accent6 2 2 2 2 3 2 3 3" xfId="11328"/>
    <cellStyle name="20% - Accent6 2 2 2 2 3 2 4" xfId="11329"/>
    <cellStyle name="20% - Accent6 2 2 2 2 3 2 4 2" xfId="11330"/>
    <cellStyle name="20% - Accent6 2 2 2 2 3 2 5" xfId="11331"/>
    <cellStyle name="20% - Accent6 2 2 2 2 3 2 5 2" xfId="11332"/>
    <cellStyle name="20% - Accent6 2 2 2 2 3 2 6" xfId="11333"/>
    <cellStyle name="20% - Accent6 2 2 2 2 3 3" xfId="11334"/>
    <cellStyle name="20% - Accent6 2 2 2 2 3 3 2" xfId="11335"/>
    <cellStyle name="20% - Accent6 2 2 2 2 3 3 2 2" xfId="11336"/>
    <cellStyle name="20% - Accent6 2 2 2 2 3 3 2 2 2" xfId="11337"/>
    <cellStyle name="20% - Accent6 2 2 2 2 3 3 2 2 2 2" xfId="11338"/>
    <cellStyle name="20% - Accent6 2 2 2 2 3 3 2 2 3" xfId="11339"/>
    <cellStyle name="20% - Accent6 2 2 2 2 3 3 2 3" xfId="11340"/>
    <cellStyle name="20% - Accent6 2 2 2 2 3 3 2 3 2" xfId="11341"/>
    <cellStyle name="20% - Accent6 2 2 2 2 3 3 2 4" xfId="11342"/>
    <cellStyle name="20% - Accent6 2 2 2 2 3 3 3" xfId="11343"/>
    <cellStyle name="20% - Accent6 2 2 2 2 3 3 3 2" xfId="11344"/>
    <cellStyle name="20% - Accent6 2 2 2 2 3 3 3 2 2" xfId="11345"/>
    <cellStyle name="20% - Accent6 2 2 2 2 3 3 3 3" xfId="11346"/>
    <cellStyle name="20% - Accent6 2 2 2 2 3 3 4" xfId="11347"/>
    <cellStyle name="20% - Accent6 2 2 2 2 3 3 4 2" xfId="11348"/>
    <cellStyle name="20% - Accent6 2 2 2 2 3 3 5" xfId="11349"/>
    <cellStyle name="20% - Accent6 2 2 2 2 3 3 5 2" xfId="11350"/>
    <cellStyle name="20% - Accent6 2 2 2 2 3 3 6" xfId="11351"/>
    <cellStyle name="20% - Accent6 2 2 2 2 3 4" xfId="11352"/>
    <cellStyle name="20% - Accent6 2 2 2 2 3 4 2" xfId="11353"/>
    <cellStyle name="20% - Accent6 2 2 2 2 3 4 2 2" xfId="11354"/>
    <cellStyle name="20% - Accent6 2 2 2 2 3 4 2 2 2" xfId="11355"/>
    <cellStyle name="20% - Accent6 2 2 2 2 3 4 2 3" xfId="11356"/>
    <cellStyle name="20% - Accent6 2 2 2 2 3 4 3" xfId="11357"/>
    <cellStyle name="20% - Accent6 2 2 2 2 3 4 3 2" xfId="11358"/>
    <cellStyle name="20% - Accent6 2 2 2 2 3 4 4" xfId="11359"/>
    <cellStyle name="20% - Accent6 2 2 2 2 3 5" xfId="11360"/>
    <cellStyle name="20% - Accent6 2 2 2 2 3 5 2" xfId="11361"/>
    <cellStyle name="20% - Accent6 2 2 2 2 3 5 2 2" xfId="11362"/>
    <cellStyle name="20% - Accent6 2 2 2 2 3 5 3" xfId="11363"/>
    <cellStyle name="20% - Accent6 2 2 2 2 3 6" xfId="11364"/>
    <cellStyle name="20% - Accent6 2 2 2 2 3 6 2" xfId="11365"/>
    <cellStyle name="20% - Accent6 2 2 2 2 3 7" xfId="11366"/>
    <cellStyle name="20% - Accent6 2 2 2 2 3 7 2" xfId="11367"/>
    <cellStyle name="20% - Accent6 2 2 2 2 3 8" xfId="11368"/>
    <cellStyle name="20% - Accent6 2 2 2 2 4" xfId="11369"/>
    <cellStyle name="20% - Accent6 2 2 2 2 4 2" xfId="11370"/>
    <cellStyle name="20% - Accent6 2 2 2 2 4 2 2" xfId="11371"/>
    <cellStyle name="20% - Accent6 2 2 2 2 4 2 2 2" xfId="11372"/>
    <cellStyle name="20% - Accent6 2 2 2 2 4 2 2 2 2" xfId="11373"/>
    <cellStyle name="20% - Accent6 2 2 2 2 4 2 2 3" xfId="11374"/>
    <cellStyle name="20% - Accent6 2 2 2 2 4 2 3" xfId="11375"/>
    <cellStyle name="20% - Accent6 2 2 2 2 4 2 3 2" xfId="11376"/>
    <cellStyle name="20% - Accent6 2 2 2 2 4 2 4" xfId="11377"/>
    <cellStyle name="20% - Accent6 2 2 2 2 4 3" xfId="11378"/>
    <cellStyle name="20% - Accent6 2 2 2 2 4 3 2" xfId="11379"/>
    <cellStyle name="20% - Accent6 2 2 2 2 4 3 2 2" xfId="11380"/>
    <cellStyle name="20% - Accent6 2 2 2 2 4 3 3" xfId="11381"/>
    <cellStyle name="20% - Accent6 2 2 2 2 4 4" xfId="11382"/>
    <cellStyle name="20% - Accent6 2 2 2 2 4 4 2" xfId="11383"/>
    <cellStyle name="20% - Accent6 2 2 2 2 4 5" xfId="11384"/>
    <cellStyle name="20% - Accent6 2 2 2 2 4 5 2" xfId="11385"/>
    <cellStyle name="20% - Accent6 2 2 2 2 4 6" xfId="11386"/>
    <cellStyle name="20% - Accent6 2 2 2 2 5" xfId="11387"/>
    <cellStyle name="20% - Accent6 2 2 2 2 5 2" xfId="11388"/>
    <cellStyle name="20% - Accent6 2 2 2 2 5 2 2" xfId="11389"/>
    <cellStyle name="20% - Accent6 2 2 2 2 5 2 2 2" xfId="11390"/>
    <cellStyle name="20% - Accent6 2 2 2 2 5 2 2 2 2" xfId="11391"/>
    <cellStyle name="20% - Accent6 2 2 2 2 5 2 2 3" xfId="11392"/>
    <cellStyle name="20% - Accent6 2 2 2 2 5 2 3" xfId="11393"/>
    <cellStyle name="20% - Accent6 2 2 2 2 5 2 3 2" xfId="11394"/>
    <cellStyle name="20% - Accent6 2 2 2 2 5 2 4" xfId="11395"/>
    <cellStyle name="20% - Accent6 2 2 2 2 5 3" xfId="11396"/>
    <cellStyle name="20% - Accent6 2 2 2 2 5 3 2" xfId="11397"/>
    <cellStyle name="20% - Accent6 2 2 2 2 5 3 2 2" xfId="11398"/>
    <cellStyle name="20% - Accent6 2 2 2 2 5 3 3" xfId="11399"/>
    <cellStyle name="20% - Accent6 2 2 2 2 5 4" xfId="11400"/>
    <cellStyle name="20% - Accent6 2 2 2 2 5 4 2" xfId="11401"/>
    <cellStyle name="20% - Accent6 2 2 2 2 5 5" xfId="11402"/>
    <cellStyle name="20% - Accent6 2 2 2 2 5 5 2" xfId="11403"/>
    <cellStyle name="20% - Accent6 2 2 2 2 5 6" xfId="11404"/>
    <cellStyle name="20% - Accent6 2 2 2 2 6" xfId="11405"/>
    <cellStyle name="20% - Accent6 2 2 2 2 6 2" xfId="11406"/>
    <cellStyle name="20% - Accent6 2 2 2 2 6 2 2" xfId="11407"/>
    <cellStyle name="20% - Accent6 2 2 2 2 6 2 2 2" xfId="11408"/>
    <cellStyle name="20% - Accent6 2 2 2 2 6 2 2 2 2" xfId="11409"/>
    <cellStyle name="20% - Accent6 2 2 2 2 6 2 2 3" xfId="11410"/>
    <cellStyle name="20% - Accent6 2 2 2 2 6 2 3" xfId="11411"/>
    <cellStyle name="20% - Accent6 2 2 2 2 6 2 3 2" xfId="11412"/>
    <cellStyle name="20% - Accent6 2 2 2 2 6 2 4" xfId="11413"/>
    <cellStyle name="20% - Accent6 2 2 2 2 6 3" xfId="11414"/>
    <cellStyle name="20% - Accent6 2 2 2 2 6 3 2" xfId="11415"/>
    <cellStyle name="20% - Accent6 2 2 2 2 6 3 2 2" xfId="11416"/>
    <cellStyle name="20% - Accent6 2 2 2 2 6 3 3" xfId="11417"/>
    <cellStyle name="20% - Accent6 2 2 2 2 6 4" xfId="11418"/>
    <cellStyle name="20% - Accent6 2 2 2 2 6 4 2" xfId="11419"/>
    <cellStyle name="20% - Accent6 2 2 2 2 6 5" xfId="11420"/>
    <cellStyle name="20% - Accent6 2 2 2 2 6 5 2" xfId="11421"/>
    <cellStyle name="20% - Accent6 2 2 2 2 6 6" xfId="11422"/>
    <cellStyle name="20% - Accent6 2 2 2 2 7" xfId="11423"/>
    <cellStyle name="20% - Accent6 2 2 2 2 7 2" xfId="11424"/>
    <cellStyle name="20% - Accent6 2 2 2 2 7 2 2" xfId="11425"/>
    <cellStyle name="20% - Accent6 2 2 2 2 7 2 2 2" xfId="11426"/>
    <cellStyle name="20% - Accent6 2 2 2 2 7 2 3" xfId="11427"/>
    <cellStyle name="20% - Accent6 2 2 2 2 7 3" xfId="11428"/>
    <cellStyle name="20% - Accent6 2 2 2 2 7 3 2" xfId="11429"/>
    <cellStyle name="20% - Accent6 2 2 2 2 7 4" xfId="11430"/>
    <cellStyle name="20% - Accent6 2 2 2 2 8" xfId="11431"/>
    <cellStyle name="20% - Accent6 2 2 2 2 8 2" xfId="11432"/>
    <cellStyle name="20% - Accent6 2 2 2 2 8 2 2" xfId="11433"/>
    <cellStyle name="20% - Accent6 2 2 2 2 8 3" xfId="11434"/>
    <cellStyle name="20% - Accent6 2 2 2 2 9" xfId="11435"/>
    <cellStyle name="20% - Accent6 2 2 2 2 9 2" xfId="11436"/>
    <cellStyle name="20% - Accent6 2 2 2 3" xfId="11437"/>
    <cellStyle name="20% - Accent6 2 2 2 3 10" xfId="11438"/>
    <cellStyle name="20% - Accent6 2 2 2 3 10 2" xfId="11439"/>
    <cellStyle name="20% - Accent6 2 2 2 3 11" xfId="11440"/>
    <cellStyle name="20% - Accent6 2 2 2 3 2" xfId="11441"/>
    <cellStyle name="20% - Accent6 2 2 2 3 2 2" xfId="11442"/>
    <cellStyle name="20% - Accent6 2 2 2 3 2 2 2" xfId="11443"/>
    <cellStyle name="20% - Accent6 2 2 2 3 2 2 2 2" xfId="11444"/>
    <cellStyle name="20% - Accent6 2 2 2 3 2 2 2 2 2" xfId="11445"/>
    <cellStyle name="20% - Accent6 2 2 2 3 2 2 2 2 2 2" xfId="11446"/>
    <cellStyle name="20% - Accent6 2 2 2 3 2 2 2 2 3" xfId="11447"/>
    <cellStyle name="20% - Accent6 2 2 2 3 2 2 2 3" xfId="11448"/>
    <cellStyle name="20% - Accent6 2 2 2 3 2 2 2 3 2" xfId="11449"/>
    <cellStyle name="20% - Accent6 2 2 2 3 2 2 2 4" xfId="11450"/>
    <cellStyle name="20% - Accent6 2 2 2 3 2 2 3" xfId="11451"/>
    <cellStyle name="20% - Accent6 2 2 2 3 2 2 3 2" xfId="11452"/>
    <cellStyle name="20% - Accent6 2 2 2 3 2 2 3 2 2" xfId="11453"/>
    <cellStyle name="20% - Accent6 2 2 2 3 2 2 3 3" xfId="11454"/>
    <cellStyle name="20% - Accent6 2 2 2 3 2 2 4" xfId="11455"/>
    <cellStyle name="20% - Accent6 2 2 2 3 2 2 4 2" xfId="11456"/>
    <cellStyle name="20% - Accent6 2 2 2 3 2 2 5" xfId="11457"/>
    <cellStyle name="20% - Accent6 2 2 2 3 2 2 5 2" xfId="11458"/>
    <cellStyle name="20% - Accent6 2 2 2 3 2 2 6" xfId="11459"/>
    <cellStyle name="20% - Accent6 2 2 2 3 2 3" xfId="11460"/>
    <cellStyle name="20% - Accent6 2 2 2 3 2 3 2" xfId="11461"/>
    <cellStyle name="20% - Accent6 2 2 2 3 2 3 2 2" xfId="11462"/>
    <cellStyle name="20% - Accent6 2 2 2 3 2 3 2 2 2" xfId="11463"/>
    <cellStyle name="20% - Accent6 2 2 2 3 2 3 2 2 2 2" xfId="11464"/>
    <cellStyle name="20% - Accent6 2 2 2 3 2 3 2 2 3" xfId="11465"/>
    <cellStyle name="20% - Accent6 2 2 2 3 2 3 2 3" xfId="11466"/>
    <cellStyle name="20% - Accent6 2 2 2 3 2 3 2 3 2" xfId="11467"/>
    <cellStyle name="20% - Accent6 2 2 2 3 2 3 2 4" xfId="11468"/>
    <cellStyle name="20% - Accent6 2 2 2 3 2 3 3" xfId="11469"/>
    <cellStyle name="20% - Accent6 2 2 2 3 2 3 3 2" xfId="11470"/>
    <cellStyle name="20% - Accent6 2 2 2 3 2 3 3 2 2" xfId="11471"/>
    <cellStyle name="20% - Accent6 2 2 2 3 2 3 3 3" xfId="11472"/>
    <cellStyle name="20% - Accent6 2 2 2 3 2 3 4" xfId="11473"/>
    <cellStyle name="20% - Accent6 2 2 2 3 2 3 4 2" xfId="11474"/>
    <cellStyle name="20% - Accent6 2 2 2 3 2 3 5" xfId="11475"/>
    <cellStyle name="20% - Accent6 2 2 2 3 2 3 5 2" xfId="11476"/>
    <cellStyle name="20% - Accent6 2 2 2 3 2 3 6" xfId="11477"/>
    <cellStyle name="20% - Accent6 2 2 2 3 2 4" xfId="11478"/>
    <cellStyle name="20% - Accent6 2 2 2 3 2 4 2" xfId="11479"/>
    <cellStyle name="20% - Accent6 2 2 2 3 2 4 2 2" xfId="11480"/>
    <cellStyle name="20% - Accent6 2 2 2 3 2 4 2 2 2" xfId="11481"/>
    <cellStyle name="20% - Accent6 2 2 2 3 2 4 2 3" xfId="11482"/>
    <cellStyle name="20% - Accent6 2 2 2 3 2 4 3" xfId="11483"/>
    <cellStyle name="20% - Accent6 2 2 2 3 2 4 3 2" xfId="11484"/>
    <cellStyle name="20% - Accent6 2 2 2 3 2 4 4" xfId="11485"/>
    <cellStyle name="20% - Accent6 2 2 2 3 2 5" xfId="11486"/>
    <cellStyle name="20% - Accent6 2 2 2 3 2 5 2" xfId="11487"/>
    <cellStyle name="20% - Accent6 2 2 2 3 2 5 2 2" xfId="11488"/>
    <cellStyle name="20% - Accent6 2 2 2 3 2 5 3" xfId="11489"/>
    <cellStyle name="20% - Accent6 2 2 2 3 2 6" xfId="11490"/>
    <cellStyle name="20% - Accent6 2 2 2 3 2 6 2" xfId="11491"/>
    <cellStyle name="20% - Accent6 2 2 2 3 2 7" xfId="11492"/>
    <cellStyle name="20% - Accent6 2 2 2 3 2 7 2" xfId="11493"/>
    <cellStyle name="20% - Accent6 2 2 2 3 2 8" xfId="11494"/>
    <cellStyle name="20% - Accent6 2 2 2 3 3" xfId="11495"/>
    <cellStyle name="20% - Accent6 2 2 2 3 3 2" xfId="11496"/>
    <cellStyle name="20% - Accent6 2 2 2 3 3 2 2" xfId="11497"/>
    <cellStyle name="20% - Accent6 2 2 2 3 3 2 2 2" xfId="11498"/>
    <cellStyle name="20% - Accent6 2 2 2 3 3 2 2 2 2" xfId="11499"/>
    <cellStyle name="20% - Accent6 2 2 2 3 3 2 2 2 2 2" xfId="11500"/>
    <cellStyle name="20% - Accent6 2 2 2 3 3 2 2 2 3" xfId="11501"/>
    <cellStyle name="20% - Accent6 2 2 2 3 3 2 2 3" xfId="11502"/>
    <cellStyle name="20% - Accent6 2 2 2 3 3 2 2 3 2" xfId="11503"/>
    <cellStyle name="20% - Accent6 2 2 2 3 3 2 2 4" xfId="11504"/>
    <cellStyle name="20% - Accent6 2 2 2 3 3 2 3" xfId="11505"/>
    <cellStyle name="20% - Accent6 2 2 2 3 3 2 3 2" xfId="11506"/>
    <cellStyle name="20% - Accent6 2 2 2 3 3 2 3 2 2" xfId="11507"/>
    <cellStyle name="20% - Accent6 2 2 2 3 3 2 3 3" xfId="11508"/>
    <cellStyle name="20% - Accent6 2 2 2 3 3 2 4" xfId="11509"/>
    <cellStyle name="20% - Accent6 2 2 2 3 3 2 4 2" xfId="11510"/>
    <cellStyle name="20% - Accent6 2 2 2 3 3 2 5" xfId="11511"/>
    <cellStyle name="20% - Accent6 2 2 2 3 3 2 5 2" xfId="11512"/>
    <cellStyle name="20% - Accent6 2 2 2 3 3 2 6" xfId="11513"/>
    <cellStyle name="20% - Accent6 2 2 2 3 3 3" xfId="11514"/>
    <cellStyle name="20% - Accent6 2 2 2 3 3 3 2" xfId="11515"/>
    <cellStyle name="20% - Accent6 2 2 2 3 3 3 2 2" xfId="11516"/>
    <cellStyle name="20% - Accent6 2 2 2 3 3 3 2 2 2" xfId="11517"/>
    <cellStyle name="20% - Accent6 2 2 2 3 3 3 2 2 2 2" xfId="11518"/>
    <cellStyle name="20% - Accent6 2 2 2 3 3 3 2 2 3" xfId="11519"/>
    <cellStyle name="20% - Accent6 2 2 2 3 3 3 2 3" xfId="11520"/>
    <cellStyle name="20% - Accent6 2 2 2 3 3 3 2 3 2" xfId="11521"/>
    <cellStyle name="20% - Accent6 2 2 2 3 3 3 2 4" xfId="11522"/>
    <cellStyle name="20% - Accent6 2 2 2 3 3 3 3" xfId="11523"/>
    <cellStyle name="20% - Accent6 2 2 2 3 3 3 3 2" xfId="11524"/>
    <cellStyle name="20% - Accent6 2 2 2 3 3 3 3 2 2" xfId="11525"/>
    <cellStyle name="20% - Accent6 2 2 2 3 3 3 3 3" xfId="11526"/>
    <cellStyle name="20% - Accent6 2 2 2 3 3 3 4" xfId="11527"/>
    <cellStyle name="20% - Accent6 2 2 2 3 3 3 4 2" xfId="11528"/>
    <cellStyle name="20% - Accent6 2 2 2 3 3 3 5" xfId="11529"/>
    <cellStyle name="20% - Accent6 2 2 2 3 3 3 5 2" xfId="11530"/>
    <cellStyle name="20% - Accent6 2 2 2 3 3 3 6" xfId="11531"/>
    <cellStyle name="20% - Accent6 2 2 2 3 3 4" xfId="11532"/>
    <cellStyle name="20% - Accent6 2 2 2 3 3 4 2" xfId="11533"/>
    <cellStyle name="20% - Accent6 2 2 2 3 3 4 2 2" xfId="11534"/>
    <cellStyle name="20% - Accent6 2 2 2 3 3 4 2 2 2" xfId="11535"/>
    <cellStyle name="20% - Accent6 2 2 2 3 3 4 2 3" xfId="11536"/>
    <cellStyle name="20% - Accent6 2 2 2 3 3 4 3" xfId="11537"/>
    <cellStyle name="20% - Accent6 2 2 2 3 3 4 3 2" xfId="11538"/>
    <cellStyle name="20% - Accent6 2 2 2 3 3 4 4" xfId="11539"/>
    <cellStyle name="20% - Accent6 2 2 2 3 3 5" xfId="11540"/>
    <cellStyle name="20% - Accent6 2 2 2 3 3 5 2" xfId="11541"/>
    <cellStyle name="20% - Accent6 2 2 2 3 3 5 2 2" xfId="11542"/>
    <cellStyle name="20% - Accent6 2 2 2 3 3 5 3" xfId="11543"/>
    <cellStyle name="20% - Accent6 2 2 2 3 3 6" xfId="11544"/>
    <cellStyle name="20% - Accent6 2 2 2 3 3 6 2" xfId="11545"/>
    <cellStyle name="20% - Accent6 2 2 2 3 3 7" xfId="11546"/>
    <cellStyle name="20% - Accent6 2 2 2 3 3 7 2" xfId="11547"/>
    <cellStyle name="20% - Accent6 2 2 2 3 3 8" xfId="11548"/>
    <cellStyle name="20% - Accent6 2 2 2 3 4" xfId="11549"/>
    <cellStyle name="20% - Accent6 2 2 2 3 4 2" xfId="11550"/>
    <cellStyle name="20% - Accent6 2 2 2 3 4 2 2" xfId="11551"/>
    <cellStyle name="20% - Accent6 2 2 2 3 4 2 2 2" xfId="11552"/>
    <cellStyle name="20% - Accent6 2 2 2 3 4 2 2 2 2" xfId="11553"/>
    <cellStyle name="20% - Accent6 2 2 2 3 4 2 2 3" xfId="11554"/>
    <cellStyle name="20% - Accent6 2 2 2 3 4 2 3" xfId="11555"/>
    <cellStyle name="20% - Accent6 2 2 2 3 4 2 3 2" xfId="11556"/>
    <cellStyle name="20% - Accent6 2 2 2 3 4 2 4" xfId="11557"/>
    <cellStyle name="20% - Accent6 2 2 2 3 4 3" xfId="11558"/>
    <cellStyle name="20% - Accent6 2 2 2 3 4 3 2" xfId="11559"/>
    <cellStyle name="20% - Accent6 2 2 2 3 4 3 2 2" xfId="11560"/>
    <cellStyle name="20% - Accent6 2 2 2 3 4 3 3" xfId="11561"/>
    <cellStyle name="20% - Accent6 2 2 2 3 4 4" xfId="11562"/>
    <cellStyle name="20% - Accent6 2 2 2 3 4 4 2" xfId="11563"/>
    <cellStyle name="20% - Accent6 2 2 2 3 4 5" xfId="11564"/>
    <cellStyle name="20% - Accent6 2 2 2 3 4 5 2" xfId="11565"/>
    <cellStyle name="20% - Accent6 2 2 2 3 4 6" xfId="11566"/>
    <cellStyle name="20% - Accent6 2 2 2 3 5" xfId="11567"/>
    <cellStyle name="20% - Accent6 2 2 2 3 5 2" xfId="11568"/>
    <cellStyle name="20% - Accent6 2 2 2 3 5 2 2" xfId="11569"/>
    <cellStyle name="20% - Accent6 2 2 2 3 5 2 2 2" xfId="11570"/>
    <cellStyle name="20% - Accent6 2 2 2 3 5 2 2 2 2" xfId="11571"/>
    <cellStyle name="20% - Accent6 2 2 2 3 5 2 2 3" xfId="11572"/>
    <cellStyle name="20% - Accent6 2 2 2 3 5 2 3" xfId="11573"/>
    <cellStyle name="20% - Accent6 2 2 2 3 5 2 3 2" xfId="11574"/>
    <cellStyle name="20% - Accent6 2 2 2 3 5 2 4" xfId="11575"/>
    <cellStyle name="20% - Accent6 2 2 2 3 5 3" xfId="11576"/>
    <cellStyle name="20% - Accent6 2 2 2 3 5 3 2" xfId="11577"/>
    <cellStyle name="20% - Accent6 2 2 2 3 5 3 2 2" xfId="11578"/>
    <cellStyle name="20% - Accent6 2 2 2 3 5 3 3" xfId="11579"/>
    <cellStyle name="20% - Accent6 2 2 2 3 5 4" xfId="11580"/>
    <cellStyle name="20% - Accent6 2 2 2 3 5 4 2" xfId="11581"/>
    <cellStyle name="20% - Accent6 2 2 2 3 5 5" xfId="11582"/>
    <cellStyle name="20% - Accent6 2 2 2 3 5 5 2" xfId="11583"/>
    <cellStyle name="20% - Accent6 2 2 2 3 5 6" xfId="11584"/>
    <cellStyle name="20% - Accent6 2 2 2 3 6" xfId="11585"/>
    <cellStyle name="20% - Accent6 2 2 2 3 6 2" xfId="11586"/>
    <cellStyle name="20% - Accent6 2 2 2 3 6 2 2" xfId="11587"/>
    <cellStyle name="20% - Accent6 2 2 2 3 6 2 2 2" xfId="11588"/>
    <cellStyle name="20% - Accent6 2 2 2 3 6 2 2 2 2" xfId="11589"/>
    <cellStyle name="20% - Accent6 2 2 2 3 6 2 2 3" xfId="11590"/>
    <cellStyle name="20% - Accent6 2 2 2 3 6 2 3" xfId="11591"/>
    <cellStyle name="20% - Accent6 2 2 2 3 6 2 3 2" xfId="11592"/>
    <cellStyle name="20% - Accent6 2 2 2 3 6 2 4" xfId="11593"/>
    <cellStyle name="20% - Accent6 2 2 2 3 6 3" xfId="11594"/>
    <cellStyle name="20% - Accent6 2 2 2 3 6 3 2" xfId="11595"/>
    <cellStyle name="20% - Accent6 2 2 2 3 6 3 2 2" xfId="11596"/>
    <cellStyle name="20% - Accent6 2 2 2 3 6 3 3" xfId="11597"/>
    <cellStyle name="20% - Accent6 2 2 2 3 6 4" xfId="11598"/>
    <cellStyle name="20% - Accent6 2 2 2 3 6 4 2" xfId="11599"/>
    <cellStyle name="20% - Accent6 2 2 2 3 6 5" xfId="11600"/>
    <cellStyle name="20% - Accent6 2 2 2 3 6 5 2" xfId="11601"/>
    <cellStyle name="20% - Accent6 2 2 2 3 6 6" xfId="11602"/>
    <cellStyle name="20% - Accent6 2 2 2 3 7" xfId="11603"/>
    <cellStyle name="20% - Accent6 2 2 2 3 7 2" xfId="11604"/>
    <cellStyle name="20% - Accent6 2 2 2 3 7 2 2" xfId="11605"/>
    <cellStyle name="20% - Accent6 2 2 2 3 7 2 2 2" xfId="11606"/>
    <cellStyle name="20% - Accent6 2 2 2 3 7 2 3" xfId="11607"/>
    <cellStyle name="20% - Accent6 2 2 2 3 7 3" xfId="11608"/>
    <cellStyle name="20% - Accent6 2 2 2 3 7 3 2" xfId="11609"/>
    <cellStyle name="20% - Accent6 2 2 2 3 7 4" xfId="11610"/>
    <cellStyle name="20% - Accent6 2 2 2 3 8" xfId="11611"/>
    <cellStyle name="20% - Accent6 2 2 2 3 8 2" xfId="11612"/>
    <cellStyle name="20% - Accent6 2 2 2 3 8 2 2" xfId="11613"/>
    <cellStyle name="20% - Accent6 2 2 2 3 8 3" xfId="11614"/>
    <cellStyle name="20% - Accent6 2 2 2 3 9" xfId="11615"/>
    <cellStyle name="20% - Accent6 2 2 2 3 9 2" xfId="11616"/>
    <cellStyle name="20% - Accent6 2 2 2 4" xfId="11617"/>
    <cellStyle name="20% - Accent6 2 2 2 4 10" xfId="11618"/>
    <cellStyle name="20% - Accent6 2 2 2 4 10 2" xfId="11619"/>
    <cellStyle name="20% - Accent6 2 2 2 4 11" xfId="11620"/>
    <cellStyle name="20% - Accent6 2 2 2 4 2" xfId="11621"/>
    <cellStyle name="20% - Accent6 2 2 2 4 2 2" xfId="11622"/>
    <cellStyle name="20% - Accent6 2 2 2 4 2 2 2" xfId="11623"/>
    <cellStyle name="20% - Accent6 2 2 2 4 2 2 2 2" xfId="11624"/>
    <cellStyle name="20% - Accent6 2 2 2 4 2 2 2 2 2" xfId="11625"/>
    <cellStyle name="20% - Accent6 2 2 2 4 2 2 2 2 2 2" xfId="11626"/>
    <cellStyle name="20% - Accent6 2 2 2 4 2 2 2 2 3" xfId="11627"/>
    <cellStyle name="20% - Accent6 2 2 2 4 2 2 2 3" xfId="11628"/>
    <cellStyle name="20% - Accent6 2 2 2 4 2 2 2 3 2" xfId="11629"/>
    <cellStyle name="20% - Accent6 2 2 2 4 2 2 2 4" xfId="11630"/>
    <cellStyle name="20% - Accent6 2 2 2 4 2 2 3" xfId="11631"/>
    <cellStyle name="20% - Accent6 2 2 2 4 2 2 3 2" xfId="11632"/>
    <cellStyle name="20% - Accent6 2 2 2 4 2 2 3 2 2" xfId="11633"/>
    <cellStyle name="20% - Accent6 2 2 2 4 2 2 3 3" xfId="11634"/>
    <cellStyle name="20% - Accent6 2 2 2 4 2 2 4" xfId="11635"/>
    <cellStyle name="20% - Accent6 2 2 2 4 2 2 4 2" xfId="11636"/>
    <cellStyle name="20% - Accent6 2 2 2 4 2 2 5" xfId="11637"/>
    <cellStyle name="20% - Accent6 2 2 2 4 2 2 5 2" xfId="11638"/>
    <cellStyle name="20% - Accent6 2 2 2 4 2 2 6" xfId="11639"/>
    <cellStyle name="20% - Accent6 2 2 2 4 2 3" xfId="11640"/>
    <cellStyle name="20% - Accent6 2 2 2 4 2 3 2" xfId="11641"/>
    <cellStyle name="20% - Accent6 2 2 2 4 2 3 2 2" xfId="11642"/>
    <cellStyle name="20% - Accent6 2 2 2 4 2 3 2 2 2" xfId="11643"/>
    <cellStyle name="20% - Accent6 2 2 2 4 2 3 2 2 2 2" xfId="11644"/>
    <cellStyle name="20% - Accent6 2 2 2 4 2 3 2 2 3" xfId="11645"/>
    <cellStyle name="20% - Accent6 2 2 2 4 2 3 2 3" xfId="11646"/>
    <cellStyle name="20% - Accent6 2 2 2 4 2 3 2 3 2" xfId="11647"/>
    <cellStyle name="20% - Accent6 2 2 2 4 2 3 2 4" xfId="11648"/>
    <cellStyle name="20% - Accent6 2 2 2 4 2 3 3" xfId="11649"/>
    <cellStyle name="20% - Accent6 2 2 2 4 2 3 3 2" xfId="11650"/>
    <cellStyle name="20% - Accent6 2 2 2 4 2 3 3 2 2" xfId="11651"/>
    <cellStyle name="20% - Accent6 2 2 2 4 2 3 3 3" xfId="11652"/>
    <cellStyle name="20% - Accent6 2 2 2 4 2 3 4" xfId="11653"/>
    <cellStyle name="20% - Accent6 2 2 2 4 2 3 4 2" xfId="11654"/>
    <cellStyle name="20% - Accent6 2 2 2 4 2 3 5" xfId="11655"/>
    <cellStyle name="20% - Accent6 2 2 2 4 2 3 5 2" xfId="11656"/>
    <cellStyle name="20% - Accent6 2 2 2 4 2 3 6" xfId="11657"/>
    <cellStyle name="20% - Accent6 2 2 2 4 2 4" xfId="11658"/>
    <cellStyle name="20% - Accent6 2 2 2 4 2 4 2" xfId="11659"/>
    <cellStyle name="20% - Accent6 2 2 2 4 2 4 2 2" xfId="11660"/>
    <cellStyle name="20% - Accent6 2 2 2 4 2 4 2 2 2" xfId="11661"/>
    <cellStyle name="20% - Accent6 2 2 2 4 2 4 2 3" xfId="11662"/>
    <cellStyle name="20% - Accent6 2 2 2 4 2 4 3" xfId="11663"/>
    <cellStyle name="20% - Accent6 2 2 2 4 2 4 3 2" xfId="11664"/>
    <cellStyle name="20% - Accent6 2 2 2 4 2 4 4" xfId="11665"/>
    <cellStyle name="20% - Accent6 2 2 2 4 2 5" xfId="11666"/>
    <cellStyle name="20% - Accent6 2 2 2 4 2 5 2" xfId="11667"/>
    <cellStyle name="20% - Accent6 2 2 2 4 2 5 2 2" xfId="11668"/>
    <cellStyle name="20% - Accent6 2 2 2 4 2 5 3" xfId="11669"/>
    <cellStyle name="20% - Accent6 2 2 2 4 2 6" xfId="11670"/>
    <cellStyle name="20% - Accent6 2 2 2 4 2 6 2" xfId="11671"/>
    <cellStyle name="20% - Accent6 2 2 2 4 2 7" xfId="11672"/>
    <cellStyle name="20% - Accent6 2 2 2 4 2 7 2" xfId="11673"/>
    <cellStyle name="20% - Accent6 2 2 2 4 2 8" xfId="11674"/>
    <cellStyle name="20% - Accent6 2 2 2 4 3" xfId="11675"/>
    <cellStyle name="20% - Accent6 2 2 2 4 3 2" xfId="11676"/>
    <cellStyle name="20% - Accent6 2 2 2 4 3 2 2" xfId="11677"/>
    <cellStyle name="20% - Accent6 2 2 2 4 3 2 2 2" xfId="11678"/>
    <cellStyle name="20% - Accent6 2 2 2 4 3 2 2 2 2" xfId="11679"/>
    <cellStyle name="20% - Accent6 2 2 2 4 3 2 2 2 2 2" xfId="11680"/>
    <cellStyle name="20% - Accent6 2 2 2 4 3 2 2 2 3" xfId="11681"/>
    <cellStyle name="20% - Accent6 2 2 2 4 3 2 2 3" xfId="11682"/>
    <cellStyle name="20% - Accent6 2 2 2 4 3 2 2 3 2" xfId="11683"/>
    <cellStyle name="20% - Accent6 2 2 2 4 3 2 2 4" xfId="11684"/>
    <cellStyle name="20% - Accent6 2 2 2 4 3 2 3" xfId="11685"/>
    <cellStyle name="20% - Accent6 2 2 2 4 3 2 3 2" xfId="11686"/>
    <cellStyle name="20% - Accent6 2 2 2 4 3 2 3 2 2" xfId="11687"/>
    <cellStyle name="20% - Accent6 2 2 2 4 3 2 3 3" xfId="11688"/>
    <cellStyle name="20% - Accent6 2 2 2 4 3 2 4" xfId="11689"/>
    <cellStyle name="20% - Accent6 2 2 2 4 3 2 4 2" xfId="11690"/>
    <cellStyle name="20% - Accent6 2 2 2 4 3 2 5" xfId="11691"/>
    <cellStyle name="20% - Accent6 2 2 2 4 3 2 5 2" xfId="11692"/>
    <cellStyle name="20% - Accent6 2 2 2 4 3 2 6" xfId="11693"/>
    <cellStyle name="20% - Accent6 2 2 2 4 3 3" xfId="11694"/>
    <cellStyle name="20% - Accent6 2 2 2 4 3 3 2" xfId="11695"/>
    <cellStyle name="20% - Accent6 2 2 2 4 3 3 2 2" xfId="11696"/>
    <cellStyle name="20% - Accent6 2 2 2 4 3 3 2 2 2" xfId="11697"/>
    <cellStyle name="20% - Accent6 2 2 2 4 3 3 2 2 2 2" xfId="11698"/>
    <cellStyle name="20% - Accent6 2 2 2 4 3 3 2 2 3" xfId="11699"/>
    <cellStyle name="20% - Accent6 2 2 2 4 3 3 2 3" xfId="11700"/>
    <cellStyle name="20% - Accent6 2 2 2 4 3 3 2 3 2" xfId="11701"/>
    <cellStyle name="20% - Accent6 2 2 2 4 3 3 2 4" xfId="11702"/>
    <cellStyle name="20% - Accent6 2 2 2 4 3 3 3" xfId="11703"/>
    <cellStyle name="20% - Accent6 2 2 2 4 3 3 3 2" xfId="11704"/>
    <cellStyle name="20% - Accent6 2 2 2 4 3 3 3 2 2" xfId="11705"/>
    <cellStyle name="20% - Accent6 2 2 2 4 3 3 3 3" xfId="11706"/>
    <cellStyle name="20% - Accent6 2 2 2 4 3 3 4" xfId="11707"/>
    <cellStyle name="20% - Accent6 2 2 2 4 3 3 4 2" xfId="11708"/>
    <cellStyle name="20% - Accent6 2 2 2 4 3 3 5" xfId="11709"/>
    <cellStyle name="20% - Accent6 2 2 2 4 3 3 5 2" xfId="11710"/>
    <cellStyle name="20% - Accent6 2 2 2 4 3 3 6" xfId="11711"/>
    <cellStyle name="20% - Accent6 2 2 2 4 3 4" xfId="11712"/>
    <cellStyle name="20% - Accent6 2 2 2 4 3 4 2" xfId="11713"/>
    <cellStyle name="20% - Accent6 2 2 2 4 3 4 2 2" xfId="11714"/>
    <cellStyle name="20% - Accent6 2 2 2 4 3 4 2 2 2" xfId="11715"/>
    <cellStyle name="20% - Accent6 2 2 2 4 3 4 2 3" xfId="11716"/>
    <cellStyle name="20% - Accent6 2 2 2 4 3 4 3" xfId="11717"/>
    <cellStyle name="20% - Accent6 2 2 2 4 3 4 3 2" xfId="11718"/>
    <cellStyle name="20% - Accent6 2 2 2 4 3 4 4" xfId="11719"/>
    <cellStyle name="20% - Accent6 2 2 2 4 3 5" xfId="11720"/>
    <cellStyle name="20% - Accent6 2 2 2 4 3 5 2" xfId="11721"/>
    <cellStyle name="20% - Accent6 2 2 2 4 3 5 2 2" xfId="11722"/>
    <cellStyle name="20% - Accent6 2 2 2 4 3 5 3" xfId="11723"/>
    <cellStyle name="20% - Accent6 2 2 2 4 3 6" xfId="11724"/>
    <cellStyle name="20% - Accent6 2 2 2 4 3 6 2" xfId="11725"/>
    <cellStyle name="20% - Accent6 2 2 2 4 3 7" xfId="11726"/>
    <cellStyle name="20% - Accent6 2 2 2 4 3 7 2" xfId="11727"/>
    <cellStyle name="20% - Accent6 2 2 2 4 3 8" xfId="11728"/>
    <cellStyle name="20% - Accent6 2 2 2 4 4" xfId="11729"/>
    <cellStyle name="20% - Accent6 2 2 2 4 4 2" xfId="11730"/>
    <cellStyle name="20% - Accent6 2 2 2 4 4 2 2" xfId="11731"/>
    <cellStyle name="20% - Accent6 2 2 2 4 4 2 2 2" xfId="11732"/>
    <cellStyle name="20% - Accent6 2 2 2 4 4 2 2 2 2" xfId="11733"/>
    <cellStyle name="20% - Accent6 2 2 2 4 4 2 2 3" xfId="11734"/>
    <cellStyle name="20% - Accent6 2 2 2 4 4 2 3" xfId="11735"/>
    <cellStyle name="20% - Accent6 2 2 2 4 4 2 3 2" xfId="11736"/>
    <cellStyle name="20% - Accent6 2 2 2 4 4 2 4" xfId="11737"/>
    <cellStyle name="20% - Accent6 2 2 2 4 4 3" xfId="11738"/>
    <cellStyle name="20% - Accent6 2 2 2 4 4 3 2" xfId="11739"/>
    <cellStyle name="20% - Accent6 2 2 2 4 4 3 2 2" xfId="11740"/>
    <cellStyle name="20% - Accent6 2 2 2 4 4 3 3" xfId="11741"/>
    <cellStyle name="20% - Accent6 2 2 2 4 4 4" xfId="11742"/>
    <cellStyle name="20% - Accent6 2 2 2 4 4 4 2" xfId="11743"/>
    <cellStyle name="20% - Accent6 2 2 2 4 4 5" xfId="11744"/>
    <cellStyle name="20% - Accent6 2 2 2 4 4 5 2" xfId="11745"/>
    <cellStyle name="20% - Accent6 2 2 2 4 4 6" xfId="11746"/>
    <cellStyle name="20% - Accent6 2 2 2 4 5" xfId="11747"/>
    <cellStyle name="20% - Accent6 2 2 2 4 5 2" xfId="11748"/>
    <cellStyle name="20% - Accent6 2 2 2 4 5 2 2" xfId="11749"/>
    <cellStyle name="20% - Accent6 2 2 2 4 5 2 2 2" xfId="11750"/>
    <cellStyle name="20% - Accent6 2 2 2 4 5 2 2 2 2" xfId="11751"/>
    <cellStyle name="20% - Accent6 2 2 2 4 5 2 2 3" xfId="11752"/>
    <cellStyle name="20% - Accent6 2 2 2 4 5 2 3" xfId="11753"/>
    <cellStyle name="20% - Accent6 2 2 2 4 5 2 3 2" xfId="11754"/>
    <cellStyle name="20% - Accent6 2 2 2 4 5 2 4" xfId="11755"/>
    <cellStyle name="20% - Accent6 2 2 2 4 5 3" xfId="11756"/>
    <cellStyle name="20% - Accent6 2 2 2 4 5 3 2" xfId="11757"/>
    <cellStyle name="20% - Accent6 2 2 2 4 5 3 2 2" xfId="11758"/>
    <cellStyle name="20% - Accent6 2 2 2 4 5 3 3" xfId="11759"/>
    <cellStyle name="20% - Accent6 2 2 2 4 5 4" xfId="11760"/>
    <cellStyle name="20% - Accent6 2 2 2 4 5 4 2" xfId="11761"/>
    <cellStyle name="20% - Accent6 2 2 2 4 5 5" xfId="11762"/>
    <cellStyle name="20% - Accent6 2 2 2 4 5 5 2" xfId="11763"/>
    <cellStyle name="20% - Accent6 2 2 2 4 5 6" xfId="11764"/>
    <cellStyle name="20% - Accent6 2 2 2 4 6" xfId="11765"/>
    <cellStyle name="20% - Accent6 2 2 2 4 6 2" xfId="11766"/>
    <cellStyle name="20% - Accent6 2 2 2 4 6 2 2" xfId="11767"/>
    <cellStyle name="20% - Accent6 2 2 2 4 6 2 2 2" xfId="11768"/>
    <cellStyle name="20% - Accent6 2 2 2 4 6 2 2 2 2" xfId="11769"/>
    <cellStyle name="20% - Accent6 2 2 2 4 6 2 2 3" xfId="11770"/>
    <cellStyle name="20% - Accent6 2 2 2 4 6 2 3" xfId="11771"/>
    <cellStyle name="20% - Accent6 2 2 2 4 6 2 3 2" xfId="11772"/>
    <cellStyle name="20% - Accent6 2 2 2 4 6 2 4" xfId="11773"/>
    <cellStyle name="20% - Accent6 2 2 2 4 6 3" xfId="11774"/>
    <cellStyle name="20% - Accent6 2 2 2 4 6 3 2" xfId="11775"/>
    <cellStyle name="20% - Accent6 2 2 2 4 6 3 2 2" xfId="11776"/>
    <cellStyle name="20% - Accent6 2 2 2 4 6 3 3" xfId="11777"/>
    <cellStyle name="20% - Accent6 2 2 2 4 6 4" xfId="11778"/>
    <cellStyle name="20% - Accent6 2 2 2 4 6 4 2" xfId="11779"/>
    <cellStyle name="20% - Accent6 2 2 2 4 6 5" xfId="11780"/>
    <cellStyle name="20% - Accent6 2 2 2 4 6 5 2" xfId="11781"/>
    <cellStyle name="20% - Accent6 2 2 2 4 6 6" xfId="11782"/>
    <cellStyle name="20% - Accent6 2 2 2 4 7" xfId="11783"/>
    <cellStyle name="20% - Accent6 2 2 2 4 7 2" xfId="11784"/>
    <cellStyle name="20% - Accent6 2 2 2 4 7 2 2" xfId="11785"/>
    <cellStyle name="20% - Accent6 2 2 2 4 7 2 2 2" xfId="11786"/>
    <cellStyle name="20% - Accent6 2 2 2 4 7 2 3" xfId="11787"/>
    <cellStyle name="20% - Accent6 2 2 2 4 7 3" xfId="11788"/>
    <cellStyle name="20% - Accent6 2 2 2 4 7 3 2" xfId="11789"/>
    <cellStyle name="20% - Accent6 2 2 2 4 7 4" xfId="11790"/>
    <cellStyle name="20% - Accent6 2 2 2 4 8" xfId="11791"/>
    <cellStyle name="20% - Accent6 2 2 2 4 8 2" xfId="11792"/>
    <cellStyle name="20% - Accent6 2 2 2 4 8 2 2" xfId="11793"/>
    <cellStyle name="20% - Accent6 2 2 2 4 8 3" xfId="11794"/>
    <cellStyle name="20% - Accent6 2 2 2 4 9" xfId="11795"/>
    <cellStyle name="20% - Accent6 2 2 2 4 9 2" xfId="11796"/>
    <cellStyle name="20% - Accent6 2 2 2 5" xfId="11797"/>
    <cellStyle name="20% - Accent6 2 2 2 5 2" xfId="11798"/>
    <cellStyle name="20% - Accent6 2 2 2 5 2 2" xfId="11799"/>
    <cellStyle name="20% - Accent6 2 2 2 5 2 2 2" xfId="11800"/>
    <cellStyle name="20% - Accent6 2 2 2 5 2 2 2 2" xfId="11801"/>
    <cellStyle name="20% - Accent6 2 2 2 5 2 2 2 2 2" xfId="11802"/>
    <cellStyle name="20% - Accent6 2 2 2 5 2 2 2 3" xfId="11803"/>
    <cellStyle name="20% - Accent6 2 2 2 5 2 2 3" xfId="11804"/>
    <cellStyle name="20% - Accent6 2 2 2 5 2 2 3 2" xfId="11805"/>
    <cellStyle name="20% - Accent6 2 2 2 5 2 2 4" xfId="11806"/>
    <cellStyle name="20% - Accent6 2 2 2 5 2 3" xfId="11807"/>
    <cellStyle name="20% - Accent6 2 2 2 5 2 3 2" xfId="11808"/>
    <cellStyle name="20% - Accent6 2 2 2 5 2 3 2 2" xfId="11809"/>
    <cellStyle name="20% - Accent6 2 2 2 5 2 3 3" xfId="11810"/>
    <cellStyle name="20% - Accent6 2 2 2 5 2 4" xfId="11811"/>
    <cellStyle name="20% - Accent6 2 2 2 5 2 4 2" xfId="11812"/>
    <cellStyle name="20% - Accent6 2 2 2 5 2 5" xfId="11813"/>
    <cellStyle name="20% - Accent6 2 2 2 5 2 5 2" xfId="11814"/>
    <cellStyle name="20% - Accent6 2 2 2 5 2 6" xfId="11815"/>
    <cellStyle name="20% - Accent6 2 2 2 5 3" xfId="11816"/>
    <cellStyle name="20% - Accent6 2 2 2 5 3 2" xfId="11817"/>
    <cellStyle name="20% - Accent6 2 2 2 5 3 2 2" xfId="11818"/>
    <cellStyle name="20% - Accent6 2 2 2 5 3 2 2 2" xfId="11819"/>
    <cellStyle name="20% - Accent6 2 2 2 5 3 2 2 2 2" xfId="11820"/>
    <cellStyle name="20% - Accent6 2 2 2 5 3 2 2 3" xfId="11821"/>
    <cellStyle name="20% - Accent6 2 2 2 5 3 2 3" xfId="11822"/>
    <cellStyle name="20% - Accent6 2 2 2 5 3 2 3 2" xfId="11823"/>
    <cellStyle name="20% - Accent6 2 2 2 5 3 2 4" xfId="11824"/>
    <cellStyle name="20% - Accent6 2 2 2 5 3 3" xfId="11825"/>
    <cellStyle name="20% - Accent6 2 2 2 5 3 3 2" xfId="11826"/>
    <cellStyle name="20% - Accent6 2 2 2 5 3 3 2 2" xfId="11827"/>
    <cellStyle name="20% - Accent6 2 2 2 5 3 3 3" xfId="11828"/>
    <cellStyle name="20% - Accent6 2 2 2 5 3 4" xfId="11829"/>
    <cellStyle name="20% - Accent6 2 2 2 5 3 4 2" xfId="11830"/>
    <cellStyle name="20% - Accent6 2 2 2 5 3 5" xfId="11831"/>
    <cellStyle name="20% - Accent6 2 2 2 5 3 5 2" xfId="11832"/>
    <cellStyle name="20% - Accent6 2 2 2 5 3 6" xfId="11833"/>
    <cellStyle name="20% - Accent6 2 2 2 5 4" xfId="11834"/>
    <cellStyle name="20% - Accent6 2 2 2 5 4 2" xfId="11835"/>
    <cellStyle name="20% - Accent6 2 2 2 5 4 2 2" xfId="11836"/>
    <cellStyle name="20% - Accent6 2 2 2 5 4 2 2 2" xfId="11837"/>
    <cellStyle name="20% - Accent6 2 2 2 5 4 2 3" xfId="11838"/>
    <cellStyle name="20% - Accent6 2 2 2 5 4 3" xfId="11839"/>
    <cellStyle name="20% - Accent6 2 2 2 5 4 3 2" xfId="11840"/>
    <cellStyle name="20% - Accent6 2 2 2 5 4 4" xfId="11841"/>
    <cellStyle name="20% - Accent6 2 2 2 5 5" xfId="11842"/>
    <cellStyle name="20% - Accent6 2 2 2 5 5 2" xfId="11843"/>
    <cellStyle name="20% - Accent6 2 2 2 5 5 2 2" xfId="11844"/>
    <cellStyle name="20% - Accent6 2 2 2 5 5 3" xfId="11845"/>
    <cellStyle name="20% - Accent6 2 2 2 5 6" xfId="11846"/>
    <cellStyle name="20% - Accent6 2 2 2 5 6 2" xfId="11847"/>
    <cellStyle name="20% - Accent6 2 2 2 5 7" xfId="11848"/>
    <cellStyle name="20% - Accent6 2 2 2 5 7 2" xfId="11849"/>
    <cellStyle name="20% - Accent6 2 2 2 5 8" xfId="11850"/>
    <cellStyle name="20% - Accent6 2 2 2 6" xfId="11851"/>
    <cellStyle name="20% - Accent6 2 2 2 6 2" xfId="11852"/>
    <cellStyle name="20% - Accent6 2 2 2 6 2 2" xfId="11853"/>
    <cellStyle name="20% - Accent6 2 2 2 6 2 2 2" xfId="11854"/>
    <cellStyle name="20% - Accent6 2 2 2 6 2 2 2 2" xfId="11855"/>
    <cellStyle name="20% - Accent6 2 2 2 6 2 2 2 2 2" xfId="11856"/>
    <cellStyle name="20% - Accent6 2 2 2 6 2 2 2 3" xfId="11857"/>
    <cellStyle name="20% - Accent6 2 2 2 6 2 2 3" xfId="11858"/>
    <cellStyle name="20% - Accent6 2 2 2 6 2 2 3 2" xfId="11859"/>
    <cellStyle name="20% - Accent6 2 2 2 6 2 2 4" xfId="11860"/>
    <cellStyle name="20% - Accent6 2 2 2 6 2 3" xfId="11861"/>
    <cellStyle name="20% - Accent6 2 2 2 6 2 3 2" xfId="11862"/>
    <cellStyle name="20% - Accent6 2 2 2 6 2 3 2 2" xfId="11863"/>
    <cellStyle name="20% - Accent6 2 2 2 6 2 3 3" xfId="11864"/>
    <cellStyle name="20% - Accent6 2 2 2 6 2 4" xfId="11865"/>
    <cellStyle name="20% - Accent6 2 2 2 6 2 4 2" xfId="11866"/>
    <cellStyle name="20% - Accent6 2 2 2 6 2 5" xfId="11867"/>
    <cellStyle name="20% - Accent6 2 2 2 6 2 5 2" xfId="11868"/>
    <cellStyle name="20% - Accent6 2 2 2 6 2 6" xfId="11869"/>
    <cellStyle name="20% - Accent6 2 2 2 6 3" xfId="11870"/>
    <cellStyle name="20% - Accent6 2 2 2 6 3 2" xfId="11871"/>
    <cellStyle name="20% - Accent6 2 2 2 6 3 2 2" xfId="11872"/>
    <cellStyle name="20% - Accent6 2 2 2 6 3 2 2 2" xfId="11873"/>
    <cellStyle name="20% - Accent6 2 2 2 6 3 2 2 2 2" xfId="11874"/>
    <cellStyle name="20% - Accent6 2 2 2 6 3 2 2 3" xfId="11875"/>
    <cellStyle name="20% - Accent6 2 2 2 6 3 2 3" xfId="11876"/>
    <cellStyle name="20% - Accent6 2 2 2 6 3 2 3 2" xfId="11877"/>
    <cellStyle name="20% - Accent6 2 2 2 6 3 2 4" xfId="11878"/>
    <cellStyle name="20% - Accent6 2 2 2 6 3 3" xfId="11879"/>
    <cellStyle name="20% - Accent6 2 2 2 6 3 3 2" xfId="11880"/>
    <cellStyle name="20% - Accent6 2 2 2 6 3 3 2 2" xfId="11881"/>
    <cellStyle name="20% - Accent6 2 2 2 6 3 3 3" xfId="11882"/>
    <cellStyle name="20% - Accent6 2 2 2 6 3 4" xfId="11883"/>
    <cellStyle name="20% - Accent6 2 2 2 6 3 4 2" xfId="11884"/>
    <cellStyle name="20% - Accent6 2 2 2 6 3 5" xfId="11885"/>
    <cellStyle name="20% - Accent6 2 2 2 6 3 5 2" xfId="11886"/>
    <cellStyle name="20% - Accent6 2 2 2 6 3 6" xfId="11887"/>
    <cellStyle name="20% - Accent6 2 2 2 6 4" xfId="11888"/>
    <cellStyle name="20% - Accent6 2 2 2 6 4 2" xfId="11889"/>
    <cellStyle name="20% - Accent6 2 2 2 6 4 2 2" xfId="11890"/>
    <cellStyle name="20% - Accent6 2 2 2 6 4 2 2 2" xfId="11891"/>
    <cellStyle name="20% - Accent6 2 2 2 6 4 2 3" xfId="11892"/>
    <cellStyle name="20% - Accent6 2 2 2 6 4 3" xfId="11893"/>
    <cellStyle name="20% - Accent6 2 2 2 6 4 3 2" xfId="11894"/>
    <cellStyle name="20% - Accent6 2 2 2 6 4 4" xfId="11895"/>
    <cellStyle name="20% - Accent6 2 2 2 6 5" xfId="11896"/>
    <cellStyle name="20% - Accent6 2 2 2 6 5 2" xfId="11897"/>
    <cellStyle name="20% - Accent6 2 2 2 6 5 2 2" xfId="11898"/>
    <cellStyle name="20% - Accent6 2 2 2 6 5 3" xfId="11899"/>
    <cellStyle name="20% - Accent6 2 2 2 6 6" xfId="11900"/>
    <cellStyle name="20% - Accent6 2 2 2 6 6 2" xfId="11901"/>
    <cellStyle name="20% - Accent6 2 2 2 6 7" xfId="11902"/>
    <cellStyle name="20% - Accent6 2 2 2 6 7 2" xfId="11903"/>
    <cellStyle name="20% - Accent6 2 2 2 6 8" xfId="11904"/>
    <cellStyle name="20% - Accent6 2 2 2 7" xfId="11905"/>
    <cellStyle name="20% - Accent6 2 2 2 7 2" xfId="11906"/>
    <cellStyle name="20% - Accent6 2 2 2 7 2 2" xfId="11907"/>
    <cellStyle name="20% - Accent6 2 2 2 7 2 2 2" xfId="11908"/>
    <cellStyle name="20% - Accent6 2 2 2 7 2 2 2 2" xfId="11909"/>
    <cellStyle name="20% - Accent6 2 2 2 7 2 2 3" xfId="11910"/>
    <cellStyle name="20% - Accent6 2 2 2 7 2 3" xfId="11911"/>
    <cellStyle name="20% - Accent6 2 2 2 7 2 3 2" xfId="11912"/>
    <cellStyle name="20% - Accent6 2 2 2 7 2 4" xfId="11913"/>
    <cellStyle name="20% - Accent6 2 2 2 7 3" xfId="11914"/>
    <cellStyle name="20% - Accent6 2 2 2 7 3 2" xfId="11915"/>
    <cellStyle name="20% - Accent6 2 2 2 7 3 2 2" xfId="11916"/>
    <cellStyle name="20% - Accent6 2 2 2 7 3 3" xfId="11917"/>
    <cellStyle name="20% - Accent6 2 2 2 7 4" xfId="11918"/>
    <cellStyle name="20% - Accent6 2 2 2 7 4 2" xfId="11919"/>
    <cellStyle name="20% - Accent6 2 2 2 7 5" xfId="11920"/>
    <cellStyle name="20% - Accent6 2 2 2 7 5 2" xfId="11921"/>
    <cellStyle name="20% - Accent6 2 2 2 7 6" xfId="11922"/>
    <cellStyle name="20% - Accent6 2 2 2 8" xfId="11923"/>
    <cellStyle name="20% - Accent6 2 2 2 8 2" xfId="11924"/>
    <cellStyle name="20% - Accent6 2 2 2 8 2 2" xfId="11925"/>
    <cellStyle name="20% - Accent6 2 2 2 8 2 2 2" xfId="11926"/>
    <cellStyle name="20% - Accent6 2 2 2 8 2 2 2 2" xfId="11927"/>
    <cellStyle name="20% - Accent6 2 2 2 8 2 2 3" xfId="11928"/>
    <cellStyle name="20% - Accent6 2 2 2 8 2 3" xfId="11929"/>
    <cellStyle name="20% - Accent6 2 2 2 8 2 3 2" xfId="11930"/>
    <cellStyle name="20% - Accent6 2 2 2 8 2 4" xfId="11931"/>
    <cellStyle name="20% - Accent6 2 2 2 8 3" xfId="11932"/>
    <cellStyle name="20% - Accent6 2 2 2 8 3 2" xfId="11933"/>
    <cellStyle name="20% - Accent6 2 2 2 8 3 2 2" xfId="11934"/>
    <cellStyle name="20% - Accent6 2 2 2 8 3 3" xfId="11935"/>
    <cellStyle name="20% - Accent6 2 2 2 8 4" xfId="11936"/>
    <cellStyle name="20% - Accent6 2 2 2 8 4 2" xfId="11937"/>
    <cellStyle name="20% - Accent6 2 2 2 8 5" xfId="11938"/>
    <cellStyle name="20% - Accent6 2 2 2 8 5 2" xfId="11939"/>
    <cellStyle name="20% - Accent6 2 2 2 8 6" xfId="11940"/>
    <cellStyle name="20% - Accent6 2 2 2 9" xfId="11941"/>
    <cellStyle name="20% - Accent6 2 2 2 9 2" xfId="11942"/>
    <cellStyle name="20% - Accent6 2 2 2 9 2 2" xfId="11943"/>
    <cellStyle name="20% - Accent6 2 2 2 9 2 2 2" xfId="11944"/>
    <cellStyle name="20% - Accent6 2 2 2 9 2 2 2 2" xfId="11945"/>
    <cellStyle name="20% - Accent6 2 2 2 9 2 2 3" xfId="11946"/>
    <cellStyle name="20% - Accent6 2 2 2 9 2 3" xfId="11947"/>
    <cellStyle name="20% - Accent6 2 2 2 9 2 3 2" xfId="11948"/>
    <cellStyle name="20% - Accent6 2 2 2 9 2 4" xfId="11949"/>
    <cellStyle name="20% - Accent6 2 2 2 9 3" xfId="11950"/>
    <cellStyle name="20% - Accent6 2 2 2 9 3 2" xfId="11951"/>
    <cellStyle name="20% - Accent6 2 2 2 9 3 2 2" xfId="11952"/>
    <cellStyle name="20% - Accent6 2 2 2 9 3 3" xfId="11953"/>
    <cellStyle name="20% - Accent6 2 2 2 9 4" xfId="11954"/>
    <cellStyle name="20% - Accent6 2 2 2 9 4 2" xfId="11955"/>
    <cellStyle name="20% - Accent6 2 2 2 9 5" xfId="11956"/>
    <cellStyle name="20% - Accent6 2 2 2 9 5 2" xfId="11957"/>
    <cellStyle name="20% - Accent6 2 2 2 9 6" xfId="11958"/>
    <cellStyle name="20% - Accent6 2 2 3" xfId="11959"/>
    <cellStyle name="20% - Accent6 2 2 3 10" xfId="11960"/>
    <cellStyle name="20% - Accent6 2 2 3 10 2" xfId="11961"/>
    <cellStyle name="20% - Accent6 2 2 3 11" xfId="11962"/>
    <cellStyle name="20% - Accent6 2 2 3 2" xfId="11963"/>
    <cellStyle name="20% - Accent6 2 2 3 2 2" xfId="11964"/>
    <cellStyle name="20% - Accent6 2 2 3 2 2 2" xfId="11965"/>
    <cellStyle name="20% - Accent6 2 2 3 2 2 2 2" xfId="11966"/>
    <cellStyle name="20% - Accent6 2 2 3 2 2 2 2 2" xfId="11967"/>
    <cellStyle name="20% - Accent6 2 2 3 2 2 2 2 2 2" xfId="11968"/>
    <cellStyle name="20% - Accent6 2 2 3 2 2 2 2 3" xfId="11969"/>
    <cellStyle name="20% - Accent6 2 2 3 2 2 2 3" xfId="11970"/>
    <cellStyle name="20% - Accent6 2 2 3 2 2 2 3 2" xfId="11971"/>
    <cellStyle name="20% - Accent6 2 2 3 2 2 2 4" xfId="11972"/>
    <cellStyle name="20% - Accent6 2 2 3 2 2 3" xfId="11973"/>
    <cellStyle name="20% - Accent6 2 2 3 2 2 3 2" xfId="11974"/>
    <cellStyle name="20% - Accent6 2 2 3 2 2 3 2 2" xfId="11975"/>
    <cellStyle name="20% - Accent6 2 2 3 2 2 3 3" xfId="11976"/>
    <cellStyle name="20% - Accent6 2 2 3 2 2 4" xfId="11977"/>
    <cellStyle name="20% - Accent6 2 2 3 2 2 4 2" xfId="11978"/>
    <cellStyle name="20% - Accent6 2 2 3 2 2 5" xfId="11979"/>
    <cellStyle name="20% - Accent6 2 2 3 2 2 5 2" xfId="11980"/>
    <cellStyle name="20% - Accent6 2 2 3 2 2 6" xfId="11981"/>
    <cellStyle name="20% - Accent6 2 2 3 2 3" xfId="11982"/>
    <cellStyle name="20% - Accent6 2 2 3 2 3 2" xfId="11983"/>
    <cellStyle name="20% - Accent6 2 2 3 2 3 2 2" xfId="11984"/>
    <cellStyle name="20% - Accent6 2 2 3 2 3 2 2 2" xfId="11985"/>
    <cellStyle name="20% - Accent6 2 2 3 2 3 2 2 2 2" xfId="11986"/>
    <cellStyle name="20% - Accent6 2 2 3 2 3 2 2 3" xfId="11987"/>
    <cellStyle name="20% - Accent6 2 2 3 2 3 2 3" xfId="11988"/>
    <cellStyle name="20% - Accent6 2 2 3 2 3 2 3 2" xfId="11989"/>
    <cellStyle name="20% - Accent6 2 2 3 2 3 2 4" xfId="11990"/>
    <cellStyle name="20% - Accent6 2 2 3 2 3 3" xfId="11991"/>
    <cellStyle name="20% - Accent6 2 2 3 2 3 3 2" xfId="11992"/>
    <cellStyle name="20% - Accent6 2 2 3 2 3 3 2 2" xfId="11993"/>
    <cellStyle name="20% - Accent6 2 2 3 2 3 3 3" xfId="11994"/>
    <cellStyle name="20% - Accent6 2 2 3 2 3 4" xfId="11995"/>
    <cellStyle name="20% - Accent6 2 2 3 2 3 4 2" xfId="11996"/>
    <cellStyle name="20% - Accent6 2 2 3 2 3 5" xfId="11997"/>
    <cellStyle name="20% - Accent6 2 2 3 2 3 5 2" xfId="11998"/>
    <cellStyle name="20% - Accent6 2 2 3 2 3 6" xfId="11999"/>
    <cellStyle name="20% - Accent6 2 2 3 2 4" xfId="12000"/>
    <cellStyle name="20% - Accent6 2 2 3 2 4 2" xfId="12001"/>
    <cellStyle name="20% - Accent6 2 2 3 2 4 2 2" xfId="12002"/>
    <cellStyle name="20% - Accent6 2 2 3 2 4 2 2 2" xfId="12003"/>
    <cellStyle name="20% - Accent6 2 2 3 2 4 2 3" xfId="12004"/>
    <cellStyle name="20% - Accent6 2 2 3 2 4 3" xfId="12005"/>
    <cellStyle name="20% - Accent6 2 2 3 2 4 3 2" xfId="12006"/>
    <cellStyle name="20% - Accent6 2 2 3 2 4 4" xfId="12007"/>
    <cellStyle name="20% - Accent6 2 2 3 2 5" xfId="12008"/>
    <cellStyle name="20% - Accent6 2 2 3 2 5 2" xfId="12009"/>
    <cellStyle name="20% - Accent6 2 2 3 2 5 2 2" xfId="12010"/>
    <cellStyle name="20% - Accent6 2 2 3 2 5 3" xfId="12011"/>
    <cellStyle name="20% - Accent6 2 2 3 2 6" xfId="12012"/>
    <cellStyle name="20% - Accent6 2 2 3 2 6 2" xfId="12013"/>
    <cellStyle name="20% - Accent6 2 2 3 2 7" xfId="12014"/>
    <cellStyle name="20% - Accent6 2 2 3 2 7 2" xfId="12015"/>
    <cellStyle name="20% - Accent6 2 2 3 2 8" xfId="12016"/>
    <cellStyle name="20% - Accent6 2 2 3 3" xfId="12017"/>
    <cellStyle name="20% - Accent6 2 2 3 3 2" xfId="12018"/>
    <cellStyle name="20% - Accent6 2 2 3 3 2 2" xfId="12019"/>
    <cellStyle name="20% - Accent6 2 2 3 3 2 2 2" xfId="12020"/>
    <cellStyle name="20% - Accent6 2 2 3 3 2 2 2 2" xfId="12021"/>
    <cellStyle name="20% - Accent6 2 2 3 3 2 2 2 2 2" xfId="12022"/>
    <cellStyle name="20% - Accent6 2 2 3 3 2 2 2 3" xfId="12023"/>
    <cellStyle name="20% - Accent6 2 2 3 3 2 2 3" xfId="12024"/>
    <cellStyle name="20% - Accent6 2 2 3 3 2 2 3 2" xfId="12025"/>
    <cellStyle name="20% - Accent6 2 2 3 3 2 2 4" xfId="12026"/>
    <cellStyle name="20% - Accent6 2 2 3 3 2 3" xfId="12027"/>
    <cellStyle name="20% - Accent6 2 2 3 3 2 3 2" xfId="12028"/>
    <cellStyle name="20% - Accent6 2 2 3 3 2 3 2 2" xfId="12029"/>
    <cellStyle name="20% - Accent6 2 2 3 3 2 3 3" xfId="12030"/>
    <cellStyle name="20% - Accent6 2 2 3 3 2 4" xfId="12031"/>
    <cellStyle name="20% - Accent6 2 2 3 3 2 4 2" xfId="12032"/>
    <cellStyle name="20% - Accent6 2 2 3 3 2 5" xfId="12033"/>
    <cellStyle name="20% - Accent6 2 2 3 3 2 5 2" xfId="12034"/>
    <cellStyle name="20% - Accent6 2 2 3 3 2 6" xfId="12035"/>
    <cellStyle name="20% - Accent6 2 2 3 3 3" xfId="12036"/>
    <cellStyle name="20% - Accent6 2 2 3 3 3 2" xfId="12037"/>
    <cellStyle name="20% - Accent6 2 2 3 3 3 2 2" xfId="12038"/>
    <cellStyle name="20% - Accent6 2 2 3 3 3 2 2 2" xfId="12039"/>
    <cellStyle name="20% - Accent6 2 2 3 3 3 2 2 2 2" xfId="12040"/>
    <cellStyle name="20% - Accent6 2 2 3 3 3 2 2 3" xfId="12041"/>
    <cellStyle name="20% - Accent6 2 2 3 3 3 2 3" xfId="12042"/>
    <cellStyle name="20% - Accent6 2 2 3 3 3 2 3 2" xfId="12043"/>
    <cellStyle name="20% - Accent6 2 2 3 3 3 2 4" xfId="12044"/>
    <cellStyle name="20% - Accent6 2 2 3 3 3 3" xfId="12045"/>
    <cellStyle name="20% - Accent6 2 2 3 3 3 3 2" xfId="12046"/>
    <cellStyle name="20% - Accent6 2 2 3 3 3 3 2 2" xfId="12047"/>
    <cellStyle name="20% - Accent6 2 2 3 3 3 3 3" xfId="12048"/>
    <cellStyle name="20% - Accent6 2 2 3 3 3 4" xfId="12049"/>
    <cellStyle name="20% - Accent6 2 2 3 3 3 4 2" xfId="12050"/>
    <cellStyle name="20% - Accent6 2 2 3 3 3 5" xfId="12051"/>
    <cellStyle name="20% - Accent6 2 2 3 3 3 5 2" xfId="12052"/>
    <cellStyle name="20% - Accent6 2 2 3 3 3 6" xfId="12053"/>
    <cellStyle name="20% - Accent6 2 2 3 3 4" xfId="12054"/>
    <cellStyle name="20% - Accent6 2 2 3 3 4 2" xfId="12055"/>
    <cellStyle name="20% - Accent6 2 2 3 3 4 2 2" xfId="12056"/>
    <cellStyle name="20% - Accent6 2 2 3 3 4 2 2 2" xfId="12057"/>
    <cellStyle name="20% - Accent6 2 2 3 3 4 2 3" xfId="12058"/>
    <cellStyle name="20% - Accent6 2 2 3 3 4 3" xfId="12059"/>
    <cellStyle name="20% - Accent6 2 2 3 3 4 3 2" xfId="12060"/>
    <cellStyle name="20% - Accent6 2 2 3 3 4 4" xfId="12061"/>
    <cellStyle name="20% - Accent6 2 2 3 3 5" xfId="12062"/>
    <cellStyle name="20% - Accent6 2 2 3 3 5 2" xfId="12063"/>
    <cellStyle name="20% - Accent6 2 2 3 3 5 2 2" xfId="12064"/>
    <cellStyle name="20% - Accent6 2 2 3 3 5 3" xfId="12065"/>
    <cellStyle name="20% - Accent6 2 2 3 3 6" xfId="12066"/>
    <cellStyle name="20% - Accent6 2 2 3 3 6 2" xfId="12067"/>
    <cellStyle name="20% - Accent6 2 2 3 3 7" xfId="12068"/>
    <cellStyle name="20% - Accent6 2 2 3 3 7 2" xfId="12069"/>
    <cellStyle name="20% - Accent6 2 2 3 3 8" xfId="12070"/>
    <cellStyle name="20% - Accent6 2 2 3 4" xfId="12071"/>
    <cellStyle name="20% - Accent6 2 2 3 4 2" xfId="12072"/>
    <cellStyle name="20% - Accent6 2 2 3 4 2 2" xfId="12073"/>
    <cellStyle name="20% - Accent6 2 2 3 4 2 2 2" xfId="12074"/>
    <cellStyle name="20% - Accent6 2 2 3 4 2 2 2 2" xfId="12075"/>
    <cellStyle name="20% - Accent6 2 2 3 4 2 2 3" xfId="12076"/>
    <cellStyle name="20% - Accent6 2 2 3 4 2 3" xfId="12077"/>
    <cellStyle name="20% - Accent6 2 2 3 4 2 3 2" xfId="12078"/>
    <cellStyle name="20% - Accent6 2 2 3 4 2 4" xfId="12079"/>
    <cellStyle name="20% - Accent6 2 2 3 4 3" xfId="12080"/>
    <cellStyle name="20% - Accent6 2 2 3 4 3 2" xfId="12081"/>
    <cellStyle name="20% - Accent6 2 2 3 4 3 2 2" xfId="12082"/>
    <cellStyle name="20% - Accent6 2 2 3 4 3 3" xfId="12083"/>
    <cellStyle name="20% - Accent6 2 2 3 4 4" xfId="12084"/>
    <cellStyle name="20% - Accent6 2 2 3 4 4 2" xfId="12085"/>
    <cellStyle name="20% - Accent6 2 2 3 4 5" xfId="12086"/>
    <cellStyle name="20% - Accent6 2 2 3 4 5 2" xfId="12087"/>
    <cellStyle name="20% - Accent6 2 2 3 4 6" xfId="12088"/>
    <cellStyle name="20% - Accent6 2 2 3 5" xfId="12089"/>
    <cellStyle name="20% - Accent6 2 2 3 5 2" xfId="12090"/>
    <cellStyle name="20% - Accent6 2 2 3 5 2 2" xfId="12091"/>
    <cellStyle name="20% - Accent6 2 2 3 5 2 2 2" xfId="12092"/>
    <cellStyle name="20% - Accent6 2 2 3 5 2 2 2 2" xfId="12093"/>
    <cellStyle name="20% - Accent6 2 2 3 5 2 2 3" xfId="12094"/>
    <cellStyle name="20% - Accent6 2 2 3 5 2 3" xfId="12095"/>
    <cellStyle name="20% - Accent6 2 2 3 5 2 3 2" xfId="12096"/>
    <cellStyle name="20% - Accent6 2 2 3 5 2 4" xfId="12097"/>
    <cellStyle name="20% - Accent6 2 2 3 5 3" xfId="12098"/>
    <cellStyle name="20% - Accent6 2 2 3 5 3 2" xfId="12099"/>
    <cellStyle name="20% - Accent6 2 2 3 5 3 2 2" xfId="12100"/>
    <cellStyle name="20% - Accent6 2 2 3 5 3 3" xfId="12101"/>
    <cellStyle name="20% - Accent6 2 2 3 5 4" xfId="12102"/>
    <cellStyle name="20% - Accent6 2 2 3 5 4 2" xfId="12103"/>
    <cellStyle name="20% - Accent6 2 2 3 5 5" xfId="12104"/>
    <cellStyle name="20% - Accent6 2 2 3 5 5 2" xfId="12105"/>
    <cellStyle name="20% - Accent6 2 2 3 5 6" xfId="12106"/>
    <cellStyle name="20% - Accent6 2 2 3 6" xfId="12107"/>
    <cellStyle name="20% - Accent6 2 2 3 6 2" xfId="12108"/>
    <cellStyle name="20% - Accent6 2 2 3 6 2 2" xfId="12109"/>
    <cellStyle name="20% - Accent6 2 2 3 6 2 2 2" xfId="12110"/>
    <cellStyle name="20% - Accent6 2 2 3 6 2 2 2 2" xfId="12111"/>
    <cellStyle name="20% - Accent6 2 2 3 6 2 2 3" xfId="12112"/>
    <cellStyle name="20% - Accent6 2 2 3 6 2 3" xfId="12113"/>
    <cellStyle name="20% - Accent6 2 2 3 6 2 3 2" xfId="12114"/>
    <cellStyle name="20% - Accent6 2 2 3 6 2 4" xfId="12115"/>
    <cellStyle name="20% - Accent6 2 2 3 6 3" xfId="12116"/>
    <cellStyle name="20% - Accent6 2 2 3 6 3 2" xfId="12117"/>
    <cellStyle name="20% - Accent6 2 2 3 6 3 2 2" xfId="12118"/>
    <cellStyle name="20% - Accent6 2 2 3 6 3 3" xfId="12119"/>
    <cellStyle name="20% - Accent6 2 2 3 6 4" xfId="12120"/>
    <cellStyle name="20% - Accent6 2 2 3 6 4 2" xfId="12121"/>
    <cellStyle name="20% - Accent6 2 2 3 6 5" xfId="12122"/>
    <cellStyle name="20% - Accent6 2 2 3 6 5 2" xfId="12123"/>
    <cellStyle name="20% - Accent6 2 2 3 6 6" xfId="12124"/>
    <cellStyle name="20% - Accent6 2 2 3 7" xfId="12125"/>
    <cellStyle name="20% - Accent6 2 2 3 7 2" xfId="12126"/>
    <cellStyle name="20% - Accent6 2 2 3 7 2 2" xfId="12127"/>
    <cellStyle name="20% - Accent6 2 2 3 7 2 2 2" xfId="12128"/>
    <cellStyle name="20% - Accent6 2 2 3 7 2 3" xfId="12129"/>
    <cellStyle name="20% - Accent6 2 2 3 7 3" xfId="12130"/>
    <cellStyle name="20% - Accent6 2 2 3 7 3 2" xfId="12131"/>
    <cellStyle name="20% - Accent6 2 2 3 7 4" xfId="12132"/>
    <cellStyle name="20% - Accent6 2 2 3 8" xfId="12133"/>
    <cellStyle name="20% - Accent6 2 2 3 8 2" xfId="12134"/>
    <cellStyle name="20% - Accent6 2 2 3 8 2 2" xfId="12135"/>
    <cellStyle name="20% - Accent6 2 2 3 8 3" xfId="12136"/>
    <cellStyle name="20% - Accent6 2 2 3 9" xfId="12137"/>
    <cellStyle name="20% - Accent6 2 2 3 9 2" xfId="12138"/>
    <cellStyle name="20% - Accent6 2 2 4" xfId="12139"/>
    <cellStyle name="20% - Accent6 2 2 4 10" xfId="12140"/>
    <cellStyle name="20% - Accent6 2 2 4 10 2" xfId="12141"/>
    <cellStyle name="20% - Accent6 2 2 4 11" xfId="12142"/>
    <cellStyle name="20% - Accent6 2 2 4 2" xfId="12143"/>
    <cellStyle name="20% - Accent6 2 2 4 2 2" xfId="12144"/>
    <cellStyle name="20% - Accent6 2 2 4 2 2 2" xfId="12145"/>
    <cellStyle name="20% - Accent6 2 2 4 2 2 2 2" xfId="12146"/>
    <cellStyle name="20% - Accent6 2 2 4 2 2 2 2 2" xfId="12147"/>
    <cellStyle name="20% - Accent6 2 2 4 2 2 2 2 2 2" xfId="12148"/>
    <cellStyle name="20% - Accent6 2 2 4 2 2 2 2 3" xfId="12149"/>
    <cellStyle name="20% - Accent6 2 2 4 2 2 2 3" xfId="12150"/>
    <cellStyle name="20% - Accent6 2 2 4 2 2 2 3 2" xfId="12151"/>
    <cellStyle name="20% - Accent6 2 2 4 2 2 2 4" xfId="12152"/>
    <cellStyle name="20% - Accent6 2 2 4 2 2 3" xfId="12153"/>
    <cellStyle name="20% - Accent6 2 2 4 2 2 3 2" xfId="12154"/>
    <cellStyle name="20% - Accent6 2 2 4 2 2 3 2 2" xfId="12155"/>
    <cellStyle name="20% - Accent6 2 2 4 2 2 3 3" xfId="12156"/>
    <cellStyle name="20% - Accent6 2 2 4 2 2 4" xfId="12157"/>
    <cellStyle name="20% - Accent6 2 2 4 2 2 4 2" xfId="12158"/>
    <cellStyle name="20% - Accent6 2 2 4 2 2 5" xfId="12159"/>
    <cellStyle name="20% - Accent6 2 2 4 2 2 5 2" xfId="12160"/>
    <cellStyle name="20% - Accent6 2 2 4 2 2 6" xfId="12161"/>
    <cellStyle name="20% - Accent6 2 2 4 2 3" xfId="12162"/>
    <cellStyle name="20% - Accent6 2 2 4 2 3 2" xfId="12163"/>
    <cellStyle name="20% - Accent6 2 2 4 2 3 2 2" xfId="12164"/>
    <cellStyle name="20% - Accent6 2 2 4 2 3 2 2 2" xfId="12165"/>
    <cellStyle name="20% - Accent6 2 2 4 2 3 2 2 2 2" xfId="12166"/>
    <cellStyle name="20% - Accent6 2 2 4 2 3 2 2 3" xfId="12167"/>
    <cellStyle name="20% - Accent6 2 2 4 2 3 2 3" xfId="12168"/>
    <cellStyle name="20% - Accent6 2 2 4 2 3 2 3 2" xfId="12169"/>
    <cellStyle name="20% - Accent6 2 2 4 2 3 2 4" xfId="12170"/>
    <cellStyle name="20% - Accent6 2 2 4 2 3 3" xfId="12171"/>
    <cellStyle name="20% - Accent6 2 2 4 2 3 3 2" xfId="12172"/>
    <cellStyle name="20% - Accent6 2 2 4 2 3 3 2 2" xfId="12173"/>
    <cellStyle name="20% - Accent6 2 2 4 2 3 3 3" xfId="12174"/>
    <cellStyle name="20% - Accent6 2 2 4 2 3 4" xfId="12175"/>
    <cellStyle name="20% - Accent6 2 2 4 2 3 4 2" xfId="12176"/>
    <cellStyle name="20% - Accent6 2 2 4 2 3 5" xfId="12177"/>
    <cellStyle name="20% - Accent6 2 2 4 2 3 5 2" xfId="12178"/>
    <cellStyle name="20% - Accent6 2 2 4 2 3 6" xfId="12179"/>
    <cellStyle name="20% - Accent6 2 2 4 2 4" xfId="12180"/>
    <cellStyle name="20% - Accent6 2 2 4 2 4 2" xfId="12181"/>
    <cellStyle name="20% - Accent6 2 2 4 2 4 2 2" xfId="12182"/>
    <cellStyle name="20% - Accent6 2 2 4 2 4 2 2 2" xfId="12183"/>
    <cellStyle name="20% - Accent6 2 2 4 2 4 2 3" xfId="12184"/>
    <cellStyle name="20% - Accent6 2 2 4 2 4 3" xfId="12185"/>
    <cellStyle name="20% - Accent6 2 2 4 2 4 3 2" xfId="12186"/>
    <cellStyle name="20% - Accent6 2 2 4 2 4 4" xfId="12187"/>
    <cellStyle name="20% - Accent6 2 2 4 2 5" xfId="12188"/>
    <cellStyle name="20% - Accent6 2 2 4 2 5 2" xfId="12189"/>
    <cellStyle name="20% - Accent6 2 2 4 2 5 2 2" xfId="12190"/>
    <cellStyle name="20% - Accent6 2 2 4 2 5 3" xfId="12191"/>
    <cellStyle name="20% - Accent6 2 2 4 2 6" xfId="12192"/>
    <cellStyle name="20% - Accent6 2 2 4 2 6 2" xfId="12193"/>
    <cellStyle name="20% - Accent6 2 2 4 2 7" xfId="12194"/>
    <cellStyle name="20% - Accent6 2 2 4 2 7 2" xfId="12195"/>
    <cellStyle name="20% - Accent6 2 2 4 2 8" xfId="12196"/>
    <cellStyle name="20% - Accent6 2 2 4 3" xfId="12197"/>
    <cellStyle name="20% - Accent6 2 2 4 3 2" xfId="12198"/>
    <cellStyle name="20% - Accent6 2 2 4 3 2 2" xfId="12199"/>
    <cellStyle name="20% - Accent6 2 2 4 3 2 2 2" xfId="12200"/>
    <cellStyle name="20% - Accent6 2 2 4 3 2 2 2 2" xfId="12201"/>
    <cellStyle name="20% - Accent6 2 2 4 3 2 2 2 2 2" xfId="12202"/>
    <cellStyle name="20% - Accent6 2 2 4 3 2 2 2 3" xfId="12203"/>
    <cellStyle name="20% - Accent6 2 2 4 3 2 2 3" xfId="12204"/>
    <cellStyle name="20% - Accent6 2 2 4 3 2 2 3 2" xfId="12205"/>
    <cellStyle name="20% - Accent6 2 2 4 3 2 2 4" xfId="12206"/>
    <cellStyle name="20% - Accent6 2 2 4 3 2 3" xfId="12207"/>
    <cellStyle name="20% - Accent6 2 2 4 3 2 3 2" xfId="12208"/>
    <cellStyle name="20% - Accent6 2 2 4 3 2 3 2 2" xfId="12209"/>
    <cellStyle name="20% - Accent6 2 2 4 3 2 3 3" xfId="12210"/>
    <cellStyle name="20% - Accent6 2 2 4 3 2 4" xfId="12211"/>
    <cellStyle name="20% - Accent6 2 2 4 3 2 4 2" xfId="12212"/>
    <cellStyle name="20% - Accent6 2 2 4 3 2 5" xfId="12213"/>
    <cellStyle name="20% - Accent6 2 2 4 3 2 5 2" xfId="12214"/>
    <cellStyle name="20% - Accent6 2 2 4 3 2 6" xfId="12215"/>
    <cellStyle name="20% - Accent6 2 2 4 3 3" xfId="12216"/>
    <cellStyle name="20% - Accent6 2 2 4 3 3 2" xfId="12217"/>
    <cellStyle name="20% - Accent6 2 2 4 3 3 2 2" xfId="12218"/>
    <cellStyle name="20% - Accent6 2 2 4 3 3 2 2 2" xfId="12219"/>
    <cellStyle name="20% - Accent6 2 2 4 3 3 2 2 2 2" xfId="12220"/>
    <cellStyle name="20% - Accent6 2 2 4 3 3 2 2 3" xfId="12221"/>
    <cellStyle name="20% - Accent6 2 2 4 3 3 2 3" xfId="12222"/>
    <cellStyle name="20% - Accent6 2 2 4 3 3 2 3 2" xfId="12223"/>
    <cellStyle name="20% - Accent6 2 2 4 3 3 2 4" xfId="12224"/>
    <cellStyle name="20% - Accent6 2 2 4 3 3 3" xfId="12225"/>
    <cellStyle name="20% - Accent6 2 2 4 3 3 3 2" xfId="12226"/>
    <cellStyle name="20% - Accent6 2 2 4 3 3 3 2 2" xfId="12227"/>
    <cellStyle name="20% - Accent6 2 2 4 3 3 3 3" xfId="12228"/>
    <cellStyle name="20% - Accent6 2 2 4 3 3 4" xfId="12229"/>
    <cellStyle name="20% - Accent6 2 2 4 3 3 4 2" xfId="12230"/>
    <cellStyle name="20% - Accent6 2 2 4 3 3 5" xfId="12231"/>
    <cellStyle name="20% - Accent6 2 2 4 3 3 5 2" xfId="12232"/>
    <cellStyle name="20% - Accent6 2 2 4 3 3 6" xfId="12233"/>
    <cellStyle name="20% - Accent6 2 2 4 3 4" xfId="12234"/>
    <cellStyle name="20% - Accent6 2 2 4 3 4 2" xfId="12235"/>
    <cellStyle name="20% - Accent6 2 2 4 3 4 2 2" xfId="12236"/>
    <cellStyle name="20% - Accent6 2 2 4 3 4 2 2 2" xfId="12237"/>
    <cellStyle name="20% - Accent6 2 2 4 3 4 2 3" xfId="12238"/>
    <cellStyle name="20% - Accent6 2 2 4 3 4 3" xfId="12239"/>
    <cellStyle name="20% - Accent6 2 2 4 3 4 3 2" xfId="12240"/>
    <cellStyle name="20% - Accent6 2 2 4 3 4 4" xfId="12241"/>
    <cellStyle name="20% - Accent6 2 2 4 3 5" xfId="12242"/>
    <cellStyle name="20% - Accent6 2 2 4 3 5 2" xfId="12243"/>
    <cellStyle name="20% - Accent6 2 2 4 3 5 2 2" xfId="12244"/>
    <cellStyle name="20% - Accent6 2 2 4 3 5 3" xfId="12245"/>
    <cellStyle name="20% - Accent6 2 2 4 3 6" xfId="12246"/>
    <cellStyle name="20% - Accent6 2 2 4 3 6 2" xfId="12247"/>
    <cellStyle name="20% - Accent6 2 2 4 3 7" xfId="12248"/>
    <cellStyle name="20% - Accent6 2 2 4 3 7 2" xfId="12249"/>
    <cellStyle name="20% - Accent6 2 2 4 3 8" xfId="12250"/>
    <cellStyle name="20% - Accent6 2 2 4 4" xfId="12251"/>
    <cellStyle name="20% - Accent6 2 2 4 4 2" xfId="12252"/>
    <cellStyle name="20% - Accent6 2 2 4 4 2 2" xfId="12253"/>
    <cellStyle name="20% - Accent6 2 2 4 4 2 2 2" xfId="12254"/>
    <cellStyle name="20% - Accent6 2 2 4 4 2 2 2 2" xfId="12255"/>
    <cellStyle name="20% - Accent6 2 2 4 4 2 2 3" xfId="12256"/>
    <cellStyle name="20% - Accent6 2 2 4 4 2 3" xfId="12257"/>
    <cellStyle name="20% - Accent6 2 2 4 4 2 3 2" xfId="12258"/>
    <cellStyle name="20% - Accent6 2 2 4 4 2 4" xfId="12259"/>
    <cellStyle name="20% - Accent6 2 2 4 4 3" xfId="12260"/>
    <cellStyle name="20% - Accent6 2 2 4 4 3 2" xfId="12261"/>
    <cellStyle name="20% - Accent6 2 2 4 4 3 2 2" xfId="12262"/>
    <cellStyle name="20% - Accent6 2 2 4 4 3 3" xfId="12263"/>
    <cellStyle name="20% - Accent6 2 2 4 4 4" xfId="12264"/>
    <cellStyle name="20% - Accent6 2 2 4 4 4 2" xfId="12265"/>
    <cellStyle name="20% - Accent6 2 2 4 4 5" xfId="12266"/>
    <cellStyle name="20% - Accent6 2 2 4 4 5 2" xfId="12267"/>
    <cellStyle name="20% - Accent6 2 2 4 4 6" xfId="12268"/>
    <cellStyle name="20% - Accent6 2 2 4 5" xfId="12269"/>
    <cellStyle name="20% - Accent6 2 2 4 5 2" xfId="12270"/>
    <cellStyle name="20% - Accent6 2 2 4 5 2 2" xfId="12271"/>
    <cellStyle name="20% - Accent6 2 2 4 5 2 2 2" xfId="12272"/>
    <cellStyle name="20% - Accent6 2 2 4 5 2 2 2 2" xfId="12273"/>
    <cellStyle name="20% - Accent6 2 2 4 5 2 2 3" xfId="12274"/>
    <cellStyle name="20% - Accent6 2 2 4 5 2 3" xfId="12275"/>
    <cellStyle name="20% - Accent6 2 2 4 5 2 3 2" xfId="12276"/>
    <cellStyle name="20% - Accent6 2 2 4 5 2 4" xfId="12277"/>
    <cellStyle name="20% - Accent6 2 2 4 5 3" xfId="12278"/>
    <cellStyle name="20% - Accent6 2 2 4 5 3 2" xfId="12279"/>
    <cellStyle name="20% - Accent6 2 2 4 5 3 2 2" xfId="12280"/>
    <cellStyle name="20% - Accent6 2 2 4 5 3 3" xfId="12281"/>
    <cellStyle name="20% - Accent6 2 2 4 5 4" xfId="12282"/>
    <cellStyle name="20% - Accent6 2 2 4 5 4 2" xfId="12283"/>
    <cellStyle name="20% - Accent6 2 2 4 5 5" xfId="12284"/>
    <cellStyle name="20% - Accent6 2 2 4 5 5 2" xfId="12285"/>
    <cellStyle name="20% - Accent6 2 2 4 5 6" xfId="12286"/>
    <cellStyle name="20% - Accent6 2 2 4 6" xfId="12287"/>
    <cellStyle name="20% - Accent6 2 2 4 6 2" xfId="12288"/>
    <cellStyle name="20% - Accent6 2 2 4 6 2 2" xfId="12289"/>
    <cellStyle name="20% - Accent6 2 2 4 6 2 2 2" xfId="12290"/>
    <cellStyle name="20% - Accent6 2 2 4 6 2 2 2 2" xfId="12291"/>
    <cellStyle name="20% - Accent6 2 2 4 6 2 2 3" xfId="12292"/>
    <cellStyle name="20% - Accent6 2 2 4 6 2 3" xfId="12293"/>
    <cellStyle name="20% - Accent6 2 2 4 6 2 3 2" xfId="12294"/>
    <cellStyle name="20% - Accent6 2 2 4 6 2 4" xfId="12295"/>
    <cellStyle name="20% - Accent6 2 2 4 6 3" xfId="12296"/>
    <cellStyle name="20% - Accent6 2 2 4 6 3 2" xfId="12297"/>
    <cellStyle name="20% - Accent6 2 2 4 6 3 2 2" xfId="12298"/>
    <cellStyle name="20% - Accent6 2 2 4 6 3 3" xfId="12299"/>
    <cellStyle name="20% - Accent6 2 2 4 6 4" xfId="12300"/>
    <cellStyle name="20% - Accent6 2 2 4 6 4 2" xfId="12301"/>
    <cellStyle name="20% - Accent6 2 2 4 6 5" xfId="12302"/>
    <cellStyle name="20% - Accent6 2 2 4 6 5 2" xfId="12303"/>
    <cellStyle name="20% - Accent6 2 2 4 6 6" xfId="12304"/>
    <cellStyle name="20% - Accent6 2 2 4 7" xfId="12305"/>
    <cellStyle name="20% - Accent6 2 2 4 7 2" xfId="12306"/>
    <cellStyle name="20% - Accent6 2 2 4 7 2 2" xfId="12307"/>
    <cellStyle name="20% - Accent6 2 2 4 7 2 2 2" xfId="12308"/>
    <cellStyle name="20% - Accent6 2 2 4 7 2 3" xfId="12309"/>
    <cellStyle name="20% - Accent6 2 2 4 7 3" xfId="12310"/>
    <cellStyle name="20% - Accent6 2 2 4 7 3 2" xfId="12311"/>
    <cellStyle name="20% - Accent6 2 2 4 7 4" xfId="12312"/>
    <cellStyle name="20% - Accent6 2 2 4 8" xfId="12313"/>
    <cellStyle name="20% - Accent6 2 2 4 8 2" xfId="12314"/>
    <cellStyle name="20% - Accent6 2 2 4 8 2 2" xfId="12315"/>
    <cellStyle name="20% - Accent6 2 2 4 8 3" xfId="12316"/>
    <cellStyle name="20% - Accent6 2 2 4 9" xfId="12317"/>
    <cellStyle name="20% - Accent6 2 2 4 9 2" xfId="12318"/>
    <cellStyle name="20% - Accent6 2 2 5" xfId="12319"/>
    <cellStyle name="20% - Accent6 2 2 5 10" xfId="12320"/>
    <cellStyle name="20% - Accent6 2 2 5 10 2" xfId="12321"/>
    <cellStyle name="20% - Accent6 2 2 5 11" xfId="12322"/>
    <cellStyle name="20% - Accent6 2 2 5 2" xfId="12323"/>
    <cellStyle name="20% - Accent6 2 2 5 2 2" xfId="12324"/>
    <cellStyle name="20% - Accent6 2 2 5 2 2 2" xfId="12325"/>
    <cellStyle name="20% - Accent6 2 2 5 2 2 2 2" xfId="12326"/>
    <cellStyle name="20% - Accent6 2 2 5 2 2 2 2 2" xfId="12327"/>
    <cellStyle name="20% - Accent6 2 2 5 2 2 2 2 2 2" xfId="12328"/>
    <cellStyle name="20% - Accent6 2 2 5 2 2 2 2 3" xfId="12329"/>
    <cellStyle name="20% - Accent6 2 2 5 2 2 2 3" xfId="12330"/>
    <cellStyle name="20% - Accent6 2 2 5 2 2 2 3 2" xfId="12331"/>
    <cellStyle name="20% - Accent6 2 2 5 2 2 2 4" xfId="12332"/>
    <cellStyle name="20% - Accent6 2 2 5 2 2 3" xfId="12333"/>
    <cellStyle name="20% - Accent6 2 2 5 2 2 3 2" xfId="12334"/>
    <cellStyle name="20% - Accent6 2 2 5 2 2 3 2 2" xfId="12335"/>
    <cellStyle name="20% - Accent6 2 2 5 2 2 3 3" xfId="12336"/>
    <cellStyle name="20% - Accent6 2 2 5 2 2 4" xfId="12337"/>
    <cellStyle name="20% - Accent6 2 2 5 2 2 4 2" xfId="12338"/>
    <cellStyle name="20% - Accent6 2 2 5 2 2 5" xfId="12339"/>
    <cellStyle name="20% - Accent6 2 2 5 2 2 5 2" xfId="12340"/>
    <cellStyle name="20% - Accent6 2 2 5 2 2 6" xfId="12341"/>
    <cellStyle name="20% - Accent6 2 2 5 2 3" xfId="12342"/>
    <cellStyle name="20% - Accent6 2 2 5 2 3 2" xfId="12343"/>
    <cellStyle name="20% - Accent6 2 2 5 2 3 2 2" xfId="12344"/>
    <cellStyle name="20% - Accent6 2 2 5 2 3 2 2 2" xfId="12345"/>
    <cellStyle name="20% - Accent6 2 2 5 2 3 2 2 2 2" xfId="12346"/>
    <cellStyle name="20% - Accent6 2 2 5 2 3 2 2 3" xfId="12347"/>
    <cellStyle name="20% - Accent6 2 2 5 2 3 2 3" xfId="12348"/>
    <cellStyle name="20% - Accent6 2 2 5 2 3 2 3 2" xfId="12349"/>
    <cellStyle name="20% - Accent6 2 2 5 2 3 2 4" xfId="12350"/>
    <cellStyle name="20% - Accent6 2 2 5 2 3 3" xfId="12351"/>
    <cellStyle name="20% - Accent6 2 2 5 2 3 3 2" xfId="12352"/>
    <cellStyle name="20% - Accent6 2 2 5 2 3 3 2 2" xfId="12353"/>
    <cellStyle name="20% - Accent6 2 2 5 2 3 3 3" xfId="12354"/>
    <cellStyle name="20% - Accent6 2 2 5 2 3 4" xfId="12355"/>
    <cellStyle name="20% - Accent6 2 2 5 2 3 4 2" xfId="12356"/>
    <cellStyle name="20% - Accent6 2 2 5 2 3 5" xfId="12357"/>
    <cellStyle name="20% - Accent6 2 2 5 2 3 5 2" xfId="12358"/>
    <cellStyle name="20% - Accent6 2 2 5 2 3 6" xfId="12359"/>
    <cellStyle name="20% - Accent6 2 2 5 2 4" xfId="12360"/>
    <cellStyle name="20% - Accent6 2 2 5 2 4 2" xfId="12361"/>
    <cellStyle name="20% - Accent6 2 2 5 2 4 2 2" xfId="12362"/>
    <cellStyle name="20% - Accent6 2 2 5 2 4 2 2 2" xfId="12363"/>
    <cellStyle name="20% - Accent6 2 2 5 2 4 2 3" xfId="12364"/>
    <cellStyle name="20% - Accent6 2 2 5 2 4 3" xfId="12365"/>
    <cellStyle name="20% - Accent6 2 2 5 2 4 3 2" xfId="12366"/>
    <cellStyle name="20% - Accent6 2 2 5 2 4 4" xfId="12367"/>
    <cellStyle name="20% - Accent6 2 2 5 2 5" xfId="12368"/>
    <cellStyle name="20% - Accent6 2 2 5 2 5 2" xfId="12369"/>
    <cellStyle name="20% - Accent6 2 2 5 2 5 2 2" xfId="12370"/>
    <cellStyle name="20% - Accent6 2 2 5 2 5 3" xfId="12371"/>
    <cellStyle name="20% - Accent6 2 2 5 2 6" xfId="12372"/>
    <cellStyle name="20% - Accent6 2 2 5 2 6 2" xfId="12373"/>
    <cellStyle name="20% - Accent6 2 2 5 2 7" xfId="12374"/>
    <cellStyle name="20% - Accent6 2 2 5 2 7 2" xfId="12375"/>
    <cellStyle name="20% - Accent6 2 2 5 2 8" xfId="12376"/>
    <cellStyle name="20% - Accent6 2 2 5 3" xfId="12377"/>
    <cellStyle name="20% - Accent6 2 2 5 3 2" xfId="12378"/>
    <cellStyle name="20% - Accent6 2 2 5 3 2 2" xfId="12379"/>
    <cellStyle name="20% - Accent6 2 2 5 3 2 2 2" xfId="12380"/>
    <cellStyle name="20% - Accent6 2 2 5 3 2 2 2 2" xfId="12381"/>
    <cellStyle name="20% - Accent6 2 2 5 3 2 2 2 2 2" xfId="12382"/>
    <cellStyle name="20% - Accent6 2 2 5 3 2 2 2 3" xfId="12383"/>
    <cellStyle name="20% - Accent6 2 2 5 3 2 2 3" xfId="12384"/>
    <cellStyle name="20% - Accent6 2 2 5 3 2 2 3 2" xfId="12385"/>
    <cellStyle name="20% - Accent6 2 2 5 3 2 2 4" xfId="12386"/>
    <cellStyle name="20% - Accent6 2 2 5 3 2 3" xfId="12387"/>
    <cellStyle name="20% - Accent6 2 2 5 3 2 3 2" xfId="12388"/>
    <cellStyle name="20% - Accent6 2 2 5 3 2 3 2 2" xfId="12389"/>
    <cellStyle name="20% - Accent6 2 2 5 3 2 3 3" xfId="12390"/>
    <cellStyle name="20% - Accent6 2 2 5 3 2 4" xfId="12391"/>
    <cellStyle name="20% - Accent6 2 2 5 3 2 4 2" xfId="12392"/>
    <cellStyle name="20% - Accent6 2 2 5 3 2 5" xfId="12393"/>
    <cellStyle name="20% - Accent6 2 2 5 3 2 5 2" xfId="12394"/>
    <cellStyle name="20% - Accent6 2 2 5 3 2 6" xfId="12395"/>
    <cellStyle name="20% - Accent6 2 2 5 3 3" xfId="12396"/>
    <cellStyle name="20% - Accent6 2 2 5 3 3 2" xfId="12397"/>
    <cellStyle name="20% - Accent6 2 2 5 3 3 2 2" xfId="12398"/>
    <cellStyle name="20% - Accent6 2 2 5 3 3 2 2 2" xfId="12399"/>
    <cellStyle name="20% - Accent6 2 2 5 3 3 2 2 2 2" xfId="12400"/>
    <cellStyle name="20% - Accent6 2 2 5 3 3 2 2 3" xfId="12401"/>
    <cellStyle name="20% - Accent6 2 2 5 3 3 2 3" xfId="12402"/>
    <cellStyle name="20% - Accent6 2 2 5 3 3 2 3 2" xfId="12403"/>
    <cellStyle name="20% - Accent6 2 2 5 3 3 2 4" xfId="12404"/>
    <cellStyle name="20% - Accent6 2 2 5 3 3 3" xfId="12405"/>
    <cellStyle name="20% - Accent6 2 2 5 3 3 3 2" xfId="12406"/>
    <cellStyle name="20% - Accent6 2 2 5 3 3 3 2 2" xfId="12407"/>
    <cellStyle name="20% - Accent6 2 2 5 3 3 3 3" xfId="12408"/>
    <cellStyle name="20% - Accent6 2 2 5 3 3 4" xfId="12409"/>
    <cellStyle name="20% - Accent6 2 2 5 3 3 4 2" xfId="12410"/>
    <cellStyle name="20% - Accent6 2 2 5 3 3 5" xfId="12411"/>
    <cellStyle name="20% - Accent6 2 2 5 3 3 5 2" xfId="12412"/>
    <cellStyle name="20% - Accent6 2 2 5 3 3 6" xfId="12413"/>
    <cellStyle name="20% - Accent6 2 2 5 3 4" xfId="12414"/>
    <cellStyle name="20% - Accent6 2 2 5 3 4 2" xfId="12415"/>
    <cellStyle name="20% - Accent6 2 2 5 3 4 2 2" xfId="12416"/>
    <cellStyle name="20% - Accent6 2 2 5 3 4 2 2 2" xfId="12417"/>
    <cellStyle name="20% - Accent6 2 2 5 3 4 2 3" xfId="12418"/>
    <cellStyle name="20% - Accent6 2 2 5 3 4 3" xfId="12419"/>
    <cellStyle name="20% - Accent6 2 2 5 3 4 3 2" xfId="12420"/>
    <cellStyle name="20% - Accent6 2 2 5 3 4 4" xfId="12421"/>
    <cellStyle name="20% - Accent6 2 2 5 3 5" xfId="12422"/>
    <cellStyle name="20% - Accent6 2 2 5 3 5 2" xfId="12423"/>
    <cellStyle name="20% - Accent6 2 2 5 3 5 2 2" xfId="12424"/>
    <cellStyle name="20% - Accent6 2 2 5 3 5 3" xfId="12425"/>
    <cellStyle name="20% - Accent6 2 2 5 3 6" xfId="12426"/>
    <cellStyle name="20% - Accent6 2 2 5 3 6 2" xfId="12427"/>
    <cellStyle name="20% - Accent6 2 2 5 3 7" xfId="12428"/>
    <cellStyle name="20% - Accent6 2 2 5 3 7 2" xfId="12429"/>
    <cellStyle name="20% - Accent6 2 2 5 3 8" xfId="12430"/>
    <cellStyle name="20% - Accent6 2 2 5 4" xfId="12431"/>
    <cellStyle name="20% - Accent6 2 2 5 4 2" xfId="12432"/>
    <cellStyle name="20% - Accent6 2 2 5 4 2 2" xfId="12433"/>
    <cellStyle name="20% - Accent6 2 2 5 4 2 2 2" xfId="12434"/>
    <cellStyle name="20% - Accent6 2 2 5 4 2 2 2 2" xfId="12435"/>
    <cellStyle name="20% - Accent6 2 2 5 4 2 2 3" xfId="12436"/>
    <cellStyle name="20% - Accent6 2 2 5 4 2 3" xfId="12437"/>
    <cellStyle name="20% - Accent6 2 2 5 4 2 3 2" xfId="12438"/>
    <cellStyle name="20% - Accent6 2 2 5 4 2 4" xfId="12439"/>
    <cellStyle name="20% - Accent6 2 2 5 4 3" xfId="12440"/>
    <cellStyle name="20% - Accent6 2 2 5 4 3 2" xfId="12441"/>
    <cellStyle name="20% - Accent6 2 2 5 4 3 2 2" xfId="12442"/>
    <cellStyle name="20% - Accent6 2 2 5 4 3 3" xfId="12443"/>
    <cellStyle name="20% - Accent6 2 2 5 4 4" xfId="12444"/>
    <cellStyle name="20% - Accent6 2 2 5 4 4 2" xfId="12445"/>
    <cellStyle name="20% - Accent6 2 2 5 4 5" xfId="12446"/>
    <cellStyle name="20% - Accent6 2 2 5 4 5 2" xfId="12447"/>
    <cellStyle name="20% - Accent6 2 2 5 4 6" xfId="12448"/>
    <cellStyle name="20% - Accent6 2 2 5 5" xfId="12449"/>
    <cellStyle name="20% - Accent6 2 2 5 5 2" xfId="12450"/>
    <cellStyle name="20% - Accent6 2 2 5 5 2 2" xfId="12451"/>
    <cellStyle name="20% - Accent6 2 2 5 5 2 2 2" xfId="12452"/>
    <cellStyle name="20% - Accent6 2 2 5 5 2 2 2 2" xfId="12453"/>
    <cellStyle name="20% - Accent6 2 2 5 5 2 2 3" xfId="12454"/>
    <cellStyle name="20% - Accent6 2 2 5 5 2 3" xfId="12455"/>
    <cellStyle name="20% - Accent6 2 2 5 5 2 3 2" xfId="12456"/>
    <cellStyle name="20% - Accent6 2 2 5 5 2 4" xfId="12457"/>
    <cellStyle name="20% - Accent6 2 2 5 5 3" xfId="12458"/>
    <cellStyle name="20% - Accent6 2 2 5 5 3 2" xfId="12459"/>
    <cellStyle name="20% - Accent6 2 2 5 5 3 2 2" xfId="12460"/>
    <cellStyle name="20% - Accent6 2 2 5 5 3 3" xfId="12461"/>
    <cellStyle name="20% - Accent6 2 2 5 5 4" xfId="12462"/>
    <cellStyle name="20% - Accent6 2 2 5 5 4 2" xfId="12463"/>
    <cellStyle name="20% - Accent6 2 2 5 5 5" xfId="12464"/>
    <cellStyle name="20% - Accent6 2 2 5 5 5 2" xfId="12465"/>
    <cellStyle name="20% - Accent6 2 2 5 5 6" xfId="12466"/>
    <cellStyle name="20% - Accent6 2 2 5 6" xfId="12467"/>
    <cellStyle name="20% - Accent6 2 2 5 6 2" xfId="12468"/>
    <cellStyle name="20% - Accent6 2 2 5 6 2 2" xfId="12469"/>
    <cellStyle name="20% - Accent6 2 2 5 6 2 2 2" xfId="12470"/>
    <cellStyle name="20% - Accent6 2 2 5 6 2 2 2 2" xfId="12471"/>
    <cellStyle name="20% - Accent6 2 2 5 6 2 2 3" xfId="12472"/>
    <cellStyle name="20% - Accent6 2 2 5 6 2 3" xfId="12473"/>
    <cellStyle name="20% - Accent6 2 2 5 6 2 3 2" xfId="12474"/>
    <cellStyle name="20% - Accent6 2 2 5 6 2 4" xfId="12475"/>
    <cellStyle name="20% - Accent6 2 2 5 6 3" xfId="12476"/>
    <cellStyle name="20% - Accent6 2 2 5 6 3 2" xfId="12477"/>
    <cellStyle name="20% - Accent6 2 2 5 6 3 2 2" xfId="12478"/>
    <cellStyle name="20% - Accent6 2 2 5 6 3 3" xfId="12479"/>
    <cellStyle name="20% - Accent6 2 2 5 6 4" xfId="12480"/>
    <cellStyle name="20% - Accent6 2 2 5 6 4 2" xfId="12481"/>
    <cellStyle name="20% - Accent6 2 2 5 6 5" xfId="12482"/>
    <cellStyle name="20% - Accent6 2 2 5 6 5 2" xfId="12483"/>
    <cellStyle name="20% - Accent6 2 2 5 6 6" xfId="12484"/>
    <cellStyle name="20% - Accent6 2 2 5 7" xfId="12485"/>
    <cellStyle name="20% - Accent6 2 2 5 7 2" xfId="12486"/>
    <cellStyle name="20% - Accent6 2 2 5 7 2 2" xfId="12487"/>
    <cellStyle name="20% - Accent6 2 2 5 7 2 2 2" xfId="12488"/>
    <cellStyle name="20% - Accent6 2 2 5 7 2 3" xfId="12489"/>
    <cellStyle name="20% - Accent6 2 2 5 7 3" xfId="12490"/>
    <cellStyle name="20% - Accent6 2 2 5 7 3 2" xfId="12491"/>
    <cellStyle name="20% - Accent6 2 2 5 7 4" xfId="12492"/>
    <cellStyle name="20% - Accent6 2 2 5 8" xfId="12493"/>
    <cellStyle name="20% - Accent6 2 2 5 8 2" xfId="12494"/>
    <cellStyle name="20% - Accent6 2 2 5 8 2 2" xfId="12495"/>
    <cellStyle name="20% - Accent6 2 2 5 8 3" xfId="12496"/>
    <cellStyle name="20% - Accent6 2 2 5 9" xfId="12497"/>
    <cellStyle name="20% - Accent6 2 2 5 9 2" xfId="12498"/>
    <cellStyle name="20% - Accent6 2 2 6" xfId="12499"/>
    <cellStyle name="20% - Accent6 2 2 6 2" xfId="12500"/>
    <cellStyle name="20% - Accent6 2 2 6 2 2" xfId="12501"/>
    <cellStyle name="20% - Accent6 2 2 6 2 2 2" xfId="12502"/>
    <cellStyle name="20% - Accent6 2 2 6 2 2 2 2" xfId="12503"/>
    <cellStyle name="20% - Accent6 2 2 6 2 2 2 2 2" xfId="12504"/>
    <cellStyle name="20% - Accent6 2 2 6 2 2 2 3" xfId="12505"/>
    <cellStyle name="20% - Accent6 2 2 6 2 2 3" xfId="12506"/>
    <cellStyle name="20% - Accent6 2 2 6 2 2 3 2" xfId="12507"/>
    <cellStyle name="20% - Accent6 2 2 6 2 2 4" xfId="12508"/>
    <cellStyle name="20% - Accent6 2 2 6 2 3" xfId="12509"/>
    <cellStyle name="20% - Accent6 2 2 6 2 3 2" xfId="12510"/>
    <cellStyle name="20% - Accent6 2 2 6 2 3 2 2" xfId="12511"/>
    <cellStyle name="20% - Accent6 2 2 6 2 3 3" xfId="12512"/>
    <cellStyle name="20% - Accent6 2 2 6 2 4" xfId="12513"/>
    <cellStyle name="20% - Accent6 2 2 6 2 4 2" xfId="12514"/>
    <cellStyle name="20% - Accent6 2 2 6 2 5" xfId="12515"/>
    <cellStyle name="20% - Accent6 2 2 6 2 5 2" xfId="12516"/>
    <cellStyle name="20% - Accent6 2 2 6 2 6" xfId="12517"/>
    <cellStyle name="20% - Accent6 2 2 6 3" xfId="12518"/>
    <cellStyle name="20% - Accent6 2 2 6 3 2" xfId="12519"/>
    <cellStyle name="20% - Accent6 2 2 6 3 2 2" xfId="12520"/>
    <cellStyle name="20% - Accent6 2 2 6 3 2 2 2" xfId="12521"/>
    <cellStyle name="20% - Accent6 2 2 6 3 2 2 2 2" xfId="12522"/>
    <cellStyle name="20% - Accent6 2 2 6 3 2 2 3" xfId="12523"/>
    <cellStyle name="20% - Accent6 2 2 6 3 2 3" xfId="12524"/>
    <cellStyle name="20% - Accent6 2 2 6 3 2 3 2" xfId="12525"/>
    <cellStyle name="20% - Accent6 2 2 6 3 2 4" xfId="12526"/>
    <cellStyle name="20% - Accent6 2 2 6 3 3" xfId="12527"/>
    <cellStyle name="20% - Accent6 2 2 6 3 3 2" xfId="12528"/>
    <cellStyle name="20% - Accent6 2 2 6 3 3 2 2" xfId="12529"/>
    <cellStyle name="20% - Accent6 2 2 6 3 3 3" xfId="12530"/>
    <cellStyle name="20% - Accent6 2 2 6 3 4" xfId="12531"/>
    <cellStyle name="20% - Accent6 2 2 6 3 4 2" xfId="12532"/>
    <cellStyle name="20% - Accent6 2 2 6 3 5" xfId="12533"/>
    <cellStyle name="20% - Accent6 2 2 6 3 5 2" xfId="12534"/>
    <cellStyle name="20% - Accent6 2 2 6 3 6" xfId="12535"/>
    <cellStyle name="20% - Accent6 2 2 6 4" xfId="12536"/>
    <cellStyle name="20% - Accent6 2 2 6 4 2" xfId="12537"/>
    <cellStyle name="20% - Accent6 2 2 6 4 2 2" xfId="12538"/>
    <cellStyle name="20% - Accent6 2 2 6 4 2 2 2" xfId="12539"/>
    <cellStyle name="20% - Accent6 2 2 6 4 2 3" xfId="12540"/>
    <cellStyle name="20% - Accent6 2 2 6 4 3" xfId="12541"/>
    <cellStyle name="20% - Accent6 2 2 6 4 3 2" xfId="12542"/>
    <cellStyle name="20% - Accent6 2 2 6 4 4" xfId="12543"/>
    <cellStyle name="20% - Accent6 2 2 6 5" xfId="12544"/>
    <cellStyle name="20% - Accent6 2 2 6 5 2" xfId="12545"/>
    <cellStyle name="20% - Accent6 2 2 6 5 2 2" xfId="12546"/>
    <cellStyle name="20% - Accent6 2 2 6 5 3" xfId="12547"/>
    <cellStyle name="20% - Accent6 2 2 6 6" xfId="12548"/>
    <cellStyle name="20% - Accent6 2 2 6 6 2" xfId="12549"/>
    <cellStyle name="20% - Accent6 2 2 6 7" xfId="12550"/>
    <cellStyle name="20% - Accent6 2 2 6 7 2" xfId="12551"/>
    <cellStyle name="20% - Accent6 2 2 6 8" xfId="12552"/>
    <cellStyle name="20% - Accent6 2 2 7" xfId="12553"/>
    <cellStyle name="20% - Accent6 2 2 7 2" xfId="12554"/>
    <cellStyle name="20% - Accent6 2 2 7 2 2" xfId="12555"/>
    <cellStyle name="20% - Accent6 2 2 7 2 2 2" xfId="12556"/>
    <cellStyle name="20% - Accent6 2 2 7 2 2 2 2" xfId="12557"/>
    <cellStyle name="20% - Accent6 2 2 7 2 2 2 2 2" xfId="12558"/>
    <cellStyle name="20% - Accent6 2 2 7 2 2 2 3" xfId="12559"/>
    <cellStyle name="20% - Accent6 2 2 7 2 2 3" xfId="12560"/>
    <cellStyle name="20% - Accent6 2 2 7 2 2 3 2" xfId="12561"/>
    <cellStyle name="20% - Accent6 2 2 7 2 2 4" xfId="12562"/>
    <cellStyle name="20% - Accent6 2 2 7 2 3" xfId="12563"/>
    <cellStyle name="20% - Accent6 2 2 7 2 3 2" xfId="12564"/>
    <cellStyle name="20% - Accent6 2 2 7 2 3 2 2" xfId="12565"/>
    <cellStyle name="20% - Accent6 2 2 7 2 3 3" xfId="12566"/>
    <cellStyle name="20% - Accent6 2 2 7 2 4" xfId="12567"/>
    <cellStyle name="20% - Accent6 2 2 7 2 4 2" xfId="12568"/>
    <cellStyle name="20% - Accent6 2 2 7 2 5" xfId="12569"/>
    <cellStyle name="20% - Accent6 2 2 7 2 5 2" xfId="12570"/>
    <cellStyle name="20% - Accent6 2 2 7 2 6" xfId="12571"/>
    <cellStyle name="20% - Accent6 2 2 7 3" xfId="12572"/>
    <cellStyle name="20% - Accent6 2 2 7 3 2" xfId="12573"/>
    <cellStyle name="20% - Accent6 2 2 7 3 2 2" xfId="12574"/>
    <cellStyle name="20% - Accent6 2 2 7 3 2 2 2" xfId="12575"/>
    <cellStyle name="20% - Accent6 2 2 7 3 2 2 2 2" xfId="12576"/>
    <cellStyle name="20% - Accent6 2 2 7 3 2 2 3" xfId="12577"/>
    <cellStyle name="20% - Accent6 2 2 7 3 2 3" xfId="12578"/>
    <cellStyle name="20% - Accent6 2 2 7 3 2 3 2" xfId="12579"/>
    <cellStyle name="20% - Accent6 2 2 7 3 2 4" xfId="12580"/>
    <cellStyle name="20% - Accent6 2 2 7 3 3" xfId="12581"/>
    <cellStyle name="20% - Accent6 2 2 7 3 3 2" xfId="12582"/>
    <cellStyle name="20% - Accent6 2 2 7 3 3 2 2" xfId="12583"/>
    <cellStyle name="20% - Accent6 2 2 7 3 3 3" xfId="12584"/>
    <cellStyle name="20% - Accent6 2 2 7 3 4" xfId="12585"/>
    <cellStyle name="20% - Accent6 2 2 7 3 4 2" xfId="12586"/>
    <cellStyle name="20% - Accent6 2 2 7 3 5" xfId="12587"/>
    <cellStyle name="20% - Accent6 2 2 7 3 5 2" xfId="12588"/>
    <cellStyle name="20% - Accent6 2 2 7 3 6" xfId="12589"/>
    <cellStyle name="20% - Accent6 2 2 7 4" xfId="12590"/>
    <cellStyle name="20% - Accent6 2 2 7 4 2" xfId="12591"/>
    <cellStyle name="20% - Accent6 2 2 7 4 2 2" xfId="12592"/>
    <cellStyle name="20% - Accent6 2 2 7 4 2 2 2" xfId="12593"/>
    <cellStyle name="20% - Accent6 2 2 7 4 2 3" xfId="12594"/>
    <cellStyle name="20% - Accent6 2 2 7 4 3" xfId="12595"/>
    <cellStyle name="20% - Accent6 2 2 7 4 3 2" xfId="12596"/>
    <cellStyle name="20% - Accent6 2 2 7 4 4" xfId="12597"/>
    <cellStyle name="20% - Accent6 2 2 7 5" xfId="12598"/>
    <cellStyle name="20% - Accent6 2 2 7 5 2" xfId="12599"/>
    <cellStyle name="20% - Accent6 2 2 7 5 2 2" xfId="12600"/>
    <cellStyle name="20% - Accent6 2 2 7 5 3" xfId="12601"/>
    <cellStyle name="20% - Accent6 2 2 7 6" xfId="12602"/>
    <cellStyle name="20% - Accent6 2 2 7 6 2" xfId="12603"/>
    <cellStyle name="20% - Accent6 2 2 7 7" xfId="12604"/>
    <cellStyle name="20% - Accent6 2 2 7 7 2" xfId="12605"/>
    <cellStyle name="20% - Accent6 2 2 7 8" xfId="12606"/>
    <cellStyle name="20% - Accent6 2 2 8" xfId="12607"/>
    <cellStyle name="20% - Accent6 2 2 8 2" xfId="12608"/>
    <cellStyle name="20% - Accent6 2 2 8 2 2" xfId="12609"/>
    <cellStyle name="20% - Accent6 2 2 8 2 2 2" xfId="12610"/>
    <cellStyle name="20% - Accent6 2 2 8 2 2 2 2" xfId="12611"/>
    <cellStyle name="20% - Accent6 2 2 8 2 2 3" xfId="12612"/>
    <cellStyle name="20% - Accent6 2 2 8 2 3" xfId="12613"/>
    <cellStyle name="20% - Accent6 2 2 8 2 3 2" xfId="12614"/>
    <cellStyle name="20% - Accent6 2 2 8 2 4" xfId="12615"/>
    <cellStyle name="20% - Accent6 2 2 8 3" xfId="12616"/>
    <cellStyle name="20% - Accent6 2 2 8 3 2" xfId="12617"/>
    <cellStyle name="20% - Accent6 2 2 8 3 2 2" xfId="12618"/>
    <cellStyle name="20% - Accent6 2 2 8 3 3" xfId="12619"/>
    <cellStyle name="20% - Accent6 2 2 8 4" xfId="12620"/>
    <cellStyle name="20% - Accent6 2 2 8 4 2" xfId="12621"/>
    <cellStyle name="20% - Accent6 2 2 8 5" xfId="12622"/>
    <cellStyle name="20% - Accent6 2 2 8 5 2" xfId="12623"/>
    <cellStyle name="20% - Accent6 2 2 8 6" xfId="12624"/>
    <cellStyle name="20% - Accent6 2 2 9" xfId="12625"/>
    <cellStyle name="20% - Accent6 2 2 9 2" xfId="12626"/>
    <cellStyle name="20% - Accent6 2 2 9 2 2" xfId="12627"/>
    <cellStyle name="20% - Accent6 2 2 9 2 2 2" xfId="12628"/>
    <cellStyle name="20% - Accent6 2 2 9 2 2 2 2" xfId="12629"/>
    <cellStyle name="20% - Accent6 2 2 9 2 2 3" xfId="12630"/>
    <cellStyle name="20% - Accent6 2 2 9 2 3" xfId="12631"/>
    <cellStyle name="20% - Accent6 2 2 9 2 3 2" xfId="12632"/>
    <cellStyle name="20% - Accent6 2 2 9 2 4" xfId="12633"/>
    <cellStyle name="20% - Accent6 2 2 9 3" xfId="12634"/>
    <cellStyle name="20% - Accent6 2 2 9 3 2" xfId="12635"/>
    <cellStyle name="20% - Accent6 2 2 9 3 2 2" xfId="12636"/>
    <cellStyle name="20% - Accent6 2 2 9 3 3" xfId="12637"/>
    <cellStyle name="20% - Accent6 2 2 9 4" xfId="12638"/>
    <cellStyle name="20% - Accent6 2 2 9 4 2" xfId="12639"/>
    <cellStyle name="20% - Accent6 2 2 9 5" xfId="12640"/>
    <cellStyle name="20% - Accent6 2 2 9 5 2" xfId="12641"/>
    <cellStyle name="20% - Accent6 2 2 9 6" xfId="12642"/>
    <cellStyle name="20% - Accent6 2 3" xfId="12643"/>
    <cellStyle name="20% - Accent6 3" xfId="12644"/>
    <cellStyle name="20% - Accent6 3 2" xfId="12645"/>
    <cellStyle name="20% - Accent6 3 3" xfId="12646"/>
    <cellStyle name="20% - Accent6 3 3 10" xfId="12647"/>
    <cellStyle name="20% - Accent6 3 3 10 2" xfId="12648"/>
    <cellStyle name="20% - Accent6 3 3 10 2 2" xfId="12649"/>
    <cellStyle name="20% - Accent6 3 3 10 2 2 2" xfId="12650"/>
    <cellStyle name="20% - Accent6 3 3 10 2 3" xfId="12651"/>
    <cellStyle name="20% - Accent6 3 3 10 3" xfId="12652"/>
    <cellStyle name="20% - Accent6 3 3 10 3 2" xfId="12653"/>
    <cellStyle name="20% - Accent6 3 3 10 4" xfId="12654"/>
    <cellStyle name="20% - Accent6 3 3 11" xfId="12655"/>
    <cellStyle name="20% - Accent6 3 3 11 2" xfId="12656"/>
    <cellStyle name="20% - Accent6 3 3 11 2 2" xfId="12657"/>
    <cellStyle name="20% - Accent6 3 3 11 3" xfId="12658"/>
    <cellStyle name="20% - Accent6 3 3 12" xfId="12659"/>
    <cellStyle name="20% - Accent6 3 3 12 2" xfId="12660"/>
    <cellStyle name="20% - Accent6 3 3 13" xfId="12661"/>
    <cellStyle name="20% - Accent6 3 3 13 2" xfId="12662"/>
    <cellStyle name="20% - Accent6 3 3 14" xfId="12663"/>
    <cellStyle name="20% - Accent6 3 3 2" xfId="12664"/>
    <cellStyle name="20% - Accent6 3 3 2 10" xfId="12665"/>
    <cellStyle name="20% - Accent6 3 3 2 10 2" xfId="12666"/>
    <cellStyle name="20% - Accent6 3 3 2 11" xfId="12667"/>
    <cellStyle name="20% - Accent6 3 3 2 2" xfId="12668"/>
    <cellStyle name="20% - Accent6 3 3 2 2 2" xfId="12669"/>
    <cellStyle name="20% - Accent6 3 3 2 2 2 2" xfId="12670"/>
    <cellStyle name="20% - Accent6 3 3 2 2 2 2 2" xfId="12671"/>
    <cellStyle name="20% - Accent6 3 3 2 2 2 2 2 2" xfId="12672"/>
    <cellStyle name="20% - Accent6 3 3 2 2 2 2 2 2 2" xfId="12673"/>
    <cellStyle name="20% - Accent6 3 3 2 2 2 2 2 3" xfId="12674"/>
    <cellStyle name="20% - Accent6 3 3 2 2 2 2 3" xfId="12675"/>
    <cellStyle name="20% - Accent6 3 3 2 2 2 2 3 2" xfId="12676"/>
    <cellStyle name="20% - Accent6 3 3 2 2 2 2 4" xfId="12677"/>
    <cellStyle name="20% - Accent6 3 3 2 2 2 3" xfId="12678"/>
    <cellStyle name="20% - Accent6 3 3 2 2 2 3 2" xfId="12679"/>
    <cellStyle name="20% - Accent6 3 3 2 2 2 3 2 2" xfId="12680"/>
    <cellStyle name="20% - Accent6 3 3 2 2 2 3 3" xfId="12681"/>
    <cellStyle name="20% - Accent6 3 3 2 2 2 4" xfId="12682"/>
    <cellStyle name="20% - Accent6 3 3 2 2 2 4 2" xfId="12683"/>
    <cellStyle name="20% - Accent6 3 3 2 2 2 5" xfId="12684"/>
    <cellStyle name="20% - Accent6 3 3 2 2 2 5 2" xfId="12685"/>
    <cellStyle name="20% - Accent6 3 3 2 2 2 6" xfId="12686"/>
    <cellStyle name="20% - Accent6 3 3 2 2 3" xfId="12687"/>
    <cellStyle name="20% - Accent6 3 3 2 2 3 2" xfId="12688"/>
    <cellStyle name="20% - Accent6 3 3 2 2 3 2 2" xfId="12689"/>
    <cellStyle name="20% - Accent6 3 3 2 2 3 2 2 2" xfId="12690"/>
    <cellStyle name="20% - Accent6 3 3 2 2 3 2 2 2 2" xfId="12691"/>
    <cellStyle name="20% - Accent6 3 3 2 2 3 2 2 3" xfId="12692"/>
    <cellStyle name="20% - Accent6 3 3 2 2 3 2 3" xfId="12693"/>
    <cellStyle name="20% - Accent6 3 3 2 2 3 2 3 2" xfId="12694"/>
    <cellStyle name="20% - Accent6 3 3 2 2 3 2 4" xfId="12695"/>
    <cellStyle name="20% - Accent6 3 3 2 2 3 3" xfId="12696"/>
    <cellStyle name="20% - Accent6 3 3 2 2 3 3 2" xfId="12697"/>
    <cellStyle name="20% - Accent6 3 3 2 2 3 3 2 2" xfId="12698"/>
    <cellStyle name="20% - Accent6 3 3 2 2 3 3 3" xfId="12699"/>
    <cellStyle name="20% - Accent6 3 3 2 2 3 4" xfId="12700"/>
    <cellStyle name="20% - Accent6 3 3 2 2 3 4 2" xfId="12701"/>
    <cellStyle name="20% - Accent6 3 3 2 2 3 5" xfId="12702"/>
    <cellStyle name="20% - Accent6 3 3 2 2 3 5 2" xfId="12703"/>
    <cellStyle name="20% - Accent6 3 3 2 2 3 6" xfId="12704"/>
    <cellStyle name="20% - Accent6 3 3 2 2 4" xfId="12705"/>
    <cellStyle name="20% - Accent6 3 3 2 2 4 2" xfId="12706"/>
    <cellStyle name="20% - Accent6 3 3 2 2 4 2 2" xfId="12707"/>
    <cellStyle name="20% - Accent6 3 3 2 2 4 2 2 2" xfId="12708"/>
    <cellStyle name="20% - Accent6 3 3 2 2 4 2 3" xfId="12709"/>
    <cellStyle name="20% - Accent6 3 3 2 2 4 3" xfId="12710"/>
    <cellStyle name="20% - Accent6 3 3 2 2 4 3 2" xfId="12711"/>
    <cellStyle name="20% - Accent6 3 3 2 2 4 4" xfId="12712"/>
    <cellStyle name="20% - Accent6 3 3 2 2 5" xfId="12713"/>
    <cellStyle name="20% - Accent6 3 3 2 2 5 2" xfId="12714"/>
    <cellStyle name="20% - Accent6 3 3 2 2 5 2 2" xfId="12715"/>
    <cellStyle name="20% - Accent6 3 3 2 2 5 3" xfId="12716"/>
    <cellStyle name="20% - Accent6 3 3 2 2 6" xfId="12717"/>
    <cellStyle name="20% - Accent6 3 3 2 2 6 2" xfId="12718"/>
    <cellStyle name="20% - Accent6 3 3 2 2 7" xfId="12719"/>
    <cellStyle name="20% - Accent6 3 3 2 2 7 2" xfId="12720"/>
    <cellStyle name="20% - Accent6 3 3 2 2 8" xfId="12721"/>
    <cellStyle name="20% - Accent6 3 3 2 3" xfId="12722"/>
    <cellStyle name="20% - Accent6 3 3 2 3 2" xfId="12723"/>
    <cellStyle name="20% - Accent6 3 3 2 3 2 2" xfId="12724"/>
    <cellStyle name="20% - Accent6 3 3 2 3 2 2 2" xfId="12725"/>
    <cellStyle name="20% - Accent6 3 3 2 3 2 2 2 2" xfId="12726"/>
    <cellStyle name="20% - Accent6 3 3 2 3 2 2 2 2 2" xfId="12727"/>
    <cellStyle name="20% - Accent6 3 3 2 3 2 2 2 3" xfId="12728"/>
    <cellStyle name="20% - Accent6 3 3 2 3 2 2 3" xfId="12729"/>
    <cellStyle name="20% - Accent6 3 3 2 3 2 2 3 2" xfId="12730"/>
    <cellStyle name="20% - Accent6 3 3 2 3 2 2 4" xfId="12731"/>
    <cellStyle name="20% - Accent6 3 3 2 3 2 3" xfId="12732"/>
    <cellStyle name="20% - Accent6 3 3 2 3 2 3 2" xfId="12733"/>
    <cellStyle name="20% - Accent6 3 3 2 3 2 3 2 2" xfId="12734"/>
    <cellStyle name="20% - Accent6 3 3 2 3 2 3 3" xfId="12735"/>
    <cellStyle name="20% - Accent6 3 3 2 3 2 4" xfId="12736"/>
    <cellStyle name="20% - Accent6 3 3 2 3 2 4 2" xfId="12737"/>
    <cellStyle name="20% - Accent6 3 3 2 3 2 5" xfId="12738"/>
    <cellStyle name="20% - Accent6 3 3 2 3 2 5 2" xfId="12739"/>
    <cellStyle name="20% - Accent6 3 3 2 3 2 6" xfId="12740"/>
    <cellStyle name="20% - Accent6 3 3 2 3 3" xfId="12741"/>
    <cellStyle name="20% - Accent6 3 3 2 3 3 2" xfId="12742"/>
    <cellStyle name="20% - Accent6 3 3 2 3 3 2 2" xfId="12743"/>
    <cellStyle name="20% - Accent6 3 3 2 3 3 2 2 2" xfId="12744"/>
    <cellStyle name="20% - Accent6 3 3 2 3 3 2 2 2 2" xfId="12745"/>
    <cellStyle name="20% - Accent6 3 3 2 3 3 2 2 3" xfId="12746"/>
    <cellStyle name="20% - Accent6 3 3 2 3 3 2 3" xfId="12747"/>
    <cellStyle name="20% - Accent6 3 3 2 3 3 2 3 2" xfId="12748"/>
    <cellStyle name="20% - Accent6 3 3 2 3 3 2 4" xfId="12749"/>
    <cellStyle name="20% - Accent6 3 3 2 3 3 3" xfId="12750"/>
    <cellStyle name="20% - Accent6 3 3 2 3 3 3 2" xfId="12751"/>
    <cellStyle name="20% - Accent6 3 3 2 3 3 3 2 2" xfId="12752"/>
    <cellStyle name="20% - Accent6 3 3 2 3 3 3 3" xfId="12753"/>
    <cellStyle name="20% - Accent6 3 3 2 3 3 4" xfId="12754"/>
    <cellStyle name="20% - Accent6 3 3 2 3 3 4 2" xfId="12755"/>
    <cellStyle name="20% - Accent6 3 3 2 3 3 5" xfId="12756"/>
    <cellStyle name="20% - Accent6 3 3 2 3 3 5 2" xfId="12757"/>
    <cellStyle name="20% - Accent6 3 3 2 3 3 6" xfId="12758"/>
    <cellStyle name="20% - Accent6 3 3 2 3 4" xfId="12759"/>
    <cellStyle name="20% - Accent6 3 3 2 3 4 2" xfId="12760"/>
    <cellStyle name="20% - Accent6 3 3 2 3 4 2 2" xfId="12761"/>
    <cellStyle name="20% - Accent6 3 3 2 3 4 2 2 2" xfId="12762"/>
    <cellStyle name="20% - Accent6 3 3 2 3 4 2 3" xfId="12763"/>
    <cellStyle name="20% - Accent6 3 3 2 3 4 3" xfId="12764"/>
    <cellStyle name="20% - Accent6 3 3 2 3 4 3 2" xfId="12765"/>
    <cellStyle name="20% - Accent6 3 3 2 3 4 4" xfId="12766"/>
    <cellStyle name="20% - Accent6 3 3 2 3 5" xfId="12767"/>
    <cellStyle name="20% - Accent6 3 3 2 3 5 2" xfId="12768"/>
    <cellStyle name="20% - Accent6 3 3 2 3 5 2 2" xfId="12769"/>
    <cellStyle name="20% - Accent6 3 3 2 3 5 3" xfId="12770"/>
    <cellStyle name="20% - Accent6 3 3 2 3 6" xfId="12771"/>
    <cellStyle name="20% - Accent6 3 3 2 3 6 2" xfId="12772"/>
    <cellStyle name="20% - Accent6 3 3 2 3 7" xfId="12773"/>
    <cellStyle name="20% - Accent6 3 3 2 3 7 2" xfId="12774"/>
    <cellStyle name="20% - Accent6 3 3 2 3 8" xfId="12775"/>
    <cellStyle name="20% - Accent6 3 3 2 4" xfId="12776"/>
    <cellStyle name="20% - Accent6 3 3 2 4 2" xfId="12777"/>
    <cellStyle name="20% - Accent6 3 3 2 4 2 2" xfId="12778"/>
    <cellStyle name="20% - Accent6 3 3 2 4 2 2 2" xfId="12779"/>
    <cellStyle name="20% - Accent6 3 3 2 4 2 2 2 2" xfId="12780"/>
    <cellStyle name="20% - Accent6 3 3 2 4 2 2 3" xfId="12781"/>
    <cellStyle name="20% - Accent6 3 3 2 4 2 3" xfId="12782"/>
    <cellStyle name="20% - Accent6 3 3 2 4 2 3 2" xfId="12783"/>
    <cellStyle name="20% - Accent6 3 3 2 4 2 4" xfId="12784"/>
    <cellStyle name="20% - Accent6 3 3 2 4 3" xfId="12785"/>
    <cellStyle name="20% - Accent6 3 3 2 4 3 2" xfId="12786"/>
    <cellStyle name="20% - Accent6 3 3 2 4 3 2 2" xfId="12787"/>
    <cellStyle name="20% - Accent6 3 3 2 4 3 3" xfId="12788"/>
    <cellStyle name="20% - Accent6 3 3 2 4 4" xfId="12789"/>
    <cellStyle name="20% - Accent6 3 3 2 4 4 2" xfId="12790"/>
    <cellStyle name="20% - Accent6 3 3 2 4 5" xfId="12791"/>
    <cellStyle name="20% - Accent6 3 3 2 4 5 2" xfId="12792"/>
    <cellStyle name="20% - Accent6 3 3 2 4 6" xfId="12793"/>
    <cellStyle name="20% - Accent6 3 3 2 5" xfId="12794"/>
    <cellStyle name="20% - Accent6 3 3 2 5 2" xfId="12795"/>
    <cellStyle name="20% - Accent6 3 3 2 5 2 2" xfId="12796"/>
    <cellStyle name="20% - Accent6 3 3 2 5 2 2 2" xfId="12797"/>
    <cellStyle name="20% - Accent6 3 3 2 5 2 2 2 2" xfId="12798"/>
    <cellStyle name="20% - Accent6 3 3 2 5 2 2 3" xfId="12799"/>
    <cellStyle name="20% - Accent6 3 3 2 5 2 3" xfId="12800"/>
    <cellStyle name="20% - Accent6 3 3 2 5 2 3 2" xfId="12801"/>
    <cellStyle name="20% - Accent6 3 3 2 5 2 4" xfId="12802"/>
    <cellStyle name="20% - Accent6 3 3 2 5 3" xfId="12803"/>
    <cellStyle name="20% - Accent6 3 3 2 5 3 2" xfId="12804"/>
    <cellStyle name="20% - Accent6 3 3 2 5 3 2 2" xfId="12805"/>
    <cellStyle name="20% - Accent6 3 3 2 5 3 3" xfId="12806"/>
    <cellStyle name="20% - Accent6 3 3 2 5 4" xfId="12807"/>
    <cellStyle name="20% - Accent6 3 3 2 5 4 2" xfId="12808"/>
    <cellStyle name="20% - Accent6 3 3 2 5 5" xfId="12809"/>
    <cellStyle name="20% - Accent6 3 3 2 5 5 2" xfId="12810"/>
    <cellStyle name="20% - Accent6 3 3 2 5 6" xfId="12811"/>
    <cellStyle name="20% - Accent6 3 3 2 6" xfId="12812"/>
    <cellStyle name="20% - Accent6 3 3 2 6 2" xfId="12813"/>
    <cellStyle name="20% - Accent6 3 3 2 6 2 2" xfId="12814"/>
    <cellStyle name="20% - Accent6 3 3 2 6 2 2 2" xfId="12815"/>
    <cellStyle name="20% - Accent6 3 3 2 6 2 2 2 2" xfId="12816"/>
    <cellStyle name="20% - Accent6 3 3 2 6 2 2 3" xfId="12817"/>
    <cellStyle name="20% - Accent6 3 3 2 6 2 3" xfId="12818"/>
    <cellStyle name="20% - Accent6 3 3 2 6 2 3 2" xfId="12819"/>
    <cellStyle name="20% - Accent6 3 3 2 6 2 4" xfId="12820"/>
    <cellStyle name="20% - Accent6 3 3 2 6 3" xfId="12821"/>
    <cellStyle name="20% - Accent6 3 3 2 6 3 2" xfId="12822"/>
    <cellStyle name="20% - Accent6 3 3 2 6 3 2 2" xfId="12823"/>
    <cellStyle name="20% - Accent6 3 3 2 6 3 3" xfId="12824"/>
    <cellStyle name="20% - Accent6 3 3 2 6 4" xfId="12825"/>
    <cellStyle name="20% - Accent6 3 3 2 6 4 2" xfId="12826"/>
    <cellStyle name="20% - Accent6 3 3 2 6 5" xfId="12827"/>
    <cellStyle name="20% - Accent6 3 3 2 6 5 2" xfId="12828"/>
    <cellStyle name="20% - Accent6 3 3 2 6 6" xfId="12829"/>
    <cellStyle name="20% - Accent6 3 3 2 7" xfId="12830"/>
    <cellStyle name="20% - Accent6 3 3 2 7 2" xfId="12831"/>
    <cellStyle name="20% - Accent6 3 3 2 7 2 2" xfId="12832"/>
    <cellStyle name="20% - Accent6 3 3 2 7 2 2 2" xfId="12833"/>
    <cellStyle name="20% - Accent6 3 3 2 7 2 3" xfId="12834"/>
    <cellStyle name="20% - Accent6 3 3 2 7 3" xfId="12835"/>
    <cellStyle name="20% - Accent6 3 3 2 7 3 2" xfId="12836"/>
    <cellStyle name="20% - Accent6 3 3 2 7 4" xfId="12837"/>
    <cellStyle name="20% - Accent6 3 3 2 8" xfId="12838"/>
    <cellStyle name="20% - Accent6 3 3 2 8 2" xfId="12839"/>
    <cellStyle name="20% - Accent6 3 3 2 8 2 2" xfId="12840"/>
    <cellStyle name="20% - Accent6 3 3 2 8 3" xfId="12841"/>
    <cellStyle name="20% - Accent6 3 3 2 9" xfId="12842"/>
    <cellStyle name="20% - Accent6 3 3 2 9 2" xfId="12843"/>
    <cellStyle name="20% - Accent6 3 3 3" xfId="12844"/>
    <cellStyle name="20% - Accent6 3 3 3 10" xfId="12845"/>
    <cellStyle name="20% - Accent6 3 3 3 10 2" xfId="12846"/>
    <cellStyle name="20% - Accent6 3 3 3 11" xfId="12847"/>
    <cellStyle name="20% - Accent6 3 3 3 2" xfId="12848"/>
    <cellStyle name="20% - Accent6 3 3 3 2 2" xfId="12849"/>
    <cellStyle name="20% - Accent6 3 3 3 2 2 2" xfId="12850"/>
    <cellStyle name="20% - Accent6 3 3 3 2 2 2 2" xfId="12851"/>
    <cellStyle name="20% - Accent6 3 3 3 2 2 2 2 2" xfId="12852"/>
    <cellStyle name="20% - Accent6 3 3 3 2 2 2 2 2 2" xfId="12853"/>
    <cellStyle name="20% - Accent6 3 3 3 2 2 2 2 3" xfId="12854"/>
    <cellStyle name="20% - Accent6 3 3 3 2 2 2 3" xfId="12855"/>
    <cellStyle name="20% - Accent6 3 3 3 2 2 2 3 2" xfId="12856"/>
    <cellStyle name="20% - Accent6 3 3 3 2 2 2 4" xfId="12857"/>
    <cellStyle name="20% - Accent6 3 3 3 2 2 3" xfId="12858"/>
    <cellStyle name="20% - Accent6 3 3 3 2 2 3 2" xfId="12859"/>
    <cellStyle name="20% - Accent6 3 3 3 2 2 3 2 2" xfId="12860"/>
    <cellStyle name="20% - Accent6 3 3 3 2 2 3 3" xfId="12861"/>
    <cellStyle name="20% - Accent6 3 3 3 2 2 4" xfId="12862"/>
    <cellStyle name="20% - Accent6 3 3 3 2 2 4 2" xfId="12863"/>
    <cellStyle name="20% - Accent6 3 3 3 2 2 5" xfId="12864"/>
    <cellStyle name="20% - Accent6 3 3 3 2 2 5 2" xfId="12865"/>
    <cellStyle name="20% - Accent6 3 3 3 2 2 6" xfId="12866"/>
    <cellStyle name="20% - Accent6 3 3 3 2 3" xfId="12867"/>
    <cellStyle name="20% - Accent6 3 3 3 2 3 2" xfId="12868"/>
    <cellStyle name="20% - Accent6 3 3 3 2 3 2 2" xfId="12869"/>
    <cellStyle name="20% - Accent6 3 3 3 2 3 2 2 2" xfId="12870"/>
    <cellStyle name="20% - Accent6 3 3 3 2 3 2 2 2 2" xfId="12871"/>
    <cellStyle name="20% - Accent6 3 3 3 2 3 2 2 3" xfId="12872"/>
    <cellStyle name="20% - Accent6 3 3 3 2 3 2 3" xfId="12873"/>
    <cellStyle name="20% - Accent6 3 3 3 2 3 2 3 2" xfId="12874"/>
    <cellStyle name="20% - Accent6 3 3 3 2 3 2 4" xfId="12875"/>
    <cellStyle name="20% - Accent6 3 3 3 2 3 3" xfId="12876"/>
    <cellStyle name="20% - Accent6 3 3 3 2 3 3 2" xfId="12877"/>
    <cellStyle name="20% - Accent6 3 3 3 2 3 3 2 2" xfId="12878"/>
    <cellStyle name="20% - Accent6 3 3 3 2 3 3 3" xfId="12879"/>
    <cellStyle name="20% - Accent6 3 3 3 2 3 4" xfId="12880"/>
    <cellStyle name="20% - Accent6 3 3 3 2 3 4 2" xfId="12881"/>
    <cellStyle name="20% - Accent6 3 3 3 2 3 5" xfId="12882"/>
    <cellStyle name="20% - Accent6 3 3 3 2 3 5 2" xfId="12883"/>
    <cellStyle name="20% - Accent6 3 3 3 2 3 6" xfId="12884"/>
    <cellStyle name="20% - Accent6 3 3 3 2 4" xfId="12885"/>
    <cellStyle name="20% - Accent6 3 3 3 2 4 2" xfId="12886"/>
    <cellStyle name="20% - Accent6 3 3 3 2 4 2 2" xfId="12887"/>
    <cellStyle name="20% - Accent6 3 3 3 2 4 2 2 2" xfId="12888"/>
    <cellStyle name="20% - Accent6 3 3 3 2 4 2 3" xfId="12889"/>
    <cellStyle name="20% - Accent6 3 3 3 2 4 3" xfId="12890"/>
    <cellStyle name="20% - Accent6 3 3 3 2 4 3 2" xfId="12891"/>
    <cellStyle name="20% - Accent6 3 3 3 2 4 4" xfId="12892"/>
    <cellStyle name="20% - Accent6 3 3 3 2 5" xfId="12893"/>
    <cellStyle name="20% - Accent6 3 3 3 2 5 2" xfId="12894"/>
    <cellStyle name="20% - Accent6 3 3 3 2 5 2 2" xfId="12895"/>
    <cellStyle name="20% - Accent6 3 3 3 2 5 3" xfId="12896"/>
    <cellStyle name="20% - Accent6 3 3 3 2 6" xfId="12897"/>
    <cellStyle name="20% - Accent6 3 3 3 2 6 2" xfId="12898"/>
    <cellStyle name="20% - Accent6 3 3 3 2 7" xfId="12899"/>
    <cellStyle name="20% - Accent6 3 3 3 2 7 2" xfId="12900"/>
    <cellStyle name="20% - Accent6 3 3 3 2 8" xfId="12901"/>
    <cellStyle name="20% - Accent6 3 3 3 3" xfId="12902"/>
    <cellStyle name="20% - Accent6 3 3 3 3 2" xfId="12903"/>
    <cellStyle name="20% - Accent6 3 3 3 3 2 2" xfId="12904"/>
    <cellStyle name="20% - Accent6 3 3 3 3 2 2 2" xfId="12905"/>
    <cellStyle name="20% - Accent6 3 3 3 3 2 2 2 2" xfId="12906"/>
    <cellStyle name="20% - Accent6 3 3 3 3 2 2 2 2 2" xfId="12907"/>
    <cellStyle name="20% - Accent6 3 3 3 3 2 2 2 3" xfId="12908"/>
    <cellStyle name="20% - Accent6 3 3 3 3 2 2 3" xfId="12909"/>
    <cellStyle name="20% - Accent6 3 3 3 3 2 2 3 2" xfId="12910"/>
    <cellStyle name="20% - Accent6 3 3 3 3 2 2 4" xfId="12911"/>
    <cellStyle name="20% - Accent6 3 3 3 3 2 3" xfId="12912"/>
    <cellStyle name="20% - Accent6 3 3 3 3 2 3 2" xfId="12913"/>
    <cellStyle name="20% - Accent6 3 3 3 3 2 3 2 2" xfId="12914"/>
    <cellStyle name="20% - Accent6 3 3 3 3 2 3 3" xfId="12915"/>
    <cellStyle name="20% - Accent6 3 3 3 3 2 4" xfId="12916"/>
    <cellStyle name="20% - Accent6 3 3 3 3 2 4 2" xfId="12917"/>
    <cellStyle name="20% - Accent6 3 3 3 3 2 5" xfId="12918"/>
    <cellStyle name="20% - Accent6 3 3 3 3 2 5 2" xfId="12919"/>
    <cellStyle name="20% - Accent6 3 3 3 3 2 6" xfId="12920"/>
    <cellStyle name="20% - Accent6 3 3 3 3 3" xfId="12921"/>
    <cellStyle name="20% - Accent6 3 3 3 3 3 2" xfId="12922"/>
    <cellStyle name="20% - Accent6 3 3 3 3 3 2 2" xfId="12923"/>
    <cellStyle name="20% - Accent6 3 3 3 3 3 2 2 2" xfId="12924"/>
    <cellStyle name="20% - Accent6 3 3 3 3 3 2 2 2 2" xfId="12925"/>
    <cellStyle name="20% - Accent6 3 3 3 3 3 2 2 3" xfId="12926"/>
    <cellStyle name="20% - Accent6 3 3 3 3 3 2 3" xfId="12927"/>
    <cellStyle name="20% - Accent6 3 3 3 3 3 2 3 2" xfId="12928"/>
    <cellStyle name="20% - Accent6 3 3 3 3 3 2 4" xfId="12929"/>
    <cellStyle name="20% - Accent6 3 3 3 3 3 3" xfId="12930"/>
    <cellStyle name="20% - Accent6 3 3 3 3 3 3 2" xfId="12931"/>
    <cellStyle name="20% - Accent6 3 3 3 3 3 3 2 2" xfId="12932"/>
    <cellStyle name="20% - Accent6 3 3 3 3 3 3 3" xfId="12933"/>
    <cellStyle name="20% - Accent6 3 3 3 3 3 4" xfId="12934"/>
    <cellStyle name="20% - Accent6 3 3 3 3 3 4 2" xfId="12935"/>
    <cellStyle name="20% - Accent6 3 3 3 3 3 5" xfId="12936"/>
    <cellStyle name="20% - Accent6 3 3 3 3 3 5 2" xfId="12937"/>
    <cellStyle name="20% - Accent6 3 3 3 3 3 6" xfId="12938"/>
    <cellStyle name="20% - Accent6 3 3 3 3 4" xfId="12939"/>
    <cellStyle name="20% - Accent6 3 3 3 3 4 2" xfId="12940"/>
    <cellStyle name="20% - Accent6 3 3 3 3 4 2 2" xfId="12941"/>
    <cellStyle name="20% - Accent6 3 3 3 3 4 2 2 2" xfId="12942"/>
    <cellStyle name="20% - Accent6 3 3 3 3 4 2 3" xfId="12943"/>
    <cellStyle name="20% - Accent6 3 3 3 3 4 3" xfId="12944"/>
    <cellStyle name="20% - Accent6 3 3 3 3 4 3 2" xfId="12945"/>
    <cellStyle name="20% - Accent6 3 3 3 3 4 4" xfId="12946"/>
    <cellStyle name="20% - Accent6 3 3 3 3 5" xfId="12947"/>
    <cellStyle name="20% - Accent6 3 3 3 3 5 2" xfId="12948"/>
    <cellStyle name="20% - Accent6 3 3 3 3 5 2 2" xfId="12949"/>
    <cellStyle name="20% - Accent6 3 3 3 3 5 3" xfId="12950"/>
    <cellStyle name="20% - Accent6 3 3 3 3 6" xfId="12951"/>
    <cellStyle name="20% - Accent6 3 3 3 3 6 2" xfId="12952"/>
    <cellStyle name="20% - Accent6 3 3 3 3 7" xfId="12953"/>
    <cellStyle name="20% - Accent6 3 3 3 3 7 2" xfId="12954"/>
    <cellStyle name="20% - Accent6 3 3 3 3 8" xfId="12955"/>
    <cellStyle name="20% - Accent6 3 3 3 4" xfId="12956"/>
    <cellStyle name="20% - Accent6 3 3 3 4 2" xfId="12957"/>
    <cellStyle name="20% - Accent6 3 3 3 4 2 2" xfId="12958"/>
    <cellStyle name="20% - Accent6 3 3 3 4 2 2 2" xfId="12959"/>
    <cellStyle name="20% - Accent6 3 3 3 4 2 2 2 2" xfId="12960"/>
    <cellStyle name="20% - Accent6 3 3 3 4 2 2 3" xfId="12961"/>
    <cellStyle name="20% - Accent6 3 3 3 4 2 3" xfId="12962"/>
    <cellStyle name="20% - Accent6 3 3 3 4 2 3 2" xfId="12963"/>
    <cellStyle name="20% - Accent6 3 3 3 4 2 4" xfId="12964"/>
    <cellStyle name="20% - Accent6 3 3 3 4 3" xfId="12965"/>
    <cellStyle name="20% - Accent6 3 3 3 4 3 2" xfId="12966"/>
    <cellStyle name="20% - Accent6 3 3 3 4 3 2 2" xfId="12967"/>
    <cellStyle name="20% - Accent6 3 3 3 4 3 3" xfId="12968"/>
    <cellStyle name="20% - Accent6 3 3 3 4 4" xfId="12969"/>
    <cellStyle name="20% - Accent6 3 3 3 4 4 2" xfId="12970"/>
    <cellStyle name="20% - Accent6 3 3 3 4 5" xfId="12971"/>
    <cellStyle name="20% - Accent6 3 3 3 4 5 2" xfId="12972"/>
    <cellStyle name="20% - Accent6 3 3 3 4 6" xfId="12973"/>
    <cellStyle name="20% - Accent6 3 3 3 5" xfId="12974"/>
    <cellStyle name="20% - Accent6 3 3 3 5 2" xfId="12975"/>
    <cellStyle name="20% - Accent6 3 3 3 5 2 2" xfId="12976"/>
    <cellStyle name="20% - Accent6 3 3 3 5 2 2 2" xfId="12977"/>
    <cellStyle name="20% - Accent6 3 3 3 5 2 2 2 2" xfId="12978"/>
    <cellStyle name="20% - Accent6 3 3 3 5 2 2 3" xfId="12979"/>
    <cellStyle name="20% - Accent6 3 3 3 5 2 3" xfId="12980"/>
    <cellStyle name="20% - Accent6 3 3 3 5 2 3 2" xfId="12981"/>
    <cellStyle name="20% - Accent6 3 3 3 5 2 4" xfId="12982"/>
    <cellStyle name="20% - Accent6 3 3 3 5 3" xfId="12983"/>
    <cellStyle name="20% - Accent6 3 3 3 5 3 2" xfId="12984"/>
    <cellStyle name="20% - Accent6 3 3 3 5 3 2 2" xfId="12985"/>
    <cellStyle name="20% - Accent6 3 3 3 5 3 3" xfId="12986"/>
    <cellStyle name="20% - Accent6 3 3 3 5 4" xfId="12987"/>
    <cellStyle name="20% - Accent6 3 3 3 5 4 2" xfId="12988"/>
    <cellStyle name="20% - Accent6 3 3 3 5 5" xfId="12989"/>
    <cellStyle name="20% - Accent6 3 3 3 5 5 2" xfId="12990"/>
    <cellStyle name="20% - Accent6 3 3 3 5 6" xfId="12991"/>
    <cellStyle name="20% - Accent6 3 3 3 6" xfId="12992"/>
    <cellStyle name="20% - Accent6 3 3 3 6 2" xfId="12993"/>
    <cellStyle name="20% - Accent6 3 3 3 6 2 2" xfId="12994"/>
    <cellStyle name="20% - Accent6 3 3 3 6 2 2 2" xfId="12995"/>
    <cellStyle name="20% - Accent6 3 3 3 6 2 2 2 2" xfId="12996"/>
    <cellStyle name="20% - Accent6 3 3 3 6 2 2 3" xfId="12997"/>
    <cellStyle name="20% - Accent6 3 3 3 6 2 3" xfId="12998"/>
    <cellStyle name="20% - Accent6 3 3 3 6 2 3 2" xfId="12999"/>
    <cellStyle name="20% - Accent6 3 3 3 6 2 4" xfId="13000"/>
    <cellStyle name="20% - Accent6 3 3 3 6 3" xfId="13001"/>
    <cellStyle name="20% - Accent6 3 3 3 6 3 2" xfId="13002"/>
    <cellStyle name="20% - Accent6 3 3 3 6 3 2 2" xfId="13003"/>
    <cellStyle name="20% - Accent6 3 3 3 6 3 3" xfId="13004"/>
    <cellStyle name="20% - Accent6 3 3 3 6 4" xfId="13005"/>
    <cellStyle name="20% - Accent6 3 3 3 6 4 2" xfId="13006"/>
    <cellStyle name="20% - Accent6 3 3 3 6 5" xfId="13007"/>
    <cellStyle name="20% - Accent6 3 3 3 6 5 2" xfId="13008"/>
    <cellStyle name="20% - Accent6 3 3 3 6 6" xfId="13009"/>
    <cellStyle name="20% - Accent6 3 3 3 7" xfId="13010"/>
    <cellStyle name="20% - Accent6 3 3 3 7 2" xfId="13011"/>
    <cellStyle name="20% - Accent6 3 3 3 7 2 2" xfId="13012"/>
    <cellStyle name="20% - Accent6 3 3 3 7 2 2 2" xfId="13013"/>
    <cellStyle name="20% - Accent6 3 3 3 7 2 3" xfId="13014"/>
    <cellStyle name="20% - Accent6 3 3 3 7 3" xfId="13015"/>
    <cellStyle name="20% - Accent6 3 3 3 7 3 2" xfId="13016"/>
    <cellStyle name="20% - Accent6 3 3 3 7 4" xfId="13017"/>
    <cellStyle name="20% - Accent6 3 3 3 8" xfId="13018"/>
    <cellStyle name="20% - Accent6 3 3 3 8 2" xfId="13019"/>
    <cellStyle name="20% - Accent6 3 3 3 8 2 2" xfId="13020"/>
    <cellStyle name="20% - Accent6 3 3 3 8 3" xfId="13021"/>
    <cellStyle name="20% - Accent6 3 3 3 9" xfId="13022"/>
    <cellStyle name="20% - Accent6 3 3 3 9 2" xfId="13023"/>
    <cellStyle name="20% - Accent6 3 3 4" xfId="13024"/>
    <cellStyle name="20% - Accent6 3 3 4 2" xfId="13025"/>
    <cellStyle name="20% - Accent6 3 3 4 2 2" xfId="13026"/>
    <cellStyle name="20% - Accent6 3 3 4 2 2 2" xfId="13027"/>
    <cellStyle name="20% - Accent6 3 3 4 2 2 2 2" xfId="13028"/>
    <cellStyle name="20% - Accent6 3 3 4 2 2 2 2 2" xfId="13029"/>
    <cellStyle name="20% - Accent6 3 3 4 2 2 2 3" xfId="13030"/>
    <cellStyle name="20% - Accent6 3 3 4 2 2 3" xfId="13031"/>
    <cellStyle name="20% - Accent6 3 3 4 2 2 3 2" xfId="13032"/>
    <cellStyle name="20% - Accent6 3 3 4 2 2 4" xfId="13033"/>
    <cellStyle name="20% - Accent6 3 3 4 2 3" xfId="13034"/>
    <cellStyle name="20% - Accent6 3 3 4 2 3 2" xfId="13035"/>
    <cellStyle name="20% - Accent6 3 3 4 2 3 2 2" xfId="13036"/>
    <cellStyle name="20% - Accent6 3 3 4 2 3 3" xfId="13037"/>
    <cellStyle name="20% - Accent6 3 3 4 2 4" xfId="13038"/>
    <cellStyle name="20% - Accent6 3 3 4 2 4 2" xfId="13039"/>
    <cellStyle name="20% - Accent6 3 3 4 2 5" xfId="13040"/>
    <cellStyle name="20% - Accent6 3 3 4 2 5 2" xfId="13041"/>
    <cellStyle name="20% - Accent6 3 3 4 2 6" xfId="13042"/>
    <cellStyle name="20% - Accent6 3 3 4 3" xfId="13043"/>
    <cellStyle name="20% - Accent6 3 3 4 3 2" xfId="13044"/>
    <cellStyle name="20% - Accent6 3 3 4 3 2 2" xfId="13045"/>
    <cellStyle name="20% - Accent6 3 3 4 3 2 2 2" xfId="13046"/>
    <cellStyle name="20% - Accent6 3 3 4 3 2 2 2 2" xfId="13047"/>
    <cellStyle name="20% - Accent6 3 3 4 3 2 2 3" xfId="13048"/>
    <cellStyle name="20% - Accent6 3 3 4 3 2 3" xfId="13049"/>
    <cellStyle name="20% - Accent6 3 3 4 3 2 3 2" xfId="13050"/>
    <cellStyle name="20% - Accent6 3 3 4 3 2 4" xfId="13051"/>
    <cellStyle name="20% - Accent6 3 3 4 3 3" xfId="13052"/>
    <cellStyle name="20% - Accent6 3 3 4 3 3 2" xfId="13053"/>
    <cellStyle name="20% - Accent6 3 3 4 3 3 2 2" xfId="13054"/>
    <cellStyle name="20% - Accent6 3 3 4 3 3 3" xfId="13055"/>
    <cellStyle name="20% - Accent6 3 3 4 3 4" xfId="13056"/>
    <cellStyle name="20% - Accent6 3 3 4 3 4 2" xfId="13057"/>
    <cellStyle name="20% - Accent6 3 3 4 3 5" xfId="13058"/>
    <cellStyle name="20% - Accent6 3 3 4 3 5 2" xfId="13059"/>
    <cellStyle name="20% - Accent6 3 3 4 3 6" xfId="13060"/>
    <cellStyle name="20% - Accent6 3 3 4 4" xfId="13061"/>
    <cellStyle name="20% - Accent6 3 3 4 4 2" xfId="13062"/>
    <cellStyle name="20% - Accent6 3 3 4 4 2 2" xfId="13063"/>
    <cellStyle name="20% - Accent6 3 3 4 4 2 2 2" xfId="13064"/>
    <cellStyle name="20% - Accent6 3 3 4 4 2 3" xfId="13065"/>
    <cellStyle name="20% - Accent6 3 3 4 4 3" xfId="13066"/>
    <cellStyle name="20% - Accent6 3 3 4 4 3 2" xfId="13067"/>
    <cellStyle name="20% - Accent6 3 3 4 4 4" xfId="13068"/>
    <cellStyle name="20% - Accent6 3 3 4 5" xfId="13069"/>
    <cellStyle name="20% - Accent6 3 3 4 5 2" xfId="13070"/>
    <cellStyle name="20% - Accent6 3 3 4 5 2 2" xfId="13071"/>
    <cellStyle name="20% - Accent6 3 3 4 5 3" xfId="13072"/>
    <cellStyle name="20% - Accent6 3 3 4 6" xfId="13073"/>
    <cellStyle name="20% - Accent6 3 3 4 6 2" xfId="13074"/>
    <cellStyle name="20% - Accent6 3 3 4 7" xfId="13075"/>
    <cellStyle name="20% - Accent6 3 3 4 7 2" xfId="13076"/>
    <cellStyle name="20% - Accent6 3 3 4 8" xfId="13077"/>
    <cellStyle name="20% - Accent6 3 3 5" xfId="13078"/>
    <cellStyle name="20% - Accent6 3 3 5 2" xfId="13079"/>
    <cellStyle name="20% - Accent6 3 3 5 2 2" xfId="13080"/>
    <cellStyle name="20% - Accent6 3 3 5 2 2 2" xfId="13081"/>
    <cellStyle name="20% - Accent6 3 3 5 2 2 2 2" xfId="13082"/>
    <cellStyle name="20% - Accent6 3 3 5 2 2 2 2 2" xfId="13083"/>
    <cellStyle name="20% - Accent6 3 3 5 2 2 2 3" xfId="13084"/>
    <cellStyle name="20% - Accent6 3 3 5 2 2 3" xfId="13085"/>
    <cellStyle name="20% - Accent6 3 3 5 2 2 3 2" xfId="13086"/>
    <cellStyle name="20% - Accent6 3 3 5 2 2 4" xfId="13087"/>
    <cellStyle name="20% - Accent6 3 3 5 2 3" xfId="13088"/>
    <cellStyle name="20% - Accent6 3 3 5 2 3 2" xfId="13089"/>
    <cellStyle name="20% - Accent6 3 3 5 2 3 2 2" xfId="13090"/>
    <cellStyle name="20% - Accent6 3 3 5 2 3 3" xfId="13091"/>
    <cellStyle name="20% - Accent6 3 3 5 2 4" xfId="13092"/>
    <cellStyle name="20% - Accent6 3 3 5 2 4 2" xfId="13093"/>
    <cellStyle name="20% - Accent6 3 3 5 2 5" xfId="13094"/>
    <cellStyle name="20% - Accent6 3 3 5 2 5 2" xfId="13095"/>
    <cellStyle name="20% - Accent6 3 3 5 2 6" xfId="13096"/>
    <cellStyle name="20% - Accent6 3 3 5 3" xfId="13097"/>
    <cellStyle name="20% - Accent6 3 3 5 3 2" xfId="13098"/>
    <cellStyle name="20% - Accent6 3 3 5 3 2 2" xfId="13099"/>
    <cellStyle name="20% - Accent6 3 3 5 3 2 2 2" xfId="13100"/>
    <cellStyle name="20% - Accent6 3 3 5 3 2 2 2 2" xfId="13101"/>
    <cellStyle name="20% - Accent6 3 3 5 3 2 2 3" xfId="13102"/>
    <cellStyle name="20% - Accent6 3 3 5 3 2 3" xfId="13103"/>
    <cellStyle name="20% - Accent6 3 3 5 3 2 3 2" xfId="13104"/>
    <cellStyle name="20% - Accent6 3 3 5 3 2 4" xfId="13105"/>
    <cellStyle name="20% - Accent6 3 3 5 3 3" xfId="13106"/>
    <cellStyle name="20% - Accent6 3 3 5 3 3 2" xfId="13107"/>
    <cellStyle name="20% - Accent6 3 3 5 3 3 2 2" xfId="13108"/>
    <cellStyle name="20% - Accent6 3 3 5 3 3 3" xfId="13109"/>
    <cellStyle name="20% - Accent6 3 3 5 3 4" xfId="13110"/>
    <cellStyle name="20% - Accent6 3 3 5 3 4 2" xfId="13111"/>
    <cellStyle name="20% - Accent6 3 3 5 3 5" xfId="13112"/>
    <cellStyle name="20% - Accent6 3 3 5 3 5 2" xfId="13113"/>
    <cellStyle name="20% - Accent6 3 3 5 3 6" xfId="13114"/>
    <cellStyle name="20% - Accent6 3 3 5 4" xfId="13115"/>
    <cellStyle name="20% - Accent6 3 3 5 4 2" xfId="13116"/>
    <cellStyle name="20% - Accent6 3 3 5 4 2 2" xfId="13117"/>
    <cellStyle name="20% - Accent6 3 3 5 4 2 2 2" xfId="13118"/>
    <cellStyle name="20% - Accent6 3 3 5 4 2 3" xfId="13119"/>
    <cellStyle name="20% - Accent6 3 3 5 4 3" xfId="13120"/>
    <cellStyle name="20% - Accent6 3 3 5 4 3 2" xfId="13121"/>
    <cellStyle name="20% - Accent6 3 3 5 4 4" xfId="13122"/>
    <cellStyle name="20% - Accent6 3 3 5 5" xfId="13123"/>
    <cellStyle name="20% - Accent6 3 3 5 5 2" xfId="13124"/>
    <cellStyle name="20% - Accent6 3 3 5 5 2 2" xfId="13125"/>
    <cellStyle name="20% - Accent6 3 3 5 5 3" xfId="13126"/>
    <cellStyle name="20% - Accent6 3 3 5 6" xfId="13127"/>
    <cellStyle name="20% - Accent6 3 3 5 6 2" xfId="13128"/>
    <cellStyle name="20% - Accent6 3 3 5 7" xfId="13129"/>
    <cellStyle name="20% - Accent6 3 3 5 7 2" xfId="13130"/>
    <cellStyle name="20% - Accent6 3 3 5 8" xfId="13131"/>
    <cellStyle name="20% - Accent6 3 3 6" xfId="13132"/>
    <cellStyle name="20% - Accent6 3 3 6 2" xfId="13133"/>
    <cellStyle name="20% - Accent6 3 3 6 2 2" xfId="13134"/>
    <cellStyle name="20% - Accent6 3 3 6 2 2 2" xfId="13135"/>
    <cellStyle name="20% - Accent6 3 3 6 2 2 2 2" xfId="13136"/>
    <cellStyle name="20% - Accent6 3 3 6 2 2 3" xfId="13137"/>
    <cellStyle name="20% - Accent6 3 3 6 2 3" xfId="13138"/>
    <cellStyle name="20% - Accent6 3 3 6 2 3 2" xfId="13139"/>
    <cellStyle name="20% - Accent6 3 3 6 2 4" xfId="13140"/>
    <cellStyle name="20% - Accent6 3 3 6 3" xfId="13141"/>
    <cellStyle name="20% - Accent6 3 3 6 3 2" xfId="13142"/>
    <cellStyle name="20% - Accent6 3 3 6 3 2 2" xfId="13143"/>
    <cellStyle name="20% - Accent6 3 3 6 3 3" xfId="13144"/>
    <cellStyle name="20% - Accent6 3 3 6 4" xfId="13145"/>
    <cellStyle name="20% - Accent6 3 3 6 4 2" xfId="13146"/>
    <cellStyle name="20% - Accent6 3 3 6 5" xfId="13147"/>
    <cellStyle name="20% - Accent6 3 3 6 5 2" xfId="13148"/>
    <cellStyle name="20% - Accent6 3 3 6 6" xfId="13149"/>
    <cellStyle name="20% - Accent6 3 3 7" xfId="13150"/>
    <cellStyle name="20% - Accent6 3 3 7 2" xfId="13151"/>
    <cellStyle name="20% - Accent6 3 3 7 2 2" xfId="13152"/>
    <cellStyle name="20% - Accent6 3 3 7 2 2 2" xfId="13153"/>
    <cellStyle name="20% - Accent6 3 3 7 2 2 2 2" xfId="13154"/>
    <cellStyle name="20% - Accent6 3 3 7 2 2 3" xfId="13155"/>
    <cellStyle name="20% - Accent6 3 3 7 2 3" xfId="13156"/>
    <cellStyle name="20% - Accent6 3 3 7 2 3 2" xfId="13157"/>
    <cellStyle name="20% - Accent6 3 3 7 2 4" xfId="13158"/>
    <cellStyle name="20% - Accent6 3 3 7 3" xfId="13159"/>
    <cellStyle name="20% - Accent6 3 3 7 3 2" xfId="13160"/>
    <cellStyle name="20% - Accent6 3 3 7 3 2 2" xfId="13161"/>
    <cellStyle name="20% - Accent6 3 3 7 3 3" xfId="13162"/>
    <cellStyle name="20% - Accent6 3 3 7 4" xfId="13163"/>
    <cellStyle name="20% - Accent6 3 3 7 4 2" xfId="13164"/>
    <cellStyle name="20% - Accent6 3 3 7 5" xfId="13165"/>
    <cellStyle name="20% - Accent6 3 3 7 5 2" xfId="13166"/>
    <cellStyle name="20% - Accent6 3 3 7 6" xfId="13167"/>
    <cellStyle name="20% - Accent6 3 3 8" xfId="13168"/>
    <cellStyle name="20% - Accent6 3 3 8 2" xfId="13169"/>
    <cellStyle name="20% - Accent6 3 3 8 2 2" xfId="13170"/>
    <cellStyle name="20% - Accent6 3 3 8 2 2 2" xfId="13171"/>
    <cellStyle name="20% - Accent6 3 3 8 2 2 2 2" xfId="13172"/>
    <cellStyle name="20% - Accent6 3 3 8 2 2 3" xfId="13173"/>
    <cellStyle name="20% - Accent6 3 3 8 2 3" xfId="13174"/>
    <cellStyle name="20% - Accent6 3 3 8 2 3 2" xfId="13175"/>
    <cellStyle name="20% - Accent6 3 3 8 2 4" xfId="13176"/>
    <cellStyle name="20% - Accent6 3 3 8 3" xfId="13177"/>
    <cellStyle name="20% - Accent6 3 3 8 3 2" xfId="13178"/>
    <cellStyle name="20% - Accent6 3 3 8 3 2 2" xfId="13179"/>
    <cellStyle name="20% - Accent6 3 3 8 3 3" xfId="13180"/>
    <cellStyle name="20% - Accent6 3 3 8 4" xfId="13181"/>
    <cellStyle name="20% - Accent6 3 3 8 4 2" xfId="13182"/>
    <cellStyle name="20% - Accent6 3 3 8 5" xfId="13183"/>
    <cellStyle name="20% - Accent6 3 3 8 5 2" xfId="13184"/>
    <cellStyle name="20% - Accent6 3 3 8 6" xfId="13185"/>
    <cellStyle name="20% - Accent6 3 3 9" xfId="13186"/>
    <cellStyle name="20% - Accent6 3 3 9 2" xfId="13187"/>
    <cellStyle name="20% - Accent6 3 3 9 2 2" xfId="13188"/>
    <cellStyle name="20% - Accent6 3 3 9 2 2 2" xfId="13189"/>
    <cellStyle name="20% - Accent6 3 3 9 2 2 2 2" xfId="13190"/>
    <cellStyle name="20% - Accent6 3 3 9 2 2 3" xfId="13191"/>
    <cellStyle name="20% - Accent6 3 3 9 2 3" xfId="13192"/>
    <cellStyle name="20% - Accent6 3 3 9 2 3 2" xfId="13193"/>
    <cellStyle name="20% - Accent6 3 3 9 2 4" xfId="13194"/>
    <cellStyle name="20% - Accent6 3 3 9 3" xfId="13195"/>
    <cellStyle name="20% - Accent6 3 3 9 3 2" xfId="13196"/>
    <cellStyle name="20% - Accent6 3 3 9 3 2 2" xfId="13197"/>
    <cellStyle name="20% - Accent6 3 3 9 3 3" xfId="13198"/>
    <cellStyle name="20% - Accent6 3 3 9 4" xfId="13199"/>
    <cellStyle name="20% - Accent6 3 3 9 4 2" xfId="13200"/>
    <cellStyle name="20% - Accent6 3 3 9 5" xfId="13201"/>
    <cellStyle name="20% - Accent6 3 3 9 5 2" xfId="13202"/>
    <cellStyle name="20% - Accent6 3 3 9 6" xfId="13203"/>
    <cellStyle name="20% - Accent6 3 4" xfId="13204"/>
    <cellStyle name="20% - Accent6 3 4 10" xfId="13205"/>
    <cellStyle name="20% - Accent6 3 4 10 2" xfId="13206"/>
    <cellStyle name="20% - Accent6 3 4 11" xfId="13207"/>
    <cellStyle name="20% - Accent6 3 4 2" xfId="13208"/>
    <cellStyle name="20% - Accent6 3 4 2 2" xfId="13209"/>
    <cellStyle name="20% - Accent6 3 4 2 2 2" xfId="13210"/>
    <cellStyle name="20% - Accent6 3 4 2 2 2 2" xfId="13211"/>
    <cellStyle name="20% - Accent6 3 4 2 2 2 2 2" xfId="13212"/>
    <cellStyle name="20% - Accent6 3 4 2 2 2 2 2 2" xfId="13213"/>
    <cellStyle name="20% - Accent6 3 4 2 2 2 2 3" xfId="13214"/>
    <cellStyle name="20% - Accent6 3 4 2 2 2 3" xfId="13215"/>
    <cellStyle name="20% - Accent6 3 4 2 2 2 3 2" xfId="13216"/>
    <cellStyle name="20% - Accent6 3 4 2 2 2 4" xfId="13217"/>
    <cellStyle name="20% - Accent6 3 4 2 2 3" xfId="13218"/>
    <cellStyle name="20% - Accent6 3 4 2 2 3 2" xfId="13219"/>
    <cellStyle name="20% - Accent6 3 4 2 2 3 2 2" xfId="13220"/>
    <cellStyle name="20% - Accent6 3 4 2 2 3 3" xfId="13221"/>
    <cellStyle name="20% - Accent6 3 4 2 2 4" xfId="13222"/>
    <cellStyle name="20% - Accent6 3 4 2 2 4 2" xfId="13223"/>
    <cellStyle name="20% - Accent6 3 4 2 2 5" xfId="13224"/>
    <cellStyle name="20% - Accent6 3 4 2 2 5 2" xfId="13225"/>
    <cellStyle name="20% - Accent6 3 4 2 2 6" xfId="13226"/>
    <cellStyle name="20% - Accent6 3 4 2 3" xfId="13227"/>
    <cellStyle name="20% - Accent6 3 4 2 3 2" xfId="13228"/>
    <cellStyle name="20% - Accent6 3 4 2 3 2 2" xfId="13229"/>
    <cellStyle name="20% - Accent6 3 4 2 3 2 2 2" xfId="13230"/>
    <cellStyle name="20% - Accent6 3 4 2 3 2 2 2 2" xfId="13231"/>
    <cellStyle name="20% - Accent6 3 4 2 3 2 2 3" xfId="13232"/>
    <cellStyle name="20% - Accent6 3 4 2 3 2 3" xfId="13233"/>
    <cellStyle name="20% - Accent6 3 4 2 3 2 3 2" xfId="13234"/>
    <cellStyle name="20% - Accent6 3 4 2 3 2 4" xfId="13235"/>
    <cellStyle name="20% - Accent6 3 4 2 3 3" xfId="13236"/>
    <cellStyle name="20% - Accent6 3 4 2 3 3 2" xfId="13237"/>
    <cellStyle name="20% - Accent6 3 4 2 3 3 2 2" xfId="13238"/>
    <cellStyle name="20% - Accent6 3 4 2 3 3 3" xfId="13239"/>
    <cellStyle name="20% - Accent6 3 4 2 3 4" xfId="13240"/>
    <cellStyle name="20% - Accent6 3 4 2 3 4 2" xfId="13241"/>
    <cellStyle name="20% - Accent6 3 4 2 3 5" xfId="13242"/>
    <cellStyle name="20% - Accent6 3 4 2 3 5 2" xfId="13243"/>
    <cellStyle name="20% - Accent6 3 4 2 3 6" xfId="13244"/>
    <cellStyle name="20% - Accent6 3 4 2 4" xfId="13245"/>
    <cellStyle name="20% - Accent6 3 4 2 4 2" xfId="13246"/>
    <cellStyle name="20% - Accent6 3 4 2 4 2 2" xfId="13247"/>
    <cellStyle name="20% - Accent6 3 4 2 4 2 2 2" xfId="13248"/>
    <cellStyle name="20% - Accent6 3 4 2 4 2 3" xfId="13249"/>
    <cellStyle name="20% - Accent6 3 4 2 4 3" xfId="13250"/>
    <cellStyle name="20% - Accent6 3 4 2 4 3 2" xfId="13251"/>
    <cellStyle name="20% - Accent6 3 4 2 4 4" xfId="13252"/>
    <cellStyle name="20% - Accent6 3 4 2 5" xfId="13253"/>
    <cellStyle name="20% - Accent6 3 4 2 5 2" xfId="13254"/>
    <cellStyle name="20% - Accent6 3 4 2 5 2 2" xfId="13255"/>
    <cellStyle name="20% - Accent6 3 4 2 5 3" xfId="13256"/>
    <cellStyle name="20% - Accent6 3 4 2 6" xfId="13257"/>
    <cellStyle name="20% - Accent6 3 4 2 6 2" xfId="13258"/>
    <cellStyle name="20% - Accent6 3 4 2 7" xfId="13259"/>
    <cellStyle name="20% - Accent6 3 4 2 7 2" xfId="13260"/>
    <cellStyle name="20% - Accent6 3 4 2 8" xfId="13261"/>
    <cellStyle name="20% - Accent6 3 4 3" xfId="13262"/>
    <cellStyle name="20% - Accent6 3 4 3 2" xfId="13263"/>
    <cellStyle name="20% - Accent6 3 4 3 2 2" xfId="13264"/>
    <cellStyle name="20% - Accent6 3 4 3 2 2 2" xfId="13265"/>
    <cellStyle name="20% - Accent6 3 4 3 2 2 2 2" xfId="13266"/>
    <cellStyle name="20% - Accent6 3 4 3 2 2 2 2 2" xfId="13267"/>
    <cellStyle name="20% - Accent6 3 4 3 2 2 2 3" xfId="13268"/>
    <cellStyle name="20% - Accent6 3 4 3 2 2 3" xfId="13269"/>
    <cellStyle name="20% - Accent6 3 4 3 2 2 3 2" xfId="13270"/>
    <cellStyle name="20% - Accent6 3 4 3 2 2 4" xfId="13271"/>
    <cellStyle name="20% - Accent6 3 4 3 2 3" xfId="13272"/>
    <cellStyle name="20% - Accent6 3 4 3 2 3 2" xfId="13273"/>
    <cellStyle name="20% - Accent6 3 4 3 2 3 2 2" xfId="13274"/>
    <cellStyle name="20% - Accent6 3 4 3 2 3 3" xfId="13275"/>
    <cellStyle name="20% - Accent6 3 4 3 2 4" xfId="13276"/>
    <cellStyle name="20% - Accent6 3 4 3 2 4 2" xfId="13277"/>
    <cellStyle name="20% - Accent6 3 4 3 2 5" xfId="13278"/>
    <cellStyle name="20% - Accent6 3 4 3 2 5 2" xfId="13279"/>
    <cellStyle name="20% - Accent6 3 4 3 2 6" xfId="13280"/>
    <cellStyle name="20% - Accent6 3 4 3 3" xfId="13281"/>
    <cellStyle name="20% - Accent6 3 4 3 3 2" xfId="13282"/>
    <cellStyle name="20% - Accent6 3 4 3 3 2 2" xfId="13283"/>
    <cellStyle name="20% - Accent6 3 4 3 3 2 2 2" xfId="13284"/>
    <cellStyle name="20% - Accent6 3 4 3 3 2 2 2 2" xfId="13285"/>
    <cellStyle name="20% - Accent6 3 4 3 3 2 2 3" xfId="13286"/>
    <cellStyle name="20% - Accent6 3 4 3 3 2 3" xfId="13287"/>
    <cellStyle name="20% - Accent6 3 4 3 3 2 3 2" xfId="13288"/>
    <cellStyle name="20% - Accent6 3 4 3 3 2 4" xfId="13289"/>
    <cellStyle name="20% - Accent6 3 4 3 3 3" xfId="13290"/>
    <cellStyle name="20% - Accent6 3 4 3 3 3 2" xfId="13291"/>
    <cellStyle name="20% - Accent6 3 4 3 3 3 2 2" xfId="13292"/>
    <cellStyle name="20% - Accent6 3 4 3 3 3 3" xfId="13293"/>
    <cellStyle name="20% - Accent6 3 4 3 3 4" xfId="13294"/>
    <cellStyle name="20% - Accent6 3 4 3 3 4 2" xfId="13295"/>
    <cellStyle name="20% - Accent6 3 4 3 3 5" xfId="13296"/>
    <cellStyle name="20% - Accent6 3 4 3 3 5 2" xfId="13297"/>
    <cellStyle name="20% - Accent6 3 4 3 3 6" xfId="13298"/>
    <cellStyle name="20% - Accent6 3 4 3 4" xfId="13299"/>
    <cellStyle name="20% - Accent6 3 4 3 4 2" xfId="13300"/>
    <cellStyle name="20% - Accent6 3 4 3 4 2 2" xfId="13301"/>
    <cellStyle name="20% - Accent6 3 4 3 4 2 2 2" xfId="13302"/>
    <cellStyle name="20% - Accent6 3 4 3 4 2 3" xfId="13303"/>
    <cellStyle name="20% - Accent6 3 4 3 4 3" xfId="13304"/>
    <cellStyle name="20% - Accent6 3 4 3 4 3 2" xfId="13305"/>
    <cellStyle name="20% - Accent6 3 4 3 4 4" xfId="13306"/>
    <cellStyle name="20% - Accent6 3 4 3 5" xfId="13307"/>
    <cellStyle name="20% - Accent6 3 4 3 5 2" xfId="13308"/>
    <cellStyle name="20% - Accent6 3 4 3 5 2 2" xfId="13309"/>
    <cellStyle name="20% - Accent6 3 4 3 5 3" xfId="13310"/>
    <cellStyle name="20% - Accent6 3 4 3 6" xfId="13311"/>
    <cellStyle name="20% - Accent6 3 4 3 6 2" xfId="13312"/>
    <cellStyle name="20% - Accent6 3 4 3 7" xfId="13313"/>
    <cellStyle name="20% - Accent6 3 4 3 7 2" xfId="13314"/>
    <cellStyle name="20% - Accent6 3 4 3 8" xfId="13315"/>
    <cellStyle name="20% - Accent6 3 4 4" xfId="13316"/>
    <cellStyle name="20% - Accent6 3 4 4 2" xfId="13317"/>
    <cellStyle name="20% - Accent6 3 4 4 2 2" xfId="13318"/>
    <cellStyle name="20% - Accent6 3 4 4 2 2 2" xfId="13319"/>
    <cellStyle name="20% - Accent6 3 4 4 2 2 2 2" xfId="13320"/>
    <cellStyle name="20% - Accent6 3 4 4 2 2 3" xfId="13321"/>
    <cellStyle name="20% - Accent6 3 4 4 2 3" xfId="13322"/>
    <cellStyle name="20% - Accent6 3 4 4 2 3 2" xfId="13323"/>
    <cellStyle name="20% - Accent6 3 4 4 2 4" xfId="13324"/>
    <cellStyle name="20% - Accent6 3 4 4 3" xfId="13325"/>
    <cellStyle name="20% - Accent6 3 4 4 3 2" xfId="13326"/>
    <cellStyle name="20% - Accent6 3 4 4 3 2 2" xfId="13327"/>
    <cellStyle name="20% - Accent6 3 4 4 3 3" xfId="13328"/>
    <cellStyle name="20% - Accent6 3 4 4 4" xfId="13329"/>
    <cellStyle name="20% - Accent6 3 4 4 4 2" xfId="13330"/>
    <cellStyle name="20% - Accent6 3 4 4 5" xfId="13331"/>
    <cellStyle name="20% - Accent6 3 4 4 5 2" xfId="13332"/>
    <cellStyle name="20% - Accent6 3 4 4 6" xfId="13333"/>
    <cellStyle name="20% - Accent6 3 4 5" xfId="13334"/>
    <cellStyle name="20% - Accent6 3 4 5 2" xfId="13335"/>
    <cellStyle name="20% - Accent6 3 4 5 2 2" xfId="13336"/>
    <cellStyle name="20% - Accent6 3 4 5 2 2 2" xfId="13337"/>
    <cellStyle name="20% - Accent6 3 4 5 2 2 2 2" xfId="13338"/>
    <cellStyle name="20% - Accent6 3 4 5 2 2 3" xfId="13339"/>
    <cellStyle name="20% - Accent6 3 4 5 2 3" xfId="13340"/>
    <cellStyle name="20% - Accent6 3 4 5 2 3 2" xfId="13341"/>
    <cellStyle name="20% - Accent6 3 4 5 2 4" xfId="13342"/>
    <cellStyle name="20% - Accent6 3 4 5 3" xfId="13343"/>
    <cellStyle name="20% - Accent6 3 4 5 3 2" xfId="13344"/>
    <cellStyle name="20% - Accent6 3 4 5 3 2 2" xfId="13345"/>
    <cellStyle name="20% - Accent6 3 4 5 3 3" xfId="13346"/>
    <cellStyle name="20% - Accent6 3 4 5 4" xfId="13347"/>
    <cellStyle name="20% - Accent6 3 4 5 4 2" xfId="13348"/>
    <cellStyle name="20% - Accent6 3 4 5 5" xfId="13349"/>
    <cellStyle name="20% - Accent6 3 4 5 5 2" xfId="13350"/>
    <cellStyle name="20% - Accent6 3 4 5 6" xfId="13351"/>
    <cellStyle name="20% - Accent6 3 4 6" xfId="13352"/>
    <cellStyle name="20% - Accent6 3 4 6 2" xfId="13353"/>
    <cellStyle name="20% - Accent6 3 4 6 2 2" xfId="13354"/>
    <cellStyle name="20% - Accent6 3 4 6 2 2 2" xfId="13355"/>
    <cellStyle name="20% - Accent6 3 4 6 2 2 2 2" xfId="13356"/>
    <cellStyle name="20% - Accent6 3 4 6 2 2 3" xfId="13357"/>
    <cellStyle name="20% - Accent6 3 4 6 2 3" xfId="13358"/>
    <cellStyle name="20% - Accent6 3 4 6 2 3 2" xfId="13359"/>
    <cellStyle name="20% - Accent6 3 4 6 2 4" xfId="13360"/>
    <cellStyle name="20% - Accent6 3 4 6 3" xfId="13361"/>
    <cellStyle name="20% - Accent6 3 4 6 3 2" xfId="13362"/>
    <cellStyle name="20% - Accent6 3 4 6 3 2 2" xfId="13363"/>
    <cellStyle name="20% - Accent6 3 4 6 3 3" xfId="13364"/>
    <cellStyle name="20% - Accent6 3 4 6 4" xfId="13365"/>
    <cellStyle name="20% - Accent6 3 4 6 4 2" xfId="13366"/>
    <cellStyle name="20% - Accent6 3 4 6 5" xfId="13367"/>
    <cellStyle name="20% - Accent6 3 4 6 5 2" xfId="13368"/>
    <cellStyle name="20% - Accent6 3 4 6 6" xfId="13369"/>
    <cellStyle name="20% - Accent6 3 4 7" xfId="13370"/>
    <cellStyle name="20% - Accent6 3 4 7 2" xfId="13371"/>
    <cellStyle name="20% - Accent6 3 4 7 2 2" xfId="13372"/>
    <cellStyle name="20% - Accent6 3 4 7 2 2 2" xfId="13373"/>
    <cellStyle name="20% - Accent6 3 4 7 2 3" xfId="13374"/>
    <cellStyle name="20% - Accent6 3 4 7 3" xfId="13375"/>
    <cellStyle name="20% - Accent6 3 4 7 3 2" xfId="13376"/>
    <cellStyle name="20% - Accent6 3 4 7 4" xfId="13377"/>
    <cellStyle name="20% - Accent6 3 4 8" xfId="13378"/>
    <cellStyle name="20% - Accent6 3 4 8 2" xfId="13379"/>
    <cellStyle name="20% - Accent6 3 4 8 2 2" xfId="13380"/>
    <cellStyle name="20% - Accent6 3 4 8 3" xfId="13381"/>
    <cellStyle name="20% - Accent6 3 4 9" xfId="13382"/>
    <cellStyle name="20% - Accent6 3 4 9 2" xfId="13383"/>
    <cellStyle name="20% - Accent6 3 5" xfId="13384"/>
    <cellStyle name="20% - Accent6 3 5 2" xfId="13385"/>
    <cellStyle name="20% - Accent6 3 5 2 2" xfId="13386"/>
    <cellStyle name="20% - Accent6 3 5 2 2 2" xfId="13387"/>
    <cellStyle name="20% - Accent6 3 5 2 2 2 2" xfId="13388"/>
    <cellStyle name="20% - Accent6 3 5 2 2 2 2 2" xfId="13389"/>
    <cellStyle name="20% - Accent6 3 5 2 2 2 3" xfId="13390"/>
    <cellStyle name="20% - Accent6 3 5 2 2 3" xfId="13391"/>
    <cellStyle name="20% - Accent6 3 5 2 2 3 2" xfId="13392"/>
    <cellStyle name="20% - Accent6 3 5 2 2 4" xfId="13393"/>
    <cellStyle name="20% - Accent6 3 5 2 3" xfId="13394"/>
    <cellStyle name="20% - Accent6 3 5 2 3 2" xfId="13395"/>
    <cellStyle name="20% - Accent6 3 5 2 3 2 2" xfId="13396"/>
    <cellStyle name="20% - Accent6 3 5 2 3 3" xfId="13397"/>
    <cellStyle name="20% - Accent6 3 5 2 4" xfId="13398"/>
    <cellStyle name="20% - Accent6 3 5 2 4 2" xfId="13399"/>
    <cellStyle name="20% - Accent6 3 5 2 5" xfId="13400"/>
    <cellStyle name="20% - Accent6 3 5 2 5 2" xfId="13401"/>
    <cellStyle name="20% - Accent6 3 5 2 6" xfId="13402"/>
    <cellStyle name="20% - Accent6 3 5 3" xfId="13403"/>
    <cellStyle name="20% - Accent6 3 5 3 2" xfId="13404"/>
    <cellStyle name="20% - Accent6 3 5 3 2 2" xfId="13405"/>
    <cellStyle name="20% - Accent6 3 5 3 2 2 2" xfId="13406"/>
    <cellStyle name="20% - Accent6 3 5 3 2 2 2 2" xfId="13407"/>
    <cellStyle name="20% - Accent6 3 5 3 2 2 3" xfId="13408"/>
    <cellStyle name="20% - Accent6 3 5 3 2 3" xfId="13409"/>
    <cellStyle name="20% - Accent6 3 5 3 2 3 2" xfId="13410"/>
    <cellStyle name="20% - Accent6 3 5 3 2 4" xfId="13411"/>
    <cellStyle name="20% - Accent6 3 5 3 3" xfId="13412"/>
    <cellStyle name="20% - Accent6 3 5 3 3 2" xfId="13413"/>
    <cellStyle name="20% - Accent6 3 5 3 3 2 2" xfId="13414"/>
    <cellStyle name="20% - Accent6 3 5 3 3 3" xfId="13415"/>
    <cellStyle name="20% - Accent6 3 5 3 4" xfId="13416"/>
    <cellStyle name="20% - Accent6 3 5 3 4 2" xfId="13417"/>
    <cellStyle name="20% - Accent6 3 5 3 5" xfId="13418"/>
    <cellStyle name="20% - Accent6 3 5 3 5 2" xfId="13419"/>
    <cellStyle name="20% - Accent6 3 5 3 6" xfId="13420"/>
    <cellStyle name="20% - Accent6 3 5 4" xfId="13421"/>
    <cellStyle name="20% - Accent6 3 5 4 2" xfId="13422"/>
    <cellStyle name="20% - Accent6 3 5 4 2 2" xfId="13423"/>
    <cellStyle name="20% - Accent6 3 5 4 2 2 2" xfId="13424"/>
    <cellStyle name="20% - Accent6 3 5 4 2 3" xfId="13425"/>
    <cellStyle name="20% - Accent6 3 5 4 3" xfId="13426"/>
    <cellStyle name="20% - Accent6 3 5 4 3 2" xfId="13427"/>
    <cellStyle name="20% - Accent6 3 5 4 4" xfId="13428"/>
    <cellStyle name="20% - Accent6 3 5 5" xfId="13429"/>
    <cellStyle name="20% - Accent6 3 5 5 2" xfId="13430"/>
    <cellStyle name="20% - Accent6 3 5 5 2 2" xfId="13431"/>
    <cellStyle name="20% - Accent6 3 5 5 3" xfId="13432"/>
    <cellStyle name="20% - Accent6 3 5 6" xfId="13433"/>
    <cellStyle name="20% - Accent6 3 5 6 2" xfId="13434"/>
    <cellStyle name="20% - Accent6 3 5 7" xfId="13435"/>
    <cellStyle name="20% - Accent6 3 5 7 2" xfId="13436"/>
    <cellStyle name="20% - Accent6 3 5 8" xfId="13437"/>
    <cellStyle name="20% - Accent6 3 6" xfId="13438"/>
    <cellStyle name="20% - Accent6 3 6 2" xfId="13439"/>
    <cellStyle name="20% - Accent6 3 6 2 2" xfId="13440"/>
    <cellStyle name="20% - Accent6 3 6 2 2 2" xfId="13441"/>
    <cellStyle name="20% - Accent6 3 6 2 2 2 2" xfId="13442"/>
    <cellStyle name="20% - Accent6 3 6 2 2 2 2 2" xfId="13443"/>
    <cellStyle name="20% - Accent6 3 6 2 2 2 3" xfId="13444"/>
    <cellStyle name="20% - Accent6 3 6 2 2 3" xfId="13445"/>
    <cellStyle name="20% - Accent6 3 6 2 2 3 2" xfId="13446"/>
    <cellStyle name="20% - Accent6 3 6 2 2 4" xfId="13447"/>
    <cellStyle name="20% - Accent6 3 6 2 3" xfId="13448"/>
    <cellStyle name="20% - Accent6 3 6 2 3 2" xfId="13449"/>
    <cellStyle name="20% - Accent6 3 6 2 3 2 2" xfId="13450"/>
    <cellStyle name="20% - Accent6 3 6 2 3 3" xfId="13451"/>
    <cellStyle name="20% - Accent6 3 6 2 4" xfId="13452"/>
    <cellStyle name="20% - Accent6 3 6 2 4 2" xfId="13453"/>
    <cellStyle name="20% - Accent6 3 6 2 5" xfId="13454"/>
    <cellStyle name="20% - Accent6 3 6 2 5 2" xfId="13455"/>
    <cellStyle name="20% - Accent6 3 6 2 6" xfId="13456"/>
    <cellStyle name="20% - Accent6 3 6 3" xfId="13457"/>
    <cellStyle name="20% - Accent6 3 6 3 2" xfId="13458"/>
    <cellStyle name="20% - Accent6 3 6 3 2 2" xfId="13459"/>
    <cellStyle name="20% - Accent6 3 6 3 2 2 2" xfId="13460"/>
    <cellStyle name="20% - Accent6 3 6 3 2 2 2 2" xfId="13461"/>
    <cellStyle name="20% - Accent6 3 6 3 2 2 3" xfId="13462"/>
    <cellStyle name="20% - Accent6 3 6 3 2 3" xfId="13463"/>
    <cellStyle name="20% - Accent6 3 6 3 2 3 2" xfId="13464"/>
    <cellStyle name="20% - Accent6 3 6 3 2 4" xfId="13465"/>
    <cellStyle name="20% - Accent6 3 6 3 3" xfId="13466"/>
    <cellStyle name="20% - Accent6 3 6 3 3 2" xfId="13467"/>
    <cellStyle name="20% - Accent6 3 6 3 3 2 2" xfId="13468"/>
    <cellStyle name="20% - Accent6 3 6 3 3 3" xfId="13469"/>
    <cellStyle name="20% - Accent6 3 6 3 4" xfId="13470"/>
    <cellStyle name="20% - Accent6 3 6 3 4 2" xfId="13471"/>
    <cellStyle name="20% - Accent6 3 6 3 5" xfId="13472"/>
    <cellStyle name="20% - Accent6 3 6 3 5 2" xfId="13473"/>
    <cellStyle name="20% - Accent6 3 6 3 6" xfId="13474"/>
    <cellStyle name="20% - Accent6 3 6 4" xfId="13475"/>
    <cellStyle name="20% - Accent6 3 6 4 2" xfId="13476"/>
    <cellStyle name="20% - Accent6 3 6 4 2 2" xfId="13477"/>
    <cellStyle name="20% - Accent6 3 6 4 2 2 2" xfId="13478"/>
    <cellStyle name="20% - Accent6 3 6 4 2 3" xfId="13479"/>
    <cellStyle name="20% - Accent6 3 6 4 3" xfId="13480"/>
    <cellStyle name="20% - Accent6 3 6 4 3 2" xfId="13481"/>
    <cellStyle name="20% - Accent6 3 6 4 4" xfId="13482"/>
    <cellStyle name="20% - Accent6 3 6 5" xfId="13483"/>
    <cellStyle name="20% - Accent6 3 6 5 2" xfId="13484"/>
    <cellStyle name="20% - Accent6 3 6 5 2 2" xfId="13485"/>
    <cellStyle name="20% - Accent6 3 6 5 3" xfId="13486"/>
    <cellStyle name="20% - Accent6 3 6 6" xfId="13487"/>
    <cellStyle name="20% - Accent6 3 6 6 2" xfId="13488"/>
    <cellStyle name="20% - Accent6 3 6 7" xfId="13489"/>
    <cellStyle name="20% - Accent6 3 6 7 2" xfId="13490"/>
    <cellStyle name="20% - Accent6 3 6 8" xfId="13491"/>
    <cellStyle name="20% - Accent6 3 7" xfId="13492"/>
    <cellStyle name="20% - Accent6 3 7 2" xfId="13493"/>
    <cellStyle name="20% - Accent6 3 7 2 2" xfId="13494"/>
    <cellStyle name="20% - Accent6 3 7 2 2 2" xfId="13495"/>
    <cellStyle name="20% - Accent6 3 7 2 2 2 2" xfId="13496"/>
    <cellStyle name="20% - Accent6 3 7 2 2 3" xfId="13497"/>
    <cellStyle name="20% - Accent6 3 7 2 3" xfId="13498"/>
    <cellStyle name="20% - Accent6 3 7 2 3 2" xfId="13499"/>
    <cellStyle name="20% - Accent6 3 7 2 4" xfId="13500"/>
    <cellStyle name="20% - Accent6 3 7 3" xfId="13501"/>
    <cellStyle name="20% - Accent6 3 7 3 2" xfId="13502"/>
    <cellStyle name="20% - Accent6 3 7 3 2 2" xfId="13503"/>
    <cellStyle name="20% - Accent6 3 7 3 3" xfId="13504"/>
    <cellStyle name="20% - Accent6 3 7 4" xfId="13505"/>
    <cellStyle name="20% - Accent6 3 7 4 2" xfId="13506"/>
    <cellStyle name="20% - Accent6 3 7 5" xfId="13507"/>
    <cellStyle name="20% - Accent6 3 7 5 2" xfId="13508"/>
    <cellStyle name="20% - Accent6 3 7 6" xfId="13509"/>
    <cellStyle name="20% - Accent6 4" xfId="13510"/>
    <cellStyle name="20% - Accent6 4 10" xfId="13511"/>
    <cellStyle name="20% - Accent6 4 10 2" xfId="13512"/>
    <cellStyle name="20% - Accent6 4 11" xfId="13513"/>
    <cellStyle name="20% - Accent6 4 2" xfId="13514"/>
    <cellStyle name="20% - Accent6 4 2 2" xfId="13515"/>
    <cellStyle name="20% - Accent6 4 2 2 2" xfId="13516"/>
    <cellStyle name="20% - Accent6 4 2 2 2 2" xfId="13517"/>
    <cellStyle name="20% - Accent6 4 2 2 2 2 2" xfId="13518"/>
    <cellStyle name="20% - Accent6 4 2 2 2 2 2 2" xfId="13519"/>
    <cellStyle name="20% - Accent6 4 2 2 2 2 3" xfId="13520"/>
    <cellStyle name="20% - Accent6 4 2 2 2 3" xfId="13521"/>
    <cellStyle name="20% - Accent6 4 2 2 2 3 2" xfId="13522"/>
    <cellStyle name="20% - Accent6 4 2 2 2 4" xfId="13523"/>
    <cellStyle name="20% - Accent6 4 2 2 3" xfId="13524"/>
    <cellStyle name="20% - Accent6 4 2 2 3 2" xfId="13525"/>
    <cellStyle name="20% - Accent6 4 2 2 3 2 2" xfId="13526"/>
    <cellStyle name="20% - Accent6 4 2 2 3 3" xfId="13527"/>
    <cellStyle name="20% - Accent6 4 2 2 4" xfId="13528"/>
    <cellStyle name="20% - Accent6 4 2 2 4 2" xfId="13529"/>
    <cellStyle name="20% - Accent6 4 2 2 5" xfId="13530"/>
    <cellStyle name="20% - Accent6 4 2 2 5 2" xfId="13531"/>
    <cellStyle name="20% - Accent6 4 2 2 6" xfId="13532"/>
    <cellStyle name="20% - Accent6 4 2 3" xfId="13533"/>
    <cellStyle name="20% - Accent6 4 2 3 2" xfId="13534"/>
    <cellStyle name="20% - Accent6 4 2 3 2 2" xfId="13535"/>
    <cellStyle name="20% - Accent6 4 2 3 2 2 2" xfId="13536"/>
    <cellStyle name="20% - Accent6 4 2 3 2 2 2 2" xfId="13537"/>
    <cellStyle name="20% - Accent6 4 2 3 2 2 3" xfId="13538"/>
    <cellStyle name="20% - Accent6 4 2 3 2 3" xfId="13539"/>
    <cellStyle name="20% - Accent6 4 2 3 2 3 2" xfId="13540"/>
    <cellStyle name="20% - Accent6 4 2 3 2 4" xfId="13541"/>
    <cellStyle name="20% - Accent6 4 2 3 3" xfId="13542"/>
    <cellStyle name="20% - Accent6 4 2 3 3 2" xfId="13543"/>
    <cellStyle name="20% - Accent6 4 2 3 3 2 2" xfId="13544"/>
    <cellStyle name="20% - Accent6 4 2 3 3 3" xfId="13545"/>
    <cellStyle name="20% - Accent6 4 2 3 4" xfId="13546"/>
    <cellStyle name="20% - Accent6 4 2 3 4 2" xfId="13547"/>
    <cellStyle name="20% - Accent6 4 2 3 5" xfId="13548"/>
    <cellStyle name="20% - Accent6 4 2 3 5 2" xfId="13549"/>
    <cellStyle name="20% - Accent6 4 2 3 6" xfId="13550"/>
    <cellStyle name="20% - Accent6 4 2 4" xfId="13551"/>
    <cellStyle name="20% - Accent6 4 2 4 2" xfId="13552"/>
    <cellStyle name="20% - Accent6 4 2 4 2 2" xfId="13553"/>
    <cellStyle name="20% - Accent6 4 2 4 2 2 2" xfId="13554"/>
    <cellStyle name="20% - Accent6 4 2 4 2 3" xfId="13555"/>
    <cellStyle name="20% - Accent6 4 2 4 3" xfId="13556"/>
    <cellStyle name="20% - Accent6 4 2 4 3 2" xfId="13557"/>
    <cellStyle name="20% - Accent6 4 2 4 4" xfId="13558"/>
    <cellStyle name="20% - Accent6 4 2 5" xfId="13559"/>
    <cellStyle name="20% - Accent6 4 2 5 2" xfId="13560"/>
    <cellStyle name="20% - Accent6 4 2 5 2 2" xfId="13561"/>
    <cellStyle name="20% - Accent6 4 2 5 3" xfId="13562"/>
    <cellStyle name="20% - Accent6 4 2 6" xfId="13563"/>
    <cellStyle name="20% - Accent6 4 2 6 2" xfId="13564"/>
    <cellStyle name="20% - Accent6 4 2 7" xfId="13565"/>
    <cellStyle name="20% - Accent6 4 2 7 2" xfId="13566"/>
    <cellStyle name="20% - Accent6 4 2 8" xfId="13567"/>
    <cellStyle name="20% - Accent6 4 3" xfId="13568"/>
    <cellStyle name="20% - Accent6 4 3 2" xfId="13569"/>
    <cellStyle name="20% - Accent6 4 3 2 2" xfId="13570"/>
    <cellStyle name="20% - Accent6 4 3 2 2 2" xfId="13571"/>
    <cellStyle name="20% - Accent6 4 3 2 2 2 2" xfId="13572"/>
    <cellStyle name="20% - Accent6 4 3 2 2 2 2 2" xfId="13573"/>
    <cellStyle name="20% - Accent6 4 3 2 2 2 3" xfId="13574"/>
    <cellStyle name="20% - Accent6 4 3 2 2 3" xfId="13575"/>
    <cellStyle name="20% - Accent6 4 3 2 2 3 2" xfId="13576"/>
    <cellStyle name="20% - Accent6 4 3 2 2 4" xfId="13577"/>
    <cellStyle name="20% - Accent6 4 3 2 3" xfId="13578"/>
    <cellStyle name="20% - Accent6 4 3 2 3 2" xfId="13579"/>
    <cellStyle name="20% - Accent6 4 3 2 3 2 2" xfId="13580"/>
    <cellStyle name="20% - Accent6 4 3 2 3 3" xfId="13581"/>
    <cellStyle name="20% - Accent6 4 3 2 4" xfId="13582"/>
    <cellStyle name="20% - Accent6 4 3 2 4 2" xfId="13583"/>
    <cellStyle name="20% - Accent6 4 3 2 5" xfId="13584"/>
    <cellStyle name="20% - Accent6 4 3 2 5 2" xfId="13585"/>
    <cellStyle name="20% - Accent6 4 3 2 6" xfId="13586"/>
    <cellStyle name="20% - Accent6 4 3 3" xfId="13587"/>
    <cellStyle name="20% - Accent6 4 3 3 2" xfId="13588"/>
    <cellStyle name="20% - Accent6 4 3 3 2 2" xfId="13589"/>
    <cellStyle name="20% - Accent6 4 3 3 2 2 2" xfId="13590"/>
    <cellStyle name="20% - Accent6 4 3 3 2 2 2 2" xfId="13591"/>
    <cellStyle name="20% - Accent6 4 3 3 2 2 3" xfId="13592"/>
    <cellStyle name="20% - Accent6 4 3 3 2 3" xfId="13593"/>
    <cellStyle name="20% - Accent6 4 3 3 2 3 2" xfId="13594"/>
    <cellStyle name="20% - Accent6 4 3 3 2 4" xfId="13595"/>
    <cellStyle name="20% - Accent6 4 3 3 3" xfId="13596"/>
    <cellStyle name="20% - Accent6 4 3 3 3 2" xfId="13597"/>
    <cellStyle name="20% - Accent6 4 3 3 3 2 2" xfId="13598"/>
    <cellStyle name="20% - Accent6 4 3 3 3 3" xfId="13599"/>
    <cellStyle name="20% - Accent6 4 3 3 4" xfId="13600"/>
    <cellStyle name="20% - Accent6 4 3 3 4 2" xfId="13601"/>
    <cellStyle name="20% - Accent6 4 3 3 5" xfId="13602"/>
    <cellStyle name="20% - Accent6 4 3 3 5 2" xfId="13603"/>
    <cellStyle name="20% - Accent6 4 3 3 6" xfId="13604"/>
    <cellStyle name="20% - Accent6 4 3 4" xfId="13605"/>
    <cellStyle name="20% - Accent6 4 3 4 2" xfId="13606"/>
    <cellStyle name="20% - Accent6 4 3 4 2 2" xfId="13607"/>
    <cellStyle name="20% - Accent6 4 3 4 2 2 2" xfId="13608"/>
    <cellStyle name="20% - Accent6 4 3 4 2 3" xfId="13609"/>
    <cellStyle name="20% - Accent6 4 3 4 3" xfId="13610"/>
    <cellStyle name="20% - Accent6 4 3 4 3 2" xfId="13611"/>
    <cellStyle name="20% - Accent6 4 3 4 4" xfId="13612"/>
    <cellStyle name="20% - Accent6 4 3 5" xfId="13613"/>
    <cellStyle name="20% - Accent6 4 3 5 2" xfId="13614"/>
    <cellStyle name="20% - Accent6 4 3 5 2 2" xfId="13615"/>
    <cellStyle name="20% - Accent6 4 3 5 3" xfId="13616"/>
    <cellStyle name="20% - Accent6 4 3 6" xfId="13617"/>
    <cellStyle name="20% - Accent6 4 3 6 2" xfId="13618"/>
    <cellStyle name="20% - Accent6 4 3 7" xfId="13619"/>
    <cellStyle name="20% - Accent6 4 3 7 2" xfId="13620"/>
    <cellStyle name="20% - Accent6 4 3 8" xfId="13621"/>
    <cellStyle name="20% - Accent6 4 4" xfId="13622"/>
    <cellStyle name="20% - Accent6 4 4 2" xfId="13623"/>
    <cellStyle name="20% - Accent6 4 4 2 2" xfId="13624"/>
    <cellStyle name="20% - Accent6 4 4 2 2 2" xfId="13625"/>
    <cellStyle name="20% - Accent6 4 4 2 2 2 2" xfId="13626"/>
    <cellStyle name="20% - Accent6 4 4 2 2 3" xfId="13627"/>
    <cellStyle name="20% - Accent6 4 4 2 3" xfId="13628"/>
    <cellStyle name="20% - Accent6 4 4 2 3 2" xfId="13629"/>
    <cellStyle name="20% - Accent6 4 4 2 4" xfId="13630"/>
    <cellStyle name="20% - Accent6 4 4 3" xfId="13631"/>
    <cellStyle name="20% - Accent6 4 4 3 2" xfId="13632"/>
    <cellStyle name="20% - Accent6 4 4 3 2 2" xfId="13633"/>
    <cellStyle name="20% - Accent6 4 4 3 3" xfId="13634"/>
    <cellStyle name="20% - Accent6 4 4 4" xfId="13635"/>
    <cellStyle name="20% - Accent6 4 4 4 2" xfId="13636"/>
    <cellStyle name="20% - Accent6 4 4 5" xfId="13637"/>
    <cellStyle name="20% - Accent6 4 4 5 2" xfId="13638"/>
    <cellStyle name="20% - Accent6 4 4 6" xfId="13639"/>
    <cellStyle name="20% - Accent6 4 5" xfId="13640"/>
    <cellStyle name="20% - Accent6 4 5 2" xfId="13641"/>
    <cellStyle name="20% - Accent6 4 5 2 2" xfId="13642"/>
    <cellStyle name="20% - Accent6 4 5 2 2 2" xfId="13643"/>
    <cellStyle name="20% - Accent6 4 5 2 2 2 2" xfId="13644"/>
    <cellStyle name="20% - Accent6 4 5 2 2 3" xfId="13645"/>
    <cellStyle name="20% - Accent6 4 5 2 3" xfId="13646"/>
    <cellStyle name="20% - Accent6 4 5 2 3 2" xfId="13647"/>
    <cellStyle name="20% - Accent6 4 5 2 4" xfId="13648"/>
    <cellStyle name="20% - Accent6 4 5 3" xfId="13649"/>
    <cellStyle name="20% - Accent6 4 5 3 2" xfId="13650"/>
    <cellStyle name="20% - Accent6 4 5 3 2 2" xfId="13651"/>
    <cellStyle name="20% - Accent6 4 5 3 3" xfId="13652"/>
    <cellStyle name="20% - Accent6 4 5 4" xfId="13653"/>
    <cellStyle name="20% - Accent6 4 5 4 2" xfId="13654"/>
    <cellStyle name="20% - Accent6 4 5 5" xfId="13655"/>
    <cellStyle name="20% - Accent6 4 5 5 2" xfId="13656"/>
    <cellStyle name="20% - Accent6 4 5 6" xfId="13657"/>
    <cellStyle name="20% - Accent6 4 6" xfId="13658"/>
    <cellStyle name="20% - Accent6 4 6 2" xfId="13659"/>
    <cellStyle name="20% - Accent6 4 6 2 2" xfId="13660"/>
    <cellStyle name="20% - Accent6 4 6 2 2 2" xfId="13661"/>
    <cellStyle name="20% - Accent6 4 6 2 2 2 2" xfId="13662"/>
    <cellStyle name="20% - Accent6 4 6 2 2 3" xfId="13663"/>
    <cellStyle name="20% - Accent6 4 6 2 3" xfId="13664"/>
    <cellStyle name="20% - Accent6 4 6 2 3 2" xfId="13665"/>
    <cellStyle name="20% - Accent6 4 6 2 4" xfId="13666"/>
    <cellStyle name="20% - Accent6 4 6 3" xfId="13667"/>
    <cellStyle name="20% - Accent6 4 6 3 2" xfId="13668"/>
    <cellStyle name="20% - Accent6 4 6 3 2 2" xfId="13669"/>
    <cellStyle name="20% - Accent6 4 6 3 3" xfId="13670"/>
    <cellStyle name="20% - Accent6 4 6 4" xfId="13671"/>
    <cellStyle name="20% - Accent6 4 6 4 2" xfId="13672"/>
    <cellStyle name="20% - Accent6 4 6 5" xfId="13673"/>
    <cellStyle name="20% - Accent6 4 6 5 2" xfId="13674"/>
    <cellStyle name="20% - Accent6 4 6 6" xfId="13675"/>
    <cellStyle name="20% - Accent6 4 7" xfId="13676"/>
    <cellStyle name="20% - Accent6 4 7 2" xfId="13677"/>
    <cellStyle name="20% - Accent6 4 7 2 2" xfId="13678"/>
    <cellStyle name="20% - Accent6 4 7 2 2 2" xfId="13679"/>
    <cellStyle name="20% - Accent6 4 7 2 3" xfId="13680"/>
    <cellStyle name="20% - Accent6 4 7 3" xfId="13681"/>
    <cellStyle name="20% - Accent6 4 7 3 2" xfId="13682"/>
    <cellStyle name="20% - Accent6 4 7 4" xfId="13683"/>
    <cellStyle name="20% - Accent6 4 8" xfId="13684"/>
    <cellStyle name="20% - Accent6 4 8 2" xfId="13685"/>
    <cellStyle name="20% - Accent6 4 8 2 2" xfId="13686"/>
    <cellStyle name="20% - Accent6 4 8 3" xfId="13687"/>
    <cellStyle name="20% - Accent6 4 9" xfId="13688"/>
    <cellStyle name="20% - Accent6 4 9 2" xfId="13689"/>
    <cellStyle name="20% - Accent6 5" xfId="13690"/>
    <cellStyle name="20% - Accent6 5 10" xfId="13691"/>
    <cellStyle name="20% - Accent6 5 10 2" xfId="13692"/>
    <cellStyle name="20% - Accent6 5 11" xfId="13693"/>
    <cellStyle name="20% - Accent6 5 2" xfId="13694"/>
    <cellStyle name="20% - Accent6 5 2 2" xfId="13695"/>
    <cellStyle name="20% - Accent6 5 2 2 2" xfId="13696"/>
    <cellStyle name="20% - Accent6 5 2 2 2 2" xfId="13697"/>
    <cellStyle name="20% - Accent6 5 2 2 2 2 2" xfId="13698"/>
    <cellStyle name="20% - Accent6 5 2 2 2 2 2 2" xfId="13699"/>
    <cellStyle name="20% - Accent6 5 2 2 2 2 3" xfId="13700"/>
    <cellStyle name="20% - Accent6 5 2 2 2 3" xfId="13701"/>
    <cellStyle name="20% - Accent6 5 2 2 2 3 2" xfId="13702"/>
    <cellStyle name="20% - Accent6 5 2 2 2 4" xfId="13703"/>
    <cellStyle name="20% - Accent6 5 2 2 3" xfId="13704"/>
    <cellStyle name="20% - Accent6 5 2 2 3 2" xfId="13705"/>
    <cellStyle name="20% - Accent6 5 2 2 3 2 2" xfId="13706"/>
    <cellStyle name="20% - Accent6 5 2 2 3 3" xfId="13707"/>
    <cellStyle name="20% - Accent6 5 2 2 4" xfId="13708"/>
    <cellStyle name="20% - Accent6 5 2 2 4 2" xfId="13709"/>
    <cellStyle name="20% - Accent6 5 2 2 5" xfId="13710"/>
    <cellStyle name="20% - Accent6 5 2 2 5 2" xfId="13711"/>
    <cellStyle name="20% - Accent6 5 2 2 6" xfId="13712"/>
    <cellStyle name="20% - Accent6 5 2 3" xfId="13713"/>
    <cellStyle name="20% - Accent6 5 2 3 2" xfId="13714"/>
    <cellStyle name="20% - Accent6 5 2 3 2 2" xfId="13715"/>
    <cellStyle name="20% - Accent6 5 2 3 2 2 2" xfId="13716"/>
    <cellStyle name="20% - Accent6 5 2 3 2 2 2 2" xfId="13717"/>
    <cellStyle name="20% - Accent6 5 2 3 2 2 3" xfId="13718"/>
    <cellStyle name="20% - Accent6 5 2 3 2 3" xfId="13719"/>
    <cellStyle name="20% - Accent6 5 2 3 2 3 2" xfId="13720"/>
    <cellStyle name="20% - Accent6 5 2 3 2 4" xfId="13721"/>
    <cellStyle name="20% - Accent6 5 2 3 3" xfId="13722"/>
    <cellStyle name="20% - Accent6 5 2 3 3 2" xfId="13723"/>
    <cellStyle name="20% - Accent6 5 2 3 3 2 2" xfId="13724"/>
    <cellStyle name="20% - Accent6 5 2 3 3 3" xfId="13725"/>
    <cellStyle name="20% - Accent6 5 2 3 4" xfId="13726"/>
    <cellStyle name="20% - Accent6 5 2 3 4 2" xfId="13727"/>
    <cellStyle name="20% - Accent6 5 2 3 5" xfId="13728"/>
    <cellStyle name="20% - Accent6 5 2 3 5 2" xfId="13729"/>
    <cellStyle name="20% - Accent6 5 2 3 6" xfId="13730"/>
    <cellStyle name="20% - Accent6 5 2 4" xfId="13731"/>
    <cellStyle name="20% - Accent6 5 2 4 2" xfId="13732"/>
    <cellStyle name="20% - Accent6 5 2 4 2 2" xfId="13733"/>
    <cellStyle name="20% - Accent6 5 2 4 2 2 2" xfId="13734"/>
    <cellStyle name="20% - Accent6 5 2 4 2 3" xfId="13735"/>
    <cellStyle name="20% - Accent6 5 2 4 3" xfId="13736"/>
    <cellStyle name="20% - Accent6 5 2 4 3 2" xfId="13737"/>
    <cellStyle name="20% - Accent6 5 2 4 4" xfId="13738"/>
    <cellStyle name="20% - Accent6 5 2 5" xfId="13739"/>
    <cellStyle name="20% - Accent6 5 2 5 2" xfId="13740"/>
    <cellStyle name="20% - Accent6 5 2 5 2 2" xfId="13741"/>
    <cellStyle name="20% - Accent6 5 2 5 3" xfId="13742"/>
    <cellStyle name="20% - Accent6 5 2 6" xfId="13743"/>
    <cellStyle name="20% - Accent6 5 2 6 2" xfId="13744"/>
    <cellStyle name="20% - Accent6 5 2 7" xfId="13745"/>
    <cellStyle name="20% - Accent6 5 2 7 2" xfId="13746"/>
    <cellStyle name="20% - Accent6 5 2 8" xfId="13747"/>
    <cellStyle name="20% - Accent6 5 3" xfId="13748"/>
    <cellStyle name="20% - Accent6 5 3 2" xfId="13749"/>
    <cellStyle name="20% - Accent6 5 3 2 2" xfId="13750"/>
    <cellStyle name="20% - Accent6 5 3 2 2 2" xfId="13751"/>
    <cellStyle name="20% - Accent6 5 3 2 2 2 2" xfId="13752"/>
    <cellStyle name="20% - Accent6 5 3 2 2 2 2 2" xfId="13753"/>
    <cellStyle name="20% - Accent6 5 3 2 2 2 3" xfId="13754"/>
    <cellStyle name="20% - Accent6 5 3 2 2 3" xfId="13755"/>
    <cellStyle name="20% - Accent6 5 3 2 2 3 2" xfId="13756"/>
    <cellStyle name="20% - Accent6 5 3 2 2 4" xfId="13757"/>
    <cellStyle name="20% - Accent6 5 3 2 3" xfId="13758"/>
    <cellStyle name="20% - Accent6 5 3 2 3 2" xfId="13759"/>
    <cellStyle name="20% - Accent6 5 3 2 3 2 2" xfId="13760"/>
    <cellStyle name="20% - Accent6 5 3 2 3 3" xfId="13761"/>
    <cellStyle name="20% - Accent6 5 3 2 4" xfId="13762"/>
    <cellStyle name="20% - Accent6 5 3 2 4 2" xfId="13763"/>
    <cellStyle name="20% - Accent6 5 3 2 5" xfId="13764"/>
    <cellStyle name="20% - Accent6 5 3 2 5 2" xfId="13765"/>
    <cellStyle name="20% - Accent6 5 3 2 6" xfId="13766"/>
    <cellStyle name="20% - Accent6 5 3 3" xfId="13767"/>
    <cellStyle name="20% - Accent6 5 3 3 2" xfId="13768"/>
    <cellStyle name="20% - Accent6 5 3 3 2 2" xfId="13769"/>
    <cellStyle name="20% - Accent6 5 3 3 2 2 2" xfId="13770"/>
    <cellStyle name="20% - Accent6 5 3 3 2 2 2 2" xfId="13771"/>
    <cellStyle name="20% - Accent6 5 3 3 2 2 3" xfId="13772"/>
    <cellStyle name="20% - Accent6 5 3 3 2 3" xfId="13773"/>
    <cellStyle name="20% - Accent6 5 3 3 2 3 2" xfId="13774"/>
    <cellStyle name="20% - Accent6 5 3 3 2 4" xfId="13775"/>
    <cellStyle name="20% - Accent6 5 3 3 3" xfId="13776"/>
    <cellStyle name="20% - Accent6 5 3 3 3 2" xfId="13777"/>
    <cellStyle name="20% - Accent6 5 3 3 3 2 2" xfId="13778"/>
    <cellStyle name="20% - Accent6 5 3 3 3 3" xfId="13779"/>
    <cellStyle name="20% - Accent6 5 3 3 4" xfId="13780"/>
    <cellStyle name="20% - Accent6 5 3 3 4 2" xfId="13781"/>
    <cellStyle name="20% - Accent6 5 3 3 5" xfId="13782"/>
    <cellStyle name="20% - Accent6 5 3 3 5 2" xfId="13783"/>
    <cellStyle name="20% - Accent6 5 3 3 6" xfId="13784"/>
    <cellStyle name="20% - Accent6 5 3 4" xfId="13785"/>
    <cellStyle name="20% - Accent6 5 3 4 2" xfId="13786"/>
    <cellStyle name="20% - Accent6 5 3 4 2 2" xfId="13787"/>
    <cellStyle name="20% - Accent6 5 3 4 2 2 2" xfId="13788"/>
    <cellStyle name="20% - Accent6 5 3 4 2 3" xfId="13789"/>
    <cellStyle name="20% - Accent6 5 3 4 3" xfId="13790"/>
    <cellStyle name="20% - Accent6 5 3 4 3 2" xfId="13791"/>
    <cellStyle name="20% - Accent6 5 3 4 4" xfId="13792"/>
    <cellStyle name="20% - Accent6 5 3 5" xfId="13793"/>
    <cellStyle name="20% - Accent6 5 3 5 2" xfId="13794"/>
    <cellStyle name="20% - Accent6 5 3 5 2 2" xfId="13795"/>
    <cellStyle name="20% - Accent6 5 3 5 3" xfId="13796"/>
    <cellStyle name="20% - Accent6 5 3 6" xfId="13797"/>
    <cellStyle name="20% - Accent6 5 3 6 2" xfId="13798"/>
    <cellStyle name="20% - Accent6 5 3 7" xfId="13799"/>
    <cellStyle name="20% - Accent6 5 3 7 2" xfId="13800"/>
    <cellStyle name="20% - Accent6 5 3 8" xfId="13801"/>
    <cellStyle name="20% - Accent6 5 4" xfId="13802"/>
    <cellStyle name="20% - Accent6 5 4 2" xfId="13803"/>
    <cellStyle name="20% - Accent6 5 4 2 2" xfId="13804"/>
    <cellStyle name="20% - Accent6 5 4 2 2 2" xfId="13805"/>
    <cellStyle name="20% - Accent6 5 4 2 2 2 2" xfId="13806"/>
    <cellStyle name="20% - Accent6 5 4 2 2 3" xfId="13807"/>
    <cellStyle name="20% - Accent6 5 4 2 3" xfId="13808"/>
    <cellStyle name="20% - Accent6 5 4 2 3 2" xfId="13809"/>
    <cellStyle name="20% - Accent6 5 4 2 4" xfId="13810"/>
    <cellStyle name="20% - Accent6 5 4 3" xfId="13811"/>
    <cellStyle name="20% - Accent6 5 4 3 2" xfId="13812"/>
    <cellStyle name="20% - Accent6 5 4 3 2 2" xfId="13813"/>
    <cellStyle name="20% - Accent6 5 4 3 3" xfId="13814"/>
    <cellStyle name="20% - Accent6 5 4 4" xfId="13815"/>
    <cellStyle name="20% - Accent6 5 4 4 2" xfId="13816"/>
    <cellStyle name="20% - Accent6 5 4 5" xfId="13817"/>
    <cellStyle name="20% - Accent6 5 4 5 2" xfId="13818"/>
    <cellStyle name="20% - Accent6 5 4 6" xfId="13819"/>
    <cellStyle name="20% - Accent6 5 5" xfId="13820"/>
    <cellStyle name="20% - Accent6 5 5 2" xfId="13821"/>
    <cellStyle name="20% - Accent6 5 5 2 2" xfId="13822"/>
    <cellStyle name="20% - Accent6 5 5 2 2 2" xfId="13823"/>
    <cellStyle name="20% - Accent6 5 5 2 2 2 2" xfId="13824"/>
    <cellStyle name="20% - Accent6 5 5 2 2 3" xfId="13825"/>
    <cellStyle name="20% - Accent6 5 5 2 3" xfId="13826"/>
    <cellStyle name="20% - Accent6 5 5 2 3 2" xfId="13827"/>
    <cellStyle name="20% - Accent6 5 5 2 4" xfId="13828"/>
    <cellStyle name="20% - Accent6 5 5 3" xfId="13829"/>
    <cellStyle name="20% - Accent6 5 5 3 2" xfId="13830"/>
    <cellStyle name="20% - Accent6 5 5 3 2 2" xfId="13831"/>
    <cellStyle name="20% - Accent6 5 5 3 3" xfId="13832"/>
    <cellStyle name="20% - Accent6 5 5 4" xfId="13833"/>
    <cellStyle name="20% - Accent6 5 5 4 2" xfId="13834"/>
    <cellStyle name="20% - Accent6 5 5 5" xfId="13835"/>
    <cellStyle name="20% - Accent6 5 5 5 2" xfId="13836"/>
    <cellStyle name="20% - Accent6 5 5 6" xfId="13837"/>
    <cellStyle name="20% - Accent6 5 6" xfId="13838"/>
    <cellStyle name="20% - Accent6 5 6 2" xfId="13839"/>
    <cellStyle name="20% - Accent6 5 6 2 2" xfId="13840"/>
    <cellStyle name="20% - Accent6 5 6 2 2 2" xfId="13841"/>
    <cellStyle name="20% - Accent6 5 6 2 2 2 2" xfId="13842"/>
    <cellStyle name="20% - Accent6 5 6 2 2 3" xfId="13843"/>
    <cellStyle name="20% - Accent6 5 6 2 3" xfId="13844"/>
    <cellStyle name="20% - Accent6 5 6 2 3 2" xfId="13845"/>
    <cellStyle name="20% - Accent6 5 6 2 4" xfId="13846"/>
    <cellStyle name="20% - Accent6 5 6 3" xfId="13847"/>
    <cellStyle name="20% - Accent6 5 6 3 2" xfId="13848"/>
    <cellStyle name="20% - Accent6 5 6 3 2 2" xfId="13849"/>
    <cellStyle name="20% - Accent6 5 6 3 3" xfId="13850"/>
    <cellStyle name="20% - Accent6 5 6 4" xfId="13851"/>
    <cellStyle name="20% - Accent6 5 6 4 2" xfId="13852"/>
    <cellStyle name="20% - Accent6 5 6 5" xfId="13853"/>
    <cellStyle name="20% - Accent6 5 6 5 2" xfId="13854"/>
    <cellStyle name="20% - Accent6 5 6 6" xfId="13855"/>
    <cellStyle name="20% - Accent6 5 7" xfId="13856"/>
    <cellStyle name="20% - Accent6 5 7 2" xfId="13857"/>
    <cellStyle name="20% - Accent6 5 7 2 2" xfId="13858"/>
    <cellStyle name="20% - Accent6 5 7 2 2 2" xfId="13859"/>
    <cellStyle name="20% - Accent6 5 7 2 3" xfId="13860"/>
    <cellStyle name="20% - Accent6 5 7 3" xfId="13861"/>
    <cellStyle name="20% - Accent6 5 7 3 2" xfId="13862"/>
    <cellStyle name="20% - Accent6 5 7 4" xfId="13863"/>
    <cellStyle name="20% - Accent6 5 8" xfId="13864"/>
    <cellStyle name="20% - Accent6 5 8 2" xfId="13865"/>
    <cellStyle name="20% - Accent6 5 8 2 2" xfId="13866"/>
    <cellStyle name="20% - Accent6 5 8 3" xfId="13867"/>
    <cellStyle name="20% - Accent6 5 9" xfId="13868"/>
    <cellStyle name="20% - Accent6 5 9 2" xfId="13869"/>
    <cellStyle name="20% - Accent6 6" xfId="13870"/>
    <cellStyle name="20% - Accent6 6 10" xfId="13871"/>
    <cellStyle name="20% - Accent6 6 10 2" xfId="13872"/>
    <cellStyle name="20% - Accent6 6 11" xfId="13873"/>
    <cellStyle name="20% - Accent6 6 2" xfId="13874"/>
    <cellStyle name="20% - Accent6 6 2 2" xfId="13875"/>
    <cellStyle name="20% - Accent6 6 2 2 2" xfId="13876"/>
    <cellStyle name="20% - Accent6 6 2 2 2 2" xfId="13877"/>
    <cellStyle name="20% - Accent6 6 2 2 2 2 2" xfId="13878"/>
    <cellStyle name="20% - Accent6 6 2 2 2 2 2 2" xfId="13879"/>
    <cellStyle name="20% - Accent6 6 2 2 2 2 3" xfId="13880"/>
    <cellStyle name="20% - Accent6 6 2 2 2 3" xfId="13881"/>
    <cellStyle name="20% - Accent6 6 2 2 2 3 2" xfId="13882"/>
    <cellStyle name="20% - Accent6 6 2 2 2 4" xfId="13883"/>
    <cellStyle name="20% - Accent6 6 2 2 3" xfId="13884"/>
    <cellStyle name="20% - Accent6 6 2 2 3 2" xfId="13885"/>
    <cellStyle name="20% - Accent6 6 2 2 3 2 2" xfId="13886"/>
    <cellStyle name="20% - Accent6 6 2 2 3 3" xfId="13887"/>
    <cellStyle name="20% - Accent6 6 2 2 4" xfId="13888"/>
    <cellStyle name="20% - Accent6 6 2 2 4 2" xfId="13889"/>
    <cellStyle name="20% - Accent6 6 2 2 5" xfId="13890"/>
    <cellStyle name="20% - Accent6 6 2 2 5 2" xfId="13891"/>
    <cellStyle name="20% - Accent6 6 2 2 6" xfId="13892"/>
    <cellStyle name="20% - Accent6 6 2 3" xfId="13893"/>
    <cellStyle name="20% - Accent6 6 2 3 2" xfId="13894"/>
    <cellStyle name="20% - Accent6 6 2 3 2 2" xfId="13895"/>
    <cellStyle name="20% - Accent6 6 2 3 2 2 2" xfId="13896"/>
    <cellStyle name="20% - Accent6 6 2 3 2 2 2 2" xfId="13897"/>
    <cellStyle name="20% - Accent6 6 2 3 2 2 3" xfId="13898"/>
    <cellStyle name="20% - Accent6 6 2 3 2 3" xfId="13899"/>
    <cellStyle name="20% - Accent6 6 2 3 2 3 2" xfId="13900"/>
    <cellStyle name="20% - Accent6 6 2 3 2 4" xfId="13901"/>
    <cellStyle name="20% - Accent6 6 2 3 3" xfId="13902"/>
    <cellStyle name="20% - Accent6 6 2 3 3 2" xfId="13903"/>
    <cellStyle name="20% - Accent6 6 2 3 3 2 2" xfId="13904"/>
    <cellStyle name="20% - Accent6 6 2 3 3 3" xfId="13905"/>
    <cellStyle name="20% - Accent6 6 2 3 4" xfId="13906"/>
    <cellStyle name="20% - Accent6 6 2 3 4 2" xfId="13907"/>
    <cellStyle name="20% - Accent6 6 2 3 5" xfId="13908"/>
    <cellStyle name="20% - Accent6 6 2 3 5 2" xfId="13909"/>
    <cellStyle name="20% - Accent6 6 2 3 6" xfId="13910"/>
    <cellStyle name="20% - Accent6 6 2 4" xfId="13911"/>
    <cellStyle name="20% - Accent6 6 2 4 2" xfId="13912"/>
    <cellStyle name="20% - Accent6 6 2 4 2 2" xfId="13913"/>
    <cellStyle name="20% - Accent6 6 2 4 2 2 2" xfId="13914"/>
    <cellStyle name="20% - Accent6 6 2 4 2 3" xfId="13915"/>
    <cellStyle name="20% - Accent6 6 2 4 3" xfId="13916"/>
    <cellStyle name="20% - Accent6 6 2 4 3 2" xfId="13917"/>
    <cellStyle name="20% - Accent6 6 2 4 4" xfId="13918"/>
    <cellStyle name="20% - Accent6 6 2 5" xfId="13919"/>
    <cellStyle name="20% - Accent6 6 2 5 2" xfId="13920"/>
    <cellStyle name="20% - Accent6 6 2 5 2 2" xfId="13921"/>
    <cellStyle name="20% - Accent6 6 2 5 3" xfId="13922"/>
    <cellStyle name="20% - Accent6 6 2 6" xfId="13923"/>
    <cellStyle name="20% - Accent6 6 2 6 2" xfId="13924"/>
    <cellStyle name="20% - Accent6 6 2 7" xfId="13925"/>
    <cellStyle name="20% - Accent6 6 2 7 2" xfId="13926"/>
    <cellStyle name="20% - Accent6 6 2 8" xfId="13927"/>
    <cellStyle name="20% - Accent6 6 3" xfId="13928"/>
    <cellStyle name="20% - Accent6 6 3 2" xfId="13929"/>
    <cellStyle name="20% - Accent6 6 3 2 2" xfId="13930"/>
    <cellStyle name="20% - Accent6 6 3 2 2 2" xfId="13931"/>
    <cellStyle name="20% - Accent6 6 3 2 2 2 2" xfId="13932"/>
    <cellStyle name="20% - Accent6 6 3 2 2 2 2 2" xfId="13933"/>
    <cellStyle name="20% - Accent6 6 3 2 2 2 3" xfId="13934"/>
    <cellStyle name="20% - Accent6 6 3 2 2 3" xfId="13935"/>
    <cellStyle name="20% - Accent6 6 3 2 2 3 2" xfId="13936"/>
    <cellStyle name="20% - Accent6 6 3 2 2 4" xfId="13937"/>
    <cellStyle name="20% - Accent6 6 3 2 3" xfId="13938"/>
    <cellStyle name="20% - Accent6 6 3 2 3 2" xfId="13939"/>
    <cellStyle name="20% - Accent6 6 3 2 3 2 2" xfId="13940"/>
    <cellStyle name="20% - Accent6 6 3 2 3 3" xfId="13941"/>
    <cellStyle name="20% - Accent6 6 3 2 4" xfId="13942"/>
    <cellStyle name="20% - Accent6 6 3 2 4 2" xfId="13943"/>
    <cellStyle name="20% - Accent6 6 3 2 5" xfId="13944"/>
    <cellStyle name="20% - Accent6 6 3 2 5 2" xfId="13945"/>
    <cellStyle name="20% - Accent6 6 3 2 6" xfId="13946"/>
    <cellStyle name="20% - Accent6 6 3 3" xfId="13947"/>
    <cellStyle name="20% - Accent6 6 3 3 2" xfId="13948"/>
    <cellStyle name="20% - Accent6 6 3 3 2 2" xfId="13949"/>
    <cellStyle name="20% - Accent6 6 3 3 2 2 2" xfId="13950"/>
    <cellStyle name="20% - Accent6 6 3 3 2 2 2 2" xfId="13951"/>
    <cellStyle name="20% - Accent6 6 3 3 2 2 3" xfId="13952"/>
    <cellStyle name="20% - Accent6 6 3 3 2 3" xfId="13953"/>
    <cellStyle name="20% - Accent6 6 3 3 2 3 2" xfId="13954"/>
    <cellStyle name="20% - Accent6 6 3 3 2 4" xfId="13955"/>
    <cellStyle name="20% - Accent6 6 3 3 3" xfId="13956"/>
    <cellStyle name="20% - Accent6 6 3 3 3 2" xfId="13957"/>
    <cellStyle name="20% - Accent6 6 3 3 3 2 2" xfId="13958"/>
    <cellStyle name="20% - Accent6 6 3 3 3 3" xfId="13959"/>
    <cellStyle name="20% - Accent6 6 3 3 4" xfId="13960"/>
    <cellStyle name="20% - Accent6 6 3 3 4 2" xfId="13961"/>
    <cellStyle name="20% - Accent6 6 3 3 5" xfId="13962"/>
    <cellStyle name="20% - Accent6 6 3 3 5 2" xfId="13963"/>
    <cellStyle name="20% - Accent6 6 3 3 6" xfId="13964"/>
    <cellStyle name="20% - Accent6 6 3 4" xfId="13965"/>
    <cellStyle name="20% - Accent6 6 3 4 2" xfId="13966"/>
    <cellStyle name="20% - Accent6 6 3 4 2 2" xfId="13967"/>
    <cellStyle name="20% - Accent6 6 3 4 2 2 2" xfId="13968"/>
    <cellStyle name="20% - Accent6 6 3 4 2 3" xfId="13969"/>
    <cellStyle name="20% - Accent6 6 3 4 3" xfId="13970"/>
    <cellStyle name="20% - Accent6 6 3 4 3 2" xfId="13971"/>
    <cellStyle name="20% - Accent6 6 3 4 4" xfId="13972"/>
    <cellStyle name="20% - Accent6 6 3 5" xfId="13973"/>
    <cellStyle name="20% - Accent6 6 3 5 2" xfId="13974"/>
    <cellStyle name="20% - Accent6 6 3 5 2 2" xfId="13975"/>
    <cellStyle name="20% - Accent6 6 3 5 3" xfId="13976"/>
    <cellStyle name="20% - Accent6 6 3 6" xfId="13977"/>
    <cellStyle name="20% - Accent6 6 3 6 2" xfId="13978"/>
    <cellStyle name="20% - Accent6 6 3 7" xfId="13979"/>
    <cellStyle name="20% - Accent6 6 3 7 2" xfId="13980"/>
    <cellStyle name="20% - Accent6 6 3 8" xfId="13981"/>
    <cellStyle name="20% - Accent6 6 4" xfId="13982"/>
    <cellStyle name="20% - Accent6 6 4 2" xfId="13983"/>
    <cellStyle name="20% - Accent6 6 4 2 2" xfId="13984"/>
    <cellStyle name="20% - Accent6 6 4 2 2 2" xfId="13985"/>
    <cellStyle name="20% - Accent6 6 4 2 2 2 2" xfId="13986"/>
    <cellStyle name="20% - Accent6 6 4 2 2 3" xfId="13987"/>
    <cellStyle name="20% - Accent6 6 4 2 3" xfId="13988"/>
    <cellStyle name="20% - Accent6 6 4 2 3 2" xfId="13989"/>
    <cellStyle name="20% - Accent6 6 4 2 4" xfId="13990"/>
    <cellStyle name="20% - Accent6 6 4 3" xfId="13991"/>
    <cellStyle name="20% - Accent6 6 4 3 2" xfId="13992"/>
    <cellStyle name="20% - Accent6 6 4 3 2 2" xfId="13993"/>
    <cellStyle name="20% - Accent6 6 4 3 3" xfId="13994"/>
    <cellStyle name="20% - Accent6 6 4 4" xfId="13995"/>
    <cellStyle name="20% - Accent6 6 4 4 2" xfId="13996"/>
    <cellStyle name="20% - Accent6 6 4 5" xfId="13997"/>
    <cellStyle name="20% - Accent6 6 4 5 2" xfId="13998"/>
    <cellStyle name="20% - Accent6 6 4 6" xfId="13999"/>
    <cellStyle name="20% - Accent6 6 5" xfId="14000"/>
    <cellStyle name="20% - Accent6 6 5 2" xfId="14001"/>
    <cellStyle name="20% - Accent6 6 5 2 2" xfId="14002"/>
    <cellStyle name="20% - Accent6 6 5 2 2 2" xfId="14003"/>
    <cellStyle name="20% - Accent6 6 5 2 2 2 2" xfId="14004"/>
    <cellStyle name="20% - Accent6 6 5 2 2 3" xfId="14005"/>
    <cellStyle name="20% - Accent6 6 5 2 3" xfId="14006"/>
    <cellStyle name="20% - Accent6 6 5 2 3 2" xfId="14007"/>
    <cellStyle name="20% - Accent6 6 5 2 4" xfId="14008"/>
    <cellStyle name="20% - Accent6 6 5 3" xfId="14009"/>
    <cellStyle name="20% - Accent6 6 5 3 2" xfId="14010"/>
    <cellStyle name="20% - Accent6 6 5 3 2 2" xfId="14011"/>
    <cellStyle name="20% - Accent6 6 5 3 3" xfId="14012"/>
    <cellStyle name="20% - Accent6 6 5 4" xfId="14013"/>
    <cellStyle name="20% - Accent6 6 5 4 2" xfId="14014"/>
    <cellStyle name="20% - Accent6 6 5 5" xfId="14015"/>
    <cellStyle name="20% - Accent6 6 5 5 2" xfId="14016"/>
    <cellStyle name="20% - Accent6 6 5 6" xfId="14017"/>
    <cellStyle name="20% - Accent6 6 6" xfId="14018"/>
    <cellStyle name="20% - Accent6 6 6 2" xfId="14019"/>
    <cellStyle name="20% - Accent6 6 6 2 2" xfId="14020"/>
    <cellStyle name="20% - Accent6 6 6 2 2 2" xfId="14021"/>
    <cellStyle name="20% - Accent6 6 6 2 2 2 2" xfId="14022"/>
    <cellStyle name="20% - Accent6 6 6 2 2 3" xfId="14023"/>
    <cellStyle name="20% - Accent6 6 6 2 3" xfId="14024"/>
    <cellStyle name="20% - Accent6 6 6 2 3 2" xfId="14025"/>
    <cellStyle name="20% - Accent6 6 6 2 4" xfId="14026"/>
    <cellStyle name="20% - Accent6 6 6 3" xfId="14027"/>
    <cellStyle name="20% - Accent6 6 6 3 2" xfId="14028"/>
    <cellStyle name="20% - Accent6 6 6 3 2 2" xfId="14029"/>
    <cellStyle name="20% - Accent6 6 6 3 3" xfId="14030"/>
    <cellStyle name="20% - Accent6 6 6 4" xfId="14031"/>
    <cellStyle name="20% - Accent6 6 6 4 2" xfId="14032"/>
    <cellStyle name="20% - Accent6 6 6 5" xfId="14033"/>
    <cellStyle name="20% - Accent6 6 6 5 2" xfId="14034"/>
    <cellStyle name="20% - Accent6 6 6 6" xfId="14035"/>
    <cellStyle name="20% - Accent6 6 7" xfId="14036"/>
    <cellStyle name="20% - Accent6 6 7 2" xfId="14037"/>
    <cellStyle name="20% - Accent6 6 7 2 2" xfId="14038"/>
    <cellStyle name="20% - Accent6 6 7 2 2 2" xfId="14039"/>
    <cellStyle name="20% - Accent6 6 7 2 3" xfId="14040"/>
    <cellStyle name="20% - Accent6 6 7 3" xfId="14041"/>
    <cellStyle name="20% - Accent6 6 7 3 2" xfId="14042"/>
    <cellStyle name="20% - Accent6 6 7 4" xfId="14043"/>
    <cellStyle name="20% - Accent6 6 8" xfId="14044"/>
    <cellStyle name="20% - Accent6 6 8 2" xfId="14045"/>
    <cellStyle name="20% - Accent6 6 8 2 2" xfId="14046"/>
    <cellStyle name="20% - Accent6 6 8 3" xfId="14047"/>
    <cellStyle name="20% - Accent6 6 9" xfId="14048"/>
    <cellStyle name="20% - Accent6 6 9 2" xfId="14049"/>
    <cellStyle name="20% - Accent6 7" xfId="14050"/>
    <cellStyle name="20% - Accent6 7 2" xfId="14051"/>
    <cellStyle name="20% - Accent6 7 2 2" xfId="14052"/>
    <cellStyle name="20% - Accent6 7 2 2 2" xfId="14053"/>
    <cellStyle name="20% - Accent6 7 2 2 2 2" xfId="14054"/>
    <cellStyle name="20% - Accent6 7 2 2 2 2 2" xfId="14055"/>
    <cellStyle name="20% - Accent6 7 2 2 2 3" xfId="14056"/>
    <cellStyle name="20% - Accent6 7 2 2 3" xfId="14057"/>
    <cellStyle name="20% - Accent6 7 2 2 3 2" xfId="14058"/>
    <cellStyle name="20% - Accent6 7 2 2 4" xfId="14059"/>
    <cellStyle name="20% - Accent6 7 2 3" xfId="14060"/>
    <cellStyle name="20% - Accent6 7 2 3 2" xfId="14061"/>
    <cellStyle name="20% - Accent6 7 2 3 2 2" xfId="14062"/>
    <cellStyle name="20% - Accent6 7 2 3 3" xfId="14063"/>
    <cellStyle name="20% - Accent6 7 2 4" xfId="14064"/>
    <cellStyle name="20% - Accent6 7 2 4 2" xfId="14065"/>
    <cellStyle name="20% - Accent6 7 2 5" xfId="14066"/>
    <cellStyle name="20% - Accent6 7 2 5 2" xfId="14067"/>
    <cellStyle name="20% - Accent6 7 2 6" xfId="14068"/>
    <cellStyle name="20% - Accent6 7 3" xfId="14069"/>
    <cellStyle name="20% - Accent6 7 3 2" xfId="14070"/>
    <cellStyle name="20% - Accent6 7 3 2 2" xfId="14071"/>
    <cellStyle name="20% - Accent6 7 3 2 2 2" xfId="14072"/>
    <cellStyle name="20% - Accent6 7 3 2 2 2 2" xfId="14073"/>
    <cellStyle name="20% - Accent6 7 3 2 2 3" xfId="14074"/>
    <cellStyle name="20% - Accent6 7 3 2 3" xfId="14075"/>
    <cellStyle name="20% - Accent6 7 3 2 3 2" xfId="14076"/>
    <cellStyle name="20% - Accent6 7 3 2 4" xfId="14077"/>
    <cellStyle name="20% - Accent6 7 3 3" xfId="14078"/>
    <cellStyle name="20% - Accent6 7 3 3 2" xfId="14079"/>
    <cellStyle name="20% - Accent6 7 3 3 2 2" xfId="14080"/>
    <cellStyle name="20% - Accent6 7 3 3 3" xfId="14081"/>
    <cellStyle name="20% - Accent6 7 3 4" xfId="14082"/>
    <cellStyle name="20% - Accent6 7 3 4 2" xfId="14083"/>
    <cellStyle name="20% - Accent6 7 3 5" xfId="14084"/>
    <cellStyle name="20% - Accent6 7 3 5 2" xfId="14085"/>
    <cellStyle name="20% - Accent6 7 3 6" xfId="14086"/>
    <cellStyle name="20% - Accent6 7 4" xfId="14087"/>
    <cellStyle name="20% - Accent6 7 4 2" xfId="14088"/>
    <cellStyle name="20% - Accent6 7 4 2 2" xfId="14089"/>
    <cellStyle name="20% - Accent6 7 4 2 2 2" xfId="14090"/>
    <cellStyle name="20% - Accent6 7 4 2 3" xfId="14091"/>
    <cellStyle name="20% - Accent6 7 4 3" xfId="14092"/>
    <cellStyle name="20% - Accent6 7 4 3 2" xfId="14093"/>
    <cellStyle name="20% - Accent6 7 4 4" xfId="14094"/>
    <cellStyle name="20% - Accent6 7 5" xfId="14095"/>
    <cellStyle name="20% - Accent6 7 5 2" xfId="14096"/>
    <cellStyle name="20% - Accent6 7 5 2 2" xfId="14097"/>
    <cellStyle name="20% - Accent6 7 5 3" xfId="14098"/>
    <cellStyle name="20% - Accent6 7 6" xfId="14099"/>
    <cellStyle name="20% - Accent6 7 6 2" xfId="14100"/>
    <cellStyle name="20% - Accent6 7 7" xfId="14101"/>
    <cellStyle name="20% - Accent6 7 7 2" xfId="14102"/>
    <cellStyle name="20% - Accent6 7 8" xfId="14103"/>
    <cellStyle name="20% - Accent6 8" xfId="14104"/>
    <cellStyle name="20% - Accent6 8 2" xfId="14105"/>
    <cellStyle name="20% - Accent6 8 2 2" xfId="14106"/>
    <cellStyle name="20% - Accent6 8 2 2 2" xfId="14107"/>
    <cellStyle name="20% - Accent6 8 2 2 2 2" xfId="14108"/>
    <cellStyle name="20% - Accent6 8 2 2 2 2 2" xfId="14109"/>
    <cellStyle name="20% - Accent6 8 2 2 2 3" xfId="14110"/>
    <cellStyle name="20% - Accent6 8 2 2 3" xfId="14111"/>
    <cellStyle name="20% - Accent6 8 2 2 3 2" xfId="14112"/>
    <cellStyle name="20% - Accent6 8 2 2 4" xfId="14113"/>
    <cellStyle name="20% - Accent6 8 2 3" xfId="14114"/>
    <cellStyle name="20% - Accent6 8 2 3 2" xfId="14115"/>
    <cellStyle name="20% - Accent6 8 2 3 2 2" xfId="14116"/>
    <cellStyle name="20% - Accent6 8 2 3 3" xfId="14117"/>
    <cellStyle name="20% - Accent6 8 2 4" xfId="14118"/>
    <cellStyle name="20% - Accent6 8 2 4 2" xfId="14119"/>
    <cellStyle name="20% - Accent6 8 2 5" xfId="14120"/>
    <cellStyle name="20% - Accent6 8 2 5 2" xfId="14121"/>
    <cellStyle name="20% - Accent6 8 2 6" xfId="14122"/>
    <cellStyle name="20% - Accent6 8 3" xfId="14123"/>
    <cellStyle name="20% - Accent6 8 3 2" xfId="14124"/>
    <cellStyle name="20% - Accent6 8 3 2 2" xfId="14125"/>
    <cellStyle name="20% - Accent6 8 3 2 2 2" xfId="14126"/>
    <cellStyle name="20% - Accent6 8 3 2 2 2 2" xfId="14127"/>
    <cellStyle name="20% - Accent6 8 3 2 2 3" xfId="14128"/>
    <cellStyle name="20% - Accent6 8 3 2 3" xfId="14129"/>
    <cellStyle name="20% - Accent6 8 3 2 3 2" xfId="14130"/>
    <cellStyle name="20% - Accent6 8 3 2 4" xfId="14131"/>
    <cellStyle name="20% - Accent6 8 3 3" xfId="14132"/>
    <cellStyle name="20% - Accent6 8 3 3 2" xfId="14133"/>
    <cellStyle name="20% - Accent6 8 3 3 2 2" xfId="14134"/>
    <cellStyle name="20% - Accent6 8 3 3 3" xfId="14135"/>
    <cellStyle name="20% - Accent6 8 3 4" xfId="14136"/>
    <cellStyle name="20% - Accent6 8 3 4 2" xfId="14137"/>
    <cellStyle name="20% - Accent6 8 3 5" xfId="14138"/>
    <cellStyle name="20% - Accent6 8 3 5 2" xfId="14139"/>
    <cellStyle name="20% - Accent6 8 3 6" xfId="14140"/>
    <cellStyle name="20% - Accent6 8 4" xfId="14141"/>
    <cellStyle name="20% - Accent6 8 4 2" xfId="14142"/>
    <cellStyle name="20% - Accent6 8 4 2 2" xfId="14143"/>
    <cellStyle name="20% - Accent6 8 4 2 2 2" xfId="14144"/>
    <cellStyle name="20% - Accent6 8 4 2 3" xfId="14145"/>
    <cellStyle name="20% - Accent6 8 4 3" xfId="14146"/>
    <cellStyle name="20% - Accent6 8 4 3 2" xfId="14147"/>
    <cellStyle name="20% - Accent6 8 4 4" xfId="14148"/>
    <cellStyle name="20% - Accent6 8 5" xfId="14149"/>
    <cellStyle name="20% - Accent6 8 5 2" xfId="14150"/>
    <cellStyle name="20% - Accent6 8 5 2 2" xfId="14151"/>
    <cellStyle name="20% - Accent6 8 5 3" xfId="14152"/>
    <cellStyle name="20% - Accent6 8 6" xfId="14153"/>
    <cellStyle name="20% - Accent6 8 6 2" xfId="14154"/>
    <cellStyle name="20% - Accent6 8 7" xfId="14155"/>
    <cellStyle name="20% - Accent6 8 7 2" xfId="14156"/>
    <cellStyle name="20% - Accent6 8 8" xfId="14157"/>
    <cellStyle name="20% - Accent6 9" xfId="14158"/>
    <cellStyle name="20% - Accent6 9 2" xfId="14159"/>
    <cellStyle name="20% - Accent6 9 2 2" xfId="14160"/>
    <cellStyle name="20% - Accent6 9 2 2 2" xfId="14161"/>
    <cellStyle name="20% - Accent6 9 2 2 2 2" xfId="14162"/>
    <cellStyle name="20% - Accent6 9 2 2 3" xfId="14163"/>
    <cellStyle name="20% - Accent6 9 2 3" xfId="14164"/>
    <cellStyle name="20% - Accent6 9 2 3 2" xfId="14165"/>
    <cellStyle name="20% - Accent6 9 2 4" xfId="14166"/>
    <cellStyle name="20% - Accent6 9 3" xfId="14167"/>
    <cellStyle name="20% - Accent6 9 3 2" xfId="14168"/>
    <cellStyle name="20% - Accent6 9 3 2 2" xfId="14169"/>
    <cellStyle name="20% - Accent6 9 3 3" xfId="14170"/>
    <cellStyle name="20% - Accent6 9 4" xfId="14171"/>
    <cellStyle name="20% - Accent6 9 4 2" xfId="14172"/>
    <cellStyle name="20% - Accent6 9 5" xfId="14173"/>
    <cellStyle name="20% - Accent6 9 5 2" xfId="14174"/>
    <cellStyle name="20% - Accent6 9 6" xfId="14175"/>
    <cellStyle name="40% - Accent1 10" xfId="14176"/>
    <cellStyle name="40% - Accent1 10 2" xfId="14177"/>
    <cellStyle name="40% - Accent1 10 2 2" xfId="14178"/>
    <cellStyle name="40% - Accent1 10 2 2 2" xfId="14179"/>
    <cellStyle name="40% - Accent1 10 2 2 2 2" xfId="14180"/>
    <cellStyle name="40% - Accent1 10 2 2 3" xfId="14181"/>
    <cellStyle name="40% - Accent1 10 2 3" xfId="14182"/>
    <cellStyle name="40% - Accent1 10 2 3 2" xfId="14183"/>
    <cellStyle name="40% - Accent1 10 2 4" xfId="14184"/>
    <cellStyle name="40% - Accent1 10 3" xfId="14185"/>
    <cellStyle name="40% - Accent1 10 3 2" xfId="14186"/>
    <cellStyle name="40% - Accent1 10 3 2 2" xfId="14187"/>
    <cellStyle name="40% - Accent1 10 3 3" xfId="14188"/>
    <cellStyle name="40% - Accent1 10 4" xfId="14189"/>
    <cellStyle name="40% - Accent1 10 4 2" xfId="14190"/>
    <cellStyle name="40% - Accent1 10 5" xfId="14191"/>
    <cellStyle name="40% - Accent1 10 5 2" xfId="14192"/>
    <cellStyle name="40% - Accent1 10 6" xfId="14193"/>
    <cellStyle name="40% - Accent1 11" xfId="14194"/>
    <cellStyle name="40% - Accent1 11 2" xfId="14195"/>
    <cellStyle name="40% - Accent1 11 2 2" xfId="14196"/>
    <cellStyle name="40% - Accent1 11 2 2 2" xfId="14197"/>
    <cellStyle name="40% - Accent1 11 2 2 2 2" xfId="14198"/>
    <cellStyle name="40% - Accent1 11 2 2 3" xfId="14199"/>
    <cellStyle name="40% - Accent1 11 2 3" xfId="14200"/>
    <cellStyle name="40% - Accent1 11 2 3 2" xfId="14201"/>
    <cellStyle name="40% - Accent1 11 2 4" xfId="14202"/>
    <cellStyle name="40% - Accent1 11 3" xfId="14203"/>
    <cellStyle name="40% - Accent1 11 3 2" xfId="14204"/>
    <cellStyle name="40% - Accent1 11 3 2 2" xfId="14205"/>
    <cellStyle name="40% - Accent1 11 3 3" xfId="14206"/>
    <cellStyle name="40% - Accent1 11 4" xfId="14207"/>
    <cellStyle name="40% - Accent1 11 4 2" xfId="14208"/>
    <cellStyle name="40% - Accent1 11 5" xfId="14209"/>
    <cellStyle name="40% - Accent1 11 5 2" xfId="14210"/>
    <cellStyle name="40% - Accent1 11 6" xfId="14211"/>
    <cellStyle name="40% - Accent1 12" xfId="14212"/>
    <cellStyle name="40% - Accent1 12 2" xfId="14213"/>
    <cellStyle name="40% - Accent1 12 2 2" xfId="14214"/>
    <cellStyle name="40% - Accent1 12 2 2 2" xfId="14215"/>
    <cellStyle name="40% - Accent1 12 2 2 2 2" xfId="14216"/>
    <cellStyle name="40% - Accent1 12 2 2 3" xfId="14217"/>
    <cellStyle name="40% - Accent1 12 2 3" xfId="14218"/>
    <cellStyle name="40% - Accent1 12 2 3 2" xfId="14219"/>
    <cellStyle name="40% - Accent1 12 2 4" xfId="14220"/>
    <cellStyle name="40% - Accent1 12 3" xfId="14221"/>
    <cellStyle name="40% - Accent1 12 3 2" xfId="14222"/>
    <cellStyle name="40% - Accent1 12 3 2 2" xfId="14223"/>
    <cellStyle name="40% - Accent1 12 3 3" xfId="14224"/>
    <cellStyle name="40% - Accent1 12 4" xfId="14225"/>
    <cellStyle name="40% - Accent1 12 4 2" xfId="14226"/>
    <cellStyle name="40% - Accent1 12 5" xfId="14227"/>
    <cellStyle name="40% - Accent1 12 5 2" xfId="14228"/>
    <cellStyle name="40% - Accent1 12 6" xfId="14229"/>
    <cellStyle name="40% - Accent1 13" xfId="14230"/>
    <cellStyle name="40% - Accent1 13 2" xfId="14231"/>
    <cellStyle name="40% - Accent1 13 2 2" xfId="14232"/>
    <cellStyle name="40% - Accent1 13 2 2 2" xfId="14233"/>
    <cellStyle name="40% - Accent1 13 2 3" xfId="14234"/>
    <cellStyle name="40% - Accent1 13 3" xfId="14235"/>
    <cellStyle name="40% - Accent1 13 3 2" xfId="14236"/>
    <cellStyle name="40% - Accent1 13 4" xfId="14237"/>
    <cellStyle name="40% - Accent1 14" xfId="14238"/>
    <cellStyle name="40% - Accent1 14 2" xfId="14239"/>
    <cellStyle name="40% - Accent1 14 2 2" xfId="14240"/>
    <cellStyle name="40% - Accent1 14 3" xfId="14241"/>
    <cellStyle name="40% - Accent1 15" xfId="14242"/>
    <cellStyle name="40% - Accent1 15 2" xfId="14243"/>
    <cellStyle name="40% - Accent1 16" xfId="14244"/>
    <cellStyle name="40% - Accent1 16 2" xfId="14245"/>
    <cellStyle name="40% - Accent1 17" xfId="14246"/>
    <cellStyle name="40% - Accent1 2" xfId="14247"/>
    <cellStyle name="40% - Accent1 2 2" xfId="14248"/>
    <cellStyle name="40% - Accent1 2 2 10" xfId="14249"/>
    <cellStyle name="40% - Accent1 2 2 10 2" xfId="14250"/>
    <cellStyle name="40% - Accent1 2 2 10 2 2" xfId="14251"/>
    <cellStyle name="40% - Accent1 2 2 10 2 2 2" xfId="14252"/>
    <cellStyle name="40% - Accent1 2 2 10 2 2 2 2" xfId="14253"/>
    <cellStyle name="40% - Accent1 2 2 10 2 2 3" xfId="14254"/>
    <cellStyle name="40% - Accent1 2 2 10 2 3" xfId="14255"/>
    <cellStyle name="40% - Accent1 2 2 10 2 3 2" xfId="14256"/>
    <cellStyle name="40% - Accent1 2 2 10 2 4" xfId="14257"/>
    <cellStyle name="40% - Accent1 2 2 10 3" xfId="14258"/>
    <cellStyle name="40% - Accent1 2 2 10 3 2" xfId="14259"/>
    <cellStyle name="40% - Accent1 2 2 10 3 2 2" xfId="14260"/>
    <cellStyle name="40% - Accent1 2 2 10 3 3" xfId="14261"/>
    <cellStyle name="40% - Accent1 2 2 10 4" xfId="14262"/>
    <cellStyle name="40% - Accent1 2 2 10 4 2" xfId="14263"/>
    <cellStyle name="40% - Accent1 2 2 10 5" xfId="14264"/>
    <cellStyle name="40% - Accent1 2 2 10 5 2" xfId="14265"/>
    <cellStyle name="40% - Accent1 2 2 10 6" xfId="14266"/>
    <cellStyle name="40% - Accent1 2 2 11" xfId="14267"/>
    <cellStyle name="40% - Accent1 2 2 11 2" xfId="14268"/>
    <cellStyle name="40% - Accent1 2 2 11 2 2" xfId="14269"/>
    <cellStyle name="40% - Accent1 2 2 11 2 2 2" xfId="14270"/>
    <cellStyle name="40% - Accent1 2 2 11 2 2 2 2" xfId="14271"/>
    <cellStyle name="40% - Accent1 2 2 11 2 2 3" xfId="14272"/>
    <cellStyle name="40% - Accent1 2 2 11 2 3" xfId="14273"/>
    <cellStyle name="40% - Accent1 2 2 11 2 3 2" xfId="14274"/>
    <cellStyle name="40% - Accent1 2 2 11 2 4" xfId="14275"/>
    <cellStyle name="40% - Accent1 2 2 11 3" xfId="14276"/>
    <cellStyle name="40% - Accent1 2 2 11 3 2" xfId="14277"/>
    <cellStyle name="40% - Accent1 2 2 11 3 2 2" xfId="14278"/>
    <cellStyle name="40% - Accent1 2 2 11 3 3" xfId="14279"/>
    <cellStyle name="40% - Accent1 2 2 11 4" xfId="14280"/>
    <cellStyle name="40% - Accent1 2 2 11 4 2" xfId="14281"/>
    <cellStyle name="40% - Accent1 2 2 11 5" xfId="14282"/>
    <cellStyle name="40% - Accent1 2 2 11 5 2" xfId="14283"/>
    <cellStyle name="40% - Accent1 2 2 11 6" xfId="14284"/>
    <cellStyle name="40% - Accent1 2 2 12" xfId="14285"/>
    <cellStyle name="40% - Accent1 2 2 12 2" xfId="14286"/>
    <cellStyle name="40% - Accent1 2 2 12 2 2" xfId="14287"/>
    <cellStyle name="40% - Accent1 2 2 12 2 2 2" xfId="14288"/>
    <cellStyle name="40% - Accent1 2 2 12 2 3" xfId="14289"/>
    <cellStyle name="40% - Accent1 2 2 12 3" xfId="14290"/>
    <cellStyle name="40% - Accent1 2 2 12 3 2" xfId="14291"/>
    <cellStyle name="40% - Accent1 2 2 12 4" xfId="14292"/>
    <cellStyle name="40% - Accent1 2 2 13" xfId="14293"/>
    <cellStyle name="40% - Accent1 2 2 13 2" xfId="14294"/>
    <cellStyle name="40% - Accent1 2 2 13 2 2" xfId="14295"/>
    <cellStyle name="40% - Accent1 2 2 13 3" xfId="14296"/>
    <cellStyle name="40% - Accent1 2 2 14" xfId="14297"/>
    <cellStyle name="40% - Accent1 2 2 14 2" xfId="14298"/>
    <cellStyle name="40% - Accent1 2 2 15" xfId="14299"/>
    <cellStyle name="40% - Accent1 2 2 15 2" xfId="14300"/>
    <cellStyle name="40% - Accent1 2 2 16" xfId="14301"/>
    <cellStyle name="40% - Accent1 2 2 2" xfId="14302"/>
    <cellStyle name="40% - Accent1 2 2 2 10" xfId="14303"/>
    <cellStyle name="40% - Accent1 2 2 2 10 2" xfId="14304"/>
    <cellStyle name="40% - Accent1 2 2 2 10 2 2" xfId="14305"/>
    <cellStyle name="40% - Accent1 2 2 2 10 2 2 2" xfId="14306"/>
    <cellStyle name="40% - Accent1 2 2 2 10 2 2 2 2" xfId="14307"/>
    <cellStyle name="40% - Accent1 2 2 2 10 2 2 3" xfId="14308"/>
    <cellStyle name="40% - Accent1 2 2 2 10 2 3" xfId="14309"/>
    <cellStyle name="40% - Accent1 2 2 2 10 2 3 2" xfId="14310"/>
    <cellStyle name="40% - Accent1 2 2 2 10 2 4" xfId="14311"/>
    <cellStyle name="40% - Accent1 2 2 2 10 3" xfId="14312"/>
    <cellStyle name="40% - Accent1 2 2 2 10 3 2" xfId="14313"/>
    <cellStyle name="40% - Accent1 2 2 2 10 3 2 2" xfId="14314"/>
    <cellStyle name="40% - Accent1 2 2 2 10 3 3" xfId="14315"/>
    <cellStyle name="40% - Accent1 2 2 2 10 4" xfId="14316"/>
    <cellStyle name="40% - Accent1 2 2 2 10 4 2" xfId="14317"/>
    <cellStyle name="40% - Accent1 2 2 2 10 5" xfId="14318"/>
    <cellStyle name="40% - Accent1 2 2 2 10 5 2" xfId="14319"/>
    <cellStyle name="40% - Accent1 2 2 2 10 6" xfId="14320"/>
    <cellStyle name="40% - Accent1 2 2 2 11" xfId="14321"/>
    <cellStyle name="40% - Accent1 2 2 2 11 2" xfId="14322"/>
    <cellStyle name="40% - Accent1 2 2 2 11 2 2" xfId="14323"/>
    <cellStyle name="40% - Accent1 2 2 2 11 2 2 2" xfId="14324"/>
    <cellStyle name="40% - Accent1 2 2 2 11 2 3" xfId="14325"/>
    <cellStyle name="40% - Accent1 2 2 2 11 3" xfId="14326"/>
    <cellStyle name="40% - Accent1 2 2 2 11 3 2" xfId="14327"/>
    <cellStyle name="40% - Accent1 2 2 2 11 4" xfId="14328"/>
    <cellStyle name="40% - Accent1 2 2 2 12" xfId="14329"/>
    <cellStyle name="40% - Accent1 2 2 2 12 2" xfId="14330"/>
    <cellStyle name="40% - Accent1 2 2 2 12 2 2" xfId="14331"/>
    <cellStyle name="40% - Accent1 2 2 2 12 3" xfId="14332"/>
    <cellStyle name="40% - Accent1 2 2 2 13" xfId="14333"/>
    <cellStyle name="40% - Accent1 2 2 2 13 2" xfId="14334"/>
    <cellStyle name="40% - Accent1 2 2 2 14" xfId="14335"/>
    <cellStyle name="40% - Accent1 2 2 2 14 2" xfId="14336"/>
    <cellStyle name="40% - Accent1 2 2 2 15" xfId="14337"/>
    <cellStyle name="40% - Accent1 2 2 2 2" xfId="14338"/>
    <cellStyle name="40% - Accent1 2 2 2 2 10" xfId="14339"/>
    <cellStyle name="40% - Accent1 2 2 2 2 10 2" xfId="14340"/>
    <cellStyle name="40% - Accent1 2 2 2 2 11" xfId="14341"/>
    <cellStyle name="40% - Accent1 2 2 2 2 2" xfId="14342"/>
    <cellStyle name="40% - Accent1 2 2 2 2 2 2" xfId="14343"/>
    <cellStyle name="40% - Accent1 2 2 2 2 2 2 2" xfId="14344"/>
    <cellStyle name="40% - Accent1 2 2 2 2 2 2 2 2" xfId="14345"/>
    <cellStyle name="40% - Accent1 2 2 2 2 2 2 2 2 2" xfId="14346"/>
    <cellStyle name="40% - Accent1 2 2 2 2 2 2 2 2 2 2" xfId="14347"/>
    <cellStyle name="40% - Accent1 2 2 2 2 2 2 2 2 3" xfId="14348"/>
    <cellStyle name="40% - Accent1 2 2 2 2 2 2 2 3" xfId="14349"/>
    <cellStyle name="40% - Accent1 2 2 2 2 2 2 2 3 2" xfId="14350"/>
    <cellStyle name="40% - Accent1 2 2 2 2 2 2 2 4" xfId="14351"/>
    <cellStyle name="40% - Accent1 2 2 2 2 2 2 3" xfId="14352"/>
    <cellStyle name="40% - Accent1 2 2 2 2 2 2 3 2" xfId="14353"/>
    <cellStyle name="40% - Accent1 2 2 2 2 2 2 3 2 2" xfId="14354"/>
    <cellStyle name="40% - Accent1 2 2 2 2 2 2 3 3" xfId="14355"/>
    <cellStyle name="40% - Accent1 2 2 2 2 2 2 4" xfId="14356"/>
    <cellStyle name="40% - Accent1 2 2 2 2 2 2 4 2" xfId="14357"/>
    <cellStyle name="40% - Accent1 2 2 2 2 2 2 5" xfId="14358"/>
    <cellStyle name="40% - Accent1 2 2 2 2 2 2 5 2" xfId="14359"/>
    <cellStyle name="40% - Accent1 2 2 2 2 2 2 6" xfId="14360"/>
    <cellStyle name="40% - Accent1 2 2 2 2 2 3" xfId="14361"/>
    <cellStyle name="40% - Accent1 2 2 2 2 2 3 2" xfId="14362"/>
    <cellStyle name="40% - Accent1 2 2 2 2 2 3 2 2" xfId="14363"/>
    <cellStyle name="40% - Accent1 2 2 2 2 2 3 2 2 2" xfId="14364"/>
    <cellStyle name="40% - Accent1 2 2 2 2 2 3 2 2 2 2" xfId="14365"/>
    <cellStyle name="40% - Accent1 2 2 2 2 2 3 2 2 3" xfId="14366"/>
    <cellStyle name="40% - Accent1 2 2 2 2 2 3 2 3" xfId="14367"/>
    <cellStyle name="40% - Accent1 2 2 2 2 2 3 2 3 2" xfId="14368"/>
    <cellStyle name="40% - Accent1 2 2 2 2 2 3 2 4" xfId="14369"/>
    <cellStyle name="40% - Accent1 2 2 2 2 2 3 3" xfId="14370"/>
    <cellStyle name="40% - Accent1 2 2 2 2 2 3 3 2" xfId="14371"/>
    <cellStyle name="40% - Accent1 2 2 2 2 2 3 3 2 2" xfId="14372"/>
    <cellStyle name="40% - Accent1 2 2 2 2 2 3 3 3" xfId="14373"/>
    <cellStyle name="40% - Accent1 2 2 2 2 2 3 4" xfId="14374"/>
    <cellStyle name="40% - Accent1 2 2 2 2 2 3 4 2" xfId="14375"/>
    <cellStyle name="40% - Accent1 2 2 2 2 2 3 5" xfId="14376"/>
    <cellStyle name="40% - Accent1 2 2 2 2 2 3 5 2" xfId="14377"/>
    <cellStyle name="40% - Accent1 2 2 2 2 2 3 6" xfId="14378"/>
    <cellStyle name="40% - Accent1 2 2 2 2 2 4" xfId="14379"/>
    <cellStyle name="40% - Accent1 2 2 2 2 2 4 2" xfId="14380"/>
    <cellStyle name="40% - Accent1 2 2 2 2 2 4 2 2" xfId="14381"/>
    <cellStyle name="40% - Accent1 2 2 2 2 2 4 2 2 2" xfId="14382"/>
    <cellStyle name="40% - Accent1 2 2 2 2 2 4 2 3" xfId="14383"/>
    <cellStyle name="40% - Accent1 2 2 2 2 2 4 3" xfId="14384"/>
    <cellStyle name="40% - Accent1 2 2 2 2 2 4 3 2" xfId="14385"/>
    <cellStyle name="40% - Accent1 2 2 2 2 2 4 4" xfId="14386"/>
    <cellStyle name="40% - Accent1 2 2 2 2 2 5" xfId="14387"/>
    <cellStyle name="40% - Accent1 2 2 2 2 2 5 2" xfId="14388"/>
    <cellStyle name="40% - Accent1 2 2 2 2 2 5 2 2" xfId="14389"/>
    <cellStyle name="40% - Accent1 2 2 2 2 2 5 3" xfId="14390"/>
    <cellStyle name="40% - Accent1 2 2 2 2 2 6" xfId="14391"/>
    <cellStyle name="40% - Accent1 2 2 2 2 2 6 2" xfId="14392"/>
    <cellStyle name="40% - Accent1 2 2 2 2 2 7" xfId="14393"/>
    <cellStyle name="40% - Accent1 2 2 2 2 2 7 2" xfId="14394"/>
    <cellStyle name="40% - Accent1 2 2 2 2 2 8" xfId="14395"/>
    <cellStyle name="40% - Accent1 2 2 2 2 3" xfId="14396"/>
    <cellStyle name="40% - Accent1 2 2 2 2 3 2" xfId="14397"/>
    <cellStyle name="40% - Accent1 2 2 2 2 3 2 2" xfId="14398"/>
    <cellStyle name="40% - Accent1 2 2 2 2 3 2 2 2" xfId="14399"/>
    <cellStyle name="40% - Accent1 2 2 2 2 3 2 2 2 2" xfId="14400"/>
    <cellStyle name="40% - Accent1 2 2 2 2 3 2 2 2 2 2" xfId="14401"/>
    <cellStyle name="40% - Accent1 2 2 2 2 3 2 2 2 3" xfId="14402"/>
    <cellStyle name="40% - Accent1 2 2 2 2 3 2 2 3" xfId="14403"/>
    <cellStyle name="40% - Accent1 2 2 2 2 3 2 2 3 2" xfId="14404"/>
    <cellStyle name="40% - Accent1 2 2 2 2 3 2 2 4" xfId="14405"/>
    <cellStyle name="40% - Accent1 2 2 2 2 3 2 3" xfId="14406"/>
    <cellStyle name="40% - Accent1 2 2 2 2 3 2 3 2" xfId="14407"/>
    <cellStyle name="40% - Accent1 2 2 2 2 3 2 3 2 2" xfId="14408"/>
    <cellStyle name="40% - Accent1 2 2 2 2 3 2 3 3" xfId="14409"/>
    <cellStyle name="40% - Accent1 2 2 2 2 3 2 4" xfId="14410"/>
    <cellStyle name="40% - Accent1 2 2 2 2 3 2 4 2" xfId="14411"/>
    <cellStyle name="40% - Accent1 2 2 2 2 3 2 5" xfId="14412"/>
    <cellStyle name="40% - Accent1 2 2 2 2 3 2 5 2" xfId="14413"/>
    <cellStyle name="40% - Accent1 2 2 2 2 3 2 6" xfId="14414"/>
    <cellStyle name="40% - Accent1 2 2 2 2 3 3" xfId="14415"/>
    <cellStyle name="40% - Accent1 2 2 2 2 3 3 2" xfId="14416"/>
    <cellStyle name="40% - Accent1 2 2 2 2 3 3 2 2" xfId="14417"/>
    <cellStyle name="40% - Accent1 2 2 2 2 3 3 2 2 2" xfId="14418"/>
    <cellStyle name="40% - Accent1 2 2 2 2 3 3 2 2 2 2" xfId="14419"/>
    <cellStyle name="40% - Accent1 2 2 2 2 3 3 2 2 3" xfId="14420"/>
    <cellStyle name="40% - Accent1 2 2 2 2 3 3 2 3" xfId="14421"/>
    <cellStyle name="40% - Accent1 2 2 2 2 3 3 2 3 2" xfId="14422"/>
    <cellStyle name="40% - Accent1 2 2 2 2 3 3 2 4" xfId="14423"/>
    <cellStyle name="40% - Accent1 2 2 2 2 3 3 3" xfId="14424"/>
    <cellStyle name="40% - Accent1 2 2 2 2 3 3 3 2" xfId="14425"/>
    <cellStyle name="40% - Accent1 2 2 2 2 3 3 3 2 2" xfId="14426"/>
    <cellStyle name="40% - Accent1 2 2 2 2 3 3 3 3" xfId="14427"/>
    <cellStyle name="40% - Accent1 2 2 2 2 3 3 4" xfId="14428"/>
    <cellStyle name="40% - Accent1 2 2 2 2 3 3 4 2" xfId="14429"/>
    <cellStyle name="40% - Accent1 2 2 2 2 3 3 5" xfId="14430"/>
    <cellStyle name="40% - Accent1 2 2 2 2 3 3 5 2" xfId="14431"/>
    <cellStyle name="40% - Accent1 2 2 2 2 3 3 6" xfId="14432"/>
    <cellStyle name="40% - Accent1 2 2 2 2 3 4" xfId="14433"/>
    <cellStyle name="40% - Accent1 2 2 2 2 3 4 2" xfId="14434"/>
    <cellStyle name="40% - Accent1 2 2 2 2 3 4 2 2" xfId="14435"/>
    <cellStyle name="40% - Accent1 2 2 2 2 3 4 2 2 2" xfId="14436"/>
    <cellStyle name="40% - Accent1 2 2 2 2 3 4 2 3" xfId="14437"/>
    <cellStyle name="40% - Accent1 2 2 2 2 3 4 3" xfId="14438"/>
    <cellStyle name="40% - Accent1 2 2 2 2 3 4 3 2" xfId="14439"/>
    <cellStyle name="40% - Accent1 2 2 2 2 3 4 4" xfId="14440"/>
    <cellStyle name="40% - Accent1 2 2 2 2 3 5" xfId="14441"/>
    <cellStyle name="40% - Accent1 2 2 2 2 3 5 2" xfId="14442"/>
    <cellStyle name="40% - Accent1 2 2 2 2 3 5 2 2" xfId="14443"/>
    <cellStyle name="40% - Accent1 2 2 2 2 3 5 3" xfId="14444"/>
    <cellStyle name="40% - Accent1 2 2 2 2 3 6" xfId="14445"/>
    <cellStyle name="40% - Accent1 2 2 2 2 3 6 2" xfId="14446"/>
    <cellStyle name="40% - Accent1 2 2 2 2 3 7" xfId="14447"/>
    <cellStyle name="40% - Accent1 2 2 2 2 3 7 2" xfId="14448"/>
    <cellStyle name="40% - Accent1 2 2 2 2 3 8" xfId="14449"/>
    <cellStyle name="40% - Accent1 2 2 2 2 4" xfId="14450"/>
    <cellStyle name="40% - Accent1 2 2 2 2 4 2" xfId="14451"/>
    <cellStyle name="40% - Accent1 2 2 2 2 4 2 2" xfId="14452"/>
    <cellStyle name="40% - Accent1 2 2 2 2 4 2 2 2" xfId="14453"/>
    <cellStyle name="40% - Accent1 2 2 2 2 4 2 2 2 2" xfId="14454"/>
    <cellStyle name="40% - Accent1 2 2 2 2 4 2 2 3" xfId="14455"/>
    <cellStyle name="40% - Accent1 2 2 2 2 4 2 3" xfId="14456"/>
    <cellStyle name="40% - Accent1 2 2 2 2 4 2 3 2" xfId="14457"/>
    <cellStyle name="40% - Accent1 2 2 2 2 4 2 4" xfId="14458"/>
    <cellStyle name="40% - Accent1 2 2 2 2 4 3" xfId="14459"/>
    <cellStyle name="40% - Accent1 2 2 2 2 4 3 2" xfId="14460"/>
    <cellStyle name="40% - Accent1 2 2 2 2 4 3 2 2" xfId="14461"/>
    <cellStyle name="40% - Accent1 2 2 2 2 4 3 3" xfId="14462"/>
    <cellStyle name="40% - Accent1 2 2 2 2 4 4" xfId="14463"/>
    <cellStyle name="40% - Accent1 2 2 2 2 4 4 2" xfId="14464"/>
    <cellStyle name="40% - Accent1 2 2 2 2 4 5" xfId="14465"/>
    <cellStyle name="40% - Accent1 2 2 2 2 4 5 2" xfId="14466"/>
    <cellStyle name="40% - Accent1 2 2 2 2 4 6" xfId="14467"/>
    <cellStyle name="40% - Accent1 2 2 2 2 5" xfId="14468"/>
    <cellStyle name="40% - Accent1 2 2 2 2 5 2" xfId="14469"/>
    <cellStyle name="40% - Accent1 2 2 2 2 5 2 2" xfId="14470"/>
    <cellStyle name="40% - Accent1 2 2 2 2 5 2 2 2" xfId="14471"/>
    <cellStyle name="40% - Accent1 2 2 2 2 5 2 2 2 2" xfId="14472"/>
    <cellStyle name="40% - Accent1 2 2 2 2 5 2 2 3" xfId="14473"/>
    <cellStyle name="40% - Accent1 2 2 2 2 5 2 3" xfId="14474"/>
    <cellStyle name="40% - Accent1 2 2 2 2 5 2 3 2" xfId="14475"/>
    <cellStyle name="40% - Accent1 2 2 2 2 5 2 4" xfId="14476"/>
    <cellStyle name="40% - Accent1 2 2 2 2 5 3" xfId="14477"/>
    <cellStyle name="40% - Accent1 2 2 2 2 5 3 2" xfId="14478"/>
    <cellStyle name="40% - Accent1 2 2 2 2 5 3 2 2" xfId="14479"/>
    <cellStyle name="40% - Accent1 2 2 2 2 5 3 3" xfId="14480"/>
    <cellStyle name="40% - Accent1 2 2 2 2 5 4" xfId="14481"/>
    <cellStyle name="40% - Accent1 2 2 2 2 5 4 2" xfId="14482"/>
    <cellStyle name="40% - Accent1 2 2 2 2 5 5" xfId="14483"/>
    <cellStyle name="40% - Accent1 2 2 2 2 5 5 2" xfId="14484"/>
    <cellStyle name="40% - Accent1 2 2 2 2 5 6" xfId="14485"/>
    <cellStyle name="40% - Accent1 2 2 2 2 6" xfId="14486"/>
    <cellStyle name="40% - Accent1 2 2 2 2 6 2" xfId="14487"/>
    <cellStyle name="40% - Accent1 2 2 2 2 6 2 2" xfId="14488"/>
    <cellStyle name="40% - Accent1 2 2 2 2 6 2 2 2" xfId="14489"/>
    <cellStyle name="40% - Accent1 2 2 2 2 6 2 2 2 2" xfId="14490"/>
    <cellStyle name="40% - Accent1 2 2 2 2 6 2 2 3" xfId="14491"/>
    <cellStyle name="40% - Accent1 2 2 2 2 6 2 3" xfId="14492"/>
    <cellStyle name="40% - Accent1 2 2 2 2 6 2 3 2" xfId="14493"/>
    <cellStyle name="40% - Accent1 2 2 2 2 6 2 4" xfId="14494"/>
    <cellStyle name="40% - Accent1 2 2 2 2 6 3" xfId="14495"/>
    <cellStyle name="40% - Accent1 2 2 2 2 6 3 2" xfId="14496"/>
    <cellStyle name="40% - Accent1 2 2 2 2 6 3 2 2" xfId="14497"/>
    <cellStyle name="40% - Accent1 2 2 2 2 6 3 3" xfId="14498"/>
    <cellStyle name="40% - Accent1 2 2 2 2 6 4" xfId="14499"/>
    <cellStyle name="40% - Accent1 2 2 2 2 6 4 2" xfId="14500"/>
    <cellStyle name="40% - Accent1 2 2 2 2 6 5" xfId="14501"/>
    <cellStyle name="40% - Accent1 2 2 2 2 6 5 2" xfId="14502"/>
    <cellStyle name="40% - Accent1 2 2 2 2 6 6" xfId="14503"/>
    <cellStyle name="40% - Accent1 2 2 2 2 7" xfId="14504"/>
    <cellStyle name="40% - Accent1 2 2 2 2 7 2" xfId="14505"/>
    <cellStyle name="40% - Accent1 2 2 2 2 7 2 2" xfId="14506"/>
    <cellStyle name="40% - Accent1 2 2 2 2 7 2 2 2" xfId="14507"/>
    <cellStyle name="40% - Accent1 2 2 2 2 7 2 3" xfId="14508"/>
    <cellStyle name="40% - Accent1 2 2 2 2 7 3" xfId="14509"/>
    <cellStyle name="40% - Accent1 2 2 2 2 7 3 2" xfId="14510"/>
    <cellStyle name="40% - Accent1 2 2 2 2 7 4" xfId="14511"/>
    <cellStyle name="40% - Accent1 2 2 2 2 8" xfId="14512"/>
    <cellStyle name="40% - Accent1 2 2 2 2 8 2" xfId="14513"/>
    <cellStyle name="40% - Accent1 2 2 2 2 8 2 2" xfId="14514"/>
    <cellStyle name="40% - Accent1 2 2 2 2 8 3" xfId="14515"/>
    <cellStyle name="40% - Accent1 2 2 2 2 9" xfId="14516"/>
    <cellStyle name="40% - Accent1 2 2 2 2 9 2" xfId="14517"/>
    <cellStyle name="40% - Accent1 2 2 2 3" xfId="14518"/>
    <cellStyle name="40% - Accent1 2 2 2 3 10" xfId="14519"/>
    <cellStyle name="40% - Accent1 2 2 2 3 10 2" xfId="14520"/>
    <cellStyle name="40% - Accent1 2 2 2 3 11" xfId="14521"/>
    <cellStyle name="40% - Accent1 2 2 2 3 2" xfId="14522"/>
    <cellStyle name="40% - Accent1 2 2 2 3 2 2" xfId="14523"/>
    <cellStyle name="40% - Accent1 2 2 2 3 2 2 2" xfId="14524"/>
    <cellStyle name="40% - Accent1 2 2 2 3 2 2 2 2" xfId="14525"/>
    <cellStyle name="40% - Accent1 2 2 2 3 2 2 2 2 2" xfId="14526"/>
    <cellStyle name="40% - Accent1 2 2 2 3 2 2 2 2 2 2" xfId="14527"/>
    <cellStyle name="40% - Accent1 2 2 2 3 2 2 2 2 3" xfId="14528"/>
    <cellStyle name="40% - Accent1 2 2 2 3 2 2 2 3" xfId="14529"/>
    <cellStyle name="40% - Accent1 2 2 2 3 2 2 2 3 2" xfId="14530"/>
    <cellStyle name="40% - Accent1 2 2 2 3 2 2 2 4" xfId="14531"/>
    <cellStyle name="40% - Accent1 2 2 2 3 2 2 3" xfId="14532"/>
    <cellStyle name="40% - Accent1 2 2 2 3 2 2 3 2" xfId="14533"/>
    <cellStyle name="40% - Accent1 2 2 2 3 2 2 3 2 2" xfId="14534"/>
    <cellStyle name="40% - Accent1 2 2 2 3 2 2 3 3" xfId="14535"/>
    <cellStyle name="40% - Accent1 2 2 2 3 2 2 4" xfId="14536"/>
    <cellStyle name="40% - Accent1 2 2 2 3 2 2 4 2" xfId="14537"/>
    <cellStyle name="40% - Accent1 2 2 2 3 2 2 5" xfId="14538"/>
    <cellStyle name="40% - Accent1 2 2 2 3 2 2 5 2" xfId="14539"/>
    <cellStyle name="40% - Accent1 2 2 2 3 2 2 6" xfId="14540"/>
    <cellStyle name="40% - Accent1 2 2 2 3 2 3" xfId="14541"/>
    <cellStyle name="40% - Accent1 2 2 2 3 2 3 2" xfId="14542"/>
    <cellStyle name="40% - Accent1 2 2 2 3 2 3 2 2" xfId="14543"/>
    <cellStyle name="40% - Accent1 2 2 2 3 2 3 2 2 2" xfId="14544"/>
    <cellStyle name="40% - Accent1 2 2 2 3 2 3 2 2 2 2" xfId="14545"/>
    <cellStyle name="40% - Accent1 2 2 2 3 2 3 2 2 3" xfId="14546"/>
    <cellStyle name="40% - Accent1 2 2 2 3 2 3 2 3" xfId="14547"/>
    <cellStyle name="40% - Accent1 2 2 2 3 2 3 2 3 2" xfId="14548"/>
    <cellStyle name="40% - Accent1 2 2 2 3 2 3 2 4" xfId="14549"/>
    <cellStyle name="40% - Accent1 2 2 2 3 2 3 3" xfId="14550"/>
    <cellStyle name="40% - Accent1 2 2 2 3 2 3 3 2" xfId="14551"/>
    <cellStyle name="40% - Accent1 2 2 2 3 2 3 3 2 2" xfId="14552"/>
    <cellStyle name="40% - Accent1 2 2 2 3 2 3 3 3" xfId="14553"/>
    <cellStyle name="40% - Accent1 2 2 2 3 2 3 4" xfId="14554"/>
    <cellStyle name="40% - Accent1 2 2 2 3 2 3 4 2" xfId="14555"/>
    <cellStyle name="40% - Accent1 2 2 2 3 2 3 5" xfId="14556"/>
    <cellStyle name="40% - Accent1 2 2 2 3 2 3 5 2" xfId="14557"/>
    <cellStyle name="40% - Accent1 2 2 2 3 2 3 6" xfId="14558"/>
    <cellStyle name="40% - Accent1 2 2 2 3 2 4" xfId="14559"/>
    <cellStyle name="40% - Accent1 2 2 2 3 2 4 2" xfId="14560"/>
    <cellStyle name="40% - Accent1 2 2 2 3 2 4 2 2" xfId="14561"/>
    <cellStyle name="40% - Accent1 2 2 2 3 2 4 2 2 2" xfId="14562"/>
    <cellStyle name="40% - Accent1 2 2 2 3 2 4 2 3" xfId="14563"/>
    <cellStyle name="40% - Accent1 2 2 2 3 2 4 3" xfId="14564"/>
    <cellStyle name="40% - Accent1 2 2 2 3 2 4 3 2" xfId="14565"/>
    <cellStyle name="40% - Accent1 2 2 2 3 2 4 4" xfId="14566"/>
    <cellStyle name="40% - Accent1 2 2 2 3 2 5" xfId="14567"/>
    <cellStyle name="40% - Accent1 2 2 2 3 2 5 2" xfId="14568"/>
    <cellStyle name="40% - Accent1 2 2 2 3 2 5 2 2" xfId="14569"/>
    <cellStyle name="40% - Accent1 2 2 2 3 2 5 3" xfId="14570"/>
    <cellStyle name="40% - Accent1 2 2 2 3 2 6" xfId="14571"/>
    <cellStyle name="40% - Accent1 2 2 2 3 2 6 2" xfId="14572"/>
    <cellStyle name="40% - Accent1 2 2 2 3 2 7" xfId="14573"/>
    <cellStyle name="40% - Accent1 2 2 2 3 2 7 2" xfId="14574"/>
    <cellStyle name="40% - Accent1 2 2 2 3 2 8" xfId="14575"/>
    <cellStyle name="40% - Accent1 2 2 2 3 3" xfId="14576"/>
    <cellStyle name="40% - Accent1 2 2 2 3 3 2" xfId="14577"/>
    <cellStyle name="40% - Accent1 2 2 2 3 3 2 2" xfId="14578"/>
    <cellStyle name="40% - Accent1 2 2 2 3 3 2 2 2" xfId="14579"/>
    <cellStyle name="40% - Accent1 2 2 2 3 3 2 2 2 2" xfId="14580"/>
    <cellStyle name="40% - Accent1 2 2 2 3 3 2 2 2 2 2" xfId="14581"/>
    <cellStyle name="40% - Accent1 2 2 2 3 3 2 2 2 3" xfId="14582"/>
    <cellStyle name="40% - Accent1 2 2 2 3 3 2 2 3" xfId="14583"/>
    <cellStyle name="40% - Accent1 2 2 2 3 3 2 2 3 2" xfId="14584"/>
    <cellStyle name="40% - Accent1 2 2 2 3 3 2 2 4" xfId="14585"/>
    <cellStyle name="40% - Accent1 2 2 2 3 3 2 3" xfId="14586"/>
    <cellStyle name="40% - Accent1 2 2 2 3 3 2 3 2" xfId="14587"/>
    <cellStyle name="40% - Accent1 2 2 2 3 3 2 3 2 2" xfId="14588"/>
    <cellStyle name="40% - Accent1 2 2 2 3 3 2 3 3" xfId="14589"/>
    <cellStyle name="40% - Accent1 2 2 2 3 3 2 4" xfId="14590"/>
    <cellStyle name="40% - Accent1 2 2 2 3 3 2 4 2" xfId="14591"/>
    <cellStyle name="40% - Accent1 2 2 2 3 3 2 5" xfId="14592"/>
    <cellStyle name="40% - Accent1 2 2 2 3 3 2 5 2" xfId="14593"/>
    <cellStyle name="40% - Accent1 2 2 2 3 3 2 6" xfId="14594"/>
    <cellStyle name="40% - Accent1 2 2 2 3 3 3" xfId="14595"/>
    <cellStyle name="40% - Accent1 2 2 2 3 3 3 2" xfId="14596"/>
    <cellStyle name="40% - Accent1 2 2 2 3 3 3 2 2" xfId="14597"/>
    <cellStyle name="40% - Accent1 2 2 2 3 3 3 2 2 2" xfId="14598"/>
    <cellStyle name="40% - Accent1 2 2 2 3 3 3 2 2 2 2" xfId="14599"/>
    <cellStyle name="40% - Accent1 2 2 2 3 3 3 2 2 3" xfId="14600"/>
    <cellStyle name="40% - Accent1 2 2 2 3 3 3 2 3" xfId="14601"/>
    <cellStyle name="40% - Accent1 2 2 2 3 3 3 2 3 2" xfId="14602"/>
    <cellStyle name="40% - Accent1 2 2 2 3 3 3 2 4" xfId="14603"/>
    <cellStyle name="40% - Accent1 2 2 2 3 3 3 3" xfId="14604"/>
    <cellStyle name="40% - Accent1 2 2 2 3 3 3 3 2" xfId="14605"/>
    <cellStyle name="40% - Accent1 2 2 2 3 3 3 3 2 2" xfId="14606"/>
    <cellStyle name="40% - Accent1 2 2 2 3 3 3 3 3" xfId="14607"/>
    <cellStyle name="40% - Accent1 2 2 2 3 3 3 4" xfId="14608"/>
    <cellStyle name="40% - Accent1 2 2 2 3 3 3 4 2" xfId="14609"/>
    <cellStyle name="40% - Accent1 2 2 2 3 3 3 5" xfId="14610"/>
    <cellStyle name="40% - Accent1 2 2 2 3 3 3 5 2" xfId="14611"/>
    <cellStyle name="40% - Accent1 2 2 2 3 3 3 6" xfId="14612"/>
    <cellStyle name="40% - Accent1 2 2 2 3 3 4" xfId="14613"/>
    <cellStyle name="40% - Accent1 2 2 2 3 3 4 2" xfId="14614"/>
    <cellStyle name="40% - Accent1 2 2 2 3 3 4 2 2" xfId="14615"/>
    <cellStyle name="40% - Accent1 2 2 2 3 3 4 2 2 2" xfId="14616"/>
    <cellStyle name="40% - Accent1 2 2 2 3 3 4 2 3" xfId="14617"/>
    <cellStyle name="40% - Accent1 2 2 2 3 3 4 3" xfId="14618"/>
    <cellStyle name="40% - Accent1 2 2 2 3 3 4 3 2" xfId="14619"/>
    <cellStyle name="40% - Accent1 2 2 2 3 3 4 4" xfId="14620"/>
    <cellStyle name="40% - Accent1 2 2 2 3 3 5" xfId="14621"/>
    <cellStyle name="40% - Accent1 2 2 2 3 3 5 2" xfId="14622"/>
    <cellStyle name="40% - Accent1 2 2 2 3 3 5 2 2" xfId="14623"/>
    <cellStyle name="40% - Accent1 2 2 2 3 3 5 3" xfId="14624"/>
    <cellStyle name="40% - Accent1 2 2 2 3 3 6" xfId="14625"/>
    <cellStyle name="40% - Accent1 2 2 2 3 3 6 2" xfId="14626"/>
    <cellStyle name="40% - Accent1 2 2 2 3 3 7" xfId="14627"/>
    <cellStyle name="40% - Accent1 2 2 2 3 3 7 2" xfId="14628"/>
    <cellStyle name="40% - Accent1 2 2 2 3 3 8" xfId="14629"/>
    <cellStyle name="40% - Accent1 2 2 2 3 4" xfId="14630"/>
    <cellStyle name="40% - Accent1 2 2 2 3 4 2" xfId="14631"/>
    <cellStyle name="40% - Accent1 2 2 2 3 4 2 2" xfId="14632"/>
    <cellStyle name="40% - Accent1 2 2 2 3 4 2 2 2" xfId="14633"/>
    <cellStyle name="40% - Accent1 2 2 2 3 4 2 2 2 2" xfId="14634"/>
    <cellStyle name="40% - Accent1 2 2 2 3 4 2 2 3" xfId="14635"/>
    <cellStyle name="40% - Accent1 2 2 2 3 4 2 3" xfId="14636"/>
    <cellStyle name="40% - Accent1 2 2 2 3 4 2 3 2" xfId="14637"/>
    <cellStyle name="40% - Accent1 2 2 2 3 4 2 4" xfId="14638"/>
    <cellStyle name="40% - Accent1 2 2 2 3 4 3" xfId="14639"/>
    <cellStyle name="40% - Accent1 2 2 2 3 4 3 2" xfId="14640"/>
    <cellStyle name="40% - Accent1 2 2 2 3 4 3 2 2" xfId="14641"/>
    <cellStyle name="40% - Accent1 2 2 2 3 4 3 3" xfId="14642"/>
    <cellStyle name="40% - Accent1 2 2 2 3 4 4" xfId="14643"/>
    <cellStyle name="40% - Accent1 2 2 2 3 4 4 2" xfId="14644"/>
    <cellStyle name="40% - Accent1 2 2 2 3 4 5" xfId="14645"/>
    <cellStyle name="40% - Accent1 2 2 2 3 4 5 2" xfId="14646"/>
    <cellStyle name="40% - Accent1 2 2 2 3 4 6" xfId="14647"/>
    <cellStyle name="40% - Accent1 2 2 2 3 5" xfId="14648"/>
    <cellStyle name="40% - Accent1 2 2 2 3 5 2" xfId="14649"/>
    <cellStyle name="40% - Accent1 2 2 2 3 5 2 2" xfId="14650"/>
    <cellStyle name="40% - Accent1 2 2 2 3 5 2 2 2" xfId="14651"/>
    <cellStyle name="40% - Accent1 2 2 2 3 5 2 2 2 2" xfId="14652"/>
    <cellStyle name="40% - Accent1 2 2 2 3 5 2 2 3" xfId="14653"/>
    <cellStyle name="40% - Accent1 2 2 2 3 5 2 3" xfId="14654"/>
    <cellStyle name="40% - Accent1 2 2 2 3 5 2 3 2" xfId="14655"/>
    <cellStyle name="40% - Accent1 2 2 2 3 5 2 4" xfId="14656"/>
    <cellStyle name="40% - Accent1 2 2 2 3 5 3" xfId="14657"/>
    <cellStyle name="40% - Accent1 2 2 2 3 5 3 2" xfId="14658"/>
    <cellStyle name="40% - Accent1 2 2 2 3 5 3 2 2" xfId="14659"/>
    <cellStyle name="40% - Accent1 2 2 2 3 5 3 3" xfId="14660"/>
    <cellStyle name="40% - Accent1 2 2 2 3 5 4" xfId="14661"/>
    <cellStyle name="40% - Accent1 2 2 2 3 5 4 2" xfId="14662"/>
    <cellStyle name="40% - Accent1 2 2 2 3 5 5" xfId="14663"/>
    <cellStyle name="40% - Accent1 2 2 2 3 5 5 2" xfId="14664"/>
    <cellStyle name="40% - Accent1 2 2 2 3 5 6" xfId="14665"/>
    <cellStyle name="40% - Accent1 2 2 2 3 6" xfId="14666"/>
    <cellStyle name="40% - Accent1 2 2 2 3 6 2" xfId="14667"/>
    <cellStyle name="40% - Accent1 2 2 2 3 6 2 2" xfId="14668"/>
    <cellStyle name="40% - Accent1 2 2 2 3 6 2 2 2" xfId="14669"/>
    <cellStyle name="40% - Accent1 2 2 2 3 6 2 2 2 2" xfId="14670"/>
    <cellStyle name="40% - Accent1 2 2 2 3 6 2 2 3" xfId="14671"/>
    <cellStyle name="40% - Accent1 2 2 2 3 6 2 3" xfId="14672"/>
    <cellStyle name="40% - Accent1 2 2 2 3 6 2 3 2" xfId="14673"/>
    <cellStyle name="40% - Accent1 2 2 2 3 6 2 4" xfId="14674"/>
    <cellStyle name="40% - Accent1 2 2 2 3 6 3" xfId="14675"/>
    <cellStyle name="40% - Accent1 2 2 2 3 6 3 2" xfId="14676"/>
    <cellStyle name="40% - Accent1 2 2 2 3 6 3 2 2" xfId="14677"/>
    <cellStyle name="40% - Accent1 2 2 2 3 6 3 3" xfId="14678"/>
    <cellStyle name="40% - Accent1 2 2 2 3 6 4" xfId="14679"/>
    <cellStyle name="40% - Accent1 2 2 2 3 6 4 2" xfId="14680"/>
    <cellStyle name="40% - Accent1 2 2 2 3 6 5" xfId="14681"/>
    <cellStyle name="40% - Accent1 2 2 2 3 6 5 2" xfId="14682"/>
    <cellStyle name="40% - Accent1 2 2 2 3 6 6" xfId="14683"/>
    <cellStyle name="40% - Accent1 2 2 2 3 7" xfId="14684"/>
    <cellStyle name="40% - Accent1 2 2 2 3 7 2" xfId="14685"/>
    <cellStyle name="40% - Accent1 2 2 2 3 7 2 2" xfId="14686"/>
    <cellStyle name="40% - Accent1 2 2 2 3 7 2 2 2" xfId="14687"/>
    <cellStyle name="40% - Accent1 2 2 2 3 7 2 3" xfId="14688"/>
    <cellStyle name="40% - Accent1 2 2 2 3 7 3" xfId="14689"/>
    <cellStyle name="40% - Accent1 2 2 2 3 7 3 2" xfId="14690"/>
    <cellStyle name="40% - Accent1 2 2 2 3 7 4" xfId="14691"/>
    <cellStyle name="40% - Accent1 2 2 2 3 8" xfId="14692"/>
    <cellStyle name="40% - Accent1 2 2 2 3 8 2" xfId="14693"/>
    <cellStyle name="40% - Accent1 2 2 2 3 8 2 2" xfId="14694"/>
    <cellStyle name="40% - Accent1 2 2 2 3 8 3" xfId="14695"/>
    <cellStyle name="40% - Accent1 2 2 2 3 9" xfId="14696"/>
    <cellStyle name="40% - Accent1 2 2 2 3 9 2" xfId="14697"/>
    <cellStyle name="40% - Accent1 2 2 2 4" xfId="14698"/>
    <cellStyle name="40% - Accent1 2 2 2 4 10" xfId="14699"/>
    <cellStyle name="40% - Accent1 2 2 2 4 10 2" xfId="14700"/>
    <cellStyle name="40% - Accent1 2 2 2 4 11" xfId="14701"/>
    <cellStyle name="40% - Accent1 2 2 2 4 2" xfId="14702"/>
    <cellStyle name="40% - Accent1 2 2 2 4 2 2" xfId="14703"/>
    <cellStyle name="40% - Accent1 2 2 2 4 2 2 2" xfId="14704"/>
    <cellStyle name="40% - Accent1 2 2 2 4 2 2 2 2" xfId="14705"/>
    <cellStyle name="40% - Accent1 2 2 2 4 2 2 2 2 2" xfId="14706"/>
    <cellStyle name="40% - Accent1 2 2 2 4 2 2 2 2 2 2" xfId="14707"/>
    <cellStyle name="40% - Accent1 2 2 2 4 2 2 2 2 3" xfId="14708"/>
    <cellStyle name="40% - Accent1 2 2 2 4 2 2 2 3" xfId="14709"/>
    <cellStyle name="40% - Accent1 2 2 2 4 2 2 2 3 2" xfId="14710"/>
    <cellStyle name="40% - Accent1 2 2 2 4 2 2 2 4" xfId="14711"/>
    <cellStyle name="40% - Accent1 2 2 2 4 2 2 3" xfId="14712"/>
    <cellStyle name="40% - Accent1 2 2 2 4 2 2 3 2" xfId="14713"/>
    <cellStyle name="40% - Accent1 2 2 2 4 2 2 3 2 2" xfId="14714"/>
    <cellStyle name="40% - Accent1 2 2 2 4 2 2 3 3" xfId="14715"/>
    <cellStyle name="40% - Accent1 2 2 2 4 2 2 4" xfId="14716"/>
    <cellStyle name="40% - Accent1 2 2 2 4 2 2 4 2" xfId="14717"/>
    <cellStyle name="40% - Accent1 2 2 2 4 2 2 5" xfId="14718"/>
    <cellStyle name="40% - Accent1 2 2 2 4 2 2 5 2" xfId="14719"/>
    <cellStyle name="40% - Accent1 2 2 2 4 2 2 6" xfId="14720"/>
    <cellStyle name="40% - Accent1 2 2 2 4 2 3" xfId="14721"/>
    <cellStyle name="40% - Accent1 2 2 2 4 2 3 2" xfId="14722"/>
    <cellStyle name="40% - Accent1 2 2 2 4 2 3 2 2" xfId="14723"/>
    <cellStyle name="40% - Accent1 2 2 2 4 2 3 2 2 2" xfId="14724"/>
    <cellStyle name="40% - Accent1 2 2 2 4 2 3 2 2 2 2" xfId="14725"/>
    <cellStyle name="40% - Accent1 2 2 2 4 2 3 2 2 3" xfId="14726"/>
    <cellStyle name="40% - Accent1 2 2 2 4 2 3 2 3" xfId="14727"/>
    <cellStyle name="40% - Accent1 2 2 2 4 2 3 2 3 2" xfId="14728"/>
    <cellStyle name="40% - Accent1 2 2 2 4 2 3 2 4" xfId="14729"/>
    <cellStyle name="40% - Accent1 2 2 2 4 2 3 3" xfId="14730"/>
    <cellStyle name="40% - Accent1 2 2 2 4 2 3 3 2" xfId="14731"/>
    <cellStyle name="40% - Accent1 2 2 2 4 2 3 3 2 2" xfId="14732"/>
    <cellStyle name="40% - Accent1 2 2 2 4 2 3 3 3" xfId="14733"/>
    <cellStyle name="40% - Accent1 2 2 2 4 2 3 4" xfId="14734"/>
    <cellStyle name="40% - Accent1 2 2 2 4 2 3 4 2" xfId="14735"/>
    <cellStyle name="40% - Accent1 2 2 2 4 2 3 5" xfId="14736"/>
    <cellStyle name="40% - Accent1 2 2 2 4 2 3 5 2" xfId="14737"/>
    <cellStyle name="40% - Accent1 2 2 2 4 2 3 6" xfId="14738"/>
    <cellStyle name="40% - Accent1 2 2 2 4 2 4" xfId="14739"/>
    <cellStyle name="40% - Accent1 2 2 2 4 2 4 2" xfId="14740"/>
    <cellStyle name="40% - Accent1 2 2 2 4 2 4 2 2" xfId="14741"/>
    <cellStyle name="40% - Accent1 2 2 2 4 2 4 2 2 2" xfId="14742"/>
    <cellStyle name="40% - Accent1 2 2 2 4 2 4 2 3" xfId="14743"/>
    <cellStyle name="40% - Accent1 2 2 2 4 2 4 3" xfId="14744"/>
    <cellStyle name="40% - Accent1 2 2 2 4 2 4 3 2" xfId="14745"/>
    <cellStyle name="40% - Accent1 2 2 2 4 2 4 4" xfId="14746"/>
    <cellStyle name="40% - Accent1 2 2 2 4 2 5" xfId="14747"/>
    <cellStyle name="40% - Accent1 2 2 2 4 2 5 2" xfId="14748"/>
    <cellStyle name="40% - Accent1 2 2 2 4 2 5 2 2" xfId="14749"/>
    <cellStyle name="40% - Accent1 2 2 2 4 2 5 3" xfId="14750"/>
    <cellStyle name="40% - Accent1 2 2 2 4 2 6" xfId="14751"/>
    <cellStyle name="40% - Accent1 2 2 2 4 2 6 2" xfId="14752"/>
    <cellStyle name="40% - Accent1 2 2 2 4 2 7" xfId="14753"/>
    <cellStyle name="40% - Accent1 2 2 2 4 2 7 2" xfId="14754"/>
    <cellStyle name="40% - Accent1 2 2 2 4 2 8" xfId="14755"/>
    <cellStyle name="40% - Accent1 2 2 2 4 3" xfId="14756"/>
    <cellStyle name="40% - Accent1 2 2 2 4 3 2" xfId="14757"/>
    <cellStyle name="40% - Accent1 2 2 2 4 3 2 2" xfId="14758"/>
    <cellStyle name="40% - Accent1 2 2 2 4 3 2 2 2" xfId="14759"/>
    <cellStyle name="40% - Accent1 2 2 2 4 3 2 2 2 2" xfId="14760"/>
    <cellStyle name="40% - Accent1 2 2 2 4 3 2 2 2 2 2" xfId="14761"/>
    <cellStyle name="40% - Accent1 2 2 2 4 3 2 2 2 3" xfId="14762"/>
    <cellStyle name="40% - Accent1 2 2 2 4 3 2 2 3" xfId="14763"/>
    <cellStyle name="40% - Accent1 2 2 2 4 3 2 2 3 2" xfId="14764"/>
    <cellStyle name="40% - Accent1 2 2 2 4 3 2 2 4" xfId="14765"/>
    <cellStyle name="40% - Accent1 2 2 2 4 3 2 3" xfId="14766"/>
    <cellStyle name="40% - Accent1 2 2 2 4 3 2 3 2" xfId="14767"/>
    <cellStyle name="40% - Accent1 2 2 2 4 3 2 3 2 2" xfId="14768"/>
    <cellStyle name="40% - Accent1 2 2 2 4 3 2 3 3" xfId="14769"/>
    <cellStyle name="40% - Accent1 2 2 2 4 3 2 4" xfId="14770"/>
    <cellStyle name="40% - Accent1 2 2 2 4 3 2 4 2" xfId="14771"/>
    <cellStyle name="40% - Accent1 2 2 2 4 3 2 5" xfId="14772"/>
    <cellStyle name="40% - Accent1 2 2 2 4 3 2 5 2" xfId="14773"/>
    <cellStyle name="40% - Accent1 2 2 2 4 3 2 6" xfId="14774"/>
    <cellStyle name="40% - Accent1 2 2 2 4 3 3" xfId="14775"/>
    <cellStyle name="40% - Accent1 2 2 2 4 3 3 2" xfId="14776"/>
    <cellStyle name="40% - Accent1 2 2 2 4 3 3 2 2" xfId="14777"/>
    <cellStyle name="40% - Accent1 2 2 2 4 3 3 2 2 2" xfId="14778"/>
    <cellStyle name="40% - Accent1 2 2 2 4 3 3 2 2 2 2" xfId="14779"/>
    <cellStyle name="40% - Accent1 2 2 2 4 3 3 2 2 3" xfId="14780"/>
    <cellStyle name="40% - Accent1 2 2 2 4 3 3 2 3" xfId="14781"/>
    <cellStyle name="40% - Accent1 2 2 2 4 3 3 2 3 2" xfId="14782"/>
    <cellStyle name="40% - Accent1 2 2 2 4 3 3 2 4" xfId="14783"/>
    <cellStyle name="40% - Accent1 2 2 2 4 3 3 3" xfId="14784"/>
    <cellStyle name="40% - Accent1 2 2 2 4 3 3 3 2" xfId="14785"/>
    <cellStyle name="40% - Accent1 2 2 2 4 3 3 3 2 2" xfId="14786"/>
    <cellStyle name="40% - Accent1 2 2 2 4 3 3 3 3" xfId="14787"/>
    <cellStyle name="40% - Accent1 2 2 2 4 3 3 4" xfId="14788"/>
    <cellStyle name="40% - Accent1 2 2 2 4 3 3 4 2" xfId="14789"/>
    <cellStyle name="40% - Accent1 2 2 2 4 3 3 5" xfId="14790"/>
    <cellStyle name="40% - Accent1 2 2 2 4 3 3 5 2" xfId="14791"/>
    <cellStyle name="40% - Accent1 2 2 2 4 3 3 6" xfId="14792"/>
    <cellStyle name="40% - Accent1 2 2 2 4 3 4" xfId="14793"/>
    <cellStyle name="40% - Accent1 2 2 2 4 3 4 2" xfId="14794"/>
    <cellStyle name="40% - Accent1 2 2 2 4 3 4 2 2" xfId="14795"/>
    <cellStyle name="40% - Accent1 2 2 2 4 3 4 2 2 2" xfId="14796"/>
    <cellStyle name="40% - Accent1 2 2 2 4 3 4 2 3" xfId="14797"/>
    <cellStyle name="40% - Accent1 2 2 2 4 3 4 3" xfId="14798"/>
    <cellStyle name="40% - Accent1 2 2 2 4 3 4 3 2" xfId="14799"/>
    <cellStyle name="40% - Accent1 2 2 2 4 3 4 4" xfId="14800"/>
    <cellStyle name="40% - Accent1 2 2 2 4 3 5" xfId="14801"/>
    <cellStyle name="40% - Accent1 2 2 2 4 3 5 2" xfId="14802"/>
    <cellStyle name="40% - Accent1 2 2 2 4 3 5 2 2" xfId="14803"/>
    <cellStyle name="40% - Accent1 2 2 2 4 3 5 3" xfId="14804"/>
    <cellStyle name="40% - Accent1 2 2 2 4 3 6" xfId="14805"/>
    <cellStyle name="40% - Accent1 2 2 2 4 3 6 2" xfId="14806"/>
    <cellStyle name="40% - Accent1 2 2 2 4 3 7" xfId="14807"/>
    <cellStyle name="40% - Accent1 2 2 2 4 3 7 2" xfId="14808"/>
    <cellStyle name="40% - Accent1 2 2 2 4 3 8" xfId="14809"/>
    <cellStyle name="40% - Accent1 2 2 2 4 4" xfId="14810"/>
    <cellStyle name="40% - Accent1 2 2 2 4 4 2" xfId="14811"/>
    <cellStyle name="40% - Accent1 2 2 2 4 4 2 2" xfId="14812"/>
    <cellStyle name="40% - Accent1 2 2 2 4 4 2 2 2" xfId="14813"/>
    <cellStyle name="40% - Accent1 2 2 2 4 4 2 2 2 2" xfId="14814"/>
    <cellStyle name="40% - Accent1 2 2 2 4 4 2 2 3" xfId="14815"/>
    <cellStyle name="40% - Accent1 2 2 2 4 4 2 3" xfId="14816"/>
    <cellStyle name="40% - Accent1 2 2 2 4 4 2 3 2" xfId="14817"/>
    <cellStyle name="40% - Accent1 2 2 2 4 4 2 4" xfId="14818"/>
    <cellStyle name="40% - Accent1 2 2 2 4 4 3" xfId="14819"/>
    <cellStyle name="40% - Accent1 2 2 2 4 4 3 2" xfId="14820"/>
    <cellStyle name="40% - Accent1 2 2 2 4 4 3 2 2" xfId="14821"/>
    <cellStyle name="40% - Accent1 2 2 2 4 4 3 3" xfId="14822"/>
    <cellStyle name="40% - Accent1 2 2 2 4 4 4" xfId="14823"/>
    <cellStyle name="40% - Accent1 2 2 2 4 4 4 2" xfId="14824"/>
    <cellStyle name="40% - Accent1 2 2 2 4 4 5" xfId="14825"/>
    <cellStyle name="40% - Accent1 2 2 2 4 4 5 2" xfId="14826"/>
    <cellStyle name="40% - Accent1 2 2 2 4 4 6" xfId="14827"/>
    <cellStyle name="40% - Accent1 2 2 2 4 5" xfId="14828"/>
    <cellStyle name="40% - Accent1 2 2 2 4 5 2" xfId="14829"/>
    <cellStyle name="40% - Accent1 2 2 2 4 5 2 2" xfId="14830"/>
    <cellStyle name="40% - Accent1 2 2 2 4 5 2 2 2" xfId="14831"/>
    <cellStyle name="40% - Accent1 2 2 2 4 5 2 2 2 2" xfId="14832"/>
    <cellStyle name="40% - Accent1 2 2 2 4 5 2 2 3" xfId="14833"/>
    <cellStyle name="40% - Accent1 2 2 2 4 5 2 3" xfId="14834"/>
    <cellStyle name="40% - Accent1 2 2 2 4 5 2 3 2" xfId="14835"/>
    <cellStyle name="40% - Accent1 2 2 2 4 5 2 4" xfId="14836"/>
    <cellStyle name="40% - Accent1 2 2 2 4 5 3" xfId="14837"/>
    <cellStyle name="40% - Accent1 2 2 2 4 5 3 2" xfId="14838"/>
    <cellStyle name="40% - Accent1 2 2 2 4 5 3 2 2" xfId="14839"/>
    <cellStyle name="40% - Accent1 2 2 2 4 5 3 3" xfId="14840"/>
    <cellStyle name="40% - Accent1 2 2 2 4 5 4" xfId="14841"/>
    <cellStyle name="40% - Accent1 2 2 2 4 5 4 2" xfId="14842"/>
    <cellStyle name="40% - Accent1 2 2 2 4 5 5" xfId="14843"/>
    <cellStyle name="40% - Accent1 2 2 2 4 5 5 2" xfId="14844"/>
    <cellStyle name="40% - Accent1 2 2 2 4 5 6" xfId="14845"/>
    <cellStyle name="40% - Accent1 2 2 2 4 6" xfId="14846"/>
    <cellStyle name="40% - Accent1 2 2 2 4 6 2" xfId="14847"/>
    <cellStyle name="40% - Accent1 2 2 2 4 6 2 2" xfId="14848"/>
    <cellStyle name="40% - Accent1 2 2 2 4 6 2 2 2" xfId="14849"/>
    <cellStyle name="40% - Accent1 2 2 2 4 6 2 2 2 2" xfId="14850"/>
    <cellStyle name="40% - Accent1 2 2 2 4 6 2 2 3" xfId="14851"/>
    <cellStyle name="40% - Accent1 2 2 2 4 6 2 3" xfId="14852"/>
    <cellStyle name="40% - Accent1 2 2 2 4 6 2 3 2" xfId="14853"/>
    <cellStyle name="40% - Accent1 2 2 2 4 6 2 4" xfId="14854"/>
    <cellStyle name="40% - Accent1 2 2 2 4 6 3" xfId="14855"/>
    <cellStyle name="40% - Accent1 2 2 2 4 6 3 2" xfId="14856"/>
    <cellStyle name="40% - Accent1 2 2 2 4 6 3 2 2" xfId="14857"/>
    <cellStyle name="40% - Accent1 2 2 2 4 6 3 3" xfId="14858"/>
    <cellStyle name="40% - Accent1 2 2 2 4 6 4" xfId="14859"/>
    <cellStyle name="40% - Accent1 2 2 2 4 6 4 2" xfId="14860"/>
    <cellStyle name="40% - Accent1 2 2 2 4 6 5" xfId="14861"/>
    <cellStyle name="40% - Accent1 2 2 2 4 6 5 2" xfId="14862"/>
    <cellStyle name="40% - Accent1 2 2 2 4 6 6" xfId="14863"/>
    <cellStyle name="40% - Accent1 2 2 2 4 7" xfId="14864"/>
    <cellStyle name="40% - Accent1 2 2 2 4 7 2" xfId="14865"/>
    <cellStyle name="40% - Accent1 2 2 2 4 7 2 2" xfId="14866"/>
    <cellStyle name="40% - Accent1 2 2 2 4 7 2 2 2" xfId="14867"/>
    <cellStyle name="40% - Accent1 2 2 2 4 7 2 3" xfId="14868"/>
    <cellStyle name="40% - Accent1 2 2 2 4 7 3" xfId="14869"/>
    <cellStyle name="40% - Accent1 2 2 2 4 7 3 2" xfId="14870"/>
    <cellStyle name="40% - Accent1 2 2 2 4 7 4" xfId="14871"/>
    <cellStyle name="40% - Accent1 2 2 2 4 8" xfId="14872"/>
    <cellStyle name="40% - Accent1 2 2 2 4 8 2" xfId="14873"/>
    <cellStyle name="40% - Accent1 2 2 2 4 8 2 2" xfId="14874"/>
    <cellStyle name="40% - Accent1 2 2 2 4 8 3" xfId="14875"/>
    <cellStyle name="40% - Accent1 2 2 2 4 9" xfId="14876"/>
    <cellStyle name="40% - Accent1 2 2 2 4 9 2" xfId="14877"/>
    <cellStyle name="40% - Accent1 2 2 2 5" xfId="14878"/>
    <cellStyle name="40% - Accent1 2 2 2 5 2" xfId="14879"/>
    <cellStyle name="40% - Accent1 2 2 2 5 2 2" xfId="14880"/>
    <cellStyle name="40% - Accent1 2 2 2 5 2 2 2" xfId="14881"/>
    <cellStyle name="40% - Accent1 2 2 2 5 2 2 2 2" xfId="14882"/>
    <cellStyle name="40% - Accent1 2 2 2 5 2 2 2 2 2" xfId="14883"/>
    <cellStyle name="40% - Accent1 2 2 2 5 2 2 2 3" xfId="14884"/>
    <cellStyle name="40% - Accent1 2 2 2 5 2 2 3" xfId="14885"/>
    <cellStyle name="40% - Accent1 2 2 2 5 2 2 3 2" xfId="14886"/>
    <cellStyle name="40% - Accent1 2 2 2 5 2 2 4" xfId="14887"/>
    <cellStyle name="40% - Accent1 2 2 2 5 2 3" xfId="14888"/>
    <cellStyle name="40% - Accent1 2 2 2 5 2 3 2" xfId="14889"/>
    <cellStyle name="40% - Accent1 2 2 2 5 2 3 2 2" xfId="14890"/>
    <cellStyle name="40% - Accent1 2 2 2 5 2 3 3" xfId="14891"/>
    <cellStyle name="40% - Accent1 2 2 2 5 2 4" xfId="14892"/>
    <cellStyle name="40% - Accent1 2 2 2 5 2 4 2" xfId="14893"/>
    <cellStyle name="40% - Accent1 2 2 2 5 2 5" xfId="14894"/>
    <cellStyle name="40% - Accent1 2 2 2 5 2 5 2" xfId="14895"/>
    <cellStyle name="40% - Accent1 2 2 2 5 2 6" xfId="14896"/>
    <cellStyle name="40% - Accent1 2 2 2 5 3" xfId="14897"/>
    <cellStyle name="40% - Accent1 2 2 2 5 3 2" xfId="14898"/>
    <cellStyle name="40% - Accent1 2 2 2 5 3 2 2" xfId="14899"/>
    <cellStyle name="40% - Accent1 2 2 2 5 3 2 2 2" xfId="14900"/>
    <cellStyle name="40% - Accent1 2 2 2 5 3 2 2 2 2" xfId="14901"/>
    <cellStyle name="40% - Accent1 2 2 2 5 3 2 2 3" xfId="14902"/>
    <cellStyle name="40% - Accent1 2 2 2 5 3 2 3" xfId="14903"/>
    <cellStyle name="40% - Accent1 2 2 2 5 3 2 3 2" xfId="14904"/>
    <cellStyle name="40% - Accent1 2 2 2 5 3 2 4" xfId="14905"/>
    <cellStyle name="40% - Accent1 2 2 2 5 3 3" xfId="14906"/>
    <cellStyle name="40% - Accent1 2 2 2 5 3 3 2" xfId="14907"/>
    <cellStyle name="40% - Accent1 2 2 2 5 3 3 2 2" xfId="14908"/>
    <cellStyle name="40% - Accent1 2 2 2 5 3 3 3" xfId="14909"/>
    <cellStyle name="40% - Accent1 2 2 2 5 3 4" xfId="14910"/>
    <cellStyle name="40% - Accent1 2 2 2 5 3 4 2" xfId="14911"/>
    <cellStyle name="40% - Accent1 2 2 2 5 3 5" xfId="14912"/>
    <cellStyle name="40% - Accent1 2 2 2 5 3 5 2" xfId="14913"/>
    <cellStyle name="40% - Accent1 2 2 2 5 3 6" xfId="14914"/>
    <cellStyle name="40% - Accent1 2 2 2 5 4" xfId="14915"/>
    <cellStyle name="40% - Accent1 2 2 2 5 4 2" xfId="14916"/>
    <cellStyle name="40% - Accent1 2 2 2 5 4 2 2" xfId="14917"/>
    <cellStyle name="40% - Accent1 2 2 2 5 4 2 2 2" xfId="14918"/>
    <cellStyle name="40% - Accent1 2 2 2 5 4 2 3" xfId="14919"/>
    <cellStyle name="40% - Accent1 2 2 2 5 4 3" xfId="14920"/>
    <cellStyle name="40% - Accent1 2 2 2 5 4 3 2" xfId="14921"/>
    <cellStyle name="40% - Accent1 2 2 2 5 4 4" xfId="14922"/>
    <cellStyle name="40% - Accent1 2 2 2 5 5" xfId="14923"/>
    <cellStyle name="40% - Accent1 2 2 2 5 5 2" xfId="14924"/>
    <cellStyle name="40% - Accent1 2 2 2 5 5 2 2" xfId="14925"/>
    <cellStyle name="40% - Accent1 2 2 2 5 5 3" xfId="14926"/>
    <cellStyle name="40% - Accent1 2 2 2 5 6" xfId="14927"/>
    <cellStyle name="40% - Accent1 2 2 2 5 6 2" xfId="14928"/>
    <cellStyle name="40% - Accent1 2 2 2 5 7" xfId="14929"/>
    <cellStyle name="40% - Accent1 2 2 2 5 7 2" xfId="14930"/>
    <cellStyle name="40% - Accent1 2 2 2 5 8" xfId="14931"/>
    <cellStyle name="40% - Accent1 2 2 2 6" xfId="14932"/>
    <cellStyle name="40% - Accent1 2 2 2 6 2" xfId="14933"/>
    <cellStyle name="40% - Accent1 2 2 2 6 2 2" xfId="14934"/>
    <cellStyle name="40% - Accent1 2 2 2 6 2 2 2" xfId="14935"/>
    <cellStyle name="40% - Accent1 2 2 2 6 2 2 2 2" xfId="14936"/>
    <cellStyle name="40% - Accent1 2 2 2 6 2 2 2 2 2" xfId="14937"/>
    <cellStyle name="40% - Accent1 2 2 2 6 2 2 2 3" xfId="14938"/>
    <cellStyle name="40% - Accent1 2 2 2 6 2 2 3" xfId="14939"/>
    <cellStyle name="40% - Accent1 2 2 2 6 2 2 3 2" xfId="14940"/>
    <cellStyle name="40% - Accent1 2 2 2 6 2 2 4" xfId="14941"/>
    <cellStyle name="40% - Accent1 2 2 2 6 2 3" xfId="14942"/>
    <cellStyle name="40% - Accent1 2 2 2 6 2 3 2" xfId="14943"/>
    <cellStyle name="40% - Accent1 2 2 2 6 2 3 2 2" xfId="14944"/>
    <cellStyle name="40% - Accent1 2 2 2 6 2 3 3" xfId="14945"/>
    <cellStyle name="40% - Accent1 2 2 2 6 2 4" xfId="14946"/>
    <cellStyle name="40% - Accent1 2 2 2 6 2 4 2" xfId="14947"/>
    <cellStyle name="40% - Accent1 2 2 2 6 2 5" xfId="14948"/>
    <cellStyle name="40% - Accent1 2 2 2 6 2 5 2" xfId="14949"/>
    <cellStyle name="40% - Accent1 2 2 2 6 2 6" xfId="14950"/>
    <cellStyle name="40% - Accent1 2 2 2 6 3" xfId="14951"/>
    <cellStyle name="40% - Accent1 2 2 2 6 3 2" xfId="14952"/>
    <cellStyle name="40% - Accent1 2 2 2 6 3 2 2" xfId="14953"/>
    <cellStyle name="40% - Accent1 2 2 2 6 3 2 2 2" xfId="14954"/>
    <cellStyle name="40% - Accent1 2 2 2 6 3 2 2 2 2" xfId="14955"/>
    <cellStyle name="40% - Accent1 2 2 2 6 3 2 2 3" xfId="14956"/>
    <cellStyle name="40% - Accent1 2 2 2 6 3 2 3" xfId="14957"/>
    <cellStyle name="40% - Accent1 2 2 2 6 3 2 3 2" xfId="14958"/>
    <cellStyle name="40% - Accent1 2 2 2 6 3 2 4" xfId="14959"/>
    <cellStyle name="40% - Accent1 2 2 2 6 3 3" xfId="14960"/>
    <cellStyle name="40% - Accent1 2 2 2 6 3 3 2" xfId="14961"/>
    <cellStyle name="40% - Accent1 2 2 2 6 3 3 2 2" xfId="14962"/>
    <cellStyle name="40% - Accent1 2 2 2 6 3 3 3" xfId="14963"/>
    <cellStyle name="40% - Accent1 2 2 2 6 3 4" xfId="14964"/>
    <cellStyle name="40% - Accent1 2 2 2 6 3 4 2" xfId="14965"/>
    <cellStyle name="40% - Accent1 2 2 2 6 3 5" xfId="14966"/>
    <cellStyle name="40% - Accent1 2 2 2 6 3 5 2" xfId="14967"/>
    <cellStyle name="40% - Accent1 2 2 2 6 3 6" xfId="14968"/>
    <cellStyle name="40% - Accent1 2 2 2 6 4" xfId="14969"/>
    <cellStyle name="40% - Accent1 2 2 2 6 4 2" xfId="14970"/>
    <cellStyle name="40% - Accent1 2 2 2 6 4 2 2" xfId="14971"/>
    <cellStyle name="40% - Accent1 2 2 2 6 4 2 2 2" xfId="14972"/>
    <cellStyle name="40% - Accent1 2 2 2 6 4 2 3" xfId="14973"/>
    <cellStyle name="40% - Accent1 2 2 2 6 4 3" xfId="14974"/>
    <cellStyle name="40% - Accent1 2 2 2 6 4 3 2" xfId="14975"/>
    <cellStyle name="40% - Accent1 2 2 2 6 4 4" xfId="14976"/>
    <cellStyle name="40% - Accent1 2 2 2 6 5" xfId="14977"/>
    <cellStyle name="40% - Accent1 2 2 2 6 5 2" xfId="14978"/>
    <cellStyle name="40% - Accent1 2 2 2 6 5 2 2" xfId="14979"/>
    <cellStyle name="40% - Accent1 2 2 2 6 5 3" xfId="14980"/>
    <cellStyle name="40% - Accent1 2 2 2 6 6" xfId="14981"/>
    <cellStyle name="40% - Accent1 2 2 2 6 6 2" xfId="14982"/>
    <cellStyle name="40% - Accent1 2 2 2 6 7" xfId="14983"/>
    <cellStyle name="40% - Accent1 2 2 2 6 7 2" xfId="14984"/>
    <cellStyle name="40% - Accent1 2 2 2 6 8" xfId="14985"/>
    <cellStyle name="40% - Accent1 2 2 2 7" xfId="14986"/>
    <cellStyle name="40% - Accent1 2 2 2 7 2" xfId="14987"/>
    <cellStyle name="40% - Accent1 2 2 2 7 2 2" xfId="14988"/>
    <cellStyle name="40% - Accent1 2 2 2 7 2 2 2" xfId="14989"/>
    <cellStyle name="40% - Accent1 2 2 2 7 2 2 2 2" xfId="14990"/>
    <cellStyle name="40% - Accent1 2 2 2 7 2 2 3" xfId="14991"/>
    <cellStyle name="40% - Accent1 2 2 2 7 2 3" xfId="14992"/>
    <cellStyle name="40% - Accent1 2 2 2 7 2 3 2" xfId="14993"/>
    <cellStyle name="40% - Accent1 2 2 2 7 2 4" xfId="14994"/>
    <cellStyle name="40% - Accent1 2 2 2 7 3" xfId="14995"/>
    <cellStyle name="40% - Accent1 2 2 2 7 3 2" xfId="14996"/>
    <cellStyle name="40% - Accent1 2 2 2 7 3 2 2" xfId="14997"/>
    <cellStyle name="40% - Accent1 2 2 2 7 3 3" xfId="14998"/>
    <cellStyle name="40% - Accent1 2 2 2 7 4" xfId="14999"/>
    <cellStyle name="40% - Accent1 2 2 2 7 4 2" xfId="15000"/>
    <cellStyle name="40% - Accent1 2 2 2 7 5" xfId="15001"/>
    <cellStyle name="40% - Accent1 2 2 2 7 5 2" xfId="15002"/>
    <cellStyle name="40% - Accent1 2 2 2 7 6" xfId="15003"/>
    <cellStyle name="40% - Accent1 2 2 2 8" xfId="15004"/>
    <cellStyle name="40% - Accent1 2 2 2 8 2" xfId="15005"/>
    <cellStyle name="40% - Accent1 2 2 2 8 2 2" xfId="15006"/>
    <cellStyle name="40% - Accent1 2 2 2 8 2 2 2" xfId="15007"/>
    <cellStyle name="40% - Accent1 2 2 2 8 2 2 2 2" xfId="15008"/>
    <cellStyle name="40% - Accent1 2 2 2 8 2 2 3" xfId="15009"/>
    <cellStyle name="40% - Accent1 2 2 2 8 2 3" xfId="15010"/>
    <cellStyle name="40% - Accent1 2 2 2 8 2 3 2" xfId="15011"/>
    <cellStyle name="40% - Accent1 2 2 2 8 2 4" xfId="15012"/>
    <cellStyle name="40% - Accent1 2 2 2 8 3" xfId="15013"/>
    <cellStyle name="40% - Accent1 2 2 2 8 3 2" xfId="15014"/>
    <cellStyle name="40% - Accent1 2 2 2 8 3 2 2" xfId="15015"/>
    <cellStyle name="40% - Accent1 2 2 2 8 3 3" xfId="15016"/>
    <cellStyle name="40% - Accent1 2 2 2 8 4" xfId="15017"/>
    <cellStyle name="40% - Accent1 2 2 2 8 4 2" xfId="15018"/>
    <cellStyle name="40% - Accent1 2 2 2 8 5" xfId="15019"/>
    <cellStyle name="40% - Accent1 2 2 2 8 5 2" xfId="15020"/>
    <cellStyle name="40% - Accent1 2 2 2 8 6" xfId="15021"/>
    <cellStyle name="40% - Accent1 2 2 2 9" xfId="15022"/>
    <cellStyle name="40% - Accent1 2 2 2 9 2" xfId="15023"/>
    <cellStyle name="40% - Accent1 2 2 2 9 2 2" xfId="15024"/>
    <cellStyle name="40% - Accent1 2 2 2 9 2 2 2" xfId="15025"/>
    <cellStyle name="40% - Accent1 2 2 2 9 2 2 2 2" xfId="15026"/>
    <cellStyle name="40% - Accent1 2 2 2 9 2 2 3" xfId="15027"/>
    <cellStyle name="40% - Accent1 2 2 2 9 2 3" xfId="15028"/>
    <cellStyle name="40% - Accent1 2 2 2 9 2 3 2" xfId="15029"/>
    <cellStyle name="40% - Accent1 2 2 2 9 2 4" xfId="15030"/>
    <cellStyle name="40% - Accent1 2 2 2 9 3" xfId="15031"/>
    <cellStyle name="40% - Accent1 2 2 2 9 3 2" xfId="15032"/>
    <cellStyle name="40% - Accent1 2 2 2 9 3 2 2" xfId="15033"/>
    <cellStyle name="40% - Accent1 2 2 2 9 3 3" xfId="15034"/>
    <cellStyle name="40% - Accent1 2 2 2 9 4" xfId="15035"/>
    <cellStyle name="40% - Accent1 2 2 2 9 4 2" xfId="15036"/>
    <cellStyle name="40% - Accent1 2 2 2 9 5" xfId="15037"/>
    <cellStyle name="40% - Accent1 2 2 2 9 5 2" xfId="15038"/>
    <cellStyle name="40% - Accent1 2 2 2 9 6" xfId="15039"/>
    <cellStyle name="40% - Accent1 2 2 3" xfId="15040"/>
    <cellStyle name="40% - Accent1 2 2 3 10" xfId="15041"/>
    <cellStyle name="40% - Accent1 2 2 3 10 2" xfId="15042"/>
    <cellStyle name="40% - Accent1 2 2 3 11" xfId="15043"/>
    <cellStyle name="40% - Accent1 2 2 3 2" xfId="15044"/>
    <cellStyle name="40% - Accent1 2 2 3 2 2" xfId="15045"/>
    <cellStyle name="40% - Accent1 2 2 3 2 2 2" xfId="15046"/>
    <cellStyle name="40% - Accent1 2 2 3 2 2 2 2" xfId="15047"/>
    <cellStyle name="40% - Accent1 2 2 3 2 2 2 2 2" xfId="15048"/>
    <cellStyle name="40% - Accent1 2 2 3 2 2 2 2 2 2" xfId="15049"/>
    <cellStyle name="40% - Accent1 2 2 3 2 2 2 2 3" xfId="15050"/>
    <cellStyle name="40% - Accent1 2 2 3 2 2 2 3" xfId="15051"/>
    <cellStyle name="40% - Accent1 2 2 3 2 2 2 3 2" xfId="15052"/>
    <cellStyle name="40% - Accent1 2 2 3 2 2 2 4" xfId="15053"/>
    <cellStyle name="40% - Accent1 2 2 3 2 2 3" xfId="15054"/>
    <cellStyle name="40% - Accent1 2 2 3 2 2 3 2" xfId="15055"/>
    <cellStyle name="40% - Accent1 2 2 3 2 2 3 2 2" xfId="15056"/>
    <cellStyle name="40% - Accent1 2 2 3 2 2 3 3" xfId="15057"/>
    <cellStyle name="40% - Accent1 2 2 3 2 2 4" xfId="15058"/>
    <cellStyle name="40% - Accent1 2 2 3 2 2 4 2" xfId="15059"/>
    <cellStyle name="40% - Accent1 2 2 3 2 2 5" xfId="15060"/>
    <cellStyle name="40% - Accent1 2 2 3 2 2 5 2" xfId="15061"/>
    <cellStyle name="40% - Accent1 2 2 3 2 2 6" xfId="15062"/>
    <cellStyle name="40% - Accent1 2 2 3 2 3" xfId="15063"/>
    <cellStyle name="40% - Accent1 2 2 3 2 3 2" xfId="15064"/>
    <cellStyle name="40% - Accent1 2 2 3 2 3 2 2" xfId="15065"/>
    <cellStyle name="40% - Accent1 2 2 3 2 3 2 2 2" xfId="15066"/>
    <cellStyle name="40% - Accent1 2 2 3 2 3 2 2 2 2" xfId="15067"/>
    <cellStyle name="40% - Accent1 2 2 3 2 3 2 2 3" xfId="15068"/>
    <cellStyle name="40% - Accent1 2 2 3 2 3 2 3" xfId="15069"/>
    <cellStyle name="40% - Accent1 2 2 3 2 3 2 3 2" xfId="15070"/>
    <cellStyle name="40% - Accent1 2 2 3 2 3 2 4" xfId="15071"/>
    <cellStyle name="40% - Accent1 2 2 3 2 3 3" xfId="15072"/>
    <cellStyle name="40% - Accent1 2 2 3 2 3 3 2" xfId="15073"/>
    <cellStyle name="40% - Accent1 2 2 3 2 3 3 2 2" xfId="15074"/>
    <cellStyle name="40% - Accent1 2 2 3 2 3 3 3" xfId="15075"/>
    <cellStyle name="40% - Accent1 2 2 3 2 3 4" xfId="15076"/>
    <cellStyle name="40% - Accent1 2 2 3 2 3 4 2" xfId="15077"/>
    <cellStyle name="40% - Accent1 2 2 3 2 3 5" xfId="15078"/>
    <cellStyle name="40% - Accent1 2 2 3 2 3 5 2" xfId="15079"/>
    <cellStyle name="40% - Accent1 2 2 3 2 3 6" xfId="15080"/>
    <cellStyle name="40% - Accent1 2 2 3 2 4" xfId="15081"/>
    <cellStyle name="40% - Accent1 2 2 3 2 4 2" xfId="15082"/>
    <cellStyle name="40% - Accent1 2 2 3 2 4 2 2" xfId="15083"/>
    <cellStyle name="40% - Accent1 2 2 3 2 4 2 2 2" xfId="15084"/>
    <cellStyle name="40% - Accent1 2 2 3 2 4 2 3" xfId="15085"/>
    <cellStyle name="40% - Accent1 2 2 3 2 4 3" xfId="15086"/>
    <cellStyle name="40% - Accent1 2 2 3 2 4 3 2" xfId="15087"/>
    <cellStyle name="40% - Accent1 2 2 3 2 4 4" xfId="15088"/>
    <cellStyle name="40% - Accent1 2 2 3 2 5" xfId="15089"/>
    <cellStyle name="40% - Accent1 2 2 3 2 5 2" xfId="15090"/>
    <cellStyle name="40% - Accent1 2 2 3 2 5 2 2" xfId="15091"/>
    <cellStyle name="40% - Accent1 2 2 3 2 5 3" xfId="15092"/>
    <cellStyle name="40% - Accent1 2 2 3 2 6" xfId="15093"/>
    <cellStyle name="40% - Accent1 2 2 3 2 6 2" xfId="15094"/>
    <cellStyle name="40% - Accent1 2 2 3 2 7" xfId="15095"/>
    <cellStyle name="40% - Accent1 2 2 3 2 7 2" xfId="15096"/>
    <cellStyle name="40% - Accent1 2 2 3 2 8" xfId="15097"/>
    <cellStyle name="40% - Accent1 2 2 3 3" xfId="15098"/>
    <cellStyle name="40% - Accent1 2 2 3 3 2" xfId="15099"/>
    <cellStyle name="40% - Accent1 2 2 3 3 2 2" xfId="15100"/>
    <cellStyle name="40% - Accent1 2 2 3 3 2 2 2" xfId="15101"/>
    <cellStyle name="40% - Accent1 2 2 3 3 2 2 2 2" xfId="15102"/>
    <cellStyle name="40% - Accent1 2 2 3 3 2 2 2 2 2" xfId="15103"/>
    <cellStyle name="40% - Accent1 2 2 3 3 2 2 2 3" xfId="15104"/>
    <cellStyle name="40% - Accent1 2 2 3 3 2 2 3" xfId="15105"/>
    <cellStyle name="40% - Accent1 2 2 3 3 2 2 3 2" xfId="15106"/>
    <cellStyle name="40% - Accent1 2 2 3 3 2 2 4" xfId="15107"/>
    <cellStyle name="40% - Accent1 2 2 3 3 2 3" xfId="15108"/>
    <cellStyle name="40% - Accent1 2 2 3 3 2 3 2" xfId="15109"/>
    <cellStyle name="40% - Accent1 2 2 3 3 2 3 2 2" xfId="15110"/>
    <cellStyle name="40% - Accent1 2 2 3 3 2 3 3" xfId="15111"/>
    <cellStyle name="40% - Accent1 2 2 3 3 2 4" xfId="15112"/>
    <cellStyle name="40% - Accent1 2 2 3 3 2 4 2" xfId="15113"/>
    <cellStyle name="40% - Accent1 2 2 3 3 2 5" xfId="15114"/>
    <cellStyle name="40% - Accent1 2 2 3 3 2 5 2" xfId="15115"/>
    <cellStyle name="40% - Accent1 2 2 3 3 2 6" xfId="15116"/>
    <cellStyle name="40% - Accent1 2 2 3 3 3" xfId="15117"/>
    <cellStyle name="40% - Accent1 2 2 3 3 3 2" xfId="15118"/>
    <cellStyle name="40% - Accent1 2 2 3 3 3 2 2" xfId="15119"/>
    <cellStyle name="40% - Accent1 2 2 3 3 3 2 2 2" xfId="15120"/>
    <cellStyle name="40% - Accent1 2 2 3 3 3 2 2 2 2" xfId="15121"/>
    <cellStyle name="40% - Accent1 2 2 3 3 3 2 2 3" xfId="15122"/>
    <cellStyle name="40% - Accent1 2 2 3 3 3 2 3" xfId="15123"/>
    <cellStyle name="40% - Accent1 2 2 3 3 3 2 3 2" xfId="15124"/>
    <cellStyle name="40% - Accent1 2 2 3 3 3 2 4" xfId="15125"/>
    <cellStyle name="40% - Accent1 2 2 3 3 3 3" xfId="15126"/>
    <cellStyle name="40% - Accent1 2 2 3 3 3 3 2" xfId="15127"/>
    <cellStyle name="40% - Accent1 2 2 3 3 3 3 2 2" xfId="15128"/>
    <cellStyle name="40% - Accent1 2 2 3 3 3 3 3" xfId="15129"/>
    <cellStyle name="40% - Accent1 2 2 3 3 3 4" xfId="15130"/>
    <cellStyle name="40% - Accent1 2 2 3 3 3 4 2" xfId="15131"/>
    <cellStyle name="40% - Accent1 2 2 3 3 3 5" xfId="15132"/>
    <cellStyle name="40% - Accent1 2 2 3 3 3 5 2" xfId="15133"/>
    <cellStyle name="40% - Accent1 2 2 3 3 3 6" xfId="15134"/>
    <cellStyle name="40% - Accent1 2 2 3 3 4" xfId="15135"/>
    <cellStyle name="40% - Accent1 2 2 3 3 4 2" xfId="15136"/>
    <cellStyle name="40% - Accent1 2 2 3 3 4 2 2" xfId="15137"/>
    <cellStyle name="40% - Accent1 2 2 3 3 4 2 2 2" xfId="15138"/>
    <cellStyle name="40% - Accent1 2 2 3 3 4 2 3" xfId="15139"/>
    <cellStyle name="40% - Accent1 2 2 3 3 4 3" xfId="15140"/>
    <cellStyle name="40% - Accent1 2 2 3 3 4 3 2" xfId="15141"/>
    <cellStyle name="40% - Accent1 2 2 3 3 4 4" xfId="15142"/>
    <cellStyle name="40% - Accent1 2 2 3 3 5" xfId="15143"/>
    <cellStyle name="40% - Accent1 2 2 3 3 5 2" xfId="15144"/>
    <cellStyle name="40% - Accent1 2 2 3 3 5 2 2" xfId="15145"/>
    <cellStyle name="40% - Accent1 2 2 3 3 5 3" xfId="15146"/>
    <cellStyle name="40% - Accent1 2 2 3 3 6" xfId="15147"/>
    <cellStyle name="40% - Accent1 2 2 3 3 6 2" xfId="15148"/>
    <cellStyle name="40% - Accent1 2 2 3 3 7" xfId="15149"/>
    <cellStyle name="40% - Accent1 2 2 3 3 7 2" xfId="15150"/>
    <cellStyle name="40% - Accent1 2 2 3 3 8" xfId="15151"/>
    <cellStyle name="40% - Accent1 2 2 3 4" xfId="15152"/>
    <cellStyle name="40% - Accent1 2 2 3 4 2" xfId="15153"/>
    <cellStyle name="40% - Accent1 2 2 3 4 2 2" xfId="15154"/>
    <cellStyle name="40% - Accent1 2 2 3 4 2 2 2" xfId="15155"/>
    <cellStyle name="40% - Accent1 2 2 3 4 2 2 2 2" xfId="15156"/>
    <cellStyle name="40% - Accent1 2 2 3 4 2 2 3" xfId="15157"/>
    <cellStyle name="40% - Accent1 2 2 3 4 2 3" xfId="15158"/>
    <cellStyle name="40% - Accent1 2 2 3 4 2 3 2" xfId="15159"/>
    <cellStyle name="40% - Accent1 2 2 3 4 2 4" xfId="15160"/>
    <cellStyle name="40% - Accent1 2 2 3 4 3" xfId="15161"/>
    <cellStyle name="40% - Accent1 2 2 3 4 3 2" xfId="15162"/>
    <cellStyle name="40% - Accent1 2 2 3 4 3 2 2" xfId="15163"/>
    <cellStyle name="40% - Accent1 2 2 3 4 3 3" xfId="15164"/>
    <cellStyle name="40% - Accent1 2 2 3 4 4" xfId="15165"/>
    <cellStyle name="40% - Accent1 2 2 3 4 4 2" xfId="15166"/>
    <cellStyle name="40% - Accent1 2 2 3 4 5" xfId="15167"/>
    <cellStyle name="40% - Accent1 2 2 3 4 5 2" xfId="15168"/>
    <cellStyle name="40% - Accent1 2 2 3 4 6" xfId="15169"/>
    <cellStyle name="40% - Accent1 2 2 3 5" xfId="15170"/>
    <cellStyle name="40% - Accent1 2 2 3 5 2" xfId="15171"/>
    <cellStyle name="40% - Accent1 2 2 3 5 2 2" xfId="15172"/>
    <cellStyle name="40% - Accent1 2 2 3 5 2 2 2" xfId="15173"/>
    <cellStyle name="40% - Accent1 2 2 3 5 2 2 2 2" xfId="15174"/>
    <cellStyle name="40% - Accent1 2 2 3 5 2 2 3" xfId="15175"/>
    <cellStyle name="40% - Accent1 2 2 3 5 2 3" xfId="15176"/>
    <cellStyle name="40% - Accent1 2 2 3 5 2 3 2" xfId="15177"/>
    <cellStyle name="40% - Accent1 2 2 3 5 2 4" xfId="15178"/>
    <cellStyle name="40% - Accent1 2 2 3 5 3" xfId="15179"/>
    <cellStyle name="40% - Accent1 2 2 3 5 3 2" xfId="15180"/>
    <cellStyle name="40% - Accent1 2 2 3 5 3 2 2" xfId="15181"/>
    <cellStyle name="40% - Accent1 2 2 3 5 3 3" xfId="15182"/>
    <cellStyle name="40% - Accent1 2 2 3 5 4" xfId="15183"/>
    <cellStyle name="40% - Accent1 2 2 3 5 4 2" xfId="15184"/>
    <cellStyle name="40% - Accent1 2 2 3 5 5" xfId="15185"/>
    <cellStyle name="40% - Accent1 2 2 3 5 5 2" xfId="15186"/>
    <cellStyle name="40% - Accent1 2 2 3 5 6" xfId="15187"/>
    <cellStyle name="40% - Accent1 2 2 3 6" xfId="15188"/>
    <cellStyle name="40% - Accent1 2 2 3 6 2" xfId="15189"/>
    <cellStyle name="40% - Accent1 2 2 3 6 2 2" xfId="15190"/>
    <cellStyle name="40% - Accent1 2 2 3 6 2 2 2" xfId="15191"/>
    <cellStyle name="40% - Accent1 2 2 3 6 2 2 2 2" xfId="15192"/>
    <cellStyle name="40% - Accent1 2 2 3 6 2 2 3" xfId="15193"/>
    <cellStyle name="40% - Accent1 2 2 3 6 2 3" xfId="15194"/>
    <cellStyle name="40% - Accent1 2 2 3 6 2 3 2" xfId="15195"/>
    <cellStyle name="40% - Accent1 2 2 3 6 2 4" xfId="15196"/>
    <cellStyle name="40% - Accent1 2 2 3 6 3" xfId="15197"/>
    <cellStyle name="40% - Accent1 2 2 3 6 3 2" xfId="15198"/>
    <cellStyle name="40% - Accent1 2 2 3 6 3 2 2" xfId="15199"/>
    <cellStyle name="40% - Accent1 2 2 3 6 3 3" xfId="15200"/>
    <cellStyle name="40% - Accent1 2 2 3 6 4" xfId="15201"/>
    <cellStyle name="40% - Accent1 2 2 3 6 4 2" xfId="15202"/>
    <cellStyle name="40% - Accent1 2 2 3 6 5" xfId="15203"/>
    <cellStyle name="40% - Accent1 2 2 3 6 5 2" xfId="15204"/>
    <cellStyle name="40% - Accent1 2 2 3 6 6" xfId="15205"/>
    <cellStyle name="40% - Accent1 2 2 3 7" xfId="15206"/>
    <cellStyle name="40% - Accent1 2 2 3 7 2" xfId="15207"/>
    <cellStyle name="40% - Accent1 2 2 3 7 2 2" xfId="15208"/>
    <cellStyle name="40% - Accent1 2 2 3 7 2 2 2" xfId="15209"/>
    <cellStyle name="40% - Accent1 2 2 3 7 2 3" xfId="15210"/>
    <cellStyle name="40% - Accent1 2 2 3 7 3" xfId="15211"/>
    <cellStyle name="40% - Accent1 2 2 3 7 3 2" xfId="15212"/>
    <cellStyle name="40% - Accent1 2 2 3 7 4" xfId="15213"/>
    <cellStyle name="40% - Accent1 2 2 3 8" xfId="15214"/>
    <cellStyle name="40% - Accent1 2 2 3 8 2" xfId="15215"/>
    <cellStyle name="40% - Accent1 2 2 3 8 2 2" xfId="15216"/>
    <cellStyle name="40% - Accent1 2 2 3 8 3" xfId="15217"/>
    <cellStyle name="40% - Accent1 2 2 3 9" xfId="15218"/>
    <cellStyle name="40% - Accent1 2 2 3 9 2" xfId="15219"/>
    <cellStyle name="40% - Accent1 2 2 4" xfId="15220"/>
    <cellStyle name="40% - Accent1 2 2 4 10" xfId="15221"/>
    <cellStyle name="40% - Accent1 2 2 4 10 2" xfId="15222"/>
    <cellStyle name="40% - Accent1 2 2 4 11" xfId="15223"/>
    <cellStyle name="40% - Accent1 2 2 4 2" xfId="15224"/>
    <cellStyle name="40% - Accent1 2 2 4 2 2" xfId="15225"/>
    <cellStyle name="40% - Accent1 2 2 4 2 2 2" xfId="15226"/>
    <cellStyle name="40% - Accent1 2 2 4 2 2 2 2" xfId="15227"/>
    <cellStyle name="40% - Accent1 2 2 4 2 2 2 2 2" xfId="15228"/>
    <cellStyle name="40% - Accent1 2 2 4 2 2 2 2 2 2" xfId="15229"/>
    <cellStyle name="40% - Accent1 2 2 4 2 2 2 2 3" xfId="15230"/>
    <cellStyle name="40% - Accent1 2 2 4 2 2 2 3" xfId="15231"/>
    <cellStyle name="40% - Accent1 2 2 4 2 2 2 3 2" xfId="15232"/>
    <cellStyle name="40% - Accent1 2 2 4 2 2 2 4" xfId="15233"/>
    <cellStyle name="40% - Accent1 2 2 4 2 2 3" xfId="15234"/>
    <cellStyle name="40% - Accent1 2 2 4 2 2 3 2" xfId="15235"/>
    <cellStyle name="40% - Accent1 2 2 4 2 2 3 2 2" xfId="15236"/>
    <cellStyle name="40% - Accent1 2 2 4 2 2 3 3" xfId="15237"/>
    <cellStyle name="40% - Accent1 2 2 4 2 2 4" xfId="15238"/>
    <cellStyle name="40% - Accent1 2 2 4 2 2 4 2" xfId="15239"/>
    <cellStyle name="40% - Accent1 2 2 4 2 2 5" xfId="15240"/>
    <cellStyle name="40% - Accent1 2 2 4 2 2 5 2" xfId="15241"/>
    <cellStyle name="40% - Accent1 2 2 4 2 2 6" xfId="15242"/>
    <cellStyle name="40% - Accent1 2 2 4 2 3" xfId="15243"/>
    <cellStyle name="40% - Accent1 2 2 4 2 3 2" xfId="15244"/>
    <cellStyle name="40% - Accent1 2 2 4 2 3 2 2" xfId="15245"/>
    <cellStyle name="40% - Accent1 2 2 4 2 3 2 2 2" xfId="15246"/>
    <cellStyle name="40% - Accent1 2 2 4 2 3 2 2 2 2" xfId="15247"/>
    <cellStyle name="40% - Accent1 2 2 4 2 3 2 2 3" xfId="15248"/>
    <cellStyle name="40% - Accent1 2 2 4 2 3 2 3" xfId="15249"/>
    <cellStyle name="40% - Accent1 2 2 4 2 3 2 3 2" xfId="15250"/>
    <cellStyle name="40% - Accent1 2 2 4 2 3 2 4" xfId="15251"/>
    <cellStyle name="40% - Accent1 2 2 4 2 3 3" xfId="15252"/>
    <cellStyle name="40% - Accent1 2 2 4 2 3 3 2" xfId="15253"/>
    <cellStyle name="40% - Accent1 2 2 4 2 3 3 2 2" xfId="15254"/>
    <cellStyle name="40% - Accent1 2 2 4 2 3 3 3" xfId="15255"/>
    <cellStyle name="40% - Accent1 2 2 4 2 3 4" xfId="15256"/>
    <cellStyle name="40% - Accent1 2 2 4 2 3 4 2" xfId="15257"/>
    <cellStyle name="40% - Accent1 2 2 4 2 3 5" xfId="15258"/>
    <cellStyle name="40% - Accent1 2 2 4 2 3 5 2" xfId="15259"/>
    <cellStyle name="40% - Accent1 2 2 4 2 3 6" xfId="15260"/>
    <cellStyle name="40% - Accent1 2 2 4 2 4" xfId="15261"/>
    <cellStyle name="40% - Accent1 2 2 4 2 4 2" xfId="15262"/>
    <cellStyle name="40% - Accent1 2 2 4 2 4 2 2" xfId="15263"/>
    <cellStyle name="40% - Accent1 2 2 4 2 4 2 2 2" xfId="15264"/>
    <cellStyle name="40% - Accent1 2 2 4 2 4 2 3" xfId="15265"/>
    <cellStyle name="40% - Accent1 2 2 4 2 4 3" xfId="15266"/>
    <cellStyle name="40% - Accent1 2 2 4 2 4 3 2" xfId="15267"/>
    <cellStyle name="40% - Accent1 2 2 4 2 4 4" xfId="15268"/>
    <cellStyle name="40% - Accent1 2 2 4 2 5" xfId="15269"/>
    <cellStyle name="40% - Accent1 2 2 4 2 5 2" xfId="15270"/>
    <cellStyle name="40% - Accent1 2 2 4 2 5 2 2" xfId="15271"/>
    <cellStyle name="40% - Accent1 2 2 4 2 5 3" xfId="15272"/>
    <cellStyle name="40% - Accent1 2 2 4 2 6" xfId="15273"/>
    <cellStyle name="40% - Accent1 2 2 4 2 6 2" xfId="15274"/>
    <cellStyle name="40% - Accent1 2 2 4 2 7" xfId="15275"/>
    <cellStyle name="40% - Accent1 2 2 4 2 7 2" xfId="15276"/>
    <cellStyle name="40% - Accent1 2 2 4 2 8" xfId="15277"/>
    <cellStyle name="40% - Accent1 2 2 4 3" xfId="15278"/>
    <cellStyle name="40% - Accent1 2 2 4 3 2" xfId="15279"/>
    <cellStyle name="40% - Accent1 2 2 4 3 2 2" xfId="15280"/>
    <cellStyle name="40% - Accent1 2 2 4 3 2 2 2" xfId="15281"/>
    <cellStyle name="40% - Accent1 2 2 4 3 2 2 2 2" xfId="15282"/>
    <cellStyle name="40% - Accent1 2 2 4 3 2 2 2 2 2" xfId="15283"/>
    <cellStyle name="40% - Accent1 2 2 4 3 2 2 2 3" xfId="15284"/>
    <cellStyle name="40% - Accent1 2 2 4 3 2 2 3" xfId="15285"/>
    <cellStyle name="40% - Accent1 2 2 4 3 2 2 3 2" xfId="15286"/>
    <cellStyle name="40% - Accent1 2 2 4 3 2 2 4" xfId="15287"/>
    <cellStyle name="40% - Accent1 2 2 4 3 2 3" xfId="15288"/>
    <cellStyle name="40% - Accent1 2 2 4 3 2 3 2" xfId="15289"/>
    <cellStyle name="40% - Accent1 2 2 4 3 2 3 2 2" xfId="15290"/>
    <cellStyle name="40% - Accent1 2 2 4 3 2 3 3" xfId="15291"/>
    <cellStyle name="40% - Accent1 2 2 4 3 2 4" xfId="15292"/>
    <cellStyle name="40% - Accent1 2 2 4 3 2 4 2" xfId="15293"/>
    <cellStyle name="40% - Accent1 2 2 4 3 2 5" xfId="15294"/>
    <cellStyle name="40% - Accent1 2 2 4 3 2 5 2" xfId="15295"/>
    <cellStyle name="40% - Accent1 2 2 4 3 2 6" xfId="15296"/>
    <cellStyle name="40% - Accent1 2 2 4 3 3" xfId="15297"/>
    <cellStyle name="40% - Accent1 2 2 4 3 3 2" xfId="15298"/>
    <cellStyle name="40% - Accent1 2 2 4 3 3 2 2" xfId="15299"/>
    <cellStyle name="40% - Accent1 2 2 4 3 3 2 2 2" xfId="15300"/>
    <cellStyle name="40% - Accent1 2 2 4 3 3 2 2 2 2" xfId="15301"/>
    <cellStyle name="40% - Accent1 2 2 4 3 3 2 2 3" xfId="15302"/>
    <cellStyle name="40% - Accent1 2 2 4 3 3 2 3" xfId="15303"/>
    <cellStyle name="40% - Accent1 2 2 4 3 3 2 3 2" xfId="15304"/>
    <cellStyle name="40% - Accent1 2 2 4 3 3 2 4" xfId="15305"/>
    <cellStyle name="40% - Accent1 2 2 4 3 3 3" xfId="15306"/>
    <cellStyle name="40% - Accent1 2 2 4 3 3 3 2" xfId="15307"/>
    <cellStyle name="40% - Accent1 2 2 4 3 3 3 2 2" xfId="15308"/>
    <cellStyle name="40% - Accent1 2 2 4 3 3 3 3" xfId="15309"/>
    <cellStyle name="40% - Accent1 2 2 4 3 3 4" xfId="15310"/>
    <cellStyle name="40% - Accent1 2 2 4 3 3 4 2" xfId="15311"/>
    <cellStyle name="40% - Accent1 2 2 4 3 3 5" xfId="15312"/>
    <cellStyle name="40% - Accent1 2 2 4 3 3 5 2" xfId="15313"/>
    <cellStyle name="40% - Accent1 2 2 4 3 3 6" xfId="15314"/>
    <cellStyle name="40% - Accent1 2 2 4 3 4" xfId="15315"/>
    <cellStyle name="40% - Accent1 2 2 4 3 4 2" xfId="15316"/>
    <cellStyle name="40% - Accent1 2 2 4 3 4 2 2" xfId="15317"/>
    <cellStyle name="40% - Accent1 2 2 4 3 4 2 2 2" xfId="15318"/>
    <cellStyle name="40% - Accent1 2 2 4 3 4 2 3" xfId="15319"/>
    <cellStyle name="40% - Accent1 2 2 4 3 4 3" xfId="15320"/>
    <cellStyle name="40% - Accent1 2 2 4 3 4 3 2" xfId="15321"/>
    <cellStyle name="40% - Accent1 2 2 4 3 4 4" xfId="15322"/>
    <cellStyle name="40% - Accent1 2 2 4 3 5" xfId="15323"/>
    <cellStyle name="40% - Accent1 2 2 4 3 5 2" xfId="15324"/>
    <cellStyle name="40% - Accent1 2 2 4 3 5 2 2" xfId="15325"/>
    <cellStyle name="40% - Accent1 2 2 4 3 5 3" xfId="15326"/>
    <cellStyle name="40% - Accent1 2 2 4 3 6" xfId="15327"/>
    <cellStyle name="40% - Accent1 2 2 4 3 6 2" xfId="15328"/>
    <cellStyle name="40% - Accent1 2 2 4 3 7" xfId="15329"/>
    <cellStyle name="40% - Accent1 2 2 4 3 7 2" xfId="15330"/>
    <cellStyle name="40% - Accent1 2 2 4 3 8" xfId="15331"/>
    <cellStyle name="40% - Accent1 2 2 4 4" xfId="15332"/>
    <cellStyle name="40% - Accent1 2 2 4 4 2" xfId="15333"/>
    <cellStyle name="40% - Accent1 2 2 4 4 2 2" xfId="15334"/>
    <cellStyle name="40% - Accent1 2 2 4 4 2 2 2" xfId="15335"/>
    <cellStyle name="40% - Accent1 2 2 4 4 2 2 2 2" xfId="15336"/>
    <cellStyle name="40% - Accent1 2 2 4 4 2 2 3" xfId="15337"/>
    <cellStyle name="40% - Accent1 2 2 4 4 2 3" xfId="15338"/>
    <cellStyle name="40% - Accent1 2 2 4 4 2 3 2" xfId="15339"/>
    <cellStyle name="40% - Accent1 2 2 4 4 2 4" xfId="15340"/>
    <cellStyle name="40% - Accent1 2 2 4 4 3" xfId="15341"/>
    <cellStyle name="40% - Accent1 2 2 4 4 3 2" xfId="15342"/>
    <cellStyle name="40% - Accent1 2 2 4 4 3 2 2" xfId="15343"/>
    <cellStyle name="40% - Accent1 2 2 4 4 3 3" xfId="15344"/>
    <cellStyle name="40% - Accent1 2 2 4 4 4" xfId="15345"/>
    <cellStyle name="40% - Accent1 2 2 4 4 4 2" xfId="15346"/>
    <cellStyle name="40% - Accent1 2 2 4 4 5" xfId="15347"/>
    <cellStyle name="40% - Accent1 2 2 4 4 5 2" xfId="15348"/>
    <cellStyle name="40% - Accent1 2 2 4 4 6" xfId="15349"/>
    <cellStyle name="40% - Accent1 2 2 4 5" xfId="15350"/>
    <cellStyle name="40% - Accent1 2 2 4 5 2" xfId="15351"/>
    <cellStyle name="40% - Accent1 2 2 4 5 2 2" xfId="15352"/>
    <cellStyle name="40% - Accent1 2 2 4 5 2 2 2" xfId="15353"/>
    <cellStyle name="40% - Accent1 2 2 4 5 2 2 2 2" xfId="15354"/>
    <cellStyle name="40% - Accent1 2 2 4 5 2 2 3" xfId="15355"/>
    <cellStyle name="40% - Accent1 2 2 4 5 2 3" xfId="15356"/>
    <cellStyle name="40% - Accent1 2 2 4 5 2 3 2" xfId="15357"/>
    <cellStyle name="40% - Accent1 2 2 4 5 2 4" xfId="15358"/>
    <cellStyle name="40% - Accent1 2 2 4 5 3" xfId="15359"/>
    <cellStyle name="40% - Accent1 2 2 4 5 3 2" xfId="15360"/>
    <cellStyle name="40% - Accent1 2 2 4 5 3 2 2" xfId="15361"/>
    <cellStyle name="40% - Accent1 2 2 4 5 3 3" xfId="15362"/>
    <cellStyle name="40% - Accent1 2 2 4 5 4" xfId="15363"/>
    <cellStyle name="40% - Accent1 2 2 4 5 4 2" xfId="15364"/>
    <cellStyle name="40% - Accent1 2 2 4 5 5" xfId="15365"/>
    <cellStyle name="40% - Accent1 2 2 4 5 5 2" xfId="15366"/>
    <cellStyle name="40% - Accent1 2 2 4 5 6" xfId="15367"/>
    <cellStyle name="40% - Accent1 2 2 4 6" xfId="15368"/>
    <cellStyle name="40% - Accent1 2 2 4 6 2" xfId="15369"/>
    <cellStyle name="40% - Accent1 2 2 4 6 2 2" xfId="15370"/>
    <cellStyle name="40% - Accent1 2 2 4 6 2 2 2" xfId="15371"/>
    <cellStyle name="40% - Accent1 2 2 4 6 2 2 2 2" xfId="15372"/>
    <cellStyle name="40% - Accent1 2 2 4 6 2 2 3" xfId="15373"/>
    <cellStyle name="40% - Accent1 2 2 4 6 2 3" xfId="15374"/>
    <cellStyle name="40% - Accent1 2 2 4 6 2 3 2" xfId="15375"/>
    <cellStyle name="40% - Accent1 2 2 4 6 2 4" xfId="15376"/>
    <cellStyle name="40% - Accent1 2 2 4 6 3" xfId="15377"/>
    <cellStyle name="40% - Accent1 2 2 4 6 3 2" xfId="15378"/>
    <cellStyle name="40% - Accent1 2 2 4 6 3 2 2" xfId="15379"/>
    <cellStyle name="40% - Accent1 2 2 4 6 3 3" xfId="15380"/>
    <cellStyle name="40% - Accent1 2 2 4 6 4" xfId="15381"/>
    <cellStyle name="40% - Accent1 2 2 4 6 4 2" xfId="15382"/>
    <cellStyle name="40% - Accent1 2 2 4 6 5" xfId="15383"/>
    <cellStyle name="40% - Accent1 2 2 4 6 5 2" xfId="15384"/>
    <cellStyle name="40% - Accent1 2 2 4 6 6" xfId="15385"/>
    <cellStyle name="40% - Accent1 2 2 4 7" xfId="15386"/>
    <cellStyle name="40% - Accent1 2 2 4 7 2" xfId="15387"/>
    <cellStyle name="40% - Accent1 2 2 4 7 2 2" xfId="15388"/>
    <cellStyle name="40% - Accent1 2 2 4 7 2 2 2" xfId="15389"/>
    <cellStyle name="40% - Accent1 2 2 4 7 2 3" xfId="15390"/>
    <cellStyle name="40% - Accent1 2 2 4 7 3" xfId="15391"/>
    <cellStyle name="40% - Accent1 2 2 4 7 3 2" xfId="15392"/>
    <cellStyle name="40% - Accent1 2 2 4 7 4" xfId="15393"/>
    <cellStyle name="40% - Accent1 2 2 4 8" xfId="15394"/>
    <cellStyle name="40% - Accent1 2 2 4 8 2" xfId="15395"/>
    <cellStyle name="40% - Accent1 2 2 4 8 2 2" xfId="15396"/>
    <cellStyle name="40% - Accent1 2 2 4 8 3" xfId="15397"/>
    <cellStyle name="40% - Accent1 2 2 4 9" xfId="15398"/>
    <cellStyle name="40% - Accent1 2 2 4 9 2" xfId="15399"/>
    <cellStyle name="40% - Accent1 2 2 5" xfId="15400"/>
    <cellStyle name="40% - Accent1 2 2 5 10" xfId="15401"/>
    <cellStyle name="40% - Accent1 2 2 5 10 2" xfId="15402"/>
    <cellStyle name="40% - Accent1 2 2 5 11" xfId="15403"/>
    <cellStyle name="40% - Accent1 2 2 5 2" xfId="15404"/>
    <cellStyle name="40% - Accent1 2 2 5 2 2" xfId="15405"/>
    <cellStyle name="40% - Accent1 2 2 5 2 2 2" xfId="15406"/>
    <cellStyle name="40% - Accent1 2 2 5 2 2 2 2" xfId="15407"/>
    <cellStyle name="40% - Accent1 2 2 5 2 2 2 2 2" xfId="15408"/>
    <cellStyle name="40% - Accent1 2 2 5 2 2 2 2 2 2" xfId="15409"/>
    <cellStyle name="40% - Accent1 2 2 5 2 2 2 2 3" xfId="15410"/>
    <cellStyle name="40% - Accent1 2 2 5 2 2 2 3" xfId="15411"/>
    <cellStyle name="40% - Accent1 2 2 5 2 2 2 3 2" xfId="15412"/>
    <cellStyle name="40% - Accent1 2 2 5 2 2 2 4" xfId="15413"/>
    <cellStyle name="40% - Accent1 2 2 5 2 2 3" xfId="15414"/>
    <cellStyle name="40% - Accent1 2 2 5 2 2 3 2" xfId="15415"/>
    <cellStyle name="40% - Accent1 2 2 5 2 2 3 2 2" xfId="15416"/>
    <cellStyle name="40% - Accent1 2 2 5 2 2 3 3" xfId="15417"/>
    <cellStyle name="40% - Accent1 2 2 5 2 2 4" xfId="15418"/>
    <cellStyle name="40% - Accent1 2 2 5 2 2 4 2" xfId="15419"/>
    <cellStyle name="40% - Accent1 2 2 5 2 2 5" xfId="15420"/>
    <cellStyle name="40% - Accent1 2 2 5 2 2 5 2" xfId="15421"/>
    <cellStyle name="40% - Accent1 2 2 5 2 2 6" xfId="15422"/>
    <cellStyle name="40% - Accent1 2 2 5 2 3" xfId="15423"/>
    <cellStyle name="40% - Accent1 2 2 5 2 3 2" xfId="15424"/>
    <cellStyle name="40% - Accent1 2 2 5 2 3 2 2" xfId="15425"/>
    <cellStyle name="40% - Accent1 2 2 5 2 3 2 2 2" xfId="15426"/>
    <cellStyle name="40% - Accent1 2 2 5 2 3 2 2 2 2" xfId="15427"/>
    <cellStyle name="40% - Accent1 2 2 5 2 3 2 2 3" xfId="15428"/>
    <cellStyle name="40% - Accent1 2 2 5 2 3 2 3" xfId="15429"/>
    <cellStyle name="40% - Accent1 2 2 5 2 3 2 3 2" xfId="15430"/>
    <cellStyle name="40% - Accent1 2 2 5 2 3 2 4" xfId="15431"/>
    <cellStyle name="40% - Accent1 2 2 5 2 3 3" xfId="15432"/>
    <cellStyle name="40% - Accent1 2 2 5 2 3 3 2" xfId="15433"/>
    <cellStyle name="40% - Accent1 2 2 5 2 3 3 2 2" xfId="15434"/>
    <cellStyle name="40% - Accent1 2 2 5 2 3 3 3" xfId="15435"/>
    <cellStyle name="40% - Accent1 2 2 5 2 3 4" xfId="15436"/>
    <cellStyle name="40% - Accent1 2 2 5 2 3 4 2" xfId="15437"/>
    <cellStyle name="40% - Accent1 2 2 5 2 3 5" xfId="15438"/>
    <cellStyle name="40% - Accent1 2 2 5 2 3 5 2" xfId="15439"/>
    <cellStyle name="40% - Accent1 2 2 5 2 3 6" xfId="15440"/>
    <cellStyle name="40% - Accent1 2 2 5 2 4" xfId="15441"/>
    <cellStyle name="40% - Accent1 2 2 5 2 4 2" xfId="15442"/>
    <cellStyle name="40% - Accent1 2 2 5 2 4 2 2" xfId="15443"/>
    <cellStyle name="40% - Accent1 2 2 5 2 4 2 2 2" xfId="15444"/>
    <cellStyle name="40% - Accent1 2 2 5 2 4 2 3" xfId="15445"/>
    <cellStyle name="40% - Accent1 2 2 5 2 4 3" xfId="15446"/>
    <cellStyle name="40% - Accent1 2 2 5 2 4 3 2" xfId="15447"/>
    <cellStyle name="40% - Accent1 2 2 5 2 4 4" xfId="15448"/>
    <cellStyle name="40% - Accent1 2 2 5 2 5" xfId="15449"/>
    <cellStyle name="40% - Accent1 2 2 5 2 5 2" xfId="15450"/>
    <cellStyle name="40% - Accent1 2 2 5 2 5 2 2" xfId="15451"/>
    <cellStyle name="40% - Accent1 2 2 5 2 5 3" xfId="15452"/>
    <cellStyle name="40% - Accent1 2 2 5 2 6" xfId="15453"/>
    <cellStyle name="40% - Accent1 2 2 5 2 6 2" xfId="15454"/>
    <cellStyle name="40% - Accent1 2 2 5 2 7" xfId="15455"/>
    <cellStyle name="40% - Accent1 2 2 5 2 7 2" xfId="15456"/>
    <cellStyle name="40% - Accent1 2 2 5 2 8" xfId="15457"/>
    <cellStyle name="40% - Accent1 2 2 5 3" xfId="15458"/>
    <cellStyle name="40% - Accent1 2 2 5 3 2" xfId="15459"/>
    <cellStyle name="40% - Accent1 2 2 5 3 2 2" xfId="15460"/>
    <cellStyle name="40% - Accent1 2 2 5 3 2 2 2" xfId="15461"/>
    <cellStyle name="40% - Accent1 2 2 5 3 2 2 2 2" xfId="15462"/>
    <cellStyle name="40% - Accent1 2 2 5 3 2 2 2 2 2" xfId="15463"/>
    <cellStyle name="40% - Accent1 2 2 5 3 2 2 2 3" xfId="15464"/>
    <cellStyle name="40% - Accent1 2 2 5 3 2 2 3" xfId="15465"/>
    <cellStyle name="40% - Accent1 2 2 5 3 2 2 3 2" xfId="15466"/>
    <cellStyle name="40% - Accent1 2 2 5 3 2 2 4" xfId="15467"/>
    <cellStyle name="40% - Accent1 2 2 5 3 2 3" xfId="15468"/>
    <cellStyle name="40% - Accent1 2 2 5 3 2 3 2" xfId="15469"/>
    <cellStyle name="40% - Accent1 2 2 5 3 2 3 2 2" xfId="15470"/>
    <cellStyle name="40% - Accent1 2 2 5 3 2 3 3" xfId="15471"/>
    <cellStyle name="40% - Accent1 2 2 5 3 2 4" xfId="15472"/>
    <cellStyle name="40% - Accent1 2 2 5 3 2 4 2" xfId="15473"/>
    <cellStyle name="40% - Accent1 2 2 5 3 2 5" xfId="15474"/>
    <cellStyle name="40% - Accent1 2 2 5 3 2 5 2" xfId="15475"/>
    <cellStyle name="40% - Accent1 2 2 5 3 2 6" xfId="15476"/>
    <cellStyle name="40% - Accent1 2 2 5 3 3" xfId="15477"/>
    <cellStyle name="40% - Accent1 2 2 5 3 3 2" xfId="15478"/>
    <cellStyle name="40% - Accent1 2 2 5 3 3 2 2" xfId="15479"/>
    <cellStyle name="40% - Accent1 2 2 5 3 3 2 2 2" xfId="15480"/>
    <cellStyle name="40% - Accent1 2 2 5 3 3 2 2 2 2" xfId="15481"/>
    <cellStyle name="40% - Accent1 2 2 5 3 3 2 2 3" xfId="15482"/>
    <cellStyle name="40% - Accent1 2 2 5 3 3 2 3" xfId="15483"/>
    <cellStyle name="40% - Accent1 2 2 5 3 3 2 3 2" xfId="15484"/>
    <cellStyle name="40% - Accent1 2 2 5 3 3 2 4" xfId="15485"/>
    <cellStyle name="40% - Accent1 2 2 5 3 3 3" xfId="15486"/>
    <cellStyle name="40% - Accent1 2 2 5 3 3 3 2" xfId="15487"/>
    <cellStyle name="40% - Accent1 2 2 5 3 3 3 2 2" xfId="15488"/>
    <cellStyle name="40% - Accent1 2 2 5 3 3 3 3" xfId="15489"/>
    <cellStyle name="40% - Accent1 2 2 5 3 3 4" xfId="15490"/>
    <cellStyle name="40% - Accent1 2 2 5 3 3 4 2" xfId="15491"/>
    <cellStyle name="40% - Accent1 2 2 5 3 3 5" xfId="15492"/>
    <cellStyle name="40% - Accent1 2 2 5 3 3 5 2" xfId="15493"/>
    <cellStyle name="40% - Accent1 2 2 5 3 3 6" xfId="15494"/>
    <cellStyle name="40% - Accent1 2 2 5 3 4" xfId="15495"/>
    <cellStyle name="40% - Accent1 2 2 5 3 4 2" xfId="15496"/>
    <cellStyle name="40% - Accent1 2 2 5 3 4 2 2" xfId="15497"/>
    <cellStyle name="40% - Accent1 2 2 5 3 4 2 2 2" xfId="15498"/>
    <cellStyle name="40% - Accent1 2 2 5 3 4 2 3" xfId="15499"/>
    <cellStyle name="40% - Accent1 2 2 5 3 4 3" xfId="15500"/>
    <cellStyle name="40% - Accent1 2 2 5 3 4 3 2" xfId="15501"/>
    <cellStyle name="40% - Accent1 2 2 5 3 4 4" xfId="15502"/>
    <cellStyle name="40% - Accent1 2 2 5 3 5" xfId="15503"/>
    <cellStyle name="40% - Accent1 2 2 5 3 5 2" xfId="15504"/>
    <cellStyle name="40% - Accent1 2 2 5 3 5 2 2" xfId="15505"/>
    <cellStyle name="40% - Accent1 2 2 5 3 5 3" xfId="15506"/>
    <cellStyle name="40% - Accent1 2 2 5 3 6" xfId="15507"/>
    <cellStyle name="40% - Accent1 2 2 5 3 6 2" xfId="15508"/>
    <cellStyle name="40% - Accent1 2 2 5 3 7" xfId="15509"/>
    <cellStyle name="40% - Accent1 2 2 5 3 7 2" xfId="15510"/>
    <cellStyle name="40% - Accent1 2 2 5 3 8" xfId="15511"/>
    <cellStyle name="40% - Accent1 2 2 5 4" xfId="15512"/>
    <cellStyle name="40% - Accent1 2 2 5 4 2" xfId="15513"/>
    <cellStyle name="40% - Accent1 2 2 5 4 2 2" xfId="15514"/>
    <cellStyle name="40% - Accent1 2 2 5 4 2 2 2" xfId="15515"/>
    <cellStyle name="40% - Accent1 2 2 5 4 2 2 2 2" xfId="15516"/>
    <cellStyle name="40% - Accent1 2 2 5 4 2 2 3" xfId="15517"/>
    <cellStyle name="40% - Accent1 2 2 5 4 2 3" xfId="15518"/>
    <cellStyle name="40% - Accent1 2 2 5 4 2 3 2" xfId="15519"/>
    <cellStyle name="40% - Accent1 2 2 5 4 2 4" xfId="15520"/>
    <cellStyle name="40% - Accent1 2 2 5 4 3" xfId="15521"/>
    <cellStyle name="40% - Accent1 2 2 5 4 3 2" xfId="15522"/>
    <cellStyle name="40% - Accent1 2 2 5 4 3 2 2" xfId="15523"/>
    <cellStyle name="40% - Accent1 2 2 5 4 3 3" xfId="15524"/>
    <cellStyle name="40% - Accent1 2 2 5 4 4" xfId="15525"/>
    <cellStyle name="40% - Accent1 2 2 5 4 4 2" xfId="15526"/>
    <cellStyle name="40% - Accent1 2 2 5 4 5" xfId="15527"/>
    <cellStyle name="40% - Accent1 2 2 5 4 5 2" xfId="15528"/>
    <cellStyle name="40% - Accent1 2 2 5 4 6" xfId="15529"/>
    <cellStyle name="40% - Accent1 2 2 5 5" xfId="15530"/>
    <cellStyle name="40% - Accent1 2 2 5 5 2" xfId="15531"/>
    <cellStyle name="40% - Accent1 2 2 5 5 2 2" xfId="15532"/>
    <cellStyle name="40% - Accent1 2 2 5 5 2 2 2" xfId="15533"/>
    <cellStyle name="40% - Accent1 2 2 5 5 2 2 2 2" xfId="15534"/>
    <cellStyle name="40% - Accent1 2 2 5 5 2 2 3" xfId="15535"/>
    <cellStyle name="40% - Accent1 2 2 5 5 2 3" xfId="15536"/>
    <cellStyle name="40% - Accent1 2 2 5 5 2 3 2" xfId="15537"/>
    <cellStyle name="40% - Accent1 2 2 5 5 2 4" xfId="15538"/>
    <cellStyle name="40% - Accent1 2 2 5 5 3" xfId="15539"/>
    <cellStyle name="40% - Accent1 2 2 5 5 3 2" xfId="15540"/>
    <cellStyle name="40% - Accent1 2 2 5 5 3 2 2" xfId="15541"/>
    <cellStyle name="40% - Accent1 2 2 5 5 3 3" xfId="15542"/>
    <cellStyle name="40% - Accent1 2 2 5 5 4" xfId="15543"/>
    <cellStyle name="40% - Accent1 2 2 5 5 4 2" xfId="15544"/>
    <cellStyle name="40% - Accent1 2 2 5 5 5" xfId="15545"/>
    <cellStyle name="40% - Accent1 2 2 5 5 5 2" xfId="15546"/>
    <cellStyle name="40% - Accent1 2 2 5 5 6" xfId="15547"/>
    <cellStyle name="40% - Accent1 2 2 5 6" xfId="15548"/>
    <cellStyle name="40% - Accent1 2 2 5 6 2" xfId="15549"/>
    <cellStyle name="40% - Accent1 2 2 5 6 2 2" xfId="15550"/>
    <cellStyle name="40% - Accent1 2 2 5 6 2 2 2" xfId="15551"/>
    <cellStyle name="40% - Accent1 2 2 5 6 2 2 2 2" xfId="15552"/>
    <cellStyle name="40% - Accent1 2 2 5 6 2 2 3" xfId="15553"/>
    <cellStyle name="40% - Accent1 2 2 5 6 2 3" xfId="15554"/>
    <cellStyle name="40% - Accent1 2 2 5 6 2 3 2" xfId="15555"/>
    <cellStyle name="40% - Accent1 2 2 5 6 2 4" xfId="15556"/>
    <cellStyle name="40% - Accent1 2 2 5 6 3" xfId="15557"/>
    <cellStyle name="40% - Accent1 2 2 5 6 3 2" xfId="15558"/>
    <cellStyle name="40% - Accent1 2 2 5 6 3 2 2" xfId="15559"/>
    <cellStyle name="40% - Accent1 2 2 5 6 3 3" xfId="15560"/>
    <cellStyle name="40% - Accent1 2 2 5 6 4" xfId="15561"/>
    <cellStyle name="40% - Accent1 2 2 5 6 4 2" xfId="15562"/>
    <cellStyle name="40% - Accent1 2 2 5 6 5" xfId="15563"/>
    <cellStyle name="40% - Accent1 2 2 5 6 5 2" xfId="15564"/>
    <cellStyle name="40% - Accent1 2 2 5 6 6" xfId="15565"/>
    <cellStyle name="40% - Accent1 2 2 5 7" xfId="15566"/>
    <cellStyle name="40% - Accent1 2 2 5 7 2" xfId="15567"/>
    <cellStyle name="40% - Accent1 2 2 5 7 2 2" xfId="15568"/>
    <cellStyle name="40% - Accent1 2 2 5 7 2 2 2" xfId="15569"/>
    <cellStyle name="40% - Accent1 2 2 5 7 2 3" xfId="15570"/>
    <cellStyle name="40% - Accent1 2 2 5 7 3" xfId="15571"/>
    <cellStyle name="40% - Accent1 2 2 5 7 3 2" xfId="15572"/>
    <cellStyle name="40% - Accent1 2 2 5 7 4" xfId="15573"/>
    <cellStyle name="40% - Accent1 2 2 5 8" xfId="15574"/>
    <cellStyle name="40% - Accent1 2 2 5 8 2" xfId="15575"/>
    <cellStyle name="40% - Accent1 2 2 5 8 2 2" xfId="15576"/>
    <cellStyle name="40% - Accent1 2 2 5 8 3" xfId="15577"/>
    <cellStyle name="40% - Accent1 2 2 5 9" xfId="15578"/>
    <cellStyle name="40% - Accent1 2 2 5 9 2" xfId="15579"/>
    <cellStyle name="40% - Accent1 2 2 6" xfId="15580"/>
    <cellStyle name="40% - Accent1 2 2 6 2" xfId="15581"/>
    <cellStyle name="40% - Accent1 2 2 6 2 2" xfId="15582"/>
    <cellStyle name="40% - Accent1 2 2 6 2 2 2" xfId="15583"/>
    <cellStyle name="40% - Accent1 2 2 6 2 2 2 2" xfId="15584"/>
    <cellStyle name="40% - Accent1 2 2 6 2 2 2 2 2" xfId="15585"/>
    <cellStyle name="40% - Accent1 2 2 6 2 2 2 3" xfId="15586"/>
    <cellStyle name="40% - Accent1 2 2 6 2 2 3" xfId="15587"/>
    <cellStyle name="40% - Accent1 2 2 6 2 2 3 2" xfId="15588"/>
    <cellStyle name="40% - Accent1 2 2 6 2 2 4" xfId="15589"/>
    <cellStyle name="40% - Accent1 2 2 6 2 3" xfId="15590"/>
    <cellStyle name="40% - Accent1 2 2 6 2 3 2" xfId="15591"/>
    <cellStyle name="40% - Accent1 2 2 6 2 3 2 2" xfId="15592"/>
    <cellStyle name="40% - Accent1 2 2 6 2 3 3" xfId="15593"/>
    <cellStyle name="40% - Accent1 2 2 6 2 4" xfId="15594"/>
    <cellStyle name="40% - Accent1 2 2 6 2 4 2" xfId="15595"/>
    <cellStyle name="40% - Accent1 2 2 6 2 5" xfId="15596"/>
    <cellStyle name="40% - Accent1 2 2 6 2 5 2" xfId="15597"/>
    <cellStyle name="40% - Accent1 2 2 6 2 6" xfId="15598"/>
    <cellStyle name="40% - Accent1 2 2 6 3" xfId="15599"/>
    <cellStyle name="40% - Accent1 2 2 6 3 2" xfId="15600"/>
    <cellStyle name="40% - Accent1 2 2 6 3 2 2" xfId="15601"/>
    <cellStyle name="40% - Accent1 2 2 6 3 2 2 2" xfId="15602"/>
    <cellStyle name="40% - Accent1 2 2 6 3 2 2 2 2" xfId="15603"/>
    <cellStyle name="40% - Accent1 2 2 6 3 2 2 3" xfId="15604"/>
    <cellStyle name="40% - Accent1 2 2 6 3 2 3" xfId="15605"/>
    <cellStyle name="40% - Accent1 2 2 6 3 2 3 2" xfId="15606"/>
    <cellStyle name="40% - Accent1 2 2 6 3 2 4" xfId="15607"/>
    <cellStyle name="40% - Accent1 2 2 6 3 3" xfId="15608"/>
    <cellStyle name="40% - Accent1 2 2 6 3 3 2" xfId="15609"/>
    <cellStyle name="40% - Accent1 2 2 6 3 3 2 2" xfId="15610"/>
    <cellStyle name="40% - Accent1 2 2 6 3 3 3" xfId="15611"/>
    <cellStyle name="40% - Accent1 2 2 6 3 4" xfId="15612"/>
    <cellStyle name="40% - Accent1 2 2 6 3 4 2" xfId="15613"/>
    <cellStyle name="40% - Accent1 2 2 6 3 5" xfId="15614"/>
    <cellStyle name="40% - Accent1 2 2 6 3 5 2" xfId="15615"/>
    <cellStyle name="40% - Accent1 2 2 6 3 6" xfId="15616"/>
    <cellStyle name="40% - Accent1 2 2 6 4" xfId="15617"/>
    <cellStyle name="40% - Accent1 2 2 6 4 2" xfId="15618"/>
    <cellStyle name="40% - Accent1 2 2 6 4 2 2" xfId="15619"/>
    <cellStyle name="40% - Accent1 2 2 6 4 2 2 2" xfId="15620"/>
    <cellStyle name="40% - Accent1 2 2 6 4 2 3" xfId="15621"/>
    <cellStyle name="40% - Accent1 2 2 6 4 3" xfId="15622"/>
    <cellStyle name="40% - Accent1 2 2 6 4 3 2" xfId="15623"/>
    <cellStyle name="40% - Accent1 2 2 6 4 4" xfId="15624"/>
    <cellStyle name="40% - Accent1 2 2 6 5" xfId="15625"/>
    <cellStyle name="40% - Accent1 2 2 6 5 2" xfId="15626"/>
    <cellStyle name="40% - Accent1 2 2 6 5 2 2" xfId="15627"/>
    <cellStyle name="40% - Accent1 2 2 6 5 3" xfId="15628"/>
    <cellStyle name="40% - Accent1 2 2 6 6" xfId="15629"/>
    <cellStyle name="40% - Accent1 2 2 6 6 2" xfId="15630"/>
    <cellStyle name="40% - Accent1 2 2 6 7" xfId="15631"/>
    <cellStyle name="40% - Accent1 2 2 6 7 2" xfId="15632"/>
    <cellStyle name="40% - Accent1 2 2 6 8" xfId="15633"/>
    <cellStyle name="40% - Accent1 2 2 7" xfId="15634"/>
    <cellStyle name="40% - Accent1 2 2 7 2" xfId="15635"/>
    <cellStyle name="40% - Accent1 2 2 7 2 2" xfId="15636"/>
    <cellStyle name="40% - Accent1 2 2 7 2 2 2" xfId="15637"/>
    <cellStyle name="40% - Accent1 2 2 7 2 2 2 2" xfId="15638"/>
    <cellStyle name="40% - Accent1 2 2 7 2 2 2 2 2" xfId="15639"/>
    <cellStyle name="40% - Accent1 2 2 7 2 2 2 3" xfId="15640"/>
    <cellStyle name="40% - Accent1 2 2 7 2 2 3" xfId="15641"/>
    <cellStyle name="40% - Accent1 2 2 7 2 2 3 2" xfId="15642"/>
    <cellStyle name="40% - Accent1 2 2 7 2 2 4" xfId="15643"/>
    <cellStyle name="40% - Accent1 2 2 7 2 3" xfId="15644"/>
    <cellStyle name="40% - Accent1 2 2 7 2 3 2" xfId="15645"/>
    <cellStyle name="40% - Accent1 2 2 7 2 3 2 2" xfId="15646"/>
    <cellStyle name="40% - Accent1 2 2 7 2 3 3" xfId="15647"/>
    <cellStyle name="40% - Accent1 2 2 7 2 4" xfId="15648"/>
    <cellStyle name="40% - Accent1 2 2 7 2 4 2" xfId="15649"/>
    <cellStyle name="40% - Accent1 2 2 7 2 5" xfId="15650"/>
    <cellStyle name="40% - Accent1 2 2 7 2 5 2" xfId="15651"/>
    <cellStyle name="40% - Accent1 2 2 7 2 6" xfId="15652"/>
    <cellStyle name="40% - Accent1 2 2 7 3" xfId="15653"/>
    <cellStyle name="40% - Accent1 2 2 7 3 2" xfId="15654"/>
    <cellStyle name="40% - Accent1 2 2 7 3 2 2" xfId="15655"/>
    <cellStyle name="40% - Accent1 2 2 7 3 2 2 2" xfId="15656"/>
    <cellStyle name="40% - Accent1 2 2 7 3 2 2 2 2" xfId="15657"/>
    <cellStyle name="40% - Accent1 2 2 7 3 2 2 3" xfId="15658"/>
    <cellStyle name="40% - Accent1 2 2 7 3 2 3" xfId="15659"/>
    <cellStyle name="40% - Accent1 2 2 7 3 2 3 2" xfId="15660"/>
    <cellStyle name="40% - Accent1 2 2 7 3 2 4" xfId="15661"/>
    <cellStyle name="40% - Accent1 2 2 7 3 3" xfId="15662"/>
    <cellStyle name="40% - Accent1 2 2 7 3 3 2" xfId="15663"/>
    <cellStyle name="40% - Accent1 2 2 7 3 3 2 2" xfId="15664"/>
    <cellStyle name="40% - Accent1 2 2 7 3 3 3" xfId="15665"/>
    <cellStyle name="40% - Accent1 2 2 7 3 4" xfId="15666"/>
    <cellStyle name="40% - Accent1 2 2 7 3 4 2" xfId="15667"/>
    <cellStyle name="40% - Accent1 2 2 7 3 5" xfId="15668"/>
    <cellStyle name="40% - Accent1 2 2 7 3 5 2" xfId="15669"/>
    <cellStyle name="40% - Accent1 2 2 7 3 6" xfId="15670"/>
    <cellStyle name="40% - Accent1 2 2 7 4" xfId="15671"/>
    <cellStyle name="40% - Accent1 2 2 7 4 2" xfId="15672"/>
    <cellStyle name="40% - Accent1 2 2 7 4 2 2" xfId="15673"/>
    <cellStyle name="40% - Accent1 2 2 7 4 2 2 2" xfId="15674"/>
    <cellStyle name="40% - Accent1 2 2 7 4 2 3" xfId="15675"/>
    <cellStyle name="40% - Accent1 2 2 7 4 3" xfId="15676"/>
    <cellStyle name="40% - Accent1 2 2 7 4 3 2" xfId="15677"/>
    <cellStyle name="40% - Accent1 2 2 7 4 4" xfId="15678"/>
    <cellStyle name="40% - Accent1 2 2 7 5" xfId="15679"/>
    <cellStyle name="40% - Accent1 2 2 7 5 2" xfId="15680"/>
    <cellStyle name="40% - Accent1 2 2 7 5 2 2" xfId="15681"/>
    <cellStyle name="40% - Accent1 2 2 7 5 3" xfId="15682"/>
    <cellStyle name="40% - Accent1 2 2 7 6" xfId="15683"/>
    <cellStyle name="40% - Accent1 2 2 7 6 2" xfId="15684"/>
    <cellStyle name="40% - Accent1 2 2 7 7" xfId="15685"/>
    <cellStyle name="40% - Accent1 2 2 7 7 2" xfId="15686"/>
    <cellStyle name="40% - Accent1 2 2 7 8" xfId="15687"/>
    <cellStyle name="40% - Accent1 2 2 8" xfId="15688"/>
    <cellStyle name="40% - Accent1 2 2 8 2" xfId="15689"/>
    <cellStyle name="40% - Accent1 2 2 8 2 2" xfId="15690"/>
    <cellStyle name="40% - Accent1 2 2 8 2 2 2" xfId="15691"/>
    <cellStyle name="40% - Accent1 2 2 8 2 2 2 2" xfId="15692"/>
    <cellStyle name="40% - Accent1 2 2 8 2 2 3" xfId="15693"/>
    <cellStyle name="40% - Accent1 2 2 8 2 3" xfId="15694"/>
    <cellStyle name="40% - Accent1 2 2 8 2 3 2" xfId="15695"/>
    <cellStyle name="40% - Accent1 2 2 8 2 4" xfId="15696"/>
    <cellStyle name="40% - Accent1 2 2 8 3" xfId="15697"/>
    <cellStyle name="40% - Accent1 2 2 8 3 2" xfId="15698"/>
    <cellStyle name="40% - Accent1 2 2 8 3 2 2" xfId="15699"/>
    <cellStyle name="40% - Accent1 2 2 8 3 3" xfId="15700"/>
    <cellStyle name="40% - Accent1 2 2 8 4" xfId="15701"/>
    <cellStyle name="40% - Accent1 2 2 8 4 2" xfId="15702"/>
    <cellStyle name="40% - Accent1 2 2 8 5" xfId="15703"/>
    <cellStyle name="40% - Accent1 2 2 8 5 2" xfId="15704"/>
    <cellStyle name="40% - Accent1 2 2 8 6" xfId="15705"/>
    <cellStyle name="40% - Accent1 2 2 9" xfId="15706"/>
    <cellStyle name="40% - Accent1 2 2 9 2" xfId="15707"/>
    <cellStyle name="40% - Accent1 2 2 9 2 2" xfId="15708"/>
    <cellStyle name="40% - Accent1 2 2 9 2 2 2" xfId="15709"/>
    <cellStyle name="40% - Accent1 2 2 9 2 2 2 2" xfId="15710"/>
    <cellStyle name="40% - Accent1 2 2 9 2 2 3" xfId="15711"/>
    <cellStyle name="40% - Accent1 2 2 9 2 3" xfId="15712"/>
    <cellStyle name="40% - Accent1 2 2 9 2 3 2" xfId="15713"/>
    <cellStyle name="40% - Accent1 2 2 9 2 4" xfId="15714"/>
    <cellStyle name="40% - Accent1 2 2 9 3" xfId="15715"/>
    <cellStyle name="40% - Accent1 2 2 9 3 2" xfId="15716"/>
    <cellStyle name="40% - Accent1 2 2 9 3 2 2" xfId="15717"/>
    <cellStyle name="40% - Accent1 2 2 9 3 3" xfId="15718"/>
    <cellStyle name="40% - Accent1 2 2 9 4" xfId="15719"/>
    <cellStyle name="40% - Accent1 2 2 9 4 2" xfId="15720"/>
    <cellStyle name="40% - Accent1 2 2 9 5" xfId="15721"/>
    <cellStyle name="40% - Accent1 2 2 9 5 2" xfId="15722"/>
    <cellStyle name="40% - Accent1 2 2 9 6" xfId="15723"/>
    <cellStyle name="40% - Accent1 2 3" xfId="15724"/>
    <cellStyle name="40% - Accent1 3" xfId="15725"/>
    <cellStyle name="40% - Accent1 3 2" xfId="15726"/>
    <cellStyle name="40% - Accent1 3 3" xfId="15727"/>
    <cellStyle name="40% - Accent1 3 3 10" xfId="15728"/>
    <cellStyle name="40% - Accent1 3 3 10 2" xfId="15729"/>
    <cellStyle name="40% - Accent1 3 3 10 2 2" xfId="15730"/>
    <cellStyle name="40% - Accent1 3 3 10 2 2 2" xfId="15731"/>
    <cellStyle name="40% - Accent1 3 3 10 2 3" xfId="15732"/>
    <cellStyle name="40% - Accent1 3 3 10 3" xfId="15733"/>
    <cellStyle name="40% - Accent1 3 3 10 3 2" xfId="15734"/>
    <cellStyle name="40% - Accent1 3 3 10 4" xfId="15735"/>
    <cellStyle name="40% - Accent1 3 3 11" xfId="15736"/>
    <cellStyle name="40% - Accent1 3 3 11 2" xfId="15737"/>
    <cellStyle name="40% - Accent1 3 3 11 2 2" xfId="15738"/>
    <cellStyle name="40% - Accent1 3 3 11 3" xfId="15739"/>
    <cellStyle name="40% - Accent1 3 3 12" xfId="15740"/>
    <cellStyle name="40% - Accent1 3 3 12 2" xfId="15741"/>
    <cellStyle name="40% - Accent1 3 3 13" xfId="15742"/>
    <cellStyle name="40% - Accent1 3 3 13 2" xfId="15743"/>
    <cellStyle name="40% - Accent1 3 3 14" xfId="15744"/>
    <cellStyle name="40% - Accent1 3 3 2" xfId="15745"/>
    <cellStyle name="40% - Accent1 3 3 2 10" xfId="15746"/>
    <cellStyle name="40% - Accent1 3 3 2 10 2" xfId="15747"/>
    <cellStyle name="40% - Accent1 3 3 2 11" xfId="15748"/>
    <cellStyle name="40% - Accent1 3 3 2 2" xfId="15749"/>
    <cellStyle name="40% - Accent1 3 3 2 2 2" xfId="15750"/>
    <cellStyle name="40% - Accent1 3 3 2 2 2 2" xfId="15751"/>
    <cellStyle name="40% - Accent1 3 3 2 2 2 2 2" xfId="15752"/>
    <cellStyle name="40% - Accent1 3 3 2 2 2 2 2 2" xfId="15753"/>
    <cellStyle name="40% - Accent1 3 3 2 2 2 2 2 2 2" xfId="15754"/>
    <cellStyle name="40% - Accent1 3 3 2 2 2 2 2 3" xfId="15755"/>
    <cellStyle name="40% - Accent1 3 3 2 2 2 2 3" xfId="15756"/>
    <cellStyle name="40% - Accent1 3 3 2 2 2 2 3 2" xfId="15757"/>
    <cellStyle name="40% - Accent1 3 3 2 2 2 2 4" xfId="15758"/>
    <cellStyle name="40% - Accent1 3 3 2 2 2 3" xfId="15759"/>
    <cellStyle name="40% - Accent1 3 3 2 2 2 3 2" xfId="15760"/>
    <cellStyle name="40% - Accent1 3 3 2 2 2 3 2 2" xfId="15761"/>
    <cellStyle name="40% - Accent1 3 3 2 2 2 3 3" xfId="15762"/>
    <cellStyle name="40% - Accent1 3 3 2 2 2 4" xfId="15763"/>
    <cellStyle name="40% - Accent1 3 3 2 2 2 4 2" xfId="15764"/>
    <cellStyle name="40% - Accent1 3 3 2 2 2 5" xfId="15765"/>
    <cellStyle name="40% - Accent1 3 3 2 2 2 5 2" xfId="15766"/>
    <cellStyle name="40% - Accent1 3 3 2 2 2 6" xfId="15767"/>
    <cellStyle name="40% - Accent1 3 3 2 2 3" xfId="15768"/>
    <cellStyle name="40% - Accent1 3 3 2 2 3 2" xfId="15769"/>
    <cellStyle name="40% - Accent1 3 3 2 2 3 2 2" xfId="15770"/>
    <cellStyle name="40% - Accent1 3 3 2 2 3 2 2 2" xfId="15771"/>
    <cellStyle name="40% - Accent1 3 3 2 2 3 2 2 2 2" xfId="15772"/>
    <cellStyle name="40% - Accent1 3 3 2 2 3 2 2 3" xfId="15773"/>
    <cellStyle name="40% - Accent1 3 3 2 2 3 2 3" xfId="15774"/>
    <cellStyle name="40% - Accent1 3 3 2 2 3 2 3 2" xfId="15775"/>
    <cellStyle name="40% - Accent1 3 3 2 2 3 2 4" xfId="15776"/>
    <cellStyle name="40% - Accent1 3 3 2 2 3 3" xfId="15777"/>
    <cellStyle name="40% - Accent1 3 3 2 2 3 3 2" xfId="15778"/>
    <cellStyle name="40% - Accent1 3 3 2 2 3 3 2 2" xfId="15779"/>
    <cellStyle name="40% - Accent1 3 3 2 2 3 3 3" xfId="15780"/>
    <cellStyle name="40% - Accent1 3 3 2 2 3 4" xfId="15781"/>
    <cellStyle name="40% - Accent1 3 3 2 2 3 4 2" xfId="15782"/>
    <cellStyle name="40% - Accent1 3 3 2 2 3 5" xfId="15783"/>
    <cellStyle name="40% - Accent1 3 3 2 2 3 5 2" xfId="15784"/>
    <cellStyle name="40% - Accent1 3 3 2 2 3 6" xfId="15785"/>
    <cellStyle name="40% - Accent1 3 3 2 2 4" xfId="15786"/>
    <cellStyle name="40% - Accent1 3 3 2 2 4 2" xfId="15787"/>
    <cellStyle name="40% - Accent1 3 3 2 2 4 2 2" xfId="15788"/>
    <cellStyle name="40% - Accent1 3 3 2 2 4 2 2 2" xfId="15789"/>
    <cellStyle name="40% - Accent1 3 3 2 2 4 2 3" xfId="15790"/>
    <cellStyle name="40% - Accent1 3 3 2 2 4 3" xfId="15791"/>
    <cellStyle name="40% - Accent1 3 3 2 2 4 3 2" xfId="15792"/>
    <cellStyle name="40% - Accent1 3 3 2 2 4 4" xfId="15793"/>
    <cellStyle name="40% - Accent1 3 3 2 2 5" xfId="15794"/>
    <cellStyle name="40% - Accent1 3 3 2 2 5 2" xfId="15795"/>
    <cellStyle name="40% - Accent1 3 3 2 2 5 2 2" xfId="15796"/>
    <cellStyle name="40% - Accent1 3 3 2 2 5 3" xfId="15797"/>
    <cellStyle name="40% - Accent1 3 3 2 2 6" xfId="15798"/>
    <cellStyle name="40% - Accent1 3 3 2 2 6 2" xfId="15799"/>
    <cellStyle name="40% - Accent1 3 3 2 2 7" xfId="15800"/>
    <cellStyle name="40% - Accent1 3 3 2 2 7 2" xfId="15801"/>
    <cellStyle name="40% - Accent1 3 3 2 2 8" xfId="15802"/>
    <cellStyle name="40% - Accent1 3 3 2 3" xfId="15803"/>
    <cellStyle name="40% - Accent1 3 3 2 3 2" xfId="15804"/>
    <cellStyle name="40% - Accent1 3 3 2 3 2 2" xfId="15805"/>
    <cellStyle name="40% - Accent1 3 3 2 3 2 2 2" xfId="15806"/>
    <cellStyle name="40% - Accent1 3 3 2 3 2 2 2 2" xfId="15807"/>
    <cellStyle name="40% - Accent1 3 3 2 3 2 2 2 2 2" xfId="15808"/>
    <cellStyle name="40% - Accent1 3 3 2 3 2 2 2 3" xfId="15809"/>
    <cellStyle name="40% - Accent1 3 3 2 3 2 2 3" xfId="15810"/>
    <cellStyle name="40% - Accent1 3 3 2 3 2 2 3 2" xfId="15811"/>
    <cellStyle name="40% - Accent1 3 3 2 3 2 2 4" xfId="15812"/>
    <cellStyle name="40% - Accent1 3 3 2 3 2 3" xfId="15813"/>
    <cellStyle name="40% - Accent1 3 3 2 3 2 3 2" xfId="15814"/>
    <cellStyle name="40% - Accent1 3 3 2 3 2 3 2 2" xfId="15815"/>
    <cellStyle name="40% - Accent1 3 3 2 3 2 3 3" xfId="15816"/>
    <cellStyle name="40% - Accent1 3 3 2 3 2 4" xfId="15817"/>
    <cellStyle name="40% - Accent1 3 3 2 3 2 4 2" xfId="15818"/>
    <cellStyle name="40% - Accent1 3 3 2 3 2 5" xfId="15819"/>
    <cellStyle name="40% - Accent1 3 3 2 3 2 5 2" xfId="15820"/>
    <cellStyle name="40% - Accent1 3 3 2 3 2 6" xfId="15821"/>
    <cellStyle name="40% - Accent1 3 3 2 3 3" xfId="15822"/>
    <cellStyle name="40% - Accent1 3 3 2 3 3 2" xfId="15823"/>
    <cellStyle name="40% - Accent1 3 3 2 3 3 2 2" xfId="15824"/>
    <cellStyle name="40% - Accent1 3 3 2 3 3 2 2 2" xfId="15825"/>
    <cellStyle name="40% - Accent1 3 3 2 3 3 2 2 2 2" xfId="15826"/>
    <cellStyle name="40% - Accent1 3 3 2 3 3 2 2 3" xfId="15827"/>
    <cellStyle name="40% - Accent1 3 3 2 3 3 2 3" xfId="15828"/>
    <cellStyle name="40% - Accent1 3 3 2 3 3 2 3 2" xfId="15829"/>
    <cellStyle name="40% - Accent1 3 3 2 3 3 2 4" xfId="15830"/>
    <cellStyle name="40% - Accent1 3 3 2 3 3 3" xfId="15831"/>
    <cellStyle name="40% - Accent1 3 3 2 3 3 3 2" xfId="15832"/>
    <cellStyle name="40% - Accent1 3 3 2 3 3 3 2 2" xfId="15833"/>
    <cellStyle name="40% - Accent1 3 3 2 3 3 3 3" xfId="15834"/>
    <cellStyle name="40% - Accent1 3 3 2 3 3 4" xfId="15835"/>
    <cellStyle name="40% - Accent1 3 3 2 3 3 4 2" xfId="15836"/>
    <cellStyle name="40% - Accent1 3 3 2 3 3 5" xfId="15837"/>
    <cellStyle name="40% - Accent1 3 3 2 3 3 5 2" xfId="15838"/>
    <cellStyle name="40% - Accent1 3 3 2 3 3 6" xfId="15839"/>
    <cellStyle name="40% - Accent1 3 3 2 3 4" xfId="15840"/>
    <cellStyle name="40% - Accent1 3 3 2 3 4 2" xfId="15841"/>
    <cellStyle name="40% - Accent1 3 3 2 3 4 2 2" xfId="15842"/>
    <cellStyle name="40% - Accent1 3 3 2 3 4 2 2 2" xfId="15843"/>
    <cellStyle name="40% - Accent1 3 3 2 3 4 2 3" xfId="15844"/>
    <cellStyle name="40% - Accent1 3 3 2 3 4 3" xfId="15845"/>
    <cellStyle name="40% - Accent1 3 3 2 3 4 3 2" xfId="15846"/>
    <cellStyle name="40% - Accent1 3 3 2 3 4 4" xfId="15847"/>
    <cellStyle name="40% - Accent1 3 3 2 3 5" xfId="15848"/>
    <cellStyle name="40% - Accent1 3 3 2 3 5 2" xfId="15849"/>
    <cellStyle name="40% - Accent1 3 3 2 3 5 2 2" xfId="15850"/>
    <cellStyle name="40% - Accent1 3 3 2 3 5 3" xfId="15851"/>
    <cellStyle name="40% - Accent1 3 3 2 3 6" xfId="15852"/>
    <cellStyle name="40% - Accent1 3 3 2 3 6 2" xfId="15853"/>
    <cellStyle name="40% - Accent1 3 3 2 3 7" xfId="15854"/>
    <cellStyle name="40% - Accent1 3 3 2 3 7 2" xfId="15855"/>
    <cellStyle name="40% - Accent1 3 3 2 3 8" xfId="15856"/>
    <cellStyle name="40% - Accent1 3 3 2 4" xfId="15857"/>
    <cellStyle name="40% - Accent1 3 3 2 4 2" xfId="15858"/>
    <cellStyle name="40% - Accent1 3 3 2 4 2 2" xfId="15859"/>
    <cellStyle name="40% - Accent1 3 3 2 4 2 2 2" xfId="15860"/>
    <cellStyle name="40% - Accent1 3 3 2 4 2 2 2 2" xfId="15861"/>
    <cellStyle name="40% - Accent1 3 3 2 4 2 2 3" xfId="15862"/>
    <cellStyle name="40% - Accent1 3 3 2 4 2 3" xfId="15863"/>
    <cellStyle name="40% - Accent1 3 3 2 4 2 3 2" xfId="15864"/>
    <cellStyle name="40% - Accent1 3 3 2 4 2 4" xfId="15865"/>
    <cellStyle name="40% - Accent1 3 3 2 4 3" xfId="15866"/>
    <cellStyle name="40% - Accent1 3 3 2 4 3 2" xfId="15867"/>
    <cellStyle name="40% - Accent1 3 3 2 4 3 2 2" xfId="15868"/>
    <cellStyle name="40% - Accent1 3 3 2 4 3 3" xfId="15869"/>
    <cellStyle name="40% - Accent1 3 3 2 4 4" xfId="15870"/>
    <cellStyle name="40% - Accent1 3 3 2 4 4 2" xfId="15871"/>
    <cellStyle name="40% - Accent1 3 3 2 4 5" xfId="15872"/>
    <cellStyle name="40% - Accent1 3 3 2 4 5 2" xfId="15873"/>
    <cellStyle name="40% - Accent1 3 3 2 4 6" xfId="15874"/>
    <cellStyle name="40% - Accent1 3 3 2 5" xfId="15875"/>
    <cellStyle name="40% - Accent1 3 3 2 5 2" xfId="15876"/>
    <cellStyle name="40% - Accent1 3 3 2 5 2 2" xfId="15877"/>
    <cellStyle name="40% - Accent1 3 3 2 5 2 2 2" xfId="15878"/>
    <cellStyle name="40% - Accent1 3 3 2 5 2 2 2 2" xfId="15879"/>
    <cellStyle name="40% - Accent1 3 3 2 5 2 2 3" xfId="15880"/>
    <cellStyle name="40% - Accent1 3 3 2 5 2 3" xfId="15881"/>
    <cellStyle name="40% - Accent1 3 3 2 5 2 3 2" xfId="15882"/>
    <cellStyle name="40% - Accent1 3 3 2 5 2 4" xfId="15883"/>
    <cellStyle name="40% - Accent1 3 3 2 5 3" xfId="15884"/>
    <cellStyle name="40% - Accent1 3 3 2 5 3 2" xfId="15885"/>
    <cellStyle name="40% - Accent1 3 3 2 5 3 2 2" xfId="15886"/>
    <cellStyle name="40% - Accent1 3 3 2 5 3 3" xfId="15887"/>
    <cellStyle name="40% - Accent1 3 3 2 5 4" xfId="15888"/>
    <cellStyle name="40% - Accent1 3 3 2 5 4 2" xfId="15889"/>
    <cellStyle name="40% - Accent1 3 3 2 5 5" xfId="15890"/>
    <cellStyle name="40% - Accent1 3 3 2 5 5 2" xfId="15891"/>
    <cellStyle name="40% - Accent1 3 3 2 5 6" xfId="15892"/>
    <cellStyle name="40% - Accent1 3 3 2 6" xfId="15893"/>
    <cellStyle name="40% - Accent1 3 3 2 6 2" xfId="15894"/>
    <cellStyle name="40% - Accent1 3 3 2 6 2 2" xfId="15895"/>
    <cellStyle name="40% - Accent1 3 3 2 6 2 2 2" xfId="15896"/>
    <cellStyle name="40% - Accent1 3 3 2 6 2 2 2 2" xfId="15897"/>
    <cellStyle name="40% - Accent1 3 3 2 6 2 2 3" xfId="15898"/>
    <cellStyle name="40% - Accent1 3 3 2 6 2 3" xfId="15899"/>
    <cellStyle name="40% - Accent1 3 3 2 6 2 3 2" xfId="15900"/>
    <cellStyle name="40% - Accent1 3 3 2 6 2 4" xfId="15901"/>
    <cellStyle name="40% - Accent1 3 3 2 6 3" xfId="15902"/>
    <cellStyle name="40% - Accent1 3 3 2 6 3 2" xfId="15903"/>
    <cellStyle name="40% - Accent1 3 3 2 6 3 2 2" xfId="15904"/>
    <cellStyle name="40% - Accent1 3 3 2 6 3 3" xfId="15905"/>
    <cellStyle name="40% - Accent1 3 3 2 6 4" xfId="15906"/>
    <cellStyle name="40% - Accent1 3 3 2 6 4 2" xfId="15907"/>
    <cellStyle name="40% - Accent1 3 3 2 6 5" xfId="15908"/>
    <cellStyle name="40% - Accent1 3 3 2 6 5 2" xfId="15909"/>
    <cellStyle name="40% - Accent1 3 3 2 6 6" xfId="15910"/>
    <cellStyle name="40% - Accent1 3 3 2 7" xfId="15911"/>
    <cellStyle name="40% - Accent1 3 3 2 7 2" xfId="15912"/>
    <cellStyle name="40% - Accent1 3 3 2 7 2 2" xfId="15913"/>
    <cellStyle name="40% - Accent1 3 3 2 7 2 2 2" xfId="15914"/>
    <cellStyle name="40% - Accent1 3 3 2 7 2 3" xfId="15915"/>
    <cellStyle name="40% - Accent1 3 3 2 7 3" xfId="15916"/>
    <cellStyle name="40% - Accent1 3 3 2 7 3 2" xfId="15917"/>
    <cellStyle name="40% - Accent1 3 3 2 7 4" xfId="15918"/>
    <cellStyle name="40% - Accent1 3 3 2 8" xfId="15919"/>
    <cellStyle name="40% - Accent1 3 3 2 8 2" xfId="15920"/>
    <cellStyle name="40% - Accent1 3 3 2 8 2 2" xfId="15921"/>
    <cellStyle name="40% - Accent1 3 3 2 8 3" xfId="15922"/>
    <cellStyle name="40% - Accent1 3 3 2 9" xfId="15923"/>
    <cellStyle name="40% - Accent1 3 3 2 9 2" xfId="15924"/>
    <cellStyle name="40% - Accent1 3 3 3" xfId="15925"/>
    <cellStyle name="40% - Accent1 3 3 3 10" xfId="15926"/>
    <cellStyle name="40% - Accent1 3 3 3 10 2" xfId="15927"/>
    <cellStyle name="40% - Accent1 3 3 3 11" xfId="15928"/>
    <cellStyle name="40% - Accent1 3 3 3 2" xfId="15929"/>
    <cellStyle name="40% - Accent1 3 3 3 2 2" xfId="15930"/>
    <cellStyle name="40% - Accent1 3 3 3 2 2 2" xfId="15931"/>
    <cellStyle name="40% - Accent1 3 3 3 2 2 2 2" xfId="15932"/>
    <cellStyle name="40% - Accent1 3 3 3 2 2 2 2 2" xfId="15933"/>
    <cellStyle name="40% - Accent1 3 3 3 2 2 2 2 2 2" xfId="15934"/>
    <cellStyle name="40% - Accent1 3 3 3 2 2 2 2 3" xfId="15935"/>
    <cellStyle name="40% - Accent1 3 3 3 2 2 2 3" xfId="15936"/>
    <cellStyle name="40% - Accent1 3 3 3 2 2 2 3 2" xfId="15937"/>
    <cellStyle name="40% - Accent1 3 3 3 2 2 2 4" xfId="15938"/>
    <cellStyle name="40% - Accent1 3 3 3 2 2 3" xfId="15939"/>
    <cellStyle name="40% - Accent1 3 3 3 2 2 3 2" xfId="15940"/>
    <cellStyle name="40% - Accent1 3 3 3 2 2 3 2 2" xfId="15941"/>
    <cellStyle name="40% - Accent1 3 3 3 2 2 3 3" xfId="15942"/>
    <cellStyle name="40% - Accent1 3 3 3 2 2 4" xfId="15943"/>
    <cellStyle name="40% - Accent1 3 3 3 2 2 4 2" xfId="15944"/>
    <cellStyle name="40% - Accent1 3 3 3 2 2 5" xfId="15945"/>
    <cellStyle name="40% - Accent1 3 3 3 2 2 5 2" xfId="15946"/>
    <cellStyle name="40% - Accent1 3 3 3 2 2 6" xfId="15947"/>
    <cellStyle name="40% - Accent1 3 3 3 2 3" xfId="15948"/>
    <cellStyle name="40% - Accent1 3 3 3 2 3 2" xfId="15949"/>
    <cellStyle name="40% - Accent1 3 3 3 2 3 2 2" xfId="15950"/>
    <cellStyle name="40% - Accent1 3 3 3 2 3 2 2 2" xfId="15951"/>
    <cellStyle name="40% - Accent1 3 3 3 2 3 2 2 2 2" xfId="15952"/>
    <cellStyle name="40% - Accent1 3 3 3 2 3 2 2 3" xfId="15953"/>
    <cellStyle name="40% - Accent1 3 3 3 2 3 2 3" xfId="15954"/>
    <cellStyle name="40% - Accent1 3 3 3 2 3 2 3 2" xfId="15955"/>
    <cellStyle name="40% - Accent1 3 3 3 2 3 2 4" xfId="15956"/>
    <cellStyle name="40% - Accent1 3 3 3 2 3 3" xfId="15957"/>
    <cellStyle name="40% - Accent1 3 3 3 2 3 3 2" xfId="15958"/>
    <cellStyle name="40% - Accent1 3 3 3 2 3 3 2 2" xfId="15959"/>
    <cellStyle name="40% - Accent1 3 3 3 2 3 3 3" xfId="15960"/>
    <cellStyle name="40% - Accent1 3 3 3 2 3 4" xfId="15961"/>
    <cellStyle name="40% - Accent1 3 3 3 2 3 4 2" xfId="15962"/>
    <cellStyle name="40% - Accent1 3 3 3 2 3 5" xfId="15963"/>
    <cellStyle name="40% - Accent1 3 3 3 2 3 5 2" xfId="15964"/>
    <cellStyle name="40% - Accent1 3 3 3 2 3 6" xfId="15965"/>
    <cellStyle name="40% - Accent1 3 3 3 2 4" xfId="15966"/>
    <cellStyle name="40% - Accent1 3 3 3 2 4 2" xfId="15967"/>
    <cellStyle name="40% - Accent1 3 3 3 2 4 2 2" xfId="15968"/>
    <cellStyle name="40% - Accent1 3 3 3 2 4 2 2 2" xfId="15969"/>
    <cellStyle name="40% - Accent1 3 3 3 2 4 2 3" xfId="15970"/>
    <cellStyle name="40% - Accent1 3 3 3 2 4 3" xfId="15971"/>
    <cellStyle name="40% - Accent1 3 3 3 2 4 3 2" xfId="15972"/>
    <cellStyle name="40% - Accent1 3 3 3 2 4 4" xfId="15973"/>
    <cellStyle name="40% - Accent1 3 3 3 2 5" xfId="15974"/>
    <cellStyle name="40% - Accent1 3 3 3 2 5 2" xfId="15975"/>
    <cellStyle name="40% - Accent1 3 3 3 2 5 2 2" xfId="15976"/>
    <cellStyle name="40% - Accent1 3 3 3 2 5 3" xfId="15977"/>
    <cellStyle name="40% - Accent1 3 3 3 2 6" xfId="15978"/>
    <cellStyle name="40% - Accent1 3 3 3 2 6 2" xfId="15979"/>
    <cellStyle name="40% - Accent1 3 3 3 2 7" xfId="15980"/>
    <cellStyle name="40% - Accent1 3 3 3 2 7 2" xfId="15981"/>
    <cellStyle name="40% - Accent1 3 3 3 2 8" xfId="15982"/>
    <cellStyle name="40% - Accent1 3 3 3 3" xfId="15983"/>
    <cellStyle name="40% - Accent1 3 3 3 3 2" xfId="15984"/>
    <cellStyle name="40% - Accent1 3 3 3 3 2 2" xfId="15985"/>
    <cellStyle name="40% - Accent1 3 3 3 3 2 2 2" xfId="15986"/>
    <cellStyle name="40% - Accent1 3 3 3 3 2 2 2 2" xfId="15987"/>
    <cellStyle name="40% - Accent1 3 3 3 3 2 2 2 2 2" xfId="15988"/>
    <cellStyle name="40% - Accent1 3 3 3 3 2 2 2 3" xfId="15989"/>
    <cellStyle name="40% - Accent1 3 3 3 3 2 2 3" xfId="15990"/>
    <cellStyle name="40% - Accent1 3 3 3 3 2 2 3 2" xfId="15991"/>
    <cellStyle name="40% - Accent1 3 3 3 3 2 2 4" xfId="15992"/>
    <cellStyle name="40% - Accent1 3 3 3 3 2 3" xfId="15993"/>
    <cellStyle name="40% - Accent1 3 3 3 3 2 3 2" xfId="15994"/>
    <cellStyle name="40% - Accent1 3 3 3 3 2 3 2 2" xfId="15995"/>
    <cellStyle name="40% - Accent1 3 3 3 3 2 3 3" xfId="15996"/>
    <cellStyle name="40% - Accent1 3 3 3 3 2 4" xfId="15997"/>
    <cellStyle name="40% - Accent1 3 3 3 3 2 4 2" xfId="15998"/>
    <cellStyle name="40% - Accent1 3 3 3 3 2 5" xfId="15999"/>
    <cellStyle name="40% - Accent1 3 3 3 3 2 5 2" xfId="16000"/>
    <cellStyle name="40% - Accent1 3 3 3 3 2 6" xfId="16001"/>
    <cellStyle name="40% - Accent1 3 3 3 3 3" xfId="16002"/>
    <cellStyle name="40% - Accent1 3 3 3 3 3 2" xfId="16003"/>
    <cellStyle name="40% - Accent1 3 3 3 3 3 2 2" xfId="16004"/>
    <cellStyle name="40% - Accent1 3 3 3 3 3 2 2 2" xfId="16005"/>
    <cellStyle name="40% - Accent1 3 3 3 3 3 2 2 2 2" xfId="16006"/>
    <cellStyle name="40% - Accent1 3 3 3 3 3 2 2 3" xfId="16007"/>
    <cellStyle name="40% - Accent1 3 3 3 3 3 2 3" xfId="16008"/>
    <cellStyle name="40% - Accent1 3 3 3 3 3 2 3 2" xfId="16009"/>
    <cellStyle name="40% - Accent1 3 3 3 3 3 2 4" xfId="16010"/>
    <cellStyle name="40% - Accent1 3 3 3 3 3 3" xfId="16011"/>
    <cellStyle name="40% - Accent1 3 3 3 3 3 3 2" xfId="16012"/>
    <cellStyle name="40% - Accent1 3 3 3 3 3 3 2 2" xfId="16013"/>
    <cellStyle name="40% - Accent1 3 3 3 3 3 3 3" xfId="16014"/>
    <cellStyle name="40% - Accent1 3 3 3 3 3 4" xfId="16015"/>
    <cellStyle name="40% - Accent1 3 3 3 3 3 4 2" xfId="16016"/>
    <cellStyle name="40% - Accent1 3 3 3 3 3 5" xfId="16017"/>
    <cellStyle name="40% - Accent1 3 3 3 3 3 5 2" xfId="16018"/>
    <cellStyle name="40% - Accent1 3 3 3 3 3 6" xfId="16019"/>
    <cellStyle name="40% - Accent1 3 3 3 3 4" xfId="16020"/>
    <cellStyle name="40% - Accent1 3 3 3 3 4 2" xfId="16021"/>
    <cellStyle name="40% - Accent1 3 3 3 3 4 2 2" xfId="16022"/>
    <cellStyle name="40% - Accent1 3 3 3 3 4 2 2 2" xfId="16023"/>
    <cellStyle name="40% - Accent1 3 3 3 3 4 2 3" xfId="16024"/>
    <cellStyle name="40% - Accent1 3 3 3 3 4 3" xfId="16025"/>
    <cellStyle name="40% - Accent1 3 3 3 3 4 3 2" xfId="16026"/>
    <cellStyle name="40% - Accent1 3 3 3 3 4 4" xfId="16027"/>
    <cellStyle name="40% - Accent1 3 3 3 3 5" xfId="16028"/>
    <cellStyle name="40% - Accent1 3 3 3 3 5 2" xfId="16029"/>
    <cellStyle name="40% - Accent1 3 3 3 3 5 2 2" xfId="16030"/>
    <cellStyle name="40% - Accent1 3 3 3 3 5 3" xfId="16031"/>
    <cellStyle name="40% - Accent1 3 3 3 3 6" xfId="16032"/>
    <cellStyle name="40% - Accent1 3 3 3 3 6 2" xfId="16033"/>
    <cellStyle name="40% - Accent1 3 3 3 3 7" xfId="16034"/>
    <cellStyle name="40% - Accent1 3 3 3 3 7 2" xfId="16035"/>
    <cellStyle name="40% - Accent1 3 3 3 3 8" xfId="16036"/>
    <cellStyle name="40% - Accent1 3 3 3 4" xfId="16037"/>
    <cellStyle name="40% - Accent1 3 3 3 4 2" xfId="16038"/>
    <cellStyle name="40% - Accent1 3 3 3 4 2 2" xfId="16039"/>
    <cellStyle name="40% - Accent1 3 3 3 4 2 2 2" xfId="16040"/>
    <cellStyle name="40% - Accent1 3 3 3 4 2 2 2 2" xfId="16041"/>
    <cellStyle name="40% - Accent1 3 3 3 4 2 2 3" xfId="16042"/>
    <cellStyle name="40% - Accent1 3 3 3 4 2 3" xfId="16043"/>
    <cellStyle name="40% - Accent1 3 3 3 4 2 3 2" xfId="16044"/>
    <cellStyle name="40% - Accent1 3 3 3 4 2 4" xfId="16045"/>
    <cellStyle name="40% - Accent1 3 3 3 4 3" xfId="16046"/>
    <cellStyle name="40% - Accent1 3 3 3 4 3 2" xfId="16047"/>
    <cellStyle name="40% - Accent1 3 3 3 4 3 2 2" xfId="16048"/>
    <cellStyle name="40% - Accent1 3 3 3 4 3 3" xfId="16049"/>
    <cellStyle name="40% - Accent1 3 3 3 4 4" xfId="16050"/>
    <cellStyle name="40% - Accent1 3 3 3 4 4 2" xfId="16051"/>
    <cellStyle name="40% - Accent1 3 3 3 4 5" xfId="16052"/>
    <cellStyle name="40% - Accent1 3 3 3 4 5 2" xfId="16053"/>
    <cellStyle name="40% - Accent1 3 3 3 4 6" xfId="16054"/>
    <cellStyle name="40% - Accent1 3 3 3 5" xfId="16055"/>
    <cellStyle name="40% - Accent1 3 3 3 5 2" xfId="16056"/>
    <cellStyle name="40% - Accent1 3 3 3 5 2 2" xfId="16057"/>
    <cellStyle name="40% - Accent1 3 3 3 5 2 2 2" xfId="16058"/>
    <cellStyle name="40% - Accent1 3 3 3 5 2 2 2 2" xfId="16059"/>
    <cellStyle name="40% - Accent1 3 3 3 5 2 2 3" xfId="16060"/>
    <cellStyle name="40% - Accent1 3 3 3 5 2 3" xfId="16061"/>
    <cellStyle name="40% - Accent1 3 3 3 5 2 3 2" xfId="16062"/>
    <cellStyle name="40% - Accent1 3 3 3 5 2 4" xfId="16063"/>
    <cellStyle name="40% - Accent1 3 3 3 5 3" xfId="16064"/>
    <cellStyle name="40% - Accent1 3 3 3 5 3 2" xfId="16065"/>
    <cellStyle name="40% - Accent1 3 3 3 5 3 2 2" xfId="16066"/>
    <cellStyle name="40% - Accent1 3 3 3 5 3 3" xfId="16067"/>
    <cellStyle name="40% - Accent1 3 3 3 5 4" xfId="16068"/>
    <cellStyle name="40% - Accent1 3 3 3 5 4 2" xfId="16069"/>
    <cellStyle name="40% - Accent1 3 3 3 5 5" xfId="16070"/>
    <cellStyle name="40% - Accent1 3 3 3 5 5 2" xfId="16071"/>
    <cellStyle name="40% - Accent1 3 3 3 5 6" xfId="16072"/>
    <cellStyle name="40% - Accent1 3 3 3 6" xfId="16073"/>
    <cellStyle name="40% - Accent1 3 3 3 6 2" xfId="16074"/>
    <cellStyle name="40% - Accent1 3 3 3 6 2 2" xfId="16075"/>
    <cellStyle name="40% - Accent1 3 3 3 6 2 2 2" xfId="16076"/>
    <cellStyle name="40% - Accent1 3 3 3 6 2 2 2 2" xfId="16077"/>
    <cellStyle name="40% - Accent1 3 3 3 6 2 2 3" xfId="16078"/>
    <cellStyle name="40% - Accent1 3 3 3 6 2 3" xfId="16079"/>
    <cellStyle name="40% - Accent1 3 3 3 6 2 3 2" xfId="16080"/>
    <cellStyle name="40% - Accent1 3 3 3 6 2 4" xfId="16081"/>
    <cellStyle name="40% - Accent1 3 3 3 6 3" xfId="16082"/>
    <cellStyle name="40% - Accent1 3 3 3 6 3 2" xfId="16083"/>
    <cellStyle name="40% - Accent1 3 3 3 6 3 2 2" xfId="16084"/>
    <cellStyle name="40% - Accent1 3 3 3 6 3 3" xfId="16085"/>
    <cellStyle name="40% - Accent1 3 3 3 6 4" xfId="16086"/>
    <cellStyle name="40% - Accent1 3 3 3 6 4 2" xfId="16087"/>
    <cellStyle name="40% - Accent1 3 3 3 6 5" xfId="16088"/>
    <cellStyle name="40% - Accent1 3 3 3 6 5 2" xfId="16089"/>
    <cellStyle name="40% - Accent1 3 3 3 6 6" xfId="16090"/>
    <cellStyle name="40% - Accent1 3 3 3 7" xfId="16091"/>
    <cellStyle name="40% - Accent1 3 3 3 7 2" xfId="16092"/>
    <cellStyle name="40% - Accent1 3 3 3 7 2 2" xfId="16093"/>
    <cellStyle name="40% - Accent1 3 3 3 7 2 2 2" xfId="16094"/>
    <cellStyle name="40% - Accent1 3 3 3 7 2 3" xfId="16095"/>
    <cellStyle name="40% - Accent1 3 3 3 7 3" xfId="16096"/>
    <cellStyle name="40% - Accent1 3 3 3 7 3 2" xfId="16097"/>
    <cellStyle name="40% - Accent1 3 3 3 7 4" xfId="16098"/>
    <cellStyle name="40% - Accent1 3 3 3 8" xfId="16099"/>
    <cellStyle name="40% - Accent1 3 3 3 8 2" xfId="16100"/>
    <cellStyle name="40% - Accent1 3 3 3 8 2 2" xfId="16101"/>
    <cellStyle name="40% - Accent1 3 3 3 8 3" xfId="16102"/>
    <cellStyle name="40% - Accent1 3 3 3 9" xfId="16103"/>
    <cellStyle name="40% - Accent1 3 3 3 9 2" xfId="16104"/>
    <cellStyle name="40% - Accent1 3 3 4" xfId="16105"/>
    <cellStyle name="40% - Accent1 3 3 4 2" xfId="16106"/>
    <cellStyle name="40% - Accent1 3 3 4 2 2" xfId="16107"/>
    <cellStyle name="40% - Accent1 3 3 4 2 2 2" xfId="16108"/>
    <cellStyle name="40% - Accent1 3 3 4 2 2 2 2" xfId="16109"/>
    <cellStyle name="40% - Accent1 3 3 4 2 2 2 2 2" xfId="16110"/>
    <cellStyle name="40% - Accent1 3 3 4 2 2 2 3" xfId="16111"/>
    <cellStyle name="40% - Accent1 3 3 4 2 2 3" xfId="16112"/>
    <cellStyle name="40% - Accent1 3 3 4 2 2 3 2" xfId="16113"/>
    <cellStyle name="40% - Accent1 3 3 4 2 2 4" xfId="16114"/>
    <cellStyle name="40% - Accent1 3 3 4 2 3" xfId="16115"/>
    <cellStyle name="40% - Accent1 3 3 4 2 3 2" xfId="16116"/>
    <cellStyle name="40% - Accent1 3 3 4 2 3 2 2" xfId="16117"/>
    <cellStyle name="40% - Accent1 3 3 4 2 3 3" xfId="16118"/>
    <cellStyle name="40% - Accent1 3 3 4 2 4" xfId="16119"/>
    <cellStyle name="40% - Accent1 3 3 4 2 4 2" xfId="16120"/>
    <cellStyle name="40% - Accent1 3 3 4 2 5" xfId="16121"/>
    <cellStyle name="40% - Accent1 3 3 4 2 5 2" xfId="16122"/>
    <cellStyle name="40% - Accent1 3 3 4 2 6" xfId="16123"/>
    <cellStyle name="40% - Accent1 3 3 4 3" xfId="16124"/>
    <cellStyle name="40% - Accent1 3 3 4 3 2" xfId="16125"/>
    <cellStyle name="40% - Accent1 3 3 4 3 2 2" xfId="16126"/>
    <cellStyle name="40% - Accent1 3 3 4 3 2 2 2" xfId="16127"/>
    <cellStyle name="40% - Accent1 3 3 4 3 2 2 2 2" xfId="16128"/>
    <cellStyle name="40% - Accent1 3 3 4 3 2 2 3" xfId="16129"/>
    <cellStyle name="40% - Accent1 3 3 4 3 2 3" xfId="16130"/>
    <cellStyle name="40% - Accent1 3 3 4 3 2 3 2" xfId="16131"/>
    <cellStyle name="40% - Accent1 3 3 4 3 2 4" xfId="16132"/>
    <cellStyle name="40% - Accent1 3 3 4 3 3" xfId="16133"/>
    <cellStyle name="40% - Accent1 3 3 4 3 3 2" xfId="16134"/>
    <cellStyle name="40% - Accent1 3 3 4 3 3 2 2" xfId="16135"/>
    <cellStyle name="40% - Accent1 3 3 4 3 3 3" xfId="16136"/>
    <cellStyle name="40% - Accent1 3 3 4 3 4" xfId="16137"/>
    <cellStyle name="40% - Accent1 3 3 4 3 4 2" xfId="16138"/>
    <cellStyle name="40% - Accent1 3 3 4 3 5" xfId="16139"/>
    <cellStyle name="40% - Accent1 3 3 4 3 5 2" xfId="16140"/>
    <cellStyle name="40% - Accent1 3 3 4 3 6" xfId="16141"/>
    <cellStyle name="40% - Accent1 3 3 4 4" xfId="16142"/>
    <cellStyle name="40% - Accent1 3 3 4 4 2" xfId="16143"/>
    <cellStyle name="40% - Accent1 3 3 4 4 2 2" xfId="16144"/>
    <cellStyle name="40% - Accent1 3 3 4 4 2 2 2" xfId="16145"/>
    <cellStyle name="40% - Accent1 3 3 4 4 2 3" xfId="16146"/>
    <cellStyle name="40% - Accent1 3 3 4 4 3" xfId="16147"/>
    <cellStyle name="40% - Accent1 3 3 4 4 3 2" xfId="16148"/>
    <cellStyle name="40% - Accent1 3 3 4 4 4" xfId="16149"/>
    <cellStyle name="40% - Accent1 3 3 4 5" xfId="16150"/>
    <cellStyle name="40% - Accent1 3 3 4 5 2" xfId="16151"/>
    <cellStyle name="40% - Accent1 3 3 4 5 2 2" xfId="16152"/>
    <cellStyle name="40% - Accent1 3 3 4 5 3" xfId="16153"/>
    <cellStyle name="40% - Accent1 3 3 4 6" xfId="16154"/>
    <cellStyle name="40% - Accent1 3 3 4 6 2" xfId="16155"/>
    <cellStyle name="40% - Accent1 3 3 4 7" xfId="16156"/>
    <cellStyle name="40% - Accent1 3 3 4 7 2" xfId="16157"/>
    <cellStyle name="40% - Accent1 3 3 4 8" xfId="16158"/>
    <cellStyle name="40% - Accent1 3 3 5" xfId="16159"/>
    <cellStyle name="40% - Accent1 3 3 5 2" xfId="16160"/>
    <cellStyle name="40% - Accent1 3 3 5 2 2" xfId="16161"/>
    <cellStyle name="40% - Accent1 3 3 5 2 2 2" xfId="16162"/>
    <cellStyle name="40% - Accent1 3 3 5 2 2 2 2" xfId="16163"/>
    <cellStyle name="40% - Accent1 3 3 5 2 2 2 2 2" xfId="16164"/>
    <cellStyle name="40% - Accent1 3 3 5 2 2 2 3" xfId="16165"/>
    <cellStyle name="40% - Accent1 3 3 5 2 2 3" xfId="16166"/>
    <cellStyle name="40% - Accent1 3 3 5 2 2 3 2" xfId="16167"/>
    <cellStyle name="40% - Accent1 3 3 5 2 2 4" xfId="16168"/>
    <cellStyle name="40% - Accent1 3 3 5 2 3" xfId="16169"/>
    <cellStyle name="40% - Accent1 3 3 5 2 3 2" xfId="16170"/>
    <cellStyle name="40% - Accent1 3 3 5 2 3 2 2" xfId="16171"/>
    <cellStyle name="40% - Accent1 3 3 5 2 3 3" xfId="16172"/>
    <cellStyle name="40% - Accent1 3 3 5 2 4" xfId="16173"/>
    <cellStyle name="40% - Accent1 3 3 5 2 4 2" xfId="16174"/>
    <cellStyle name="40% - Accent1 3 3 5 2 5" xfId="16175"/>
    <cellStyle name="40% - Accent1 3 3 5 2 5 2" xfId="16176"/>
    <cellStyle name="40% - Accent1 3 3 5 2 6" xfId="16177"/>
    <cellStyle name="40% - Accent1 3 3 5 3" xfId="16178"/>
    <cellStyle name="40% - Accent1 3 3 5 3 2" xfId="16179"/>
    <cellStyle name="40% - Accent1 3 3 5 3 2 2" xfId="16180"/>
    <cellStyle name="40% - Accent1 3 3 5 3 2 2 2" xfId="16181"/>
    <cellStyle name="40% - Accent1 3 3 5 3 2 2 2 2" xfId="16182"/>
    <cellStyle name="40% - Accent1 3 3 5 3 2 2 3" xfId="16183"/>
    <cellStyle name="40% - Accent1 3 3 5 3 2 3" xfId="16184"/>
    <cellStyle name="40% - Accent1 3 3 5 3 2 3 2" xfId="16185"/>
    <cellStyle name="40% - Accent1 3 3 5 3 2 4" xfId="16186"/>
    <cellStyle name="40% - Accent1 3 3 5 3 3" xfId="16187"/>
    <cellStyle name="40% - Accent1 3 3 5 3 3 2" xfId="16188"/>
    <cellStyle name="40% - Accent1 3 3 5 3 3 2 2" xfId="16189"/>
    <cellStyle name="40% - Accent1 3 3 5 3 3 3" xfId="16190"/>
    <cellStyle name="40% - Accent1 3 3 5 3 4" xfId="16191"/>
    <cellStyle name="40% - Accent1 3 3 5 3 4 2" xfId="16192"/>
    <cellStyle name="40% - Accent1 3 3 5 3 5" xfId="16193"/>
    <cellStyle name="40% - Accent1 3 3 5 3 5 2" xfId="16194"/>
    <cellStyle name="40% - Accent1 3 3 5 3 6" xfId="16195"/>
    <cellStyle name="40% - Accent1 3 3 5 4" xfId="16196"/>
    <cellStyle name="40% - Accent1 3 3 5 4 2" xfId="16197"/>
    <cellStyle name="40% - Accent1 3 3 5 4 2 2" xfId="16198"/>
    <cellStyle name="40% - Accent1 3 3 5 4 2 2 2" xfId="16199"/>
    <cellStyle name="40% - Accent1 3 3 5 4 2 3" xfId="16200"/>
    <cellStyle name="40% - Accent1 3 3 5 4 3" xfId="16201"/>
    <cellStyle name="40% - Accent1 3 3 5 4 3 2" xfId="16202"/>
    <cellStyle name="40% - Accent1 3 3 5 4 4" xfId="16203"/>
    <cellStyle name="40% - Accent1 3 3 5 5" xfId="16204"/>
    <cellStyle name="40% - Accent1 3 3 5 5 2" xfId="16205"/>
    <cellStyle name="40% - Accent1 3 3 5 5 2 2" xfId="16206"/>
    <cellStyle name="40% - Accent1 3 3 5 5 3" xfId="16207"/>
    <cellStyle name="40% - Accent1 3 3 5 6" xfId="16208"/>
    <cellStyle name="40% - Accent1 3 3 5 6 2" xfId="16209"/>
    <cellStyle name="40% - Accent1 3 3 5 7" xfId="16210"/>
    <cellStyle name="40% - Accent1 3 3 5 7 2" xfId="16211"/>
    <cellStyle name="40% - Accent1 3 3 5 8" xfId="16212"/>
    <cellStyle name="40% - Accent1 3 3 6" xfId="16213"/>
    <cellStyle name="40% - Accent1 3 3 6 2" xfId="16214"/>
    <cellStyle name="40% - Accent1 3 3 6 2 2" xfId="16215"/>
    <cellStyle name="40% - Accent1 3 3 6 2 2 2" xfId="16216"/>
    <cellStyle name="40% - Accent1 3 3 6 2 2 2 2" xfId="16217"/>
    <cellStyle name="40% - Accent1 3 3 6 2 2 3" xfId="16218"/>
    <cellStyle name="40% - Accent1 3 3 6 2 3" xfId="16219"/>
    <cellStyle name="40% - Accent1 3 3 6 2 3 2" xfId="16220"/>
    <cellStyle name="40% - Accent1 3 3 6 2 4" xfId="16221"/>
    <cellStyle name="40% - Accent1 3 3 6 3" xfId="16222"/>
    <cellStyle name="40% - Accent1 3 3 6 3 2" xfId="16223"/>
    <cellStyle name="40% - Accent1 3 3 6 3 2 2" xfId="16224"/>
    <cellStyle name="40% - Accent1 3 3 6 3 3" xfId="16225"/>
    <cellStyle name="40% - Accent1 3 3 6 4" xfId="16226"/>
    <cellStyle name="40% - Accent1 3 3 6 4 2" xfId="16227"/>
    <cellStyle name="40% - Accent1 3 3 6 5" xfId="16228"/>
    <cellStyle name="40% - Accent1 3 3 6 5 2" xfId="16229"/>
    <cellStyle name="40% - Accent1 3 3 6 6" xfId="16230"/>
    <cellStyle name="40% - Accent1 3 3 7" xfId="16231"/>
    <cellStyle name="40% - Accent1 3 3 7 2" xfId="16232"/>
    <cellStyle name="40% - Accent1 3 3 7 2 2" xfId="16233"/>
    <cellStyle name="40% - Accent1 3 3 7 2 2 2" xfId="16234"/>
    <cellStyle name="40% - Accent1 3 3 7 2 2 2 2" xfId="16235"/>
    <cellStyle name="40% - Accent1 3 3 7 2 2 3" xfId="16236"/>
    <cellStyle name="40% - Accent1 3 3 7 2 3" xfId="16237"/>
    <cellStyle name="40% - Accent1 3 3 7 2 3 2" xfId="16238"/>
    <cellStyle name="40% - Accent1 3 3 7 2 4" xfId="16239"/>
    <cellStyle name="40% - Accent1 3 3 7 3" xfId="16240"/>
    <cellStyle name="40% - Accent1 3 3 7 3 2" xfId="16241"/>
    <cellStyle name="40% - Accent1 3 3 7 3 2 2" xfId="16242"/>
    <cellStyle name="40% - Accent1 3 3 7 3 3" xfId="16243"/>
    <cellStyle name="40% - Accent1 3 3 7 4" xfId="16244"/>
    <cellStyle name="40% - Accent1 3 3 7 4 2" xfId="16245"/>
    <cellStyle name="40% - Accent1 3 3 7 5" xfId="16246"/>
    <cellStyle name="40% - Accent1 3 3 7 5 2" xfId="16247"/>
    <cellStyle name="40% - Accent1 3 3 7 6" xfId="16248"/>
    <cellStyle name="40% - Accent1 3 3 8" xfId="16249"/>
    <cellStyle name="40% - Accent1 3 3 8 2" xfId="16250"/>
    <cellStyle name="40% - Accent1 3 3 8 2 2" xfId="16251"/>
    <cellStyle name="40% - Accent1 3 3 8 2 2 2" xfId="16252"/>
    <cellStyle name="40% - Accent1 3 3 8 2 2 2 2" xfId="16253"/>
    <cellStyle name="40% - Accent1 3 3 8 2 2 3" xfId="16254"/>
    <cellStyle name="40% - Accent1 3 3 8 2 3" xfId="16255"/>
    <cellStyle name="40% - Accent1 3 3 8 2 3 2" xfId="16256"/>
    <cellStyle name="40% - Accent1 3 3 8 2 4" xfId="16257"/>
    <cellStyle name="40% - Accent1 3 3 8 3" xfId="16258"/>
    <cellStyle name="40% - Accent1 3 3 8 3 2" xfId="16259"/>
    <cellStyle name="40% - Accent1 3 3 8 3 2 2" xfId="16260"/>
    <cellStyle name="40% - Accent1 3 3 8 3 3" xfId="16261"/>
    <cellStyle name="40% - Accent1 3 3 8 4" xfId="16262"/>
    <cellStyle name="40% - Accent1 3 3 8 4 2" xfId="16263"/>
    <cellStyle name="40% - Accent1 3 3 8 5" xfId="16264"/>
    <cellStyle name="40% - Accent1 3 3 8 5 2" xfId="16265"/>
    <cellStyle name="40% - Accent1 3 3 8 6" xfId="16266"/>
    <cellStyle name="40% - Accent1 3 3 9" xfId="16267"/>
    <cellStyle name="40% - Accent1 3 3 9 2" xfId="16268"/>
    <cellStyle name="40% - Accent1 3 3 9 2 2" xfId="16269"/>
    <cellStyle name="40% - Accent1 3 3 9 2 2 2" xfId="16270"/>
    <cellStyle name="40% - Accent1 3 3 9 2 2 2 2" xfId="16271"/>
    <cellStyle name="40% - Accent1 3 3 9 2 2 3" xfId="16272"/>
    <cellStyle name="40% - Accent1 3 3 9 2 3" xfId="16273"/>
    <cellStyle name="40% - Accent1 3 3 9 2 3 2" xfId="16274"/>
    <cellStyle name="40% - Accent1 3 3 9 2 4" xfId="16275"/>
    <cellStyle name="40% - Accent1 3 3 9 3" xfId="16276"/>
    <cellStyle name="40% - Accent1 3 3 9 3 2" xfId="16277"/>
    <cellStyle name="40% - Accent1 3 3 9 3 2 2" xfId="16278"/>
    <cellStyle name="40% - Accent1 3 3 9 3 3" xfId="16279"/>
    <cellStyle name="40% - Accent1 3 3 9 4" xfId="16280"/>
    <cellStyle name="40% - Accent1 3 3 9 4 2" xfId="16281"/>
    <cellStyle name="40% - Accent1 3 3 9 5" xfId="16282"/>
    <cellStyle name="40% - Accent1 3 3 9 5 2" xfId="16283"/>
    <cellStyle name="40% - Accent1 3 3 9 6" xfId="16284"/>
    <cellStyle name="40% - Accent1 3 4" xfId="16285"/>
    <cellStyle name="40% - Accent1 3 4 10" xfId="16286"/>
    <cellStyle name="40% - Accent1 3 4 10 2" xfId="16287"/>
    <cellStyle name="40% - Accent1 3 4 11" xfId="16288"/>
    <cellStyle name="40% - Accent1 3 4 2" xfId="16289"/>
    <cellStyle name="40% - Accent1 3 4 2 2" xfId="16290"/>
    <cellStyle name="40% - Accent1 3 4 2 2 2" xfId="16291"/>
    <cellStyle name="40% - Accent1 3 4 2 2 2 2" xfId="16292"/>
    <cellStyle name="40% - Accent1 3 4 2 2 2 2 2" xfId="16293"/>
    <cellStyle name="40% - Accent1 3 4 2 2 2 2 2 2" xfId="16294"/>
    <cellStyle name="40% - Accent1 3 4 2 2 2 2 3" xfId="16295"/>
    <cellStyle name="40% - Accent1 3 4 2 2 2 3" xfId="16296"/>
    <cellStyle name="40% - Accent1 3 4 2 2 2 3 2" xfId="16297"/>
    <cellStyle name="40% - Accent1 3 4 2 2 2 4" xfId="16298"/>
    <cellStyle name="40% - Accent1 3 4 2 2 3" xfId="16299"/>
    <cellStyle name="40% - Accent1 3 4 2 2 3 2" xfId="16300"/>
    <cellStyle name="40% - Accent1 3 4 2 2 3 2 2" xfId="16301"/>
    <cellStyle name="40% - Accent1 3 4 2 2 3 3" xfId="16302"/>
    <cellStyle name="40% - Accent1 3 4 2 2 4" xfId="16303"/>
    <cellStyle name="40% - Accent1 3 4 2 2 4 2" xfId="16304"/>
    <cellStyle name="40% - Accent1 3 4 2 2 5" xfId="16305"/>
    <cellStyle name="40% - Accent1 3 4 2 2 5 2" xfId="16306"/>
    <cellStyle name="40% - Accent1 3 4 2 2 6" xfId="16307"/>
    <cellStyle name="40% - Accent1 3 4 2 3" xfId="16308"/>
    <cellStyle name="40% - Accent1 3 4 2 3 2" xfId="16309"/>
    <cellStyle name="40% - Accent1 3 4 2 3 2 2" xfId="16310"/>
    <cellStyle name="40% - Accent1 3 4 2 3 2 2 2" xfId="16311"/>
    <cellStyle name="40% - Accent1 3 4 2 3 2 2 2 2" xfId="16312"/>
    <cellStyle name="40% - Accent1 3 4 2 3 2 2 3" xfId="16313"/>
    <cellStyle name="40% - Accent1 3 4 2 3 2 3" xfId="16314"/>
    <cellStyle name="40% - Accent1 3 4 2 3 2 3 2" xfId="16315"/>
    <cellStyle name="40% - Accent1 3 4 2 3 2 4" xfId="16316"/>
    <cellStyle name="40% - Accent1 3 4 2 3 3" xfId="16317"/>
    <cellStyle name="40% - Accent1 3 4 2 3 3 2" xfId="16318"/>
    <cellStyle name="40% - Accent1 3 4 2 3 3 2 2" xfId="16319"/>
    <cellStyle name="40% - Accent1 3 4 2 3 3 3" xfId="16320"/>
    <cellStyle name="40% - Accent1 3 4 2 3 4" xfId="16321"/>
    <cellStyle name="40% - Accent1 3 4 2 3 4 2" xfId="16322"/>
    <cellStyle name="40% - Accent1 3 4 2 3 5" xfId="16323"/>
    <cellStyle name="40% - Accent1 3 4 2 3 5 2" xfId="16324"/>
    <cellStyle name="40% - Accent1 3 4 2 3 6" xfId="16325"/>
    <cellStyle name="40% - Accent1 3 4 2 4" xfId="16326"/>
    <cellStyle name="40% - Accent1 3 4 2 4 2" xfId="16327"/>
    <cellStyle name="40% - Accent1 3 4 2 4 2 2" xfId="16328"/>
    <cellStyle name="40% - Accent1 3 4 2 4 2 2 2" xfId="16329"/>
    <cellStyle name="40% - Accent1 3 4 2 4 2 3" xfId="16330"/>
    <cellStyle name="40% - Accent1 3 4 2 4 3" xfId="16331"/>
    <cellStyle name="40% - Accent1 3 4 2 4 3 2" xfId="16332"/>
    <cellStyle name="40% - Accent1 3 4 2 4 4" xfId="16333"/>
    <cellStyle name="40% - Accent1 3 4 2 5" xfId="16334"/>
    <cellStyle name="40% - Accent1 3 4 2 5 2" xfId="16335"/>
    <cellStyle name="40% - Accent1 3 4 2 5 2 2" xfId="16336"/>
    <cellStyle name="40% - Accent1 3 4 2 5 3" xfId="16337"/>
    <cellStyle name="40% - Accent1 3 4 2 6" xfId="16338"/>
    <cellStyle name="40% - Accent1 3 4 2 6 2" xfId="16339"/>
    <cellStyle name="40% - Accent1 3 4 2 7" xfId="16340"/>
    <cellStyle name="40% - Accent1 3 4 2 7 2" xfId="16341"/>
    <cellStyle name="40% - Accent1 3 4 2 8" xfId="16342"/>
    <cellStyle name="40% - Accent1 3 4 3" xfId="16343"/>
    <cellStyle name="40% - Accent1 3 4 3 2" xfId="16344"/>
    <cellStyle name="40% - Accent1 3 4 3 2 2" xfId="16345"/>
    <cellStyle name="40% - Accent1 3 4 3 2 2 2" xfId="16346"/>
    <cellStyle name="40% - Accent1 3 4 3 2 2 2 2" xfId="16347"/>
    <cellStyle name="40% - Accent1 3 4 3 2 2 2 2 2" xfId="16348"/>
    <cellStyle name="40% - Accent1 3 4 3 2 2 2 3" xfId="16349"/>
    <cellStyle name="40% - Accent1 3 4 3 2 2 3" xfId="16350"/>
    <cellStyle name="40% - Accent1 3 4 3 2 2 3 2" xfId="16351"/>
    <cellStyle name="40% - Accent1 3 4 3 2 2 4" xfId="16352"/>
    <cellStyle name="40% - Accent1 3 4 3 2 3" xfId="16353"/>
    <cellStyle name="40% - Accent1 3 4 3 2 3 2" xfId="16354"/>
    <cellStyle name="40% - Accent1 3 4 3 2 3 2 2" xfId="16355"/>
    <cellStyle name="40% - Accent1 3 4 3 2 3 3" xfId="16356"/>
    <cellStyle name="40% - Accent1 3 4 3 2 4" xfId="16357"/>
    <cellStyle name="40% - Accent1 3 4 3 2 4 2" xfId="16358"/>
    <cellStyle name="40% - Accent1 3 4 3 2 5" xfId="16359"/>
    <cellStyle name="40% - Accent1 3 4 3 2 5 2" xfId="16360"/>
    <cellStyle name="40% - Accent1 3 4 3 2 6" xfId="16361"/>
    <cellStyle name="40% - Accent1 3 4 3 3" xfId="16362"/>
    <cellStyle name="40% - Accent1 3 4 3 3 2" xfId="16363"/>
    <cellStyle name="40% - Accent1 3 4 3 3 2 2" xfId="16364"/>
    <cellStyle name="40% - Accent1 3 4 3 3 2 2 2" xfId="16365"/>
    <cellStyle name="40% - Accent1 3 4 3 3 2 2 2 2" xfId="16366"/>
    <cellStyle name="40% - Accent1 3 4 3 3 2 2 3" xfId="16367"/>
    <cellStyle name="40% - Accent1 3 4 3 3 2 3" xfId="16368"/>
    <cellStyle name="40% - Accent1 3 4 3 3 2 3 2" xfId="16369"/>
    <cellStyle name="40% - Accent1 3 4 3 3 2 4" xfId="16370"/>
    <cellStyle name="40% - Accent1 3 4 3 3 3" xfId="16371"/>
    <cellStyle name="40% - Accent1 3 4 3 3 3 2" xfId="16372"/>
    <cellStyle name="40% - Accent1 3 4 3 3 3 2 2" xfId="16373"/>
    <cellStyle name="40% - Accent1 3 4 3 3 3 3" xfId="16374"/>
    <cellStyle name="40% - Accent1 3 4 3 3 4" xfId="16375"/>
    <cellStyle name="40% - Accent1 3 4 3 3 4 2" xfId="16376"/>
    <cellStyle name="40% - Accent1 3 4 3 3 5" xfId="16377"/>
    <cellStyle name="40% - Accent1 3 4 3 3 5 2" xfId="16378"/>
    <cellStyle name="40% - Accent1 3 4 3 3 6" xfId="16379"/>
    <cellStyle name="40% - Accent1 3 4 3 4" xfId="16380"/>
    <cellStyle name="40% - Accent1 3 4 3 4 2" xfId="16381"/>
    <cellStyle name="40% - Accent1 3 4 3 4 2 2" xfId="16382"/>
    <cellStyle name="40% - Accent1 3 4 3 4 2 2 2" xfId="16383"/>
    <cellStyle name="40% - Accent1 3 4 3 4 2 3" xfId="16384"/>
    <cellStyle name="40% - Accent1 3 4 3 4 3" xfId="16385"/>
    <cellStyle name="40% - Accent1 3 4 3 4 3 2" xfId="16386"/>
    <cellStyle name="40% - Accent1 3 4 3 4 4" xfId="16387"/>
    <cellStyle name="40% - Accent1 3 4 3 5" xfId="16388"/>
    <cellStyle name="40% - Accent1 3 4 3 5 2" xfId="16389"/>
    <cellStyle name="40% - Accent1 3 4 3 5 2 2" xfId="16390"/>
    <cellStyle name="40% - Accent1 3 4 3 5 3" xfId="16391"/>
    <cellStyle name="40% - Accent1 3 4 3 6" xfId="16392"/>
    <cellStyle name="40% - Accent1 3 4 3 6 2" xfId="16393"/>
    <cellStyle name="40% - Accent1 3 4 3 7" xfId="16394"/>
    <cellStyle name="40% - Accent1 3 4 3 7 2" xfId="16395"/>
    <cellStyle name="40% - Accent1 3 4 3 8" xfId="16396"/>
    <cellStyle name="40% - Accent1 3 4 4" xfId="16397"/>
    <cellStyle name="40% - Accent1 3 4 4 2" xfId="16398"/>
    <cellStyle name="40% - Accent1 3 4 4 2 2" xfId="16399"/>
    <cellStyle name="40% - Accent1 3 4 4 2 2 2" xfId="16400"/>
    <cellStyle name="40% - Accent1 3 4 4 2 2 2 2" xfId="16401"/>
    <cellStyle name="40% - Accent1 3 4 4 2 2 3" xfId="16402"/>
    <cellStyle name="40% - Accent1 3 4 4 2 3" xfId="16403"/>
    <cellStyle name="40% - Accent1 3 4 4 2 3 2" xfId="16404"/>
    <cellStyle name="40% - Accent1 3 4 4 2 4" xfId="16405"/>
    <cellStyle name="40% - Accent1 3 4 4 3" xfId="16406"/>
    <cellStyle name="40% - Accent1 3 4 4 3 2" xfId="16407"/>
    <cellStyle name="40% - Accent1 3 4 4 3 2 2" xfId="16408"/>
    <cellStyle name="40% - Accent1 3 4 4 3 3" xfId="16409"/>
    <cellStyle name="40% - Accent1 3 4 4 4" xfId="16410"/>
    <cellStyle name="40% - Accent1 3 4 4 4 2" xfId="16411"/>
    <cellStyle name="40% - Accent1 3 4 4 5" xfId="16412"/>
    <cellStyle name="40% - Accent1 3 4 4 5 2" xfId="16413"/>
    <cellStyle name="40% - Accent1 3 4 4 6" xfId="16414"/>
    <cellStyle name="40% - Accent1 3 4 5" xfId="16415"/>
    <cellStyle name="40% - Accent1 3 4 5 2" xfId="16416"/>
    <cellStyle name="40% - Accent1 3 4 5 2 2" xfId="16417"/>
    <cellStyle name="40% - Accent1 3 4 5 2 2 2" xfId="16418"/>
    <cellStyle name="40% - Accent1 3 4 5 2 2 2 2" xfId="16419"/>
    <cellStyle name="40% - Accent1 3 4 5 2 2 3" xfId="16420"/>
    <cellStyle name="40% - Accent1 3 4 5 2 3" xfId="16421"/>
    <cellStyle name="40% - Accent1 3 4 5 2 3 2" xfId="16422"/>
    <cellStyle name="40% - Accent1 3 4 5 2 4" xfId="16423"/>
    <cellStyle name="40% - Accent1 3 4 5 3" xfId="16424"/>
    <cellStyle name="40% - Accent1 3 4 5 3 2" xfId="16425"/>
    <cellStyle name="40% - Accent1 3 4 5 3 2 2" xfId="16426"/>
    <cellStyle name="40% - Accent1 3 4 5 3 3" xfId="16427"/>
    <cellStyle name="40% - Accent1 3 4 5 4" xfId="16428"/>
    <cellStyle name="40% - Accent1 3 4 5 4 2" xfId="16429"/>
    <cellStyle name="40% - Accent1 3 4 5 5" xfId="16430"/>
    <cellStyle name="40% - Accent1 3 4 5 5 2" xfId="16431"/>
    <cellStyle name="40% - Accent1 3 4 5 6" xfId="16432"/>
    <cellStyle name="40% - Accent1 3 4 6" xfId="16433"/>
    <cellStyle name="40% - Accent1 3 4 6 2" xfId="16434"/>
    <cellStyle name="40% - Accent1 3 4 6 2 2" xfId="16435"/>
    <cellStyle name="40% - Accent1 3 4 6 2 2 2" xfId="16436"/>
    <cellStyle name="40% - Accent1 3 4 6 2 2 2 2" xfId="16437"/>
    <cellStyle name="40% - Accent1 3 4 6 2 2 3" xfId="16438"/>
    <cellStyle name="40% - Accent1 3 4 6 2 3" xfId="16439"/>
    <cellStyle name="40% - Accent1 3 4 6 2 3 2" xfId="16440"/>
    <cellStyle name="40% - Accent1 3 4 6 2 4" xfId="16441"/>
    <cellStyle name="40% - Accent1 3 4 6 3" xfId="16442"/>
    <cellStyle name="40% - Accent1 3 4 6 3 2" xfId="16443"/>
    <cellStyle name="40% - Accent1 3 4 6 3 2 2" xfId="16444"/>
    <cellStyle name="40% - Accent1 3 4 6 3 3" xfId="16445"/>
    <cellStyle name="40% - Accent1 3 4 6 4" xfId="16446"/>
    <cellStyle name="40% - Accent1 3 4 6 4 2" xfId="16447"/>
    <cellStyle name="40% - Accent1 3 4 6 5" xfId="16448"/>
    <cellStyle name="40% - Accent1 3 4 6 5 2" xfId="16449"/>
    <cellStyle name="40% - Accent1 3 4 6 6" xfId="16450"/>
    <cellStyle name="40% - Accent1 3 4 7" xfId="16451"/>
    <cellStyle name="40% - Accent1 3 4 7 2" xfId="16452"/>
    <cellStyle name="40% - Accent1 3 4 7 2 2" xfId="16453"/>
    <cellStyle name="40% - Accent1 3 4 7 2 2 2" xfId="16454"/>
    <cellStyle name="40% - Accent1 3 4 7 2 3" xfId="16455"/>
    <cellStyle name="40% - Accent1 3 4 7 3" xfId="16456"/>
    <cellStyle name="40% - Accent1 3 4 7 3 2" xfId="16457"/>
    <cellStyle name="40% - Accent1 3 4 7 4" xfId="16458"/>
    <cellStyle name="40% - Accent1 3 4 8" xfId="16459"/>
    <cellStyle name="40% - Accent1 3 4 8 2" xfId="16460"/>
    <cellStyle name="40% - Accent1 3 4 8 2 2" xfId="16461"/>
    <cellStyle name="40% - Accent1 3 4 8 3" xfId="16462"/>
    <cellStyle name="40% - Accent1 3 4 9" xfId="16463"/>
    <cellStyle name="40% - Accent1 3 4 9 2" xfId="16464"/>
    <cellStyle name="40% - Accent1 3 5" xfId="16465"/>
    <cellStyle name="40% - Accent1 3 5 2" xfId="16466"/>
    <cellStyle name="40% - Accent1 3 5 2 2" xfId="16467"/>
    <cellStyle name="40% - Accent1 3 5 2 2 2" xfId="16468"/>
    <cellStyle name="40% - Accent1 3 5 2 2 2 2" xfId="16469"/>
    <cellStyle name="40% - Accent1 3 5 2 2 2 2 2" xfId="16470"/>
    <cellStyle name="40% - Accent1 3 5 2 2 2 3" xfId="16471"/>
    <cellStyle name="40% - Accent1 3 5 2 2 3" xfId="16472"/>
    <cellStyle name="40% - Accent1 3 5 2 2 3 2" xfId="16473"/>
    <cellStyle name="40% - Accent1 3 5 2 2 4" xfId="16474"/>
    <cellStyle name="40% - Accent1 3 5 2 3" xfId="16475"/>
    <cellStyle name="40% - Accent1 3 5 2 3 2" xfId="16476"/>
    <cellStyle name="40% - Accent1 3 5 2 3 2 2" xfId="16477"/>
    <cellStyle name="40% - Accent1 3 5 2 3 3" xfId="16478"/>
    <cellStyle name="40% - Accent1 3 5 2 4" xfId="16479"/>
    <cellStyle name="40% - Accent1 3 5 2 4 2" xfId="16480"/>
    <cellStyle name="40% - Accent1 3 5 2 5" xfId="16481"/>
    <cellStyle name="40% - Accent1 3 5 2 5 2" xfId="16482"/>
    <cellStyle name="40% - Accent1 3 5 2 6" xfId="16483"/>
    <cellStyle name="40% - Accent1 3 5 3" xfId="16484"/>
    <cellStyle name="40% - Accent1 3 5 3 2" xfId="16485"/>
    <cellStyle name="40% - Accent1 3 5 3 2 2" xfId="16486"/>
    <cellStyle name="40% - Accent1 3 5 3 2 2 2" xfId="16487"/>
    <cellStyle name="40% - Accent1 3 5 3 2 2 2 2" xfId="16488"/>
    <cellStyle name="40% - Accent1 3 5 3 2 2 3" xfId="16489"/>
    <cellStyle name="40% - Accent1 3 5 3 2 3" xfId="16490"/>
    <cellStyle name="40% - Accent1 3 5 3 2 3 2" xfId="16491"/>
    <cellStyle name="40% - Accent1 3 5 3 2 4" xfId="16492"/>
    <cellStyle name="40% - Accent1 3 5 3 3" xfId="16493"/>
    <cellStyle name="40% - Accent1 3 5 3 3 2" xfId="16494"/>
    <cellStyle name="40% - Accent1 3 5 3 3 2 2" xfId="16495"/>
    <cellStyle name="40% - Accent1 3 5 3 3 3" xfId="16496"/>
    <cellStyle name="40% - Accent1 3 5 3 4" xfId="16497"/>
    <cellStyle name="40% - Accent1 3 5 3 4 2" xfId="16498"/>
    <cellStyle name="40% - Accent1 3 5 3 5" xfId="16499"/>
    <cellStyle name="40% - Accent1 3 5 3 5 2" xfId="16500"/>
    <cellStyle name="40% - Accent1 3 5 3 6" xfId="16501"/>
    <cellStyle name="40% - Accent1 3 5 4" xfId="16502"/>
    <cellStyle name="40% - Accent1 3 5 4 2" xfId="16503"/>
    <cellStyle name="40% - Accent1 3 5 4 2 2" xfId="16504"/>
    <cellStyle name="40% - Accent1 3 5 4 2 2 2" xfId="16505"/>
    <cellStyle name="40% - Accent1 3 5 4 2 3" xfId="16506"/>
    <cellStyle name="40% - Accent1 3 5 4 3" xfId="16507"/>
    <cellStyle name="40% - Accent1 3 5 4 3 2" xfId="16508"/>
    <cellStyle name="40% - Accent1 3 5 4 4" xfId="16509"/>
    <cellStyle name="40% - Accent1 3 5 5" xfId="16510"/>
    <cellStyle name="40% - Accent1 3 5 5 2" xfId="16511"/>
    <cellStyle name="40% - Accent1 3 5 5 2 2" xfId="16512"/>
    <cellStyle name="40% - Accent1 3 5 5 3" xfId="16513"/>
    <cellStyle name="40% - Accent1 3 5 6" xfId="16514"/>
    <cellStyle name="40% - Accent1 3 5 6 2" xfId="16515"/>
    <cellStyle name="40% - Accent1 3 5 7" xfId="16516"/>
    <cellStyle name="40% - Accent1 3 5 7 2" xfId="16517"/>
    <cellStyle name="40% - Accent1 3 5 8" xfId="16518"/>
    <cellStyle name="40% - Accent1 3 6" xfId="16519"/>
    <cellStyle name="40% - Accent1 3 6 2" xfId="16520"/>
    <cellStyle name="40% - Accent1 3 6 2 2" xfId="16521"/>
    <cellStyle name="40% - Accent1 3 6 2 2 2" xfId="16522"/>
    <cellStyle name="40% - Accent1 3 6 2 2 2 2" xfId="16523"/>
    <cellStyle name="40% - Accent1 3 6 2 2 2 2 2" xfId="16524"/>
    <cellStyle name="40% - Accent1 3 6 2 2 2 3" xfId="16525"/>
    <cellStyle name="40% - Accent1 3 6 2 2 3" xfId="16526"/>
    <cellStyle name="40% - Accent1 3 6 2 2 3 2" xfId="16527"/>
    <cellStyle name="40% - Accent1 3 6 2 2 4" xfId="16528"/>
    <cellStyle name="40% - Accent1 3 6 2 3" xfId="16529"/>
    <cellStyle name="40% - Accent1 3 6 2 3 2" xfId="16530"/>
    <cellStyle name="40% - Accent1 3 6 2 3 2 2" xfId="16531"/>
    <cellStyle name="40% - Accent1 3 6 2 3 3" xfId="16532"/>
    <cellStyle name="40% - Accent1 3 6 2 4" xfId="16533"/>
    <cellStyle name="40% - Accent1 3 6 2 4 2" xfId="16534"/>
    <cellStyle name="40% - Accent1 3 6 2 5" xfId="16535"/>
    <cellStyle name="40% - Accent1 3 6 2 5 2" xfId="16536"/>
    <cellStyle name="40% - Accent1 3 6 2 6" xfId="16537"/>
    <cellStyle name="40% - Accent1 3 6 3" xfId="16538"/>
    <cellStyle name="40% - Accent1 3 6 3 2" xfId="16539"/>
    <cellStyle name="40% - Accent1 3 6 3 2 2" xfId="16540"/>
    <cellStyle name="40% - Accent1 3 6 3 2 2 2" xfId="16541"/>
    <cellStyle name="40% - Accent1 3 6 3 2 2 2 2" xfId="16542"/>
    <cellStyle name="40% - Accent1 3 6 3 2 2 3" xfId="16543"/>
    <cellStyle name="40% - Accent1 3 6 3 2 3" xfId="16544"/>
    <cellStyle name="40% - Accent1 3 6 3 2 3 2" xfId="16545"/>
    <cellStyle name="40% - Accent1 3 6 3 2 4" xfId="16546"/>
    <cellStyle name="40% - Accent1 3 6 3 3" xfId="16547"/>
    <cellStyle name="40% - Accent1 3 6 3 3 2" xfId="16548"/>
    <cellStyle name="40% - Accent1 3 6 3 3 2 2" xfId="16549"/>
    <cellStyle name="40% - Accent1 3 6 3 3 3" xfId="16550"/>
    <cellStyle name="40% - Accent1 3 6 3 4" xfId="16551"/>
    <cellStyle name="40% - Accent1 3 6 3 4 2" xfId="16552"/>
    <cellStyle name="40% - Accent1 3 6 3 5" xfId="16553"/>
    <cellStyle name="40% - Accent1 3 6 3 5 2" xfId="16554"/>
    <cellStyle name="40% - Accent1 3 6 3 6" xfId="16555"/>
    <cellStyle name="40% - Accent1 3 6 4" xfId="16556"/>
    <cellStyle name="40% - Accent1 3 6 4 2" xfId="16557"/>
    <cellStyle name="40% - Accent1 3 6 4 2 2" xfId="16558"/>
    <cellStyle name="40% - Accent1 3 6 4 2 2 2" xfId="16559"/>
    <cellStyle name="40% - Accent1 3 6 4 2 3" xfId="16560"/>
    <cellStyle name="40% - Accent1 3 6 4 3" xfId="16561"/>
    <cellStyle name="40% - Accent1 3 6 4 3 2" xfId="16562"/>
    <cellStyle name="40% - Accent1 3 6 4 4" xfId="16563"/>
    <cellStyle name="40% - Accent1 3 6 5" xfId="16564"/>
    <cellStyle name="40% - Accent1 3 6 5 2" xfId="16565"/>
    <cellStyle name="40% - Accent1 3 6 5 2 2" xfId="16566"/>
    <cellStyle name="40% - Accent1 3 6 5 3" xfId="16567"/>
    <cellStyle name="40% - Accent1 3 6 6" xfId="16568"/>
    <cellStyle name="40% - Accent1 3 6 6 2" xfId="16569"/>
    <cellStyle name="40% - Accent1 3 6 7" xfId="16570"/>
    <cellStyle name="40% - Accent1 3 6 7 2" xfId="16571"/>
    <cellStyle name="40% - Accent1 3 6 8" xfId="16572"/>
    <cellStyle name="40% - Accent1 3 7" xfId="16573"/>
    <cellStyle name="40% - Accent1 3 7 2" xfId="16574"/>
    <cellStyle name="40% - Accent1 3 7 2 2" xfId="16575"/>
    <cellStyle name="40% - Accent1 3 7 2 2 2" xfId="16576"/>
    <cellStyle name="40% - Accent1 3 7 2 2 2 2" xfId="16577"/>
    <cellStyle name="40% - Accent1 3 7 2 2 3" xfId="16578"/>
    <cellStyle name="40% - Accent1 3 7 2 3" xfId="16579"/>
    <cellStyle name="40% - Accent1 3 7 2 3 2" xfId="16580"/>
    <cellStyle name="40% - Accent1 3 7 2 4" xfId="16581"/>
    <cellStyle name="40% - Accent1 3 7 3" xfId="16582"/>
    <cellStyle name="40% - Accent1 3 7 3 2" xfId="16583"/>
    <cellStyle name="40% - Accent1 3 7 3 2 2" xfId="16584"/>
    <cellStyle name="40% - Accent1 3 7 3 3" xfId="16585"/>
    <cellStyle name="40% - Accent1 3 7 4" xfId="16586"/>
    <cellStyle name="40% - Accent1 3 7 4 2" xfId="16587"/>
    <cellStyle name="40% - Accent1 3 7 5" xfId="16588"/>
    <cellStyle name="40% - Accent1 3 7 5 2" xfId="16589"/>
    <cellStyle name="40% - Accent1 3 7 6" xfId="16590"/>
    <cellStyle name="40% - Accent1 4" xfId="16591"/>
    <cellStyle name="40% - Accent1 4 10" xfId="16592"/>
    <cellStyle name="40% - Accent1 4 10 2" xfId="16593"/>
    <cellStyle name="40% - Accent1 4 11" xfId="16594"/>
    <cellStyle name="40% - Accent1 4 2" xfId="16595"/>
    <cellStyle name="40% - Accent1 4 2 2" xfId="16596"/>
    <cellStyle name="40% - Accent1 4 2 2 2" xfId="16597"/>
    <cellStyle name="40% - Accent1 4 2 2 2 2" xfId="16598"/>
    <cellStyle name="40% - Accent1 4 2 2 2 2 2" xfId="16599"/>
    <cellStyle name="40% - Accent1 4 2 2 2 2 2 2" xfId="16600"/>
    <cellStyle name="40% - Accent1 4 2 2 2 2 3" xfId="16601"/>
    <cellStyle name="40% - Accent1 4 2 2 2 3" xfId="16602"/>
    <cellStyle name="40% - Accent1 4 2 2 2 3 2" xfId="16603"/>
    <cellStyle name="40% - Accent1 4 2 2 2 4" xfId="16604"/>
    <cellStyle name="40% - Accent1 4 2 2 3" xfId="16605"/>
    <cellStyle name="40% - Accent1 4 2 2 3 2" xfId="16606"/>
    <cellStyle name="40% - Accent1 4 2 2 3 2 2" xfId="16607"/>
    <cellStyle name="40% - Accent1 4 2 2 3 3" xfId="16608"/>
    <cellStyle name="40% - Accent1 4 2 2 4" xfId="16609"/>
    <cellStyle name="40% - Accent1 4 2 2 4 2" xfId="16610"/>
    <cellStyle name="40% - Accent1 4 2 2 5" xfId="16611"/>
    <cellStyle name="40% - Accent1 4 2 2 5 2" xfId="16612"/>
    <cellStyle name="40% - Accent1 4 2 2 6" xfId="16613"/>
    <cellStyle name="40% - Accent1 4 2 3" xfId="16614"/>
    <cellStyle name="40% - Accent1 4 2 3 2" xfId="16615"/>
    <cellStyle name="40% - Accent1 4 2 3 2 2" xfId="16616"/>
    <cellStyle name="40% - Accent1 4 2 3 2 2 2" xfId="16617"/>
    <cellStyle name="40% - Accent1 4 2 3 2 2 2 2" xfId="16618"/>
    <cellStyle name="40% - Accent1 4 2 3 2 2 3" xfId="16619"/>
    <cellStyle name="40% - Accent1 4 2 3 2 3" xfId="16620"/>
    <cellStyle name="40% - Accent1 4 2 3 2 3 2" xfId="16621"/>
    <cellStyle name="40% - Accent1 4 2 3 2 4" xfId="16622"/>
    <cellStyle name="40% - Accent1 4 2 3 3" xfId="16623"/>
    <cellStyle name="40% - Accent1 4 2 3 3 2" xfId="16624"/>
    <cellStyle name="40% - Accent1 4 2 3 3 2 2" xfId="16625"/>
    <cellStyle name="40% - Accent1 4 2 3 3 3" xfId="16626"/>
    <cellStyle name="40% - Accent1 4 2 3 4" xfId="16627"/>
    <cellStyle name="40% - Accent1 4 2 3 4 2" xfId="16628"/>
    <cellStyle name="40% - Accent1 4 2 3 5" xfId="16629"/>
    <cellStyle name="40% - Accent1 4 2 3 5 2" xfId="16630"/>
    <cellStyle name="40% - Accent1 4 2 3 6" xfId="16631"/>
    <cellStyle name="40% - Accent1 4 2 4" xfId="16632"/>
    <cellStyle name="40% - Accent1 4 2 4 2" xfId="16633"/>
    <cellStyle name="40% - Accent1 4 2 4 2 2" xfId="16634"/>
    <cellStyle name="40% - Accent1 4 2 4 2 2 2" xfId="16635"/>
    <cellStyle name="40% - Accent1 4 2 4 2 3" xfId="16636"/>
    <cellStyle name="40% - Accent1 4 2 4 3" xfId="16637"/>
    <cellStyle name="40% - Accent1 4 2 4 3 2" xfId="16638"/>
    <cellStyle name="40% - Accent1 4 2 4 4" xfId="16639"/>
    <cellStyle name="40% - Accent1 4 2 5" xfId="16640"/>
    <cellStyle name="40% - Accent1 4 2 5 2" xfId="16641"/>
    <cellStyle name="40% - Accent1 4 2 5 2 2" xfId="16642"/>
    <cellStyle name="40% - Accent1 4 2 5 3" xfId="16643"/>
    <cellStyle name="40% - Accent1 4 2 6" xfId="16644"/>
    <cellStyle name="40% - Accent1 4 2 6 2" xfId="16645"/>
    <cellStyle name="40% - Accent1 4 2 7" xfId="16646"/>
    <cellStyle name="40% - Accent1 4 2 7 2" xfId="16647"/>
    <cellStyle name="40% - Accent1 4 2 8" xfId="16648"/>
    <cellStyle name="40% - Accent1 4 3" xfId="16649"/>
    <cellStyle name="40% - Accent1 4 3 2" xfId="16650"/>
    <cellStyle name="40% - Accent1 4 3 2 2" xfId="16651"/>
    <cellStyle name="40% - Accent1 4 3 2 2 2" xfId="16652"/>
    <cellStyle name="40% - Accent1 4 3 2 2 2 2" xfId="16653"/>
    <cellStyle name="40% - Accent1 4 3 2 2 2 2 2" xfId="16654"/>
    <cellStyle name="40% - Accent1 4 3 2 2 2 3" xfId="16655"/>
    <cellStyle name="40% - Accent1 4 3 2 2 3" xfId="16656"/>
    <cellStyle name="40% - Accent1 4 3 2 2 3 2" xfId="16657"/>
    <cellStyle name="40% - Accent1 4 3 2 2 4" xfId="16658"/>
    <cellStyle name="40% - Accent1 4 3 2 3" xfId="16659"/>
    <cellStyle name="40% - Accent1 4 3 2 3 2" xfId="16660"/>
    <cellStyle name="40% - Accent1 4 3 2 3 2 2" xfId="16661"/>
    <cellStyle name="40% - Accent1 4 3 2 3 3" xfId="16662"/>
    <cellStyle name="40% - Accent1 4 3 2 4" xfId="16663"/>
    <cellStyle name="40% - Accent1 4 3 2 4 2" xfId="16664"/>
    <cellStyle name="40% - Accent1 4 3 2 5" xfId="16665"/>
    <cellStyle name="40% - Accent1 4 3 2 5 2" xfId="16666"/>
    <cellStyle name="40% - Accent1 4 3 2 6" xfId="16667"/>
    <cellStyle name="40% - Accent1 4 3 3" xfId="16668"/>
    <cellStyle name="40% - Accent1 4 3 3 2" xfId="16669"/>
    <cellStyle name="40% - Accent1 4 3 3 2 2" xfId="16670"/>
    <cellStyle name="40% - Accent1 4 3 3 2 2 2" xfId="16671"/>
    <cellStyle name="40% - Accent1 4 3 3 2 2 2 2" xfId="16672"/>
    <cellStyle name="40% - Accent1 4 3 3 2 2 3" xfId="16673"/>
    <cellStyle name="40% - Accent1 4 3 3 2 3" xfId="16674"/>
    <cellStyle name="40% - Accent1 4 3 3 2 3 2" xfId="16675"/>
    <cellStyle name="40% - Accent1 4 3 3 2 4" xfId="16676"/>
    <cellStyle name="40% - Accent1 4 3 3 3" xfId="16677"/>
    <cellStyle name="40% - Accent1 4 3 3 3 2" xfId="16678"/>
    <cellStyle name="40% - Accent1 4 3 3 3 2 2" xfId="16679"/>
    <cellStyle name="40% - Accent1 4 3 3 3 3" xfId="16680"/>
    <cellStyle name="40% - Accent1 4 3 3 4" xfId="16681"/>
    <cellStyle name="40% - Accent1 4 3 3 4 2" xfId="16682"/>
    <cellStyle name="40% - Accent1 4 3 3 5" xfId="16683"/>
    <cellStyle name="40% - Accent1 4 3 3 5 2" xfId="16684"/>
    <cellStyle name="40% - Accent1 4 3 3 6" xfId="16685"/>
    <cellStyle name="40% - Accent1 4 3 4" xfId="16686"/>
    <cellStyle name="40% - Accent1 4 3 4 2" xfId="16687"/>
    <cellStyle name="40% - Accent1 4 3 4 2 2" xfId="16688"/>
    <cellStyle name="40% - Accent1 4 3 4 2 2 2" xfId="16689"/>
    <cellStyle name="40% - Accent1 4 3 4 2 3" xfId="16690"/>
    <cellStyle name="40% - Accent1 4 3 4 3" xfId="16691"/>
    <cellStyle name="40% - Accent1 4 3 4 3 2" xfId="16692"/>
    <cellStyle name="40% - Accent1 4 3 4 4" xfId="16693"/>
    <cellStyle name="40% - Accent1 4 3 5" xfId="16694"/>
    <cellStyle name="40% - Accent1 4 3 5 2" xfId="16695"/>
    <cellStyle name="40% - Accent1 4 3 5 2 2" xfId="16696"/>
    <cellStyle name="40% - Accent1 4 3 5 3" xfId="16697"/>
    <cellStyle name="40% - Accent1 4 3 6" xfId="16698"/>
    <cellStyle name="40% - Accent1 4 3 6 2" xfId="16699"/>
    <cellStyle name="40% - Accent1 4 3 7" xfId="16700"/>
    <cellStyle name="40% - Accent1 4 3 7 2" xfId="16701"/>
    <cellStyle name="40% - Accent1 4 3 8" xfId="16702"/>
    <cellStyle name="40% - Accent1 4 4" xfId="16703"/>
    <cellStyle name="40% - Accent1 4 4 2" xfId="16704"/>
    <cellStyle name="40% - Accent1 4 4 2 2" xfId="16705"/>
    <cellStyle name="40% - Accent1 4 4 2 2 2" xfId="16706"/>
    <cellStyle name="40% - Accent1 4 4 2 2 2 2" xfId="16707"/>
    <cellStyle name="40% - Accent1 4 4 2 2 3" xfId="16708"/>
    <cellStyle name="40% - Accent1 4 4 2 3" xfId="16709"/>
    <cellStyle name="40% - Accent1 4 4 2 3 2" xfId="16710"/>
    <cellStyle name="40% - Accent1 4 4 2 4" xfId="16711"/>
    <cellStyle name="40% - Accent1 4 4 3" xfId="16712"/>
    <cellStyle name="40% - Accent1 4 4 3 2" xfId="16713"/>
    <cellStyle name="40% - Accent1 4 4 3 2 2" xfId="16714"/>
    <cellStyle name="40% - Accent1 4 4 3 3" xfId="16715"/>
    <cellStyle name="40% - Accent1 4 4 4" xfId="16716"/>
    <cellStyle name="40% - Accent1 4 4 4 2" xfId="16717"/>
    <cellStyle name="40% - Accent1 4 4 5" xfId="16718"/>
    <cellStyle name="40% - Accent1 4 4 5 2" xfId="16719"/>
    <cellStyle name="40% - Accent1 4 4 6" xfId="16720"/>
    <cellStyle name="40% - Accent1 4 5" xfId="16721"/>
    <cellStyle name="40% - Accent1 4 5 2" xfId="16722"/>
    <cellStyle name="40% - Accent1 4 5 2 2" xfId="16723"/>
    <cellStyle name="40% - Accent1 4 5 2 2 2" xfId="16724"/>
    <cellStyle name="40% - Accent1 4 5 2 2 2 2" xfId="16725"/>
    <cellStyle name="40% - Accent1 4 5 2 2 3" xfId="16726"/>
    <cellStyle name="40% - Accent1 4 5 2 3" xfId="16727"/>
    <cellStyle name="40% - Accent1 4 5 2 3 2" xfId="16728"/>
    <cellStyle name="40% - Accent1 4 5 2 4" xfId="16729"/>
    <cellStyle name="40% - Accent1 4 5 3" xfId="16730"/>
    <cellStyle name="40% - Accent1 4 5 3 2" xfId="16731"/>
    <cellStyle name="40% - Accent1 4 5 3 2 2" xfId="16732"/>
    <cellStyle name="40% - Accent1 4 5 3 3" xfId="16733"/>
    <cellStyle name="40% - Accent1 4 5 4" xfId="16734"/>
    <cellStyle name="40% - Accent1 4 5 4 2" xfId="16735"/>
    <cellStyle name="40% - Accent1 4 5 5" xfId="16736"/>
    <cellStyle name="40% - Accent1 4 5 5 2" xfId="16737"/>
    <cellStyle name="40% - Accent1 4 5 6" xfId="16738"/>
    <cellStyle name="40% - Accent1 4 6" xfId="16739"/>
    <cellStyle name="40% - Accent1 4 6 2" xfId="16740"/>
    <cellStyle name="40% - Accent1 4 6 2 2" xfId="16741"/>
    <cellStyle name="40% - Accent1 4 6 2 2 2" xfId="16742"/>
    <cellStyle name="40% - Accent1 4 6 2 2 2 2" xfId="16743"/>
    <cellStyle name="40% - Accent1 4 6 2 2 3" xfId="16744"/>
    <cellStyle name="40% - Accent1 4 6 2 3" xfId="16745"/>
    <cellStyle name="40% - Accent1 4 6 2 3 2" xfId="16746"/>
    <cellStyle name="40% - Accent1 4 6 2 4" xfId="16747"/>
    <cellStyle name="40% - Accent1 4 6 3" xfId="16748"/>
    <cellStyle name="40% - Accent1 4 6 3 2" xfId="16749"/>
    <cellStyle name="40% - Accent1 4 6 3 2 2" xfId="16750"/>
    <cellStyle name="40% - Accent1 4 6 3 3" xfId="16751"/>
    <cellStyle name="40% - Accent1 4 6 4" xfId="16752"/>
    <cellStyle name="40% - Accent1 4 6 4 2" xfId="16753"/>
    <cellStyle name="40% - Accent1 4 6 5" xfId="16754"/>
    <cellStyle name="40% - Accent1 4 6 5 2" xfId="16755"/>
    <cellStyle name="40% - Accent1 4 6 6" xfId="16756"/>
    <cellStyle name="40% - Accent1 4 7" xfId="16757"/>
    <cellStyle name="40% - Accent1 4 7 2" xfId="16758"/>
    <cellStyle name="40% - Accent1 4 7 2 2" xfId="16759"/>
    <cellStyle name="40% - Accent1 4 7 2 2 2" xfId="16760"/>
    <cellStyle name="40% - Accent1 4 7 2 3" xfId="16761"/>
    <cellStyle name="40% - Accent1 4 7 3" xfId="16762"/>
    <cellStyle name="40% - Accent1 4 7 3 2" xfId="16763"/>
    <cellStyle name="40% - Accent1 4 7 4" xfId="16764"/>
    <cellStyle name="40% - Accent1 4 8" xfId="16765"/>
    <cellStyle name="40% - Accent1 4 8 2" xfId="16766"/>
    <cellStyle name="40% - Accent1 4 8 2 2" xfId="16767"/>
    <cellStyle name="40% - Accent1 4 8 3" xfId="16768"/>
    <cellStyle name="40% - Accent1 4 9" xfId="16769"/>
    <cellStyle name="40% - Accent1 4 9 2" xfId="16770"/>
    <cellStyle name="40% - Accent1 5" xfId="16771"/>
    <cellStyle name="40% - Accent1 5 10" xfId="16772"/>
    <cellStyle name="40% - Accent1 5 10 2" xfId="16773"/>
    <cellStyle name="40% - Accent1 5 11" xfId="16774"/>
    <cellStyle name="40% - Accent1 5 2" xfId="16775"/>
    <cellStyle name="40% - Accent1 5 2 2" xfId="16776"/>
    <cellStyle name="40% - Accent1 5 2 2 2" xfId="16777"/>
    <cellStyle name="40% - Accent1 5 2 2 2 2" xfId="16778"/>
    <cellStyle name="40% - Accent1 5 2 2 2 2 2" xfId="16779"/>
    <cellStyle name="40% - Accent1 5 2 2 2 2 2 2" xfId="16780"/>
    <cellStyle name="40% - Accent1 5 2 2 2 2 3" xfId="16781"/>
    <cellStyle name="40% - Accent1 5 2 2 2 3" xfId="16782"/>
    <cellStyle name="40% - Accent1 5 2 2 2 3 2" xfId="16783"/>
    <cellStyle name="40% - Accent1 5 2 2 2 4" xfId="16784"/>
    <cellStyle name="40% - Accent1 5 2 2 3" xfId="16785"/>
    <cellStyle name="40% - Accent1 5 2 2 3 2" xfId="16786"/>
    <cellStyle name="40% - Accent1 5 2 2 3 2 2" xfId="16787"/>
    <cellStyle name="40% - Accent1 5 2 2 3 3" xfId="16788"/>
    <cellStyle name="40% - Accent1 5 2 2 4" xfId="16789"/>
    <cellStyle name="40% - Accent1 5 2 2 4 2" xfId="16790"/>
    <cellStyle name="40% - Accent1 5 2 2 5" xfId="16791"/>
    <cellStyle name="40% - Accent1 5 2 2 5 2" xfId="16792"/>
    <cellStyle name="40% - Accent1 5 2 2 6" xfId="16793"/>
    <cellStyle name="40% - Accent1 5 2 3" xfId="16794"/>
    <cellStyle name="40% - Accent1 5 2 3 2" xfId="16795"/>
    <cellStyle name="40% - Accent1 5 2 3 2 2" xfId="16796"/>
    <cellStyle name="40% - Accent1 5 2 3 2 2 2" xfId="16797"/>
    <cellStyle name="40% - Accent1 5 2 3 2 2 2 2" xfId="16798"/>
    <cellStyle name="40% - Accent1 5 2 3 2 2 3" xfId="16799"/>
    <cellStyle name="40% - Accent1 5 2 3 2 3" xfId="16800"/>
    <cellStyle name="40% - Accent1 5 2 3 2 3 2" xfId="16801"/>
    <cellStyle name="40% - Accent1 5 2 3 2 4" xfId="16802"/>
    <cellStyle name="40% - Accent1 5 2 3 3" xfId="16803"/>
    <cellStyle name="40% - Accent1 5 2 3 3 2" xfId="16804"/>
    <cellStyle name="40% - Accent1 5 2 3 3 2 2" xfId="16805"/>
    <cellStyle name="40% - Accent1 5 2 3 3 3" xfId="16806"/>
    <cellStyle name="40% - Accent1 5 2 3 4" xfId="16807"/>
    <cellStyle name="40% - Accent1 5 2 3 4 2" xfId="16808"/>
    <cellStyle name="40% - Accent1 5 2 3 5" xfId="16809"/>
    <cellStyle name="40% - Accent1 5 2 3 5 2" xfId="16810"/>
    <cellStyle name="40% - Accent1 5 2 3 6" xfId="16811"/>
    <cellStyle name="40% - Accent1 5 2 4" xfId="16812"/>
    <cellStyle name="40% - Accent1 5 2 4 2" xfId="16813"/>
    <cellStyle name="40% - Accent1 5 2 4 2 2" xfId="16814"/>
    <cellStyle name="40% - Accent1 5 2 4 2 2 2" xfId="16815"/>
    <cellStyle name="40% - Accent1 5 2 4 2 3" xfId="16816"/>
    <cellStyle name="40% - Accent1 5 2 4 3" xfId="16817"/>
    <cellStyle name="40% - Accent1 5 2 4 3 2" xfId="16818"/>
    <cellStyle name="40% - Accent1 5 2 4 4" xfId="16819"/>
    <cellStyle name="40% - Accent1 5 2 5" xfId="16820"/>
    <cellStyle name="40% - Accent1 5 2 5 2" xfId="16821"/>
    <cellStyle name="40% - Accent1 5 2 5 2 2" xfId="16822"/>
    <cellStyle name="40% - Accent1 5 2 5 3" xfId="16823"/>
    <cellStyle name="40% - Accent1 5 2 6" xfId="16824"/>
    <cellStyle name="40% - Accent1 5 2 6 2" xfId="16825"/>
    <cellStyle name="40% - Accent1 5 2 7" xfId="16826"/>
    <cellStyle name="40% - Accent1 5 2 7 2" xfId="16827"/>
    <cellStyle name="40% - Accent1 5 2 8" xfId="16828"/>
    <cellStyle name="40% - Accent1 5 3" xfId="16829"/>
    <cellStyle name="40% - Accent1 5 3 2" xfId="16830"/>
    <cellStyle name="40% - Accent1 5 3 2 2" xfId="16831"/>
    <cellStyle name="40% - Accent1 5 3 2 2 2" xfId="16832"/>
    <cellStyle name="40% - Accent1 5 3 2 2 2 2" xfId="16833"/>
    <cellStyle name="40% - Accent1 5 3 2 2 2 2 2" xfId="16834"/>
    <cellStyle name="40% - Accent1 5 3 2 2 2 3" xfId="16835"/>
    <cellStyle name="40% - Accent1 5 3 2 2 3" xfId="16836"/>
    <cellStyle name="40% - Accent1 5 3 2 2 3 2" xfId="16837"/>
    <cellStyle name="40% - Accent1 5 3 2 2 4" xfId="16838"/>
    <cellStyle name="40% - Accent1 5 3 2 3" xfId="16839"/>
    <cellStyle name="40% - Accent1 5 3 2 3 2" xfId="16840"/>
    <cellStyle name="40% - Accent1 5 3 2 3 2 2" xfId="16841"/>
    <cellStyle name="40% - Accent1 5 3 2 3 3" xfId="16842"/>
    <cellStyle name="40% - Accent1 5 3 2 4" xfId="16843"/>
    <cellStyle name="40% - Accent1 5 3 2 4 2" xfId="16844"/>
    <cellStyle name="40% - Accent1 5 3 2 5" xfId="16845"/>
    <cellStyle name="40% - Accent1 5 3 2 5 2" xfId="16846"/>
    <cellStyle name="40% - Accent1 5 3 2 6" xfId="16847"/>
    <cellStyle name="40% - Accent1 5 3 3" xfId="16848"/>
    <cellStyle name="40% - Accent1 5 3 3 2" xfId="16849"/>
    <cellStyle name="40% - Accent1 5 3 3 2 2" xfId="16850"/>
    <cellStyle name="40% - Accent1 5 3 3 2 2 2" xfId="16851"/>
    <cellStyle name="40% - Accent1 5 3 3 2 2 2 2" xfId="16852"/>
    <cellStyle name="40% - Accent1 5 3 3 2 2 3" xfId="16853"/>
    <cellStyle name="40% - Accent1 5 3 3 2 3" xfId="16854"/>
    <cellStyle name="40% - Accent1 5 3 3 2 3 2" xfId="16855"/>
    <cellStyle name="40% - Accent1 5 3 3 2 4" xfId="16856"/>
    <cellStyle name="40% - Accent1 5 3 3 3" xfId="16857"/>
    <cellStyle name="40% - Accent1 5 3 3 3 2" xfId="16858"/>
    <cellStyle name="40% - Accent1 5 3 3 3 2 2" xfId="16859"/>
    <cellStyle name="40% - Accent1 5 3 3 3 3" xfId="16860"/>
    <cellStyle name="40% - Accent1 5 3 3 4" xfId="16861"/>
    <cellStyle name="40% - Accent1 5 3 3 4 2" xfId="16862"/>
    <cellStyle name="40% - Accent1 5 3 3 5" xfId="16863"/>
    <cellStyle name="40% - Accent1 5 3 3 5 2" xfId="16864"/>
    <cellStyle name="40% - Accent1 5 3 3 6" xfId="16865"/>
    <cellStyle name="40% - Accent1 5 3 4" xfId="16866"/>
    <cellStyle name="40% - Accent1 5 3 4 2" xfId="16867"/>
    <cellStyle name="40% - Accent1 5 3 4 2 2" xfId="16868"/>
    <cellStyle name="40% - Accent1 5 3 4 2 2 2" xfId="16869"/>
    <cellStyle name="40% - Accent1 5 3 4 2 3" xfId="16870"/>
    <cellStyle name="40% - Accent1 5 3 4 3" xfId="16871"/>
    <cellStyle name="40% - Accent1 5 3 4 3 2" xfId="16872"/>
    <cellStyle name="40% - Accent1 5 3 4 4" xfId="16873"/>
    <cellStyle name="40% - Accent1 5 3 5" xfId="16874"/>
    <cellStyle name="40% - Accent1 5 3 5 2" xfId="16875"/>
    <cellStyle name="40% - Accent1 5 3 5 2 2" xfId="16876"/>
    <cellStyle name="40% - Accent1 5 3 5 3" xfId="16877"/>
    <cellStyle name="40% - Accent1 5 3 6" xfId="16878"/>
    <cellStyle name="40% - Accent1 5 3 6 2" xfId="16879"/>
    <cellStyle name="40% - Accent1 5 3 7" xfId="16880"/>
    <cellStyle name="40% - Accent1 5 3 7 2" xfId="16881"/>
    <cellStyle name="40% - Accent1 5 3 8" xfId="16882"/>
    <cellStyle name="40% - Accent1 5 4" xfId="16883"/>
    <cellStyle name="40% - Accent1 5 4 2" xfId="16884"/>
    <cellStyle name="40% - Accent1 5 4 2 2" xfId="16885"/>
    <cellStyle name="40% - Accent1 5 4 2 2 2" xfId="16886"/>
    <cellStyle name="40% - Accent1 5 4 2 2 2 2" xfId="16887"/>
    <cellStyle name="40% - Accent1 5 4 2 2 3" xfId="16888"/>
    <cellStyle name="40% - Accent1 5 4 2 3" xfId="16889"/>
    <cellStyle name="40% - Accent1 5 4 2 3 2" xfId="16890"/>
    <cellStyle name="40% - Accent1 5 4 2 4" xfId="16891"/>
    <cellStyle name="40% - Accent1 5 4 3" xfId="16892"/>
    <cellStyle name="40% - Accent1 5 4 3 2" xfId="16893"/>
    <cellStyle name="40% - Accent1 5 4 3 2 2" xfId="16894"/>
    <cellStyle name="40% - Accent1 5 4 3 3" xfId="16895"/>
    <cellStyle name="40% - Accent1 5 4 4" xfId="16896"/>
    <cellStyle name="40% - Accent1 5 4 4 2" xfId="16897"/>
    <cellStyle name="40% - Accent1 5 4 5" xfId="16898"/>
    <cellStyle name="40% - Accent1 5 4 5 2" xfId="16899"/>
    <cellStyle name="40% - Accent1 5 4 6" xfId="16900"/>
    <cellStyle name="40% - Accent1 5 5" xfId="16901"/>
    <cellStyle name="40% - Accent1 5 5 2" xfId="16902"/>
    <cellStyle name="40% - Accent1 5 5 2 2" xfId="16903"/>
    <cellStyle name="40% - Accent1 5 5 2 2 2" xfId="16904"/>
    <cellStyle name="40% - Accent1 5 5 2 2 2 2" xfId="16905"/>
    <cellStyle name="40% - Accent1 5 5 2 2 3" xfId="16906"/>
    <cellStyle name="40% - Accent1 5 5 2 3" xfId="16907"/>
    <cellStyle name="40% - Accent1 5 5 2 3 2" xfId="16908"/>
    <cellStyle name="40% - Accent1 5 5 2 4" xfId="16909"/>
    <cellStyle name="40% - Accent1 5 5 3" xfId="16910"/>
    <cellStyle name="40% - Accent1 5 5 3 2" xfId="16911"/>
    <cellStyle name="40% - Accent1 5 5 3 2 2" xfId="16912"/>
    <cellStyle name="40% - Accent1 5 5 3 3" xfId="16913"/>
    <cellStyle name="40% - Accent1 5 5 4" xfId="16914"/>
    <cellStyle name="40% - Accent1 5 5 4 2" xfId="16915"/>
    <cellStyle name="40% - Accent1 5 5 5" xfId="16916"/>
    <cellStyle name="40% - Accent1 5 5 5 2" xfId="16917"/>
    <cellStyle name="40% - Accent1 5 5 6" xfId="16918"/>
    <cellStyle name="40% - Accent1 5 6" xfId="16919"/>
    <cellStyle name="40% - Accent1 5 6 2" xfId="16920"/>
    <cellStyle name="40% - Accent1 5 6 2 2" xfId="16921"/>
    <cellStyle name="40% - Accent1 5 6 2 2 2" xfId="16922"/>
    <cellStyle name="40% - Accent1 5 6 2 2 2 2" xfId="16923"/>
    <cellStyle name="40% - Accent1 5 6 2 2 3" xfId="16924"/>
    <cellStyle name="40% - Accent1 5 6 2 3" xfId="16925"/>
    <cellStyle name="40% - Accent1 5 6 2 3 2" xfId="16926"/>
    <cellStyle name="40% - Accent1 5 6 2 4" xfId="16927"/>
    <cellStyle name="40% - Accent1 5 6 3" xfId="16928"/>
    <cellStyle name="40% - Accent1 5 6 3 2" xfId="16929"/>
    <cellStyle name="40% - Accent1 5 6 3 2 2" xfId="16930"/>
    <cellStyle name="40% - Accent1 5 6 3 3" xfId="16931"/>
    <cellStyle name="40% - Accent1 5 6 4" xfId="16932"/>
    <cellStyle name="40% - Accent1 5 6 4 2" xfId="16933"/>
    <cellStyle name="40% - Accent1 5 6 5" xfId="16934"/>
    <cellStyle name="40% - Accent1 5 6 5 2" xfId="16935"/>
    <cellStyle name="40% - Accent1 5 6 6" xfId="16936"/>
    <cellStyle name="40% - Accent1 5 7" xfId="16937"/>
    <cellStyle name="40% - Accent1 5 7 2" xfId="16938"/>
    <cellStyle name="40% - Accent1 5 7 2 2" xfId="16939"/>
    <cellStyle name="40% - Accent1 5 7 2 2 2" xfId="16940"/>
    <cellStyle name="40% - Accent1 5 7 2 3" xfId="16941"/>
    <cellStyle name="40% - Accent1 5 7 3" xfId="16942"/>
    <cellStyle name="40% - Accent1 5 7 3 2" xfId="16943"/>
    <cellStyle name="40% - Accent1 5 7 4" xfId="16944"/>
    <cellStyle name="40% - Accent1 5 8" xfId="16945"/>
    <cellStyle name="40% - Accent1 5 8 2" xfId="16946"/>
    <cellStyle name="40% - Accent1 5 8 2 2" xfId="16947"/>
    <cellStyle name="40% - Accent1 5 8 3" xfId="16948"/>
    <cellStyle name="40% - Accent1 5 9" xfId="16949"/>
    <cellStyle name="40% - Accent1 5 9 2" xfId="16950"/>
    <cellStyle name="40% - Accent1 6" xfId="16951"/>
    <cellStyle name="40% - Accent1 6 10" xfId="16952"/>
    <cellStyle name="40% - Accent1 6 10 2" xfId="16953"/>
    <cellStyle name="40% - Accent1 6 11" xfId="16954"/>
    <cellStyle name="40% - Accent1 6 2" xfId="16955"/>
    <cellStyle name="40% - Accent1 6 2 2" xfId="16956"/>
    <cellStyle name="40% - Accent1 6 2 2 2" xfId="16957"/>
    <cellStyle name="40% - Accent1 6 2 2 2 2" xfId="16958"/>
    <cellStyle name="40% - Accent1 6 2 2 2 2 2" xfId="16959"/>
    <cellStyle name="40% - Accent1 6 2 2 2 2 2 2" xfId="16960"/>
    <cellStyle name="40% - Accent1 6 2 2 2 2 3" xfId="16961"/>
    <cellStyle name="40% - Accent1 6 2 2 2 3" xfId="16962"/>
    <cellStyle name="40% - Accent1 6 2 2 2 3 2" xfId="16963"/>
    <cellStyle name="40% - Accent1 6 2 2 2 4" xfId="16964"/>
    <cellStyle name="40% - Accent1 6 2 2 3" xfId="16965"/>
    <cellStyle name="40% - Accent1 6 2 2 3 2" xfId="16966"/>
    <cellStyle name="40% - Accent1 6 2 2 3 2 2" xfId="16967"/>
    <cellStyle name="40% - Accent1 6 2 2 3 3" xfId="16968"/>
    <cellStyle name="40% - Accent1 6 2 2 4" xfId="16969"/>
    <cellStyle name="40% - Accent1 6 2 2 4 2" xfId="16970"/>
    <cellStyle name="40% - Accent1 6 2 2 5" xfId="16971"/>
    <cellStyle name="40% - Accent1 6 2 2 5 2" xfId="16972"/>
    <cellStyle name="40% - Accent1 6 2 2 6" xfId="16973"/>
    <cellStyle name="40% - Accent1 6 2 3" xfId="16974"/>
    <cellStyle name="40% - Accent1 6 2 3 2" xfId="16975"/>
    <cellStyle name="40% - Accent1 6 2 3 2 2" xfId="16976"/>
    <cellStyle name="40% - Accent1 6 2 3 2 2 2" xfId="16977"/>
    <cellStyle name="40% - Accent1 6 2 3 2 2 2 2" xfId="16978"/>
    <cellStyle name="40% - Accent1 6 2 3 2 2 3" xfId="16979"/>
    <cellStyle name="40% - Accent1 6 2 3 2 3" xfId="16980"/>
    <cellStyle name="40% - Accent1 6 2 3 2 3 2" xfId="16981"/>
    <cellStyle name="40% - Accent1 6 2 3 2 4" xfId="16982"/>
    <cellStyle name="40% - Accent1 6 2 3 3" xfId="16983"/>
    <cellStyle name="40% - Accent1 6 2 3 3 2" xfId="16984"/>
    <cellStyle name="40% - Accent1 6 2 3 3 2 2" xfId="16985"/>
    <cellStyle name="40% - Accent1 6 2 3 3 3" xfId="16986"/>
    <cellStyle name="40% - Accent1 6 2 3 4" xfId="16987"/>
    <cellStyle name="40% - Accent1 6 2 3 4 2" xfId="16988"/>
    <cellStyle name="40% - Accent1 6 2 3 5" xfId="16989"/>
    <cellStyle name="40% - Accent1 6 2 3 5 2" xfId="16990"/>
    <cellStyle name="40% - Accent1 6 2 3 6" xfId="16991"/>
    <cellStyle name="40% - Accent1 6 2 4" xfId="16992"/>
    <cellStyle name="40% - Accent1 6 2 4 2" xfId="16993"/>
    <cellStyle name="40% - Accent1 6 2 4 2 2" xfId="16994"/>
    <cellStyle name="40% - Accent1 6 2 4 2 2 2" xfId="16995"/>
    <cellStyle name="40% - Accent1 6 2 4 2 3" xfId="16996"/>
    <cellStyle name="40% - Accent1 6 2 4 3" xfId="16997"/>
    <cellStyle name="40% - Accent1 6 2 4 3 2" xfId="16998"/>
    <cellStyle name="40% - Accent1 6 2 4 4" xfId="16999"/>
    <cellStyle name="40% - Accent1 6 2 5" xfId="17000"/>
    <cellStyle name="40% - Accent1 6 2 5 2" xfId="17001"/>
    <cellStyle name="40% - Accent1 6 2 5 2 2" xfId="17002"/>
    <cellStyle name="40% - Accent1 6 2 5 3" xfId="17003"/>
    <cellStyle name="40% - Accent1 6 2 6" xfId="17004"/>
    <cellStyle name="40% - Accent1 6 2 6 2" xfId="17005"/>
    <cellStyle name="40% - Accent1 6 2 7" xfId="17006"/>
    <cellStyle name="40% - Accent1 6 2 7 2" xfId="17007"/>
    <cellStyle name="40% - Accent1 6 2 8" xfId="17008"/>
    <cellStyle name="40% - Accent1 6 3" xfId="17009"/>
    <cellStyle name="40% - Accent1 6 3 2" xfId="17010"/>
    <cellStyle name="40% - Accent1 6 3 2 2" xfId="17011"/>
    <cellStyle name="40% - Accent1 6 3 2 2 2" xfId="17012"/>
    <cellStyle name="40% - Accent1 6 3 2 2 2 2" xfId="17013"/>
    <cellStyle name="40% - Accent1 6 3 2 2 2 2 2" xfId="17014"/>
    <cellStyle name="40% - Accent1 6 3 2 2 2 3" xfId="17015"/>
    <cellStyle name="40% - Accent1 6 3 2 2 3" xfId="17016"/>
    <cellStyle name="40% - Accent1 6 3 2 2 3 2" xfId="17017"/>
    <cellStyle name="40% - Accent1 6 3 2 2 4" xfId="17018"/>
    <cellStyle name="40% - Accent1 6 3 2 3" xfId="17019"/>
    <cellStyle name="40% - Accent1 6 3 2 3 2" xfId="17020"/>
    <cellStyle name="40% - Accent1 6 3 2 3 2 2" xfId="17021"/>
    <cellStyle name="40% - Accent1 6 3 2 3 3" xfId="17022"/>
    <cellStyle name="40% - Accent1 6 3 2 4" xfId="17023"/>
    <cellStyle name="40% - Accent1 6 3 2 4 2" xfId="17024"/>
    <cellStyle name="40% - Accent1 6 3 2 5" xfId="17025"/>
    <cellStyle name="40% - Accent1 6 3 2 5 2" xfId="17026"/>
    <cellStyle name="40% - Accent1 6 3 2 6" xfId="17027"/>
    <cellStyle name="40% - Accent1 6 3 3" xfId="17028"/>
    <cellStyle name="40% - Accent1 6 3 3 2" xfId="17029"/>
    <cellStyle name="40% - Accent1 6 3 3 2 2" xfId="17030"/>
    <cellStyle name="40% - Accent1 6 3 3 2 2 2" xfId="17031"/>
    <cellStyle name="40% - Accent1 6 3 3 2 2 2 2" xfId="17032"/>
    <cellStyle name="40% - Accent1 6 3 3 2 2 3" xfId="17033"/>
    <cellStyle name="40% - Accent1 6 3 3 2 3" xfId="17034"/>
    <cellStyle name="40% - Accent1 6 3 3 2 3 2" xfId="17035"/>
    <cellStyle name="40% - Accent1 6 3 3 2 4" xfId="17036"/>
    <cellStyle name="40% - Accent1 6 3 3 3" xfId="17037"/>
    <cellStyle name="40% - Accent1 6 3 3 3 2" xfId="17038"/>
    <cellStyle name="40% - Accent1 6 3 3 3 2 2" xfId="17039"/>
    <cellStyle name="40% - Accent1 6 3 3 3 3" xfId="17040"/>
    <cellStyle name="40% - Accent1 6 3 3 4" xfId="17041"/>
    <cellStyle name="40% - Accent1 6 3 3 4 2" xfId="17042"/>
    <cellStyle name="40% - Accent1 6 3 3 5" xfId="17043"/>
    <cellStyle name="40% - Accent1 6 3 3 5 2" xfId="17044"/>
    <cellStyle name="40% - Accent1 6 3 3 6" xfId="17045"/>
    <cellStyle name="40% - Accent1 6 3 4" xfId="17046"/>
    <cellStyle name="40% - Accent1 6 3 4 2" xfId="17047"/>
    <cellStyle name="40% - Accent1 6 3 4 2 2" xfId="17048"/>
    <cellStyle name="40% - Accent1 6 3 4 2 2 2" xfId="17049"/>
    <cellStyle name="40% - Accent1 6 3 4 2 3" xfId="17050"/>
    <cellStyle name="40% - Accent1 6 3 4 3" xfId="17051"/>
    <cellStyle name="40% - Accent1 6 3 4 3 2" xfId="17052"/>
    <cellStyle name="40% - Accent1 6 3 4 4" xfId="17053"/>
    <cellStyle name="40% - Accent1 6 3 5" xfId="17054"/>
    <cellStyle name="40% - Accent1 6 3 5 2" xfId="17055"/>
    <cellStyle name="40% - Accent1 6 3 5 2 2" xfId="17056"/>
    <cellStyle name="40% - Accent1 6 3 5 3" xfId="17057"/>
    <cellStyle name="40% - Accent1 6 3 6" xfId="17058"/>
    <cellStyle name="40% - Accent1 6 3 6 2" xfId="17059"/>
    <cellStyle name="40% - Accent1 6 3 7" xfId="17060"/>
    <cellStyle name="40% - Accent1 6 3 7 2" xfId="17061"/>
    <cellStyle name="40% - Accent1 6 3 8" xfId="17062"/>
    <cellStyle name="40% - Accent1 6 4" xfId="17063"/>
    <cellStyle name="40% - Accent1 6 4 2" xfId="17064"/>
    <cellStyle name="40% - Accent1 6 4 2 2" xfId="17065"/>
    <cellStyle name="40% - Accent1 6 4 2 2 2" xfId="17066"/>
    <cellStyle name="40% - Accent1 6 4 2 2 2 2" xfId="17067"/>
    <cellStyle name="40% - Accent1 6 4 2 2 3" xfId="17068"/>
    <cellStyle name="40% - Accent1 6 4 2 3" xfId="17069"/>
    <cellStyle name="40% - Accent1 6 4 2 3 2" xfId="17070"/>
    <cellStyle name="40% - Accent1 6 4 2 4" xfId="17071"/>
    <cellStyle name="40% - Accent1 6 4 3" xfId="17072"/>
    <cellStyle name="40% - Accent1 6 4 3 2" xfId="17073"/>
    <cellStyle name="40% - Accent1 6 4 3 2 2" xfId="17074"/>
    <cellStyle name="40% - Accent1 6 4 3 3" xfId="17075"/>
    <cellStyle name="40% - Accent1 6 4 4" xfId="17076"/>
    <cellStyle name="40% - Accent1 6 4 4 2" xfId="17077"/>
    <cellStyle name="40% - Accent1 6 4 5" xfId="17078"/>
    <cellStyle name="40% - Accent1 6 4 5 2" xfId="17079"/>
    <cellStyle name="40% - Accent1 6 4 6" xfId="17080"/>
    <cellStyle name="40% - Accent1 6 5" xfId="17081"/>
    <cellStyle name="40% - Accent1 6 5 2" xfId="17082"/>
    <cellStyle name="40% - Accent1 6 5 2 2" xfId="17083"/>
    <cellStyle name="40% - Accent1 6 5 2 2 2" xfId="17084"/>
    <cellStyle name="40% - Accent1 6 5 2 2 2 2" xfId="17085"/>
    <cellStyle name="40% - Accent1 6 5 2 2 3" xfId="17086"/>
    <cellStyle name="40% - Accent1 6 5 2 3" xfId="17087"/>
    <cellStyle name="40% - Accent1 6 5 2 3 2" xfId="17088"/>
    <cellStyle name="40% - Accent1 6 5 2 4" xfId="17089"/>
    <cellStyle name="40% - Accent1 6 5 3" xfId="17090"/>
    <cellStyle name="40% - Accent1 6 5 3 2" xfId="17091"/>
    <cellStyle name="40% - Accent1 6 5 3 2 2" xfId="17092"/>
    <cellStyle name="40% - Accent1 6 5 3 3" xfId="17093"/>
    <cellStyle name="40% - Accent1 6 5 4" xfId="17094"/>
    <cellStyle name="40% - Accent1 6 5 4 2" xfId="17095"/>
    <cellStyle name="40% - Accent1 6 5 5" xfId="17096"/>
    <cellStyle name="40% - Accent1 6 5 5 2" xfId="17097"/>
    <cellStyle name="40% - Accent1 6 5 6" xfId="17098"/>
    <cellStyle name="40% - Accent1 6 6" xfId="17099"/>
    <cellStyle name="40% - Accent1 6 6 2" xfId="17100"/>
    <cellStyle name="40% - Accent1 6 6 2 2" xfId="17101"/>
    <cellStyle name="40% - Accent1 6 6 2 2 2" xfId="17102"/>
    <cellStyle name="40% - Accent1 6 6 2 2 2 2" xfId="17103"/>
    <cellStyle name="40% - Accent1 6 6 2 2 3" xfId="17104"/>
    <cellStyle name="40% - Accent1 6 6 2 3" xfId="17105"/>
    <cellStyle name="40% - Accent1 6 6 2 3 2" xfId="17106"/>
    <cellStyle name="40% - Accent1 6 6 2 4" xfId="17107"/>
    <cellStyle name="40% - Accent1 6 6 3" xfId="17108"/>
    <cellStyle name="40% - Accent1 6 6 3 2" xfId="17109"/>
    <cellStyle name="40% - Accent1 6 6 3 2 2" xfId="17110"/>
    <cellStyle name="40% - Accent1 6 6 3 3" xfId="17111"/>
    <cellStyle name="40% - Accent1 6 6 4" xfId="17112"/>
    <cellStyle name="40% - Accent1 6 6 4 2" xfId="17113"/>
    <cellStyle name="40% - Accent1 6 6 5" xfId="17114"/>
    <cellStyle name="40% - Accent1 6 6 5 2" xfId="17115"/>
    <cellStyle name="40% - Accent1 6 6 6" xfId="17116"/>
    <cellStyle name="40% - Accent1 6 7" xfId="17117"/>
    <cellStyle name="40% - Accent1 6 7 2" xfId="17118"/>
    <cellStyle name="40% - Accent1 6 7 2 2" xfId="17119"/>
    <cellStyle name="40% - Accent1 6 7 2 2 2" xfId="17120"/>
    <cellStyle name="40% - Accent1 6 7 2 3" xfId="17121"/>
    <cellStyle name="40% - Accent1 6 7 3" xfId="17122"/>
    <cellStyle name="40% - Accent1 6 7 3 2" xfId="17123"/>
    <cellStyle name="40% - Accent1 6 7 4" xfId="17124"/>
    <cellStyle name="40% - Accent1 6 8" xfId="17125"/>
    <cellStyle name="40% - Accent1 6 8 2" xfId="17126"/>
    <cellStyle name="40% - Accent1 6 8 2 2" xfId="17127"/>
    <cellStyle name="40% - Accent1 6 8 3" xfId="17128"/>
    <cellStyle name="40% - Accent1 6 9" xfId="17129"/>
    <cellStyle name="40% - Accent1 6 9 2" xfId="17130"/>
    <cellStyle name="40% - Accent1 7" xfId="17131"/>
    <cellStyle name="40% - Accent1 7 2" xfId="17132"/>
    <cellStyle name="40% - Accent1 7 2 2" xfId="17133"/>
    <cellStyle name="40% - Accent1 7 2 2 2" xfId="17134"/>
    <cellStyle name="40% - Accent1 7 2 2 2 2" xfId="17135"/>
    <cellStyle name="40% - Accent1 7 2 2 2 2 2" xfId="17136"/>
    <cellStyle name="40% - Accent1 7 2 2 2 3" xfId="17137"/>
    <cellStyle name="40% - Accent1 7 2 2 3" xfId="17138"/>
    <cellStyle name="40% - Accent1 7 2 2 3 2" xfId="17139"/>
    <cellStyle name="40% - Accent1 7 2 2 4" xfId="17140"/>
    <cellStyle name="40% - Accent1 7 2 3" xfId="17141"/>
    <cellStyle name="40% - Accent1 7 2 3 2" xfId="17142"/>
    <cellStyle name="40% - Accent1 7 2 3 2 2" xfId="17143"/>
    <cellStyle name="40% - Accent1 7 2 3 3" xfId="17144"/>
    <cellStyle name="40% - Accent1 7 2 4" xfId="17145"/>
    <cellStyle name="40% - Accent1 7 2 4 2" xfId="17146"/>
    <cellStyle name="40% - Accent1 7 2 5" xfId="17147"/>
    <cellStyle name="40% - Accent1 7 2 5 2" xfId="17148"/>
    <cellStyle name="40% - Accent1 7 2 6" xfId="17149"/>
    <cellStyle name="40% - Accent1 7 3" xfId="17150"/>
    <cellStyle name="40% - Accent1 7 3 2" xfId="17151"/>
    <cellStyle name="40% - Accent1 7 3 2 2" xfId="17152"/>
    <cellStyle name="40% - Accent1 7 3 2 2 2" xfId="17153"/>
    <cellStyle name="40% - Accent1 7 3 2 2 2 2" xfId="17154"/>
    <cellStyle name="40% - Accent1 7 3 2 2 3" xfId="17155"/>
    <cellStyle name="40% - Accent1 7 3 2 3" xfId="17156"/>
    <cellStyle name="40% - Accent1 7 3 2 3 2" xfId="17157"/>
    <cellStyle name="40% - Accent1 7 3 2 4" xfId="17158"/>
    <cellStyle name="40% - Accent1 7 3 3" xfId="17159"/>
    <cellStyle name="40% - Accent1 7 3 3 2" xfId="17160"/>
    <cellStyle name="40% - Accent1 7 3 3 2 2" xfId="17161"/>
    <cellStyle name="40% - Accent1 7 3 3 3" xfId="17162"/>
    <cellStyle name="40% - Accent1 7 3 4" xfId="17163"/>
    <cellStyle name="40% - Accent1 7 3 4 2" xfId="17164"/>
    <cellStyle name="40% - Accent1 7 3 5" xfId="17165"/>
    <cellStyle name="40% - Accent1 7 3 5 2" xfId="17166"/>
    <cellStyle name="40% - Accent1 7 3 6" xfId="17167"/>
    <cellStyle name="40% - Accent1 7 4" xfId="17168"/>
    <cellStyle name="40% - Accent1 7 4 2" xfId="17169"/>
    <cellStyle name="40% - Accent1 7 4 2 2" xfId="17170"/>
    <cellStyle name="40% - Accent1 7 4 2 2 2" xfId="17171"/>
    <cellStyle name="40% - Accent1 7 4 2 3" xfId="17172"/>
    <cellStyle name="40% - Accent1 7 4 3" xfId="17173"/>
    <cellStyle name="40% - Accent1 7 4 3 2" xfId="17174"/>
    <cellStyle name="40% - Accent1 7 4 4" xfId="17175"/>
    <cellStyle name="40% - Accent1 7 5" xfId="17176"/>
    <cellStyle name="40% - Accent1 7 5 2" xfId="17177"/>
    <cellStyle name="40% - Accent1 7 5 2 2" xfId="17178"/>
    <cellStyle name="40% - Accent1 7 5 3" xfId="17179"/>
    <cellStyle name="40% - Accent1 7 6" xfId="17180"/>
    <cellStyle name="40% - Accent1 7 6 2" xfId="17181"/>
    <cellStyle name="40% - Accent1 7 7" xfId="17182"/>
    <cellStyle name="40% - Accent1 7 7 2" xfId="17183"/>
    <cellStyle name="40% - Accent1 7 8" xfId="17184"/>
    <cellStyle name="40% - Accent1 8" xfId="17185"/>
    <cellStyle name="40% - Accent1 8 2" xfId="17186"/>
    <cellStyle name="40% - Accent1 8 2 2" xfId="17187"/>
    <cellStyle name="40% - Accent1 8 2 2 2" xfId="17188"/>
    <cellStyle name="40% - Accent1 8 2 2 2 2" xfId="17189"/>
    <cellStyle name="40% - Accent1 8 2 2 2 2 2" xfId="17190"/>
    <cellStyle name="40% - Accent1 8 2 2 2 3" xfId="17191"/>
    <cellStyle name="40% - Accent1 8 2 2 3" xfId="17192"/>
    <cellStyle name="40% - Accent1 8 2 2 3 2" xfId="17193"/>
    <cellStyle name="40% - Accent1 8 2 2 4" xfId="17194"/>
    <cellStyle name="40% - Accent1 8 2 3" xfId="17195"/>
    <cellStyle name="40% - Accent1 8 2 3 2" xfId="17196"/>
    <cellStyle name="40% - Accent1 8 2 3 2 2" xfId="17197"/>
    <cellStyle name="40% - Accent1 8 2 3 3" xfId="17198"/>
    <cellStyle name="40% - Accent1 8 2 4" xfId="17199"/>
    <cellStyle name="40% - Accent1 8 2 4 2" xfId="17200"/>
    <cellStyle name="40% - Accent1 8 2 5" xfId="17201"/>
    <cellStyle name="40% - Accent1 8 2 5 2" xfId="17202"/>
    <cellStyle name="40% - Accent1 8 2 6" xfId="17203"/>
    <cellStyle name="40% - Accent1 8 3" xfId="17204"/>
    <cellStyle name="40% - Accent1 8 3 2" xfId="17205"/>
    <cellStyle name="40% - Accent1 8 3 2 2" xfId="17206"/>
    <cellStyle name="40% - Accent1 8 3 2 2 2" xfId="17207"/>
    <cellStyle name="40% - Accent1 8 3 2 2 2 2" xfId="17208"/>
    <cellStyle name="40% - Accent1 8 3 2 2 3" xfId="17209"/>
    <cellStyle name="40% - Accent1 8 3 2 3" xfId="17210"/>
    <cellStyle name="40% - Accent1 8 3 2 3 2" xfId="17211"/>
    <cellStyle name="40% - Accent1 8 3 2 4" xfId="17212"/>
    <cellStyle name="40% - Accent1 8 3 3" xfId="17213"/>
    <cellStyle name="40% - Accent1 8 3 3 2" xfId="17214"/>
    <cellStyle name="40% - Accent1 8 3 3 2 2" xfId="17215"/>
    <cellStyle name="40% - Accent1 8 3 3 3" xfId="17216"/>
    <cellStyle name="40% - Accent1 8 3 4" xfId="17217"/>
    <cellStyle name="40% - Accent1 8 3 4 2" xfId="17218"/>
    <cellStyle name="40% - Accent1 8 3 5" xfId="17219"/>
    <cellStyle name="40% - Accent1 8 3 5 2" xfId="17220"/>
    <cellStyle name="40% - Accent1 8 3 6" xfId="17221"/>
    <cellStyle name="40% - Accent1 8 4" xfId="17222"/>
    <cellStyle name="40% - Accent1 8 4 2" xfId="17223"/>
    <cellStyle name="40% - Accent1 8 4 2 2" xfId="17224"/>
    <cellStyle name="40% - Accent1 8 4 2 2 2" xfId="17225"/>
    <cellStyle name="40% - Accent1 8 4 2 3" xfId="17226"/>
    <cellStyle name="40% - Accent1 8 4 3" xfId="17227"/>
    <cellStyle name="40% - Accent1 8 4 3 2" xfId="17228"/>
    <cellStyle name="40% - Accent1 8 4 4" xfId="17229"/>
    <cellStyle name="40% - Accent1 8 5" xfId="17230"/>
    <cellStyle name="40% - Accent1 8 5 2" xfId="17231"/>
    <cellStyle name="40% - Accent1 8 5 2 2" xfId="17232"/>
    <cellStyle name="40% - Accent1 8 5 3" xfId="17233"/>
    <cellStyle name="40% - Accent1 8 6" xfId="17234"/>
    <cellStyle name="40% - Accent1 8 6 2" xfId="17235"/>
    <cellStyle name="40% - Accent1 8 7" xfId="17236"/>
    <cellStyle name="40% - Accent1 8 7 2" xfId="17237"/>
    <cellStyle name="40% - Accent1 8 8" xfId="17238"/>
    <cellStyle name="40% - Accent1 9" xfId="17239"/>
    <cellStyle name="40% - Accent1 9 2" xfId="17240"/>
    <cellStyle name="40% - Accent1 9 2 2" xfId="17241"/>
    <cellStyle name="40% - Accent1 9 2 2 2" xfId="17242"/>
    <cellStyle name="40% - Accent1 9 2 2 2 2" xfId="17243"/>
    <cellStyle name="40% - Accent1 9 2 2 3" xfId="17244"/>
    <cellStyle name="40% - Accent1 9 2 3" xfId="17245"/>
    <cellStyle name="40% - Accent1 9 2 3 2" xfId="17246"/>
    <cellStyle name="40% - Accent1 9 2 4" xfId="17247"/>
    <cellStyle name="40% - Accent1 9 3" xfId="17248"/>
    <cellStyle name="40% - Accent1 9 3 2" xfId="17249"/>
    <cellStyle name="40% - Accent1 9 3 2 2" xfId="17250"/>
    <cellStyle name="40% - Accent1 9 3 3" xfId="17251"/>
    <cellStyle name="40% - Accent1 9 4" xfId="17252"/>
    <cellStyle name="40% - Accent1 9 4 2" xfId="17253"/>
    <cellStyle name="40% - Accent1 9 5" xfId="17254"/>
    <cellStyle name="40% - Accent1 9 5 2" xfId="17255"/>
    <cellStyle name="40% - Accent1 9 6" xfId="17256"/>
    <cellStyle name="40% - Accent2 10" xfId="17257"/>
    <cellStyle name="40% - Accent2 10 2" xfId="17258"/>
    <cellStyle name="40% - Accent2 10 2 2" xfId="17259"/>
    <cellStyle name="40% - Accent2 10 2 2 2" xfId="17260"/>
    <cellStyle name="40% - Accent2 10 2 2 2 2" xfId="17261"/>
    <cellStyle name="40% - Accent2 10 2 2 3" xfId="17262"/>
    <cellStyle name="40% - Accent2 10 2 3" xfId="17263"/>
    <cellStyle name="40% - Accent2 10 2 3 2" xfId="17264"/>
    <cellStyle name="40% - Accent2 10 2 4" xfId="17265"/>
    <cellStyle name="40% - Accent2 10 3" xfId="17266"/>
    <cellStyle name="40% - Accent2 10 3 2" xfId="17267"/>
    <cellStyle name="40% - Accent2 10 3 2 2" xfId="17268"/>
    <cellStyle name="40% - Accent2 10 3 3" xfId="17269"/>
    <cellStyle name="40% - Accent2 10 4" xfId="17270"/>
    <cellStyle name="40% - Accent2 10 4 2" xfId="17271"/>
    <cellStyle name="40% - Accent2 10 5" xfId="17272"/>
    <cellStyle name="40% - Accent2 10 5 2" xfId="17273"/>
    <cellStyle name="40% - Accent2 10 6" xfId="17274"/>
    <cellStyle name="40% - Accent2 11" xfId="17275"/>
    <cellStyle name="40% - Accent2 11 2" xfId="17276"/>
    <cellStyle name="40% - Accent2 11 2 2" xfId="17277"/>
    <cellStyle name="40% - Accent2 11 2 2 2" xfId="17278"/>
    <cellStyle name="40% - Accent2 11 2 2 2 2" xfId="17279"/>
    <cellStyle name="40% - Accent2 11 2 2 3" xfId="17280"/>
    <cellStyle name="40% - Accent2 11 2 3" xfId="17281"/>
    <cellStyle name="40% - Accent2 11 2 3 2" xfId="17282"/>
    <cellStyle name="40% - Accent2 11 2 4" xfId="17283"/>
    <cellStyle name="40% - Accent2 11 3" xfId="17284"/>
    <cellStyle name="40% - Accent2 11 3 2" xfId="17285"/>
    <cellStyle name="40% - Accent2 11 3 2 2" xfId="17286"/>
    <cellStyle name="40% - Accent2 11 3 3" xfId="17287"/>
    <cellStyle name="40% - Accent2 11 4" xfId="17288"/>
    <cellStyle name="40% - Accent2 11 4 2" xfId="17289"/>
    <cellStyle name="40% - Accent2 11 5" xfId="17290"/>
    <cellStyle name="40% - Accent2 11 5 2" xfId="17291"/>
    <cellStyle name="40% - Accent2 11 6" xfId="17292"/>
    <cellStyle name="40% - Accent2 12" xfId="17293"/>
    <cellStyle name="40% - Accent2 12 2" xfId="17294"/>
    <cellStyle name="40% - Accent2 12 2 2" xfId="17295"/>
    <cellStyle name="40% - Accent2 12 2 2 2" xfId="17296"/>
    <cellStyle name="40% - Accent2 12 2 2 2 2" xfId="17297"/>
    <cellStyle name="40% - Accent2 12 2 2 3" xfId="17298"/>
    <cellStyle name="40% - Accent2 12 2 3" xfId="17299"/>
    <cellStyle name="40% - Accent2 12 2 3 2" xfId="17300"/>
    <cellStyle name="40% - Accent2 12 2 4" xfId="17301"/>
    <cellStyle name="40% - Accent2 12 3" xfId="17302"/>
    <cellStyle name="40% - Accent2 12 3 2" xfId="17303"/>
    <cellStyle name="40% - Accent2 12 3 2 2" xfId="17304"/>
    <cellStyle name="40% - Accent2 12 3 3" xfId="17305"/>
    <cellStyle name="40% - Accent2 12 4" xfId="17306"/>
    <cellStyle name="40% - Accent2 12 4 2" xfId="17307"/>
    <cellStyle name="40% - Accent2 12 5" xfId="17308"/>
    <cellStyle name="40% - Accent2 12 5 2" xfId="17309"/>
    <cellStyle name="40% - Accent2 12 6" xfId="17310"/>
    <cellStyle name="40% - Accent2 13" xfId="17311"/>
    <cellStyle name="40% - Accent2 13 2" xfId="17312"/>
    <cellStyle name="40% - Accent2 13 2 2" xfId="17313"/>
    <cellStyle name="40% - Accent2 13 2 2 2" xfId="17314"/>
    <cellStyle name="40% - Accent2 13 2 2 2 2" xfId="17315"/>
    <cellStyle name="40% - Accent2 13 2 2 3" xfId="17316"/>
    <cellStyle name="40% - Accent2 13 2 3" xfId="17317"/>
    <cellStyle name="40% - Accent2 13 2 3 2" xfId="17318"/>
    <cellStyle name="40% - Accent2 13 2 4" xfId="17319"/>
    <cellStyle name="40% - Accent2 13 3" xfId="17320"/>
    <cellStyle name="40% - Accent2 13 3 2" xfId="17321"/>
    <cellStyle name="40% - Accent2 13 3 2 2" xfId="17322"/>
    <cellStyle name="40% - Accent2 13 3 3" xfId="17323"/>
    <cellStyle name="40% - Accent2 13 4" xfId="17324"/>
    <cellStyle name="40% - Accent2 13 4 2" xfId="17325"/>
    <cellStyle name="40% - Accent2 13 5" xfId="17326"/>
    <cellStyle name="40% - Accent2 13 5 2" xfId="17327"/>
    <cellStyle name="40% - Accent2 13 6" xfId="17328"/>
    <cellStyle name="40% - Accent2 14" xfId="17329"/>
    <cellStyle name="40% - Accent2 14 2" xfId="17330"/>
    <cellStyle name="40% - Accent2 14 2 2" xfId="17331"/>
    <cellStyle name="40% - Accent2 14 2 2 2" xfId="17332"/>
    <cellStyle name="40% - Accent2 14 2 3" xfId="17333"/>
    <cellStyle name="40% - Accent2 14 3" xfId="17334"/>
    <cellStyle name="40% - Accent2 14 3 2" xfId="17335"/>
    <cellStyle name="40% - Accent2 14 4" xfId="17336"/>
    <cellStyle name="40% - Accent2 15" xfId="17337"/>
    <cellStyle name="40% - Accent2 15 2" xfId="17338"/>
    <cellStyle name="40% - Accent2 15 2 2" xfId="17339"/>
    <cellStyle name="40% - Accent2 15 3" xfId="17340"/>
    <cellStyle name="40% - Accent2 16" xfId="17341"/>
    <cellStyle name="40% - Accent2 16 2" xfId="17342"/>
    <cellStyle name="40% - Accent2 17" xfId="17343"/>
    <cellStyle name="40% - Accent2 17 2" xfId="17344"/>
    <cellStyle name="40% - Accent2 18" xfId="17345"/>
    <cellStyle name="40% - Accent2 2" xfId="17346"/>
    <cellStyle name="40% - Accent2 2 2" xfId="17347"/>
    <cellStyle name="40% - Accent2 3" xfId="17348"/>
    <cellStyle name="40% - Accent2 3 10" xfId="17349"/>
    <cellStyle name="40% - Accent2 3 10 2" xfId="17350"/>
    <cellStyle name="40% - Accent2 3 10 2 2" xfId="17351"/>
    <cellStyle name="40% - Accent2 3 10 2 2 2" xfId="17352"/>
    <cellStyle name="40% - Accent2 3 10 2 2 2 2" xfId="17353"/>
    <cellStyle name="40% - Accent2 3 10 2 2 3" xfId="17354"/>
    <cellStyle name="40% - Accent2 3 10 2 3" xfId="17355"/>
    <cellStyle name="40% - Accent2 3 10 2 3 2" xfId="17356"/>
    <cellStyle name="40% - Accent2 3 10 2 4" xfId="17357"/>
    <cellStyle name="40% - Accent2 3 10 3" xfId="17358"/>
    <cellStyle name="40% - Accent2 3 10 3 2" xfId="17359"/>
    <cellStyle name="40% - Accent2 3 10 3 2 2" xfId="17360"/>
    <cellStyle name="40% - Accent2 3 10 3 3" xfId="17361"/>
    <cellStyle name="40% - Accent2 3 10 4" xfId="17362"/>
    <cellStyle name="40% - Accent2 3 10 4 2" xfId="17363"/>
    <cellStyle name="40% - Accent2 3 10 5" xfId="17364"/>
    <cellStyle name="40% - Accent2 3 10 5 2" xfId="17365"/>
    <cellStyle name="40% - Accent2 3 10 6" xfId="17366"/>
    <cellStyle name="40% - Accent2 3 11" xfId="17367"/>
    <cellStyle name="40% - Accent2 3 11 2" xfId="17368"/>
    <cellStyle name="40% - Accent2 3 11 2 2" xfId="17369"/>
    <cellStyle name="40% - Accent2 3 11 2 2 2" xfId="17370"/>
    <cellStyle name="40% - Accent2 3 11 2 2 2 2" xfId="17371"/>
    <cellStyle name="40% - Accent2 3 11 2 2 3" xfId="17372"/>
    <cellStyle name="40% - Accent2 3 11 2 3" xfId="17373"/>
    <cellStyle name="40% - Accent2 3 11 2 3 2" xfId="17374"/>
    <cellStyle name="40% - Accent2 3 11 2 4" xfId="17375"/>
    <cellStyle name="40% - Accent2 3 11 3" xfId="17376"/>
    <cellStyle name="40% - Accent2 3 11 3 2" xfId="17377"/>
    <cellStyle name="40% - Accent2 3 11 3 2 2" xfId="17378"/>
    <cellStyle name="40% - Accent2 3 11 3 3" xfId="17379"/>
    <cellStyle name="40% - Accent2 3 11 4" xfId="17380"/>
    <cellStyle name="40% - Accent2 3 11 4 2" xfId="17381"/>
    <cellStyle name="40% - Accent2 3 11 5" xfId="17382"/>
    <cellStyle name="40% - Accent2 3 11 5 2" xfId="17383"/>
    <cellStyle name="40% - Accent2 3 11 6" xfId="17384"/>
    <cellStyle name="40% - Accent2 3 12" xfId="17385"/>
    <cellStyle name="40% - Accent2 3 12 2" xfId="17386"/>
    <cellStyle name="40% - Accent2 3 12 2 2" xfId="17387"/>
    <cellStyle name="40% - Accent2 3 12 2 2 2" xfId="17388"/>
    <cellStyle name="40% - Accent2 3 12 2 3" xfId="17389"/>
    <cellStyle name="40% - Accent2 3 12 3" xfId="17390"/>
    <cellStyle name="40% - Accent2 3 12 3 2" xfId="17391"/>
    <cellStyle name="40% - Accent2 3 12 4" xfId="17392"/>
    <cellStyle name="40% - Accent2 3 13" xfId="17393"/>
    <cellStyle name="40% - Accent2 3 13 2" xfId="17394"/>
    <cellStyle name="40% - Accent2 3 13 2 2" xfId="17395"/>
    <cellStyle name="40% - Accent2 3 13 3" xfId="17396"/>
    <cellStyle name="40% - Accent2 3 13 4" xfId="17397"/>
    <cellStyle name="40% - Accent2 3 14" xfId="17398"/>
    <cellStyle name="40% - Accent2 3 14 2" xfId="17399"/>
    <cellStyle name="40% - Accent2 3 15" xfId="17400"/>
    <cellStyle name="40% - Accent2 3 15 2" xfId="17401"/>
    <cellStyle name="40% - Accent2 3 16" xfId="17402"/>
    <cellStyle name="40% - Accent2 3 2" xfId="17403"/>
    <cellStyle name="40% - Accent2 3 2 10" xfId="17404"/>
    <cellStyle name="40% - Accent2 3 2 10 2" xfId="17405"/>
    <cellStyle name="40% - Accent2 3 2 10 2 2" xfId="17406"/>
    <cellStyle name="40% - Accent2 3 2 10 2 2 2" xfId="17407"/>
    <cellStyle name="40% - Accent2 3 2 10 2 2 2 2" xfId="17408"/>
    <cellStyle name="40% - Accent2 3 2 10 2 2 3" xfId="17409"/>
    <cellStyle name="40% - Accent2 3 2 10 2 3" xfId="17410"/>
    <cellStyle name="40% - Accent2 3 2 10 2 3 2" xfId="17411"/>
    <cellStyle name="40% - Accent2 3 2 10 2 4" xfId="17412"/>
    <cellStyle name="40% - Accent2 3 2 10 3" xfId="17413"/>
    <cellStyle name="40% - Accent2 3 2 10 3 2" xfId="17414"/>
    <cellStyle name="40% - Accent2 3 2 10 3 2 2" xfId="17415"/>
    <cellStyle name="40% - Accent2 3 2 10 3 3" xfId="17416"/>
    <cellStyle name="40% - Accent2 3 2 10 4" xfId="17417"/>
    <cellStyle name="40% - Accent2 3 2 10 4 2" xfId="17418"/>
    <cellStyle name="40% - Accent2 3 2 10 5" xfId="17419"/>
    <cellStyle name="40% - Accent2 3 2 10 5 2" xfId="17420"/>
    <cellStyle name="40% - Accent2 3 2 10 6" xfId="17421"/>
    <cellStyle name="40% - Accent2 3 2 11" xfId="17422"/>
    <cellStyle name="40% - Accent2 3 2 11 2" xfId="17423"/>
    <cellStyle name="40% - Accent2 3 2 11 2 2" xfId="17424"/>
    <cellStyle name="40% - Accent2 3 2 11 2 2 2" xfId="17425"/>
    <cellStyle name="40% - Accent2 3 2 11 2 3" xfId="17426"/>
    <cellStyle name="40% - Accent2 3 2 11 3" xfId="17427"/>
    <cellStyle name="40% - Accent2 3 2 11 3 2" xfId="17428"/>
    <cellStyle name="40% - Accent2 3 2 11 4" xfId="17429"/>
    <cellStyle name="40% - Accent2 3 2 12" xfId="17430"/>
    <cellStyle name="40% - Accent2 3 2 12 2" xfId="17431"/>
    <cellStyle name="40% - Accent2 3 2 12 2 2" xfId="17432"/>
    <cellStyle name="40% - Accent2 3 2 12 3" xfId="17433"/>
    <cellStyle name="40% - Accent2 3 2 13" xfId="17434"/>
    <cellStyle name="40% - Accent2 3 2 13 2" xfId="17435"/>
    <cellStyle name="40% - Accent2 3 2 14" xfId="17436"/>
    <cellStyle name="40% - Accent2 3 2 14 2" xfId="17437"/>
    <cellStyle name="40% - Accent2 3 2 15" xfId="17438"/>
    <cellStyle name="40% - Accent2 3 2 2" xfId="17439"/>
    <cellStyle name="40% - Accent2 3 2 2 10" xfId="17440"/>
    <cellStyle name="40% - Accent2 3 2 2 10 2" xfId="17441"/>
    <cellStyle name="40% - Accent2 3 2 2 11" xfId="17442"/>
    <cellStyle name="40% - Accent2 3 2 2 2" xfId="17443"/>
    <cellStyle name="40% - Accent2 3 2 2 2 2" xfId="17444"/>
    <cellStyle name="40% - Accent2 3 2 2 2 2 2" xfId="17445"/>
    <cellStyle name="40% - Accent2 3 2 2 2 2 2 2" xfId="17446"/>
    <cellStyle name="40% - Accent2 3 2 2 2 2 2 2 2" xfId="17447"/>
    <cellStyle name="40% - Accent2 3 2 2 2 2 2 2 2 2" xfId="17448"/>
    <cellStyle name="40% - Accent2 3 2 2 2 2 2 2 3" xfId="17449"/>
    <cellStyle name="40% - Accent2 3 2 2 2 2 2 3" xfId="17450"/>
    <cellStyle name="40% - Accent2 3 2 2 2 2 2 3 2" xfId="17451"/>
    <cellStyle name="40% - Accent2 3 2 2 2 2 2 4" xfId="17452"/>
    <cellStyle name="40% - Accent2 3 2 2 2 2 3" xfId="17453"/>
    <cellStyle name="40% - Accent2 3 2 2 2 2 3 2" xfId="17454"/>
    <cellStyle name="40% - Accent2 3 2 2 2 2 3 2 2" xfId="17455"/>
    <cellStyle name="40% - Accent2 3 2 2 2 2 3 3" xfId="17456"/>
    <cellStyle name="40% - Accent2 3 2 2 2 2 4" xfId="17457"/>
    <cellStyle name="40% - Accent2 3 2 2 2 2 4 2" xfId="17458"/>
    <cellStyle name="40% - Accent2 3 2 2 2 2 5" xfId="17459"/>
    <cellStyle name="40% - Accent2 3 2 2 2 2 5 2" xfId="17460"/>
    <cellStyle name="40% - Accent2 3 2 2 2 2 6" xfId="17461"/>
    <cellStyle name="40% - Accent2 3 2 2 2 3" xfId="17462"/>
    <cellStyle name="40% - Accent2 3 2 2 2 3 2" xfId="17463"/>
    <cellStyle name="40% - Accent2 3 2 2 2 3 2 2" xfId="17464"/>
    <cellStyle name="40% - Accent2 3 2 2 2 3 2 2 2" xfId="17465"/>
    <cellStyle name="40% - Accent2 3 2 2 2 3 2 2 2 2" xfId="17466"/>
    <cellStyle name="40% - Accent2 3 2 2 2 3 2 2 3" xfId="17467"/>
    <cellStyle name="40% - Accent2 3 2 2 2 3 2 3" xfId="17468"/>
    <cellStyle name="40% - Accent2 3 2 2 2 3 2 3 2" xfId="17469"/>
    <cellStyle name="40% - Accent2 3 2 2 2 3 2 4" xfId="17470"/>
    <cellStyle name="40% - Accent2 3 2 2 2 3 3" xfId="17471"/>
    <cellStyle name="40% - Accent2 3 2 2 2 3 3 2" xfId="17472"/>
    <cellStyle name="40% - Accent2 3 2 2 2 3 3 2 2" xfId="17473"/>
    <cellStyle name="40% - Accent2 3 2 2 2 3 3 3" xfId="17474"/>
    <cellStyle name="40% - Accent2 3 2 2 2 3 4" xfId="17475"/>
    <cellStyle name="40% - Accent2 3 2 2 2 3 4 2" xfId="17476"/>
    <cellStyle name="40% - Accent2 3 2 2 2 3 5" xfId="17477"/>
    <cellStyle name="40% - Accent2 3 2 2 2 3 5 2" xfId="17478"/>
    <cellStyle name="40% - Accent2 3 2 2 2 3 6" xfId="17479"/>
    <cellStyle name="40% - Accent2 3 2 2 2 4" xfId="17480"/>
    <cellStyle name="40% - Accent2 3 2 2 2 4 2" xfId="17481"/>
    <cellStyle name="40% - Accent2 3 2 2 2 4 2 2" xfId="17482"/>
    <cellStyle name="40% - Accent2 3 2 2 2 4 2 2 2" xfId="17483"/>
    <cellStyle name="40% - Accent2 3 2 2 2 4 2 3" xfId="17484"/>
    <cellStyle name="40% - Accent2 3 2 2 2 4 3" xfId="17485"/>
    <cellStyle name="40% - Accent2 3 2 2 2 4 3 2" xfId="17486"/>
    <cellStyle name="40% - Accent2 3 2 2 2 4 4" xfId="17487"/>
    <cellStyle name="40% - Accent2 3 2 2 2 5" xfId="17488"/>
    <cellStyle name="40% - Accent2 3 2 2 2 5 2" xfId="17489"/>
    <cellStyle name="40% - Accent2 3 2 2 2 5 2 2" xfId="17490"/>
    <cellStyle name="40% - Accent2 3 2 2 2 5 3" xfId="17491"/>
    <cellStyle name="40% - Accent2 3 2 2 2 6" xfId="17492"/>
    <cellStyle name="40% - Accent2 3 2 2 2 6 2" xfId="17493"/>
    <cellStyle name="40% - Accent2 3 2 2 2 7" xfId="17494"/>
    <cellStyle name="40% - Accent2 3 2 2 2 7 2" xfId="17495"/>
    <cellStyle name="40% - Accent2 3 2 2 2 8" xfId="17496"/>
    <cellStyle name="40% - Accent2 3 2 2 3" xfId="17497"/>
    <cellStyle name="40% - Accent2 3 2 2 3 2" xfId="17498"/>
    <cellStyle name="40% - Accent2 3 2 2 3 2 2" xfId="17499"/>
    <cellStyle name="40% - Accent2 3 2 2 3 2 2 2" xfId="17500"/>
    <cellStyle name="40% - Accent2 3 2 2 3 2 2 2 2" xfId="17501"/>
    <cellStyle name="40% - Accent2 3 2 2 3 2 2 2 2 2" xfId="17502"/>
    <cellStyle name="40% - Accent2 3 2 2 3 2 2 2 3" xfId="17503"/>
    <cellStyle name="40% - Accent2 3 2 2 3 2 2 3" xfId="17504"/>
    <cellStyle name="40% - Accent2 3 2 2 3 2 2 3 2" xfId="17505"/>
    <cellStyle name="40% - Accent2 3 2 2 3 2 2 4" xfId="17506"/>
    <cellStyle name="40% - Accent2 3 2 2 3 2 3" xfId="17507"/>
    <cellStyle name="40% - Accent2 3 2 2 3 2 3 2" xfId="17508"/>
    <cellStyle name="40% - Accent2 3 2 2 3 2 3 2 2" xfId="17509"/>
    <cellStyle name="40% - Accent2 3 2 2 3 2 3 3" xfId="17510"/>
    <cellStyle name="40% - Accent2 3 2 2 3 2 4" xfId="17511"/>
    <cellStyle name="40% - Accent2 3 2 2 3 2 4 2" xfId="17512"/>
    <cellStyle name="40% - Accent2 3 2 2 3 2 5" xfId="17513"/>
    <cellStyle name="40% - Accent2 3 2 2 3 2 5 2" xfId="17514"/>
    <cellStyle name="40% - Accent2 3 2 2 3 2 6" xfId="17515"/>
    <cellStyle name="40% - Accent2 3 2 2 3 3" xfId="17516"/>
    <cellStyle name="40% - Accent2 3 2 2 3 3 2" xfId="17517"/>
    <cellStyle name="40% - Accent2 3 2 2 3 3 2 2" xfId="17518"/>
    <cellStyle name="40% - Accent2 3 2 2 3 3 2 2 2" xfId="17519"/>
    <cellStyle name="40% - Accent2 3 2 2 3 3 2 2 2 2" xfId="17520"/>
    <cellStyle name="40% - Accent2 3 2 2 3 3 2 2 3" xfId="17521"/>
    <cellStyle name="40% - Accent2 3 2 2 3 3 2 3" xfId="17522"/>
    <cellStyle name="40% - Accent2 3 2 2 3 3 2 3 2" xfId="17523"/>
    <cellStyle name="40% - Accent2 3 2 2 3 3 2 4" xfId="17524"/>
    <cellStyle name="40% - Accent2 3 2 2 3 3 3" xfId="17525"/>
    <cellStyle name="40% - Accent2 3 2 2 3 3 3 2" xfId="17526"/>
    <cellStyle name="40% - Accent2 3 2 2 3 3 3 2 2" xfId="17527"/>
    <cellStyle name="40% - Accent2 3 2 2 3 3 3 3" xfId="17528"/>
    <cellStyle name="40% - Accent2 3 2 2 3 3 4" xfId="17529"/>
    <cellStyle name="40% - Accent2 3 2 2 3 3 4 2" xfId="17530"/>
    <cellStyle name="40% - Accent2 3 2 2 3 3 5" xfId="17531"/>
    <cellStyle name="40% - Accent2 3 2 2 3 3 5 2" xfId="17532"/>
    <cellStyle name="40% - Accent2 3 2 2 3 3 6" xfId="17533"/>
    <cellStyle name="40% - Accent2 3 2 2 3 4" xfId="17534"/>
    <cellStyle name="40% - Accent2 3 2 2 3 4 2" xfId="17535"/>
    <cellStyle name="40% - Accent2 3 2 2 3 4 2 2" xfId="17536"/>
    <cellStyle name="40% - Accent2 3 2 2 3 4 2 2 2" xfId="17537"/>
    <cellStyle name="40% - Accent2 3 2 2 3 4 2 3" xfId="17538"/>
    <cellStyle name="40% - Accent2 3 2 2 3 4 3" xfId="17539"/>
    <cellStyle name="40% - Accent2 3 2 2 3 4 3 2" xfId="17540"/>
    <cellStyle name="40% - Accent2 3 2 2 3 4 4" xfId="17541"/>
    <cellStyle name="40% - Accent2 3 2 2 3 5" xfId="17542"/>
    <cellStyle name="40% - Accent2 3 2 2 3 5 2" xfId="17543"/>
    <cellStyle name="40% - Accent2 3 2 2 3 5 2 2" xfId="17544"/>
    <cellStyle name="40% - Accent2 3 2 2 3 5 3" xfId="17545"/>
    <cellStyle name="40% - Accent2 3 2 2 3 6" xfId="17546"/>
    <cellStyle name="40% - Accent2 3 2 2 3 6 2" xfId="17547"/>
    <cellStyle name="40% - Accent2 3 2 2 3 7" xfId="17548"/>
    <cellStyle name="40% - Accent2 3 2 2 3 7 2" xfId="17549"/>
    <cellStyle name="40% - Accent2 3 2 2 3 8" xfId="17550"/>
    <cellStyle name="40% - Accent2 3 2 2 4" xfId="17551"/>
    <cellStyle name="40% - Accent2 3 2 2 4 2" xfId="17552"/>
    <cellStyle name="40% - Accent2 3 2 2 4 2 2" xfId="17553"/>
    <cellStyle name="40% - Accent2 3 2 2 4 2 2 2" xfId="17554"/>
    <cellStyle name="40% - Accent2 3 2 2 4 2 2 2 2" xfId="17555"/>
    <cellStyle name="40% - Accent2 3 2 2 4 2 2 3" xfId="17556"/>
    <cellStyle name="40% - Accent2 3 2 2 4 2 3" xfId="17557"/>
    <cellStyle name="40% - Accent2 3 2 2 4 2 3 2" xfId="17558"/>
    <cellStyle name="40% - Accent2 3 2 2 4 2 4" xfId="17559"/>
    <cellStyle name="40% - Accent2 3 2 2 4 3" xfId="17560"/>
    <cellStyle name="40% - Accent2 3 2 2 4 3 2" xfId="17561"/>
    <cellStyle name="40% - Accent2 3 2 2 4 3 2 2" xfId="17562"/>
    <cellStyle name="40% - Accent2 3 2 2 4 3 3" xfId="17563"/>
    <cellStyle name="40% - Accent2 3 2 2 4 4" xfId="17564"/>
    <cellStyle name="40% - Accent2 3 2 2 4 4 2" xfId="17565"/>
    <cellStyle name="40% - Accent2 3 2 2 4 5" xfId="17566"/>
    <cellStyle name="40% - Accent2 3 2 2 4 5 2" xfId="17567"/>
    <cellStyle name="40% - Accent2 3 2 2 4 6" xfId="17568"/>
    <cellStyle name="40% - Accent2 3 2 2 5" xfId="17569"/>
    <cellStyle name="40% - Accent2 3 2 2 5 2" xfId="17570"/>
    <cellStyle name="40% - Accent2 3 2 2 5 2 2" xfId="17571"/>
    <cellStyle name="40% - Accent2 3 2 2 5 2 2 2" xfId="17572"/>
    <cellStyle name="40% - Accent2 3 2 2 5 2 2 2 2" xfId="17573"/>
    <cellStyle name="40% - Accent2 3 2 2 5 2 2 3" xfId="17574"/>
    <cellStyle name="40% - Accent2 3 2 2 5 2 3" xfId="17575"/>
    <cellStyle name="40% - Accent2 3 2 2 5 2 3 2" xfId="17576"/>
    <cellStyle name="40% - Accent2 3 2 2 5 2 4" xfId="17577"/>
    <cellStyle name="40% - Accent2 3 2 2 5 3" xfId="17578"/>
    <cellStyle name="40% - Accent2 3 2 2 5 3 2" xfId="17579"/>
    <cellStyle name="40% - Accent2 3 2 2 5 3 2 2" xfId="17580"/>
    <cellStyle name="40% - Accent2 3 2 2 5 3 3" xfId="17581"/>
    <cellStyle name="40% - Accent2 3 2 2 5 4" xfId="17582"/>
    <cellStyle name="40% - Accent2 3 2 2 5 4 2" xfId="17583"/>
    <cellStyle name="40% - Accent2 3 2 2 5 5" xfId="17584"/>
    <cellStyle name="40% - Accent2 3 2 2 5 5 2" xfId="17585"/>
    <cellStyle name="40% - Accent2 3 2 2 5 6" xfId="17586"/>
    <cellStyle name="40% - Accent2 3 2 2 6" xfId="17587"/>
    <cellStyle name="40% - Accent2 3 2 2 6 2" xfId="17588"/>
    <cellStyle name="40% - Accent2 3 2 2 6 2 2" xfId="17589"/>
    <cellStyle name="40% - Accent2 3 2 2 6 2 2 2" xfId="17590"/>
    <cellStyle name="40% - Accent2 3 2 2 6 2 2 2 2" xfId="17591"/>
    <cellStyle name="40% - Accent2 3 2 2 6 2 2 3" xfId="17592"/>
    <cellStyle name="40% - Accent2 3 2 2 6 2 3" xfId="17593"/>
    <cellStyle name="40% - Accent2 3 2 2 6 2 3 2" xfId="17594"/>
    <cellStyle name="40% - Accent2 3 2 2 6 2 4" xfId="17595"/>
    <cellStyle name="40% - Accent2 3 2 2 6 3" xfId="17596"/>
    <cellStyle name="40% - Accent2 3 2 2 6 3 2" xfId="17597"/>
    <cellStyle name="40% - Accent2 3 2 2 6 3 2 2" xfId="17598"/>
    <cellStyle name="40% - Accent2 3 2 2 6 3 3" xfId="17599"/>
    <cellStyle name="40% - Accent2 3 2 2 6 4" xfId="17600"/>
    <cellStyle name="40% - Accent2 3 2 2 6 4 2" xfId="17601"/>
    <cellStyle name="40% - Accent2 3 2 2 6 5" xfId="17602"/>
    <cellStyle name="40% - Accent2 3 2 2 6 5 2" xfId="17603"/>
    <cellStyle name="40% - Accent2 3 2 2 6 6" xfId="17604"/>
    <cellStyle name="40% - Accent2 3 2 2 7" xfId="17605"/>
    <cellStyle name="40% - Accent2 3 2 2 7 2" xfId="17606"/>
    <cellStyle name="40% - Accent2 3 2 2 7 2 2" xfId="17607"/>
    <cellStyle name="40% - Accent2 3 2 2 7 2 2 2" xfId="17608"/>
    <cellStyle name="40% - Accent2 3 2 2 7 2 3" xfId="17609"/>
    <cellStyle name="40% - Accent2 3 2 2 7 3" xfId="17610"/>
    <cellStyle name="40% - Accent2 3 2 2 7 3 2" xfId="17611"/>
    <cellStyle name="40% - Accent2 3 2 2 7 4" xfId="17612"/>
    <cellStyle name="40% - Accent2 3 2 2 8" xfId="17613"/>
    <cellStyle name="40% - Accent2 3 2 2 8 2" xfId="17614"/>
    <cellStyle name="40% - Accent2 3 2 2 8 2 2" xfId="17615"/>
    <cellStyle name="40% - Accent2 3 2 2 8 3" xfId="17616"/>
    <cellStyle name="40% - Accent2 3 2 2 9" xfId="17617"/>
    <cellStyle name="40% - Accent2 3 2 2 9 2" xfId="17618"/>
    <cellStyle name="40% - Accent2 3 2 3" xfId="17619"/>
    <cellStyle name="40% - Accent2 3 2 3 10" xfId="17620"/>
    <cellStyle name="40% - Accent2 3 2 3 10 2" xfId="17621"/>
    <cellStyle name="40% - Accent2 3 2 3 11" xfId="17622"/>
    <cellStyle name="40% - Accent2 3 2 3 2" xfId="17623"/>
    <cellStyle name="40% - Accent2 3 2 3 2 2" xfId="17624"/>
    <cellStyle name="40% - Accent2 3 2 3 2 2 2" xfId="17625"/>
    <cellStyle name="40% - Accent2 3 2 3 2 2 2 2" xfId="17626"/>
    <cellStyle name="40% - Accent2 3 2 3 2 2 2 2 2" xfId="17627"/>
    <cellStyle name="40% - Accent2 3 2 3 2 2 2 2 2 2" xfId="17628"/>
    <cellStyle name="40% - Accent2 3 2 3 2 2 2 2 3" xfId="17629"/>
    <cellStyle name="40% - Accent2 3 2 3 2 2 2 3" xfId="17630"/>
    <cellStyle name="40% - Accent2 3 2 3 2 2 2 3 2" xfId="17631"/>
    <cellStyle name="40% - Accent2 3 2 3 2 2 2 4" xfId="17632"/>
    <cellStyle name="40% - Accent2 3 2 3 2 2 3" xfId="17633"/>
    <cellStyle name="40% - Accent2 3 2 3 2 2 3 2" xfId="17634"/>
    <cellStyle name="40% - Accent2 3 2 3 2 2 3 2 2" xfId="17635"/>
    <cellStyle name="40% - Accent2 3 2 3 2 2 3 3" xfId="17636"/>
    <cellStyle name="40% - Accent2 3 2 3 2 2 4" xfId="17637"/>
    <cellStyle name="40% - Accent2 3 2 3 2 2 4 2" xfId="17638"/>
    <cellStyle name="40% - Accent2 3 2 3 2 2 5" xfId="17639"/>
    <cellStyle name="40% - Accent2 3 2 3 2 2 5 2" xfId="17640"/>
    <cellStyle name="40% - Accent2 3 2 3 2 2 6" xfId="17641"/>
    <cellStyle name="40% - Accent2 3 2 3 2 3" xfId="17642"/>
    <cellStyle name="40% - Accent2 3 2 3 2 3 2" xfId="17643"/>
    <cellStyle name="40% - Accent2 3 2 3 2 3 2 2" xfId="17644"/>
    <cellStyle name="40% - Accent2 3 2 3 2 3 2 2 2" xfId="17645"/>
    <cellStyle name="40% - Accent2 3 2 3 2 3 2 2 2 2" xfId="17646"/>
    <cellStyle name="40% - Accent2 3 2 3 2 3 2 2 3" xfId="17647"/>
    <cellStyle name="40% - Accent2 3 2 3 2 3 2 3" xfId="17648"/>
    <cellStyle name="40% - Accent2 3 2 3 2 3 2 3 2" xfId="17649"/>
    <cellStyle name="40% - Accent2 3 2 3 2 3 2 4" xfId="17650"/>
    <cellStyle name="40% - Accent2 3 2 3 2 3 3" xfId="17651"/>
    <cellStyle name="40% - Accent2 3 2 3 2 3 3 2" xfId="17652"/>
    <cellStyle name="40% - Accent2 3 2 3 2 3 3 2 2" xfId="17653"/>
    <cellStyle name="40% - Accent2 3 2 3 2 3 3 3" xfId="17654"/>
    <cellStyle name="40% - Accent2 3 2 3 2 3 4" xfId="17655"/>
    <cellStyle name="40% - Accent2 3 2 3 2 3 4 2" xfId="17656"/>
    <cellStyle name="40% - Accent2 3 2 3 2 3 5" xfId="17657"/>
    <cellStyle name="40% - Accent2 3 2 3 2 3 5 2" xfId="17658"/>
    <cellStyle name="40% - Accent2 3 2 3 2 3 6" xfId="17659"/>
    <cellStyle name="40% - Accent2 3 2 3 2 4" xfId="17660"/>
    <cellStyle name="40% - Accent2 3 2 3 2 4 2" xfId="17661"/>
    <cellStyle name="40% - Accent2 3 2 3 2 4 2 2" xfId="17662"/>
    <cellStyle name="40% - Accent2 3 2 3 2 4 2 2 2" xfId="17663"/>
    <cellStyle name="40% - Accent2 3 2 3 2 4 2 3" xfId="17664"/>
    <cellStyle name="40% - Accent2 3 2 3 2 4 3" xfId="17665"/>
    <cellStyle name="40% - Accent2 3 2 3 2 4 3 2" xfId="17666"/>
    <cellStyle name="40% - Accent2 3 2 3 2 4 4" xfId="17667"/>
    <cellStyle name="40% - Accent2 3 2 3 2 5" xfId="17668"/>
    <cellStyle name="40% - Accent2 3 2 3 2 5 2" xfId="17669"/>
    <cellStyle name="40% - Accent2 3 2 3 2 5 2 2" xfId="17670"/>
    <cellStyle name="40% - Accent2 3 2 3 2 5 3" xfId="17671"/>
    <cellStyle name="40% - Accent2 3 2 3 2 6" xfId="17672"/>
    <cellStyle name="40% - Accent2 3 2 3 2 6 2" xfId="17673"/>
    <cellStyle name="40% - Accent2 3 2 3 2 7" xfId="17674"/>
    <cellStyle name="40% - Accent2 3 2 3 2 7 2" xfId="17675"/>
    <cellStyle name="40% - Accent2 3 2 3 2 8" xfId="17676"/>
    <cellStyle name="40% - Accent2 3 2 3 3" xfId="17677"/>
    <cellStyle name="40% - Accent2 3 2 3 3 2" xfId="17678"/>
    <cellStyle name="40% - Accent2 3 2 3 3 2 2" xfId="17679"/>
    <cellStyle name="40% - Accent2 3 2 3 3 2 2 2" xfId="17680"/>
    <cellStyle name="40% - Accent2 3 2 3 3 2 2 2 2" xfId="17681"/>
    <cellStyle name="40% - Accent2 3 2 3 3 2 2 2 2 2" xfId="17682"/>
    <cellStyle name="40% - Accent2 3 2 3 3 2 2 2 3" xfId="17683"/>
    <cellStyle name="40% - Accent2 3 2 3 3 2 2 3" xfId="17684"/>
    <cellStyle name="40% - Accent2 3 2 3 3 2 2 3 2" xfId="17685"/>
    <cellStyle name="40% - Accent2 3 2 3 3 2 2 4" xfId="17686"/>
    <cellStyle name="40% - Accent2 3 2 3 3 2 3" xfId="17687"/>
    <cellStyle name="40% - Accent2 3 2 3 3 2 3 2" xfId="17688"/>
    <cellStyle name="40% - Accent2 3 2 3 3 2 3 2 2" xfId="17689"/>
    <cellStyle name="40% - Accent2 3 2 3 3 2 3 3" xfId="17690"/>
    <cellStyle name="40% - Accent2 3 2 3 3 2 4" xfId="17691"/>
    <cellStyle name="40% - Accent2 3 2 3 3 2 4 2" xfId="17692"/>
    <cellStyle name="40% - Accent2 3 2 3 3 2 5" xfId="17693"/>
    <cellStyle name="40% - Accent2 3 2 3 3 2 5 2" xfId="17694"/>
    <cellStyle name="40% - Accent2 3 2 3 3 2 6" xfId="17695"/>
    <cellStyle name="40% - Accent2 3 2 3 3 3" xfId="17696"/>
    <cellStyle name="40% - Accent2 3 2 3 3 3 2" xfId="17697"/>
    <cellStyle name="40% - Accent2 3 2 3 3 3 2 2" xfId="17698"/>
    <cellStyle name="40% - Accent2 3 2 3 3 3 2 2 2" xfId="17699"/>
    <cellStyle name="40% - Accent2 3 2 3 3 3 2 2 2 2" xfId="17700"/>
    <cellStyle name="40% - Accent2 3 2 3 3 3 2 2 3" xfId="17701"/>
    <cellStyle name="40% - Accent2 3 2 3 3 3 2 3" xfId="17702"/>
    <cellStyle name="40% - Accent2 3 2 3 3 3 2 3 2" xfId="17703"/>
    <cellStyle name="40% - Accent2 3 2 3 3 3 2 4" xfId="17704"/>
    <cellStyle name="40% - Accent2 3 2 3 3 3 3" xfId="17705"/>
    <cellStyle name="40% - Accent2 3 2 3 3 3 3 2" xfId="17706"/>
    <cellStyle name="40% - Accent2 3 2 3 3 3 3 2 2" xfId="17707"/>
    <cellStyle name="40% - Accent2 3 2 3 3 3 3 3" xfId="17708"/>
    <cellStyle name="40% - Accent2 3 2 3 3 3 4" xfId="17709"/>
    <cellStyle name="40% - Accent2 3 2 3 3 3 4 2" xfId="17710"/>
    <cellStyle name="40% - Accent2 3 2 3 3 3 5" xfId="17711"/>
    <cellStyle name="40% - Accent2 3 2 3 3 3 5 2" xfId="17712"/>
    <cellStyle name="40% - Accent2 3 2 3 3 3 6" xfId="17713"/>
    <cellStyle name="40% - Accent2 3 2 3 3 4" xfId="17714"/>
    <cellStyle name="40% - Accent2 3 2 3 3 4 2" xfId="17715"/>
    <cellStyle name="40% - Accent2 3 2 3 3 4 2 2" xfId="17716"/>
    <cellStyle name="40% - Accent2 3 2 3 3 4 2 2 2" xfId="17717"/>
    <cellStyle name="40% - Accent2 3 2 3 3 4 2 3" xfId="17718"/>
    <cellStyle name="40% - Accent2 3 2 3 3 4 3" xfId="17719"/>
    <cellStyle name="40% - Accent2 3 2 3 3 4 3 2" xfId="17720"/>
    <cellStyle name="40% - Accent2 3 2 3 3 4 4" xfId="17721"/>
    <cellStyle name="40% - Accent2 3 2 3 3 5" xfId="17722"/>
    <cellStyle name="40% - Accent2 3 2 3 3 5 2" xfId="17723"/>
    <cellStyle name="40% - Accent2 3 2 3 3 5 2 2" xfId="17724"/>
    <cellStyle name="40% - Accent2 3 2 3 3 5 3" xfId="17725"/>
    <cellStyle name="40% - Accent2 3 2 3 3 6" xfId="17726"/>
    <cellStyle name="40% - Accent2 3 2 3 3 6 2" xfId="17727"/>
    <cellStyle name="40% - Accent2 3 2 3 3 7" xfId="17728"/>
    <cellStyle name="40% - Accent2 3 2 3 3 7 2" xfId="17729"/>
    <cellStyle name="40% - Accent2 3 2 3 3 8" xfId="17730"/>
    <cellStyle name="40% - Accent2 3 2 3 4" xfId="17731"/>
    <cellStyle name="40% - Accent2 3 2 3 4 2" xfId="17732"/>
    <cellStyle name="40% - Accent2 3 2 3 4 2 2" xfId="17733"/>
    <cellStyle name="40% - Accent2 3 2 3 4 2 2 2" xfId="17734"/>
    <cellStyle name="40% - Accent2 3 2 3 4 2 2 2 2" xfId="17735"/>
    <cellStyle name="40% - Accent2 3 2 3 4 2 2 3" xfId="17736"/>
    <cellStyle name="40% - Accent2 3 2 3 4 2 3" xfId="17737"/>
    <cellStyle name="40% - Accent2 3 2 3 4 2 3 2" xfId="17738"/>
    <cellStyle name="40% - Accent2 3 2 3 4 2 4" xfId="17739"/>
    <cellStyle name="40% - Accent2 3 2 3 4 3" xfId="17740"/>
    <cellStyle name="40% - Accent2 3 2 3 4 3 2" xfId="17741"/>
    <cellStyle name="40% - Accent2 3 2 3 4 3 2 2" xfId="17742"/>
    <cellStyle name="40% - Accent2 3 2 3 4 3 3" xfId="17743"/>
    <cellStyle name="40% - Accent2 3 2 3 4 4" xfId="17744"/>
    <cellStyle name="40% - Accent2 3 2 3 4 4 2" xfId="17745"/>
    <cellStyle name="40% - Accent2 3 2 3 4 5" xfId="17746"/>
    <cellStyle name="40% - Accent2 3 2 3 4 5 2" xfId="17747"/>
    <cellStyle name="40% - Accent2 3 2 3 4 6" xfId="17748"/>
    <cellStyle name="40% - Accent2 3 2 3 5" xfId="17749"/>
    <cellStyle name="40% - Accent2 3 2 3 5 2" xfId="17750"/>
    <cellStyle name="40% - Accent2 3 2 3 5 2 2" xfId="17751"/>
    <cellStyle name="40% - Accent2 3 2 3 5 2 2 2" xfId="17752"/>
    <cellStyle name="40% - Accent2 3 2 3 5 2 2 2 2" xfId="17753"/>
    <cellStyle name="40% - Accent2 3 2 3 5 2 2 3" xfId="17754"/>
    <cellStyle name="40% - Accent2 3 2 3 5 2 3" xfId="17755"/>
    <cellStyle name="40% - Accent2 3 2 3 5 2 3 2" xfId="17756"/>
    <cellStyle name="40% - Accent2 3 2 3 5 2 4" xfId="17757"/>
    <cellStyle name="40% - Accent2 3 2 3 5 3" xfId="17758"/>
    <cellStyle name="40% - Accent2 3 2 3 5 3 2" xfId="17759"/>
    <cellStyle name="40% - Accent2 3 2 3 5 3 2 2" xfId="17760"/>
    <cellStyle name="40% - Accent2 3 2 3 5 3 3" xfId="17761"/>
    <cellStyle name="40% - Accent2 3 2 3 5 4" xfId="17762"/>
    <cellStyle name="40% - Accent2 3 2 3 5 4 2" xfId="17763"/>
    <cellStyle name="40% - Accent2 3 2 3 5 5" xfId="17764"/>
    <cellStyle name="40% - Accent2 3 2 3 5 5 2" xfId="17765"/>
    <cellStyle name="40% - Accent2 3 2 3 5 6" xfId="17766"/>
    <cellStyle name="40% - Accent2 3 2 3 6" xfId="17767"/>
    <cellStyle name="40% - Accent2 3 2 3 6 2" xfId="17768"/>
    <cellStyle name="40% - Accent2 3 2 3 6 2 2" xfId="17769"/>
    <cellStyle name="40% - Accent2 3 2 3 6 2 2 2" xfId="17770"/>
    <cellStyle name="40% - Accent2 3 2 3 6 2 2 2 2" xfId="17771"/>
    <cellStyle name="40% - Accent2 3 2 3 6 2 2 3" xfId="17772"/>
    <cellStyle name="40% - Accent2 3 2 3 6 2 3" xfId="17773"/>
    <cellStyle name="40% - Accent2 3 2 3 6 2 3 2" xfId="17774"/>
    <cellStyle name="40% - Accent2 3 2 3 6 2 4" xfId="17775"/>
    <cellStyle name="40% - Accent2 3 2 3 6 3" xfId="17776"/>
    <cellStyle name="40% - Accent2 3 2 3 6 3 2" xfId="17777"/>
    <cellStyle name="40% - Accent2 3 2 3 6 3 2 2" xfId="17778"/>
    <cellStyle name="40% - Accent2 3 2 3 6 3 3" xfId="17779"/>
    <cellStyle name="40% - Accent2 3 2 3 6 4" xfId="17780"/>
    <cellStyle name="40% - Accent2 3 2 3 6 4 2" xfId="17781"/>
    <cellStyle name="40% - Accent2 3 2 3 6 5" xfId="17782"/>
    <cellStyle name="40% - Accent2 3 2 3 6 5 2" xfId="17783"/>
    <cellStyle name="40% - Accent2 3 2 3 6 6" xfId="17784"/>
    <cellStyle name="40% - Accent2 3 2 3 7" xfId="17785"/>
    <cellStyle name="40% - Accent2 3 2 3 7 2" xfId="17786"/>
    <cellStyle name="40% - Accent2 3 2 3 7 2 2" xfId="17787"/>
    <cellStyle name="40% - Accent2 3 2 3 7 2 2 2" xfId="17788"/>
    <cellStyle name="40% - Accent2 3 2 3 7 2 3" xfId="17789"/>
    <cellStyle name="40% - Accent2 3 2 3 7 3" xfId="17790"/>
    <cellStyle name="40% - Accent2 3 2 3 7 3 2" xfId="17791"/>
    <cellStyle name="40% - Accent2 3 2 3 7 4" xfId="17792"/>
    <cellStyle name="40% - Accent2 3 2 3 8" xfId="17793"/>
    <cellStyle name="40% - Accent2 3 2 3 8 2" xfId="17794"/>
    <cellStyle name="40% - Accent2 3 2 3 8 2 2" xfId="17795"/>
    <cellStyle name="40% - Accent2 3 2 3 8 3" xfId="17796"/>
    <cellStyle name="40% - Accent2 3 2 3 9" xfId="17797"/>
    <cellStyle name="40% - Accent2 3 2 3 9 2" xfId="17798"/>
    <cellStyle name="40% - Accent2 3 2 4" xfId="17799"/>
    <cellStyle name="40% - Accent2 3 2 4 10" xfId="17800"/>
    <cellStyle name="40% - Accent2 3 2 4 10 2" xfId="17801"/>
    <cellStyle name="40% - Accent2 3 2 4 11" xfId="17802"/>
    <cellStyle name="40% - Accent2 3 2 4 2" xfId="17803"/>
    <cellStyle name="40% - Accent2 3 2 4 2 2" xfId="17804"/>
    <cellStyle name="40% - Accent2 3 2 4 2 2 2" xfId="17805"/>
    <cellStyle name="40% - Accent2 3 2 4 2 2 2 2" xfId="17806"/>
    <cellStyle name="40% - Accent2 3 2 4 2 2 2 2 2" xfId="17807"/>
    <cellStyle name="40% - Accent2 3 2 4 2 2 2 2 2 2" xfId="17808"/>
    <cellStyle name="40% - Accent2 3 2 4 2 2 2 2 3" xfId="17809"/>
    <cellStyle name="40% - Accent2 3 2 4 2 2 2 3" xfId="17810"/>
    <cellStyle name="40% - Accent2 3 2 4 2 2 2 3 2" xfId="17811"/>
    <cellStyle name="40% - Accent2 3 2 4 2 2 2 4" xfId="17812"/>
    <cellStyle name="40% - Accent2 3 2 4 2 2 3" xfId="17813"/>
    <cellStyle name="40% - Accent2 3 2 4 2 2 3 2" xfId="17814"/>
    <cellStyle name="40% - Accent2 3 2 4 2 2 3 2 2" xfId="17815"/>
    <cellStyle name="40% - Accent2 3 2 4 2 2 3 3" xfId="17816"/>
    <cellStyle name="40% - Accent2 3 2 4 2 2 4" xfId="17817"/>
    <cellStyle name="40% - Accent2 3 2 4 2 2 4 2" xfId="17818"/>
    <cellStyle name="40% - Accent2 3 2 4 2 2 5" xfId="17819"/>
    <cellStyle name="40% - Accent2 3 2 4 2 2 5 2" xfId="17820"/>
    <cellStyle name="40% - Accent2 3 2 4 2 2 6" xfId="17821"/>
    <cellStyle name="40% - Accent2 3 2 4 2 3" xfId="17822"/>
    <cellStyle name="40% - Accent2 3 2 4 2 3 2" xfId="17823"/>
    <cellStyle name="40% - Accent2 3 2 4 2 3 2 2" xfId="17824"/>
    <cellStyle name="40% - Accent2 3 2 4 2 3 2 2 2" xfId="17825"/>
    <cellStyle name="40% - Accent2 3 2 4 2 3 2 2 2 2" xfId="17826"/>
    <cellStyle name="40% - Accent2 3 2 4 2 3 2 2 3" xfId="17827"/>
    <cellStyle name="40% - Accent2 3 2 4 2 3 2 3" xfId="17828"/>
    <cellStyle name="40% - Accent2 3 2 4 2 3 2 3 2" xfId="17829"/>
    <cellStyle name="40% - Accent2 3 2 4 2 3 2 4" xfId="17830"/>
    <cellStyle name="40% - Accent2 3 2 4 2 3 3" xfId="17831"/>
    <cellStyle name="40% - Accent2 3 2 4 2 3 3 2" xfId="17832"/>
    <cellStyle name="40% - Accent2 3 2 4 2 3 3 2 2" xfId="17833"/>
    <cellStyle name="40% - Accent2 3 2 4 2 3 3 3" xfId="17834"/>
    <cellStyle name="40% - Accent2 3 2 4 2 3 4" xfId="17835"/>
    <cellStyle name="40% - Accent2 3 2 4 2 3 4 2" xfId="17836"/>
    <cellStyle name="40% - Accent2 3 2 4 2 3 5" xfId="17837"/>
    <cellStyle name="40% - Accent2 3 2 4 2 3 5 2" xfId="17838"/>
    <cellStyle name="40% - Accent2 3 2 4 2 3 6" xfId="17839"/>
    <cellStyle name="40% - Accent2 3 2 4 2 4" xfId="17840"/>
    <cellStyle name="40% - Accent2 3 2 4 2 4 2" xfId="17841"/>
    <cellStyle name="40% - Accent2 3 2 4 2 4 2 2" xfId="17842"/>
    <cellStyle name="40% - Accent2 3 2 4 2 4 2 2 2" xfId="17843"/>
    <cellStyle name="40% - Accent2 3 2 4 2 4 2 3" xfId="17844"/>
    <cellStyle name="40% - Accent2 3 2 4 2 4 3" xfId="17845"/>
    <cellStyle name="40% - Accent2 3 2 4 2 4 3 2" xfId="17846"/>
    <cellStyle name="40% - Accent2 3 2 4 2 4 4" xfId="17847"/>
    <cellStyle name="40% - Accent2 3 2 4 2 5" xfId="17848"/>
    <cellStyle name="40% - Accent2 3 2 4 2 5 2" xfId="17849"/>
    <cellStyle name="40% - Accent2 3 2 4 2 5 2 2" xfId="17850"/>
    <cellStyle name="40% - Accent2 3 2 4 2 5 3" xfId="17851"/>
    <cellStyle name="40% - Accent2 3 2 4 2 6" xfId="17852"/>
    <cellStyle name="40% - Accent2 3 2 4 2 6 2" xfId="17853"/>
    <cellStyle name="40% - Accent2 3 2 4 2 7" xfId="17854"/>
    <cellStyle name="40% - Accent2 3 2 4 2 7 2" xfId="17855"/>
    <cellStyle name="40% - Accent2 3 2 4 2 8" xfId="17856"/>
    <cellStyle name="40% - Accent2 3 2 4 3" xfId="17857"/>
    <cellStyle name="40% - Accent2 3 2 4 3 2" xfId="17858"/>
    <cellStyle name="40% - Accent2 3 2 4 3 2 2" xfId="17859"/>
    <cellStyle name="40% - Accent2 3 2 4 3 2 2 2" xfId="17860"/>
    <cellStyle name="40% - Accent2 3 2 4 3 2 2 2 2" xfId="17861"/>
    <cellStyle name="40% - Accent2 3 2 4 3 2 2 2 2 2" xfId="17862"/>
    <cellStyle name="40% - Accent2 3 2 4 3 2 2 2 3" xfId="17863"/>
    <cellStyle name="40% - Accent2 3 2 4 3 2 2 3" xfId="17864"/>
    <cellStyle name="40% - Accent2 3 2 4 3 2 2 3 2" xfId="17865"/>
    <cellStyle name="40% - Accent2 3 2 4 3 2 2 4" xfId="17866"/>
    <cellStyle name="40% - Accent2 3 2 4 3 2 3" xfId="17867"/>
    <cellStyle name="40% - Accent2 3 2 4 3 2 3 2" xfId="17868"/>
    <cellStyle name="40% - Accent2 3 2 4 3 2 3 2 2" xfId="17869"/>
    <cellStyle name="40% - Accent2 3 2 4 3 2 3 3" xfId="17870"/>
    <cellStyle name="40% - Accent2 3 2 4 3 2 4" xfId="17871"/>
    <cellStyle name="40% - Accent2 3 2 4 3 2 4 2" xfId="17872"/>
    <cellStyle name="40% - Accent2 3 2 4 3 2 5" xfId="17873"/>
    <cellStyle name="40% - Accent2 3 2 4 3 2 5 2" xfId="17874"/>
    <cellStyle name="40% - Accent2 3 2 4 3 2 6" xfId="17875"/>
    <cellStyle name="40% - Accent2 3 2 4 3 3" xfId="17876"/>
    <cellStyle name="40% - Accent2 3 2 4 3 3 2" xfId="17877"/>
    <cellStyle name="40% - Accent2 3 2 4 3 3 2 2" xfId="17878"/>
    <cellStyle name="40% - Accent2 3 2 4 3 3 2 2 2" xfId="17879"/>
    <cellStyle name="40% - Accent2 3 2 4 3 3 2 2 2 2" xfId="17880"/>
    <cellStyle name="40% - Accent2 3 2 4 3 3 2 2 3" xfId="17881"/>
    <cellStyle name="40% - Accent2 3 2 4 3 3 2 3" xfId="17882"/>
    <cellStyle name="40% - Accent2 3 2 4 3 3 2 3 2" xfId="17883"/>
    <cellStyle name="40% - Accent2 3 2 4 3 3 2 4" xfId="17884"/>
    <cellStyle name="40% - Accent2 3 2 4 3 3 3" xfId="17885"/>
    <cellStyle name="40% - Accent2 3 2 4 3 3 3 2" xfId="17886"/>
    <cellStyle name="40% - Accent2 3 2 4 3 3 3 2 2" xfId="17887"/>
    <cellStyle name="40% - Accent2 3 2 4 3 3 3 3" xfId="17888"/>
    <cellStyle name="40% - Accent2 3 2 4 3 3 4" xfId="17889"/>
    <cellStyle name="40% - Accent2 3 2 4 3 3 4 2" xfId="17890"/>
    <cellStyle name="40% - Accent2 3 2 4 3 3 5" xfId="17891"/>
    <cellStyle name="40% - Accent2 3 2 4 3 3 5 2" xfId="17892"/>
    <cellStyle name="40% - Accent2 3 2 4 3 3 6" xfId="17893"/>
    <cellStyle name="40% - Accent2 3 2 4 3 4" xfId="17894"/>
    <cellStyle name="40% - Accent2 3 2 4 3 4 2" xfId="17895"/>
    <cellStyle name="40% - Accent2 3 2 4 3 4 2 2" xfId="17896"/>
    <cellStyle name="40% - Accent2 3 2 4 3 4 2 2 2" xfId="17897"/>
    <cellStyle name="40% - Accent2 3 2 4 3 4 2 3" xfId="17898"/>
    <cellStyle name="40% - Accent2 3 2 4 3 4 3" xfId="17899"/>
    <cellStyle name="40% - Accent2 3 2 4 3 4 3 2" xfId="17900"/>
    <cellStyle name="40% - Accent2 3 2 4 3 4 4" xfId="17901"/>
    <cellStyle name="40% - Accent2 3 2 4 3 5" xfId="17902"/>
    <cellStyle name="40% - Accent2 3 2 4 3 5 2" xfId="17903"/>
    <cellStyle name="40% - Accent2 3 2 4 3 5 2 2" xfId="17904"/>
    <cellStyle name="40% - Accent2 3 2 4 3 5 3" xfId="17905"/>
    <cellStyle name="40% - Accent2 3 2 4 3 6" xfId="17906"/>
    <cellStyle name="40% - Accent2 3 2 4 3 6 2" xfId="17907"/>
    <cellStyle name="40% - Accent2 3 2 4 3 7" xfId="17908"/>
    <cellStyle name="40% - Accent2 3 2 4 3 7 2" xfId="17909"/>
    <cellStyle name="40% - Accent2 3 2 4 3 8" xfId="17910"/>
    <cellStyle name="40% - Accent2 3 2 4 4" xfId="17911"/>
    <cellStyle name="40% - Accent2 3 2 4 4 2" xfId="17912"/>
    <cellStyle name="40% - Accent2 3 2 4 4 2 2" xfId="17913"/>
    <cellStyle name="40% - Accent2 3 2 4 4 2 2 2" xfId="17914"/>
    <cellStyle name="40% - Accent2 3 2 4 4 2 2 2 2" xfId="17915"/>
    <cellStyle name="40% - Accent2 3 2 4 4 2 2 3" xfId="17916"/>
    <cellStyle name="40% - Accent2 3 2 4 4 2 3" xfId="17917"/>
    <cellStyle name="40% - Accent2 3 2 4 4 2 3 2" xfId="17918"/>
    <cellStyle name="40% - Accent2 3 2 4 4 2 4" xfId="17919"/>
    <cellStyle name="40% - Accent2 3 2 4 4 3" xfId="17920"/>
    <cellStyle name="40% - Accent2 3 2 4 4 3 2" xfId="17921"/>
    <cellStyle name="40% - Accent2 3 2 4 4 3 2 2" xfId="17922"/>
    <cellStyle name="40% - Accent2 3 2 4 4 3 3" xfId="17923"/>
    <cellStyle name="40% - Accent2 3 2 4 4 4" xfId="17924"/>
    <cellStyle name="40% - Accent2 3 2 4 4 4 2" xfId="17925"/>
    <cellStyle name="40% - Accent2 3 2 4 4 5" xfId="17926"/>
    <cellStyle name="40% - Accent2 3 2 4 4 5 2" xfId="17927"/>
    <cellStyle name="40% - Accent2 3 2 4 4 6" xfId="17928"/>
    <cellStyle name="40% - Accent2 3 2 4 5" xfId="17929"/>
    <cellStyle name="40% - Accent2 3 2 4 5 2" xfId="17930"/>
    <cellStyle name="40% - Accent2 3 2 4 5 2 2" xfId="17931"/>
    <cellStyle name="40% - Accent2 3 2 4 5 2 2 2" xfId="17932"/>
    <cellStyle name="40% - Accent2 3 2 4 5 2 2 2 2" xfId="17933"/>
    <cellStyle name="40% - Accent2 3 2 4 5 2 2 3" xfId="17934"/>
    <cellStyle name="40% - Accent2 3 2 4 5 2 3" xfId="17935"/>
    <cellStyle name="40% - Accent2 3 2 4 5 2 3 2" xfId="17936"/>
    <cellStyle name="40% - Accent2 3 2 4 5 2 4" xfId="17937"/>
    <cellStyle name="40% - Accent2 3 2 4 5 3" xfId="17938"/>
    <cellStyle name="40% - Accent2 3 2 4 5 3 2" xfId="17939"/>
    <cellStyle name="40% - Accent2 3 2 4 5 3 2 2" xfId="17940"/>
    <cellStyle name="40% - Accent2 3 2 4 5 3 3" xfId="17941"/>
    <cellStyle name="40% - Accent2 3 2 4 5 4" xfId="17942"/>
    <cellStyle name="40% - Accent2 3 2 4 5 4 2" xfId="17943"/>
    <cellStyle name="40% - Accent2 3 2 4 5 5" xfId="17944"/>
    <cellStyle name="40% - Accent2 3 2 4 5 5 2" xfId="17945"/>
    <cellStyle name="40% - Accent2 3 2 4 5 6" xfId="17946"/>
    <cellStyle name="40% - Accent2 3 2 4 6" xfId="17947"/>
    <cellStyle name="40% - Accent2 3 2 4 6 2" xfId="17948"/>
    <cellStyle name="40% - Accent2 3 2 4 6 2 2" xfId="17949"/>
    <cellStyle name="40% - Accent2 3 2 4 6 2 2 2" xfId="17950"/>
    <cellStyle name="40% - Accent2 3 2 4 6 2 2 2 2" xfId="17951"/>
    <cellStyle name="40% - Accent2 3 2 4 6 2 2 3" xfId="17952"/>
    <cellStyle name="40% - Accent2 3 2 4 6 2 3" xfId="17953"/>
    <cellStyle name="40% - Accent2 3 2 4 6 2 3 2" xfId="17954"/>
    <cellStyle name="40% - Accent2 3 2 4 6 2 4" xfId="17955"/>
    <cellStyle name="40% - Accent2 3 2 4 6 3" xfId="17956"/>
    <cellStyle name="40% - Accent2 3 2 4 6 3 2" xfId="17957"/>
    <cellStyle name="40% - Accent2 3 2 4 6 3 2 2" xfId="17958"/>
    <cellStyle name="40% - Accent2 3 2 4 6 3 3" xfId="17959"/>
    <cellStyle name="40% - Accent2 3 2 4 6 4" xfId="17960"/>
    <cellStyle name="40% - Accent2 3 2 4 6 4 2" xfId="17961"/>
    <cellStyle name="40% - Accent2 3 2 4 6 5" xfId="17962"/>
    <cellStyle name="40% - Accent2 3 2 4 6 5 2" xfId="17963"/>
    <cellStyle name="40% - Accent2 3 2 4 6 6" xfId="17964"/>
    <cellStyle name="40% - Accent2 3 2 4 7" xfId="17965"/>
    <cellStyle name="40% - Accent2 3 2 4 7 2" xfId="17966"/>
    <cellStyle name="40% - Accent2 3 2 4 7 2 2" xfId="17967"/>
    <cellStyle name="40% - Accent2 3 2 4 7 2 2 2" xfId="17968"/>
    <cellStyle name="40% - Accent2 3 2 4 7 2 3" xfId="17969"/>
    <cellStyle name="40% - Accent2 3 2 4 7 3" xfId="17970"/>
    <cellStyle name="40% - Accent2 3 2 4 7 3 2" xfId="17971"/>
    <cellStyle name="40% - Accent2 3 2 4 7 4" xfId="17972"/>
    <cellStyle name="40% - Accent2 3 2 4 8" xfId="17973"/>
    <cellStyle name="40% - Accent2 3 2 4 8 2" xfId="17974"/>
    <cellStyle name="40% - Accent2 3 2 4 8 2 2" xfId="17975"/>
    <cellStyle name="40% - Accent2 3 2 4 8 3" xfId="17976"/>
    <cellStyle name="40% - Accent2 3 2 4 9" xfId="17977"/>
    <cellStyle name="40% - Accent2 3 2 4 9 2" xfId="17978"/>
    <cellStyle name="40% - Accent2 3 2 5" xfId="17979"/>
    <cellStyle name="40% - Accent2 3 2 5 2" xfId="17980"/>
    <cellStyle name="40% - Accent2 3 2 5 2 2" xfId="17981"/>
    <cellStyle name="40% - Accent2 3 2 5 2 2 2" xfId="17982"/>
    <cellStyle name="40% - Accent2 3 2 5 2 2 2 2" xfId="17983"/>
    <cellStyle name="40% - Accent2 3 2 5 2 2 2 2 2" xfId="17984"/>
    <cellStyle name="40% - Accent2 3 2 5 2 2 2 3" xfId="17985"/>
    <cellStyle name="40% - Accent2 3 2 5 2 2 3" xfId="17986"/>
    <cellStyle name="40% - Accent2 3 2 5 2 2 3 2" xfId="17987"/>
    <cellStyle name="40% - Accent2 3 2 5 2 2 4" xfId="17988"/>
    <cellStyle name="40% - Accent2 3 2 5 2 3" xfId="17989"/>
    <cellStyle name="40% - Accent2 3 2 5 2 3 2" xfId="17990"/>
    <cellStyle name="40% - Accent2 3 2 5 2 3 2 2" xfId="17991"/>
    <cellStyle name="40% - Accent2 3 2 5 2 3 3" xfId="17992"/>
    <cellStyle name="40% - Accent2 3 2 5 2 4" xfId="17993"/>
    <cellStyle name="40% - Accent2 3 2 5 2 4 2" xfId="17994"/>
    <cellStyle name="40% - Accent2 3 2 5 2 5" xfId="17995"/>
    <cellStyle name="40% - Accent2 3 2 5 2 5 2" xfId="17996"/>
    <cellStyle name="40% - Accent2 3 2 5 2 6" xfId="17997"/>
    <cellStyle name="40% - Accent2 3 2 5 3" xfId="17998"/>
    <cellStyle name="40% - Accent2 3 2 5 3 2" xfId="17999"/>
    <cellStyle name="40% - Accent2 3 2 5 3 2 2" xfId="18000"/>
    <cellStyle name="40% - Accent2 3 2 5 3 2 2 2" xfId="18001"/>
    <cellStyle name="40% - Accent2 3 2 5 3 2 2 2 2" xfId="18002"/>
    <cellStyle name="40% - Accent2 3 2 5 3 2 2 3" xfId="18003"/>
    <cellStyle name="40% - Accent2 3 2 5 3 2 3" xfId="18004"/>
    <cellStyle name="40% - Accent2 3 2 5 3 2 3 2" xfId="18005"/>
    <cellStyle name="40% - Accent2 3 2 5 3 2 4" xfId="18006"/>
    <cellStyle name="40% - Accent2 3 2 5 3 3" xfId="18007"/>
    <cellStyle name="40% - Accent2 3 2 5 3 3 2" xfId="18008"/>
    <cellStyle name="40% - Accent2 3 2 5 3 3 2 2" xfId="18009"/>
    <cellStyle name="40% - Accent2 3 2 5 3 3 3" xfId="18010"/>
    <cellStyle name="40% - Accent2 3 2 5 3 4" xfId="18011"/>
    <cellStyle name="40% - Accent2 3 2 5 3 4 2" xfId="18012"/>
    <cellStyle name="40% - Accent2 3 2 5 3 5" xfId="18013"/>
    <cellStyle name="40% - Accent2 3 2 5 3 5 2" xfId="18014"/>
    <cellStyle name="40% - Accent2 3 2 5 3 6" xfId="18015"/>
    <cellStyle name="40% - Accent2 3 2 5 4" xfId="18016"/>
    <cellStyle name="40% - Accent2 3 2 5 4 2" xfId="18017"/>
    <cellStyle name="40% - Accent2 3 2 5 4 2 2" xfId="18018"/>
    <cellStyle name="40% - Accent2 3 2 5 4 2 2 2" xfId="18019"/>
    <cellStyle name="40% - Accent2 3 2 5 4 2 3" xfId="18020"/>
    <cellStyle name="40% - Accent2 3 2 5 4 3" xfId="18021"/>
    <cellStyle name="40% - Accent2 3 2 5 4 3 2" xfId="18022"/>
    <cellStyle name="40% - Accent2 3 2 5 4 4" xfId="18023"/>
    <cellStyle name="40% - Accent2 3 2 5 5" xfId="18024"/>
    <cellStyle name="40% - Accent2 3 2 5 5 2" xfId="18025"/>
    <cellStyle name="40% - Accent2 3 2 5 5 2 2" xfId="18026"/>
    <cellStyle name="40% - Accent2 3 2 5 5 3" xfId="18027"/>
    <cellStyle name="40% - Accent2 3 2 5 6" xfId="18028"/>
    <cellStyle name="40% - Accent2 3 2 5 6 2" xfId="18029"/>
    <cellStyle name="40% - Accent2 3 2 5 7" xfId="18030"/>
    <cellStyle name="40% - Accent2 3 2 5 7 2" xfId="18031"/>
    <cellStyle name="40% - Accent2 3 2 5 8" xfId="18032"/>
    <cellStyle name="40% - Accent2 3 2 6" xfId="18033"/>
    <cellStyle name="40% - Accent2 3 2 6 2" xfId="18034"/>
    <cellStyle name="40% - Accent2 3 2 6 2 2" xfId="18035"/>
    <cellStyle name="40% - Accent2 3 2 6 2 2 2" xfId="18036"/>
    <cellStyle name="40% - Accent2 3 2 6 2 2 2 2" xfId="18037"/>
    <cellStyle name="40% - Accent2 3 2 6 2 2 2 2 2" xfId="18038"/>
    <cellStyle name="40% - Accent2 3 2 6 2 2 2 3" xfId="18039"/>
    <cellStyle name="40% - Accent2 3 2 6 2 2 3" xfId="18040"/>
    <cellStyle name="40% - Accent2 3 2 6 2 2 3 2" xfId="18041"/>
    <cellStyle name="40% - Accent2 3 2 6 2 2 4" xfId="18042"/>
    <cellStyle name="40% - Accent2 3 2 6 2 3" xfId="18043"/>
    <cellStyle name="40% - Accent2 3 2 6 2 3 2" xfId="18044"/>
    <cellStyle name="40% - Accent2 3 2 6 2 3 2 2" xfId="18045"/>
    <cellStyle name="40% - Accent2 3 2 6 2 3 3" xfId="18046"/>
    <cellStyle name="40% - Accent2 3 2 6 2 4" xfId="18047"/>
    <cellStyle name="40% - Accent2 3 2 6 2 4 2" xfId="18048"/>
    <cellStyle name="40% - Accent2 3 2 6 2 5" xfId="18049"/>
    <cellStyle name="40% - Accent2 3 2 6 2 5 2" xfId="18050"/>
    <cellStyle name="40% - Accent2 3 2 6 2 6" xfId="18051"/>
    <cellStyle name="40% - Accent2 3 2 6 3" xfId="18052"/>
    <cellStyle name="40% - Accent2 3 2 6 3 2" xfId="18053"/>
    <cellStyle name="40% - Accent2 3 2 6 3 2 2" xfId="18054"/>
    <cellStyle name="40% - Accent2 3 2 6 3 2 2 2" xfId="18055"/>
    <cellStyle name="40% - Accent2 3 2 6 3 2 2 2 2" xfId="18056"/>
    <cellStyle name="40% - Accent2 3 2 6 3 2 2 3" xfId="18057"/>
    <cellStyle name="40% - Accent2 3 2 6 3 2 3" xfId="18058"/>
    <cellStyle name="40% - Accent2 3 2 6 3 2 3 2" xfId="18059"/>
    <cellStyle name="40% - Accent2 3 2 6 3 2 4" xfId="18060"/>
    <cellStyle name="40% - Accent2 3 2 6 3 3" xfId="18061"/>
    <cellStyle name="40% - Accent2 3 2 6 3 3 2" xfId="18062"/>
    <cellStyle name="40% - Accent2 3 2 6 3 3 2 2" xfId="18063"/>
    <cellStyle name="40% - Accent2 3 2 6 3 3 3" xfId="18064"/>
    <cellStyle name="40% - Accent2 3 2 6 3 4" xfId="18065"/>
    <cellStyle name="40% - Accent2 3 2 6 3 4 2" xfId="18066"/>
    <cellStyle name="40% - Accent2 3 2 6 3 5" xfId="18067"/>
    <cellStyle name="40% - Accent2 3 2 6 3 5 2" xfId="18068"/>
    <cellStyle name="40% - Accent2 3 2 6 3 6" xfId="18069"/>
    <cellStyle name="40% - Accent2 3 2 6 4" xfId="18070"/>
    <cellStyle name="40% - Accent2 3 2 6 4 2" xfId="18071"/>
    <cellStyle name="40% - Accent2 3 2 6 4 2 2" xfId="18072"/>
    <cellStyle name="40% - Accent2 3 2 6 4 2 2 2" xfId="18073"/>
    <cellStyle name="40% - Accent2 3 2 6 4 2 3" xfId="18074"/>
    <cellStyle name="40% - Accent2 3 2 6 4 3" xfId="18075"/>
    <cellStyle name="40% - Accent2 3 2 6 4 3 2" xfId="18076"/>
    <cellStyle name="40% - Accent2 3 2 6 4 4" xfId="18077"/>
    <cellStyle name="40% - Accent2 3 2 6 5" xfId="18078"/>
    <cellStyle name="40% - Accent2 3 2 6 5 2" xfId="18079"/>
    <cellStyle name="40% - Accent2 3 2 6 5 2 2" xfId="18080"/>
    <cellStyle name="40% - Accent2 3 2 6 5 3" xfId="18081"/>
    <cellStyle name="40% - Accent2 3 2 6 6" xfId="18082"/>
    <cellStyle name="40% - Accent2 3 2 6 6 2" xfId="18083"/>
    <cellStyle name="40% - Accent2 3 2 6 7" xfId="18084"/>
    <cellStyle name="40% - Accent2 3 2 6 7 2" xfId="18085"/>
    <cellStyle name="40% - Accent2 3 2 6 8" xfId="18086"/>
    <cellStyle name="40% - Accent2 3 2 7" xfId="18087"/>
    <cellStyle name="40% - Accent2 3 2 7 2" xfId="18088"/>
    <cellStyle name="40% - Accent2 3 2 7 2 2" xfId="18089"/>
    <cellStyle name="40% - Accent2 3 2 7 2 2 2" xfId="18090"/>
    <cellStyle name="40% - Accent2 3 2 7 2 2 2 2" xfId="18091"/>
    <cellStyle name="40% - Accent2 3 2 7 2 2 3" xfId="18092"/>
    <cellStyle name="40% - Accent2 3 2 7 2 3" xfId="18093"/>
    <cellStyle name="40% - Accent2 3 2 7 2 3 2" xfId="18094"/>
    <cellStyle name="40% - Accent2 3 2 7 2 4" xfId="18095"/>
    <cellStyle name="40% - Accent2 3 2 7 3" xfId="18096"/>
    <cellStyle name="40% - Accent2 3 2 7 3 2" xfId="18097"/>
    <cellStyle name="40% - Accent2 3 2 7 3 2 2" xfId="18098"/>
    <cellStyle name="40% - Accent2 3 2 7 3 3" xfId="18099"/>
    <cellStyle name="40% - Accent2 3 2 7 4" xfId="18100"/>
    <cellStyle name="40% - Accent2 3 2 7 4 2" xfId="18101"/>
    <cellStyle name="40% - Accent2 3 2 7 5" xfId="18102"/>
    <cellStyle name="40% - Accent2 3 2 7 5 2" xfId="18103"/>
    <cellStyle name="40% - Accent2 3 2 7 6" xfId="18104"/>
    <cellStyle name="40% - Accent2 3 2 8" xfId="18105"/>
    <cellStyle name="40% - Accent2 3 2 8 2" xfId="18106"/>
    <cellStyle name="40% - Accent2 3 2 8 2 2" xfId="18107"/>
    <cellStyle name="40% - Accent2 3 2 8 2 2 2" xfId="18108"/>
    <cellStyle name="40% - Accent2 3 2 8 2 2 2 2" xfId="18109"/>
    <cellStyle name="40% - Accent2 3 2 8 2 2 3" xfId="18110"/>
    <cellStyle name="40% - Accent2 3 2 8 2 3" xfId="18111"/>
    <cellStyle name="40% - Accent2 3 2 8 2 3 2" xfId="18112"/>
    <cellStyle name="40% - Accent2 3 2 8 2 4" xfId="18113"/>
    <cellStyle name="40% - Accent2 3 2 8 3" xfId="18114"/>
    <cellStyle name="40% - Accent2 3 2 8 3 2" xfId="18115"/>
    <cellStyle name="40% - Accent2 3 2 8 3 2 2" xfId="18116"/>
    <cellStyle name="40% - Accent2 3 2 8 3 3" xfId="18117"/>
    <cellStyle name="40% - Accent2 3 2 8 4" xfId="18118"/>
    <cellStyle name="40% - Accent2 3 2 8 4 2" xfId="18119"/>
    <cellStyle name="40% - Accent2 3 2 8 5" xfId="18120"/>
    <cellStyle name="40% - Accent2 3 2 8 5 2" xfId="18121"/>
    <cellStyle name="40% - Accent2 3 2 8 6" xfId="18122"/>
    <cellStyle name="40% - Accent2 3 2 9" xfId="18123"/>
    <cellStyle name="40% - Accent2 3 2 9 2" xfId="18124"/>
    <cellStyle name="40% - Accent2 3 2 9 2 2" xfId="18125"/>
    <cellStyle name="40% - Accent2 3 2 9 2 2 2" xfId="18126"/>
    <cellStyle name="40% - Accent2 3 2 9 2 2 2 2" xfId="18127"/>
    <cellStyle name="40% - Accent2 3 2 9 2 2 3" xfId="18128"/>
    <cellStyle name="40% - Accent2 3 2 9 2 3" xfId="18129"/>
    <cellStyle name="40% - Accent2 3 2 9 2 3 2" xfId="18130"/>
    <cellStyle name="40% - Accent2 3 2 9 2 4" xfId="18131"/>
    <cellStyle name="40% - Accent2 3 2 9 3" xfId="18132"/>
    <cellStyle name="40% - Accent2 3 2 9 3 2" xfId="18133"/>
    <cellStyle name="40% - Accent2 3 2 9 3 2 2" xfId="18134"/>
    <cellStyle name="40% - Accent2 3 2 9 3 3" xfId="18135"/>
    <cellStyle name="40% - Accent2 3 2 9 4" xfId="18136"/>
    <cellStyle name="40% - Accent2 3 2 9 4 2" xfId="18137"/>
    <cellStyle name="40% - Accent2 3 2 9 5" xfId="18138"/>
    <cellStyle name="40% - Accent2 3 2 9 5 2" xfId="18139"/>
    <cellStyle name="40% - Accent2 3 2 9 6" xfId="18140"/>
    <cellStyle name="40% - Accent2 3 3" xfId="18141"/>
    <cellStyle name="40% - Accent2 3 3 10" xfId="18142"/>
    <cellStyle name="40% - Accent2 3 3 10 2" xfId="18143"/>
    <cellStyle name="40% - Accent2 3 3 11" xfId="18144"/>
    <cellStyle name="40% - Accent2 3 3 2" xfId="18145"/>
    <cellStyle name="40% - Accent2 3 3 2 2" xfId="18146"/>
    <cellStyle name="40% - Accent2 3 3 2 2 2" xfId="18147"/>
    <cellStyle name="40% - Accent2 3 3 2 2 2 2" xfId="18148"/>
    <cellStyle name="40% - Accent2 3 3 2 2 2 2 2" xfId="18149"/>
    <cellStyle name="40% - Accent2 3 3 2 2 2 2 2 2" xfId="18150"/>
    <cellStyle name="40% - Accent2 3 3 2 2 2 2 3" xfId="18151"/>
    <cellStyle name="40% - Accent2 3 3 2 2 2 3" xfId="18152"/>
    <cellStyle name="40% - Accent2 3 3 2 2 2 3 2" xfId="18153"/>
    <cellStyle name="40% - Accent2 3 3 2 2 2 4" xfId="18154"/>
    <cellStyle name="40% - Accent2 3 3 2 2 3" xfId="18155"/>
    <cellStyle name="40% - Accent2 3 3 2 2 3 2" xfId="18156"/>
    <cellStyle name="40% - Accent2 3 3 2 2 3 2 2" xfId="18157"/>
    <cellStyle name="40% - Accent2 3 3 2 2 3 3" xfId="18158"/>
    <cellStyle name="40% - Accent2 3 3 2 2 4" xfId="18159"/>
    <cellStyle name="40% - Accent2 3 3 2 2 4 2" xfId="18160"/>
    <cellStyle name="40% - Accent2 3 3 2 2 5" xfId="18161"/>
    <cellStyle name="40% - Accent2 3 3 2 2 5 2" xfId="18162"/>
    <cellStyle name="40% - Accent2 3 3 2 2 6" xfId="18163"/>
    <cellStyle name="40% - Accent2 3 3 2 3" xfId="18164"/>
    <cellStyle name="40% - Accent2 3 3 2 3 2" xfId="18165"/>
    <cellStyle name="40% - Accent2 3 3 2 3 2 2" xfId="18166"/>
    <cellStyle name="40% - Accent2 3 3 2 3 2 2 2" xfId="18167"/>
    <cellStyle name="40% - Accent2 3 3 2 3 2 2 2 2" xfId="18168"/>
    <cellStyle name="40% - Accent2 3 3 2 3 2 2 3" xfId="18169"/>
    <cellStyle name="40% - Accent2 3 3 2 3 2 3" xfId="18170"/>
    <cellStyle name="40% - Accent2 3 3 2 3 2 3 2" xfId="18171"/>
    <cellStyle name="40% - Accent2 3 3 2 3 2 4" xfId="18172"/>
    <cellStyle name="40% - Accent2 3 3 2 3 3" xfId="18173"/>
    <cellStyle name="40% - Accent2 3 3 2 3 3 2" xfId="18174"/>
    <cellStyle name="40% - Accent2 3 3 2 3 3 2 2" xfId="18175"/>
    <cellStyle name="40% - Accent2 3 3 2 3 3 3" xfId="18176"/>
    <cellStyle name="40% - Accent2 3 3 2 3 4" xfId="18177"/>
    <cellStyle name="40% - Accent2 3 3 2 3 4 2" xfId="18178"/>
    <cellStyle name="40% - Accent2 3 3 2 3 5" xfId="18179"/>
    <cellStyle name="40% - Accent2 3 3 2 3 5 2" xfId="18180"/>
    <cellStyle name="40% - Accent2 3 3 2 3 6" xfId="18181"/>
    <cellStyle name="40% - Accent2 3 3 2 4" xfId="18182"/>
    <cellStyle name="40% - Accent2 3 3 2 4 2" xfId="18183"/>
    <cellStyle name="40% - Accent2 3 3 2 4 2 2" xfId="18184"/>
    <cellStyle name="40% - Accent2 3 3 2 4 2 2 2" xfId="18185"/>
    <cellStyle name="40% - Accent2 3 3 2 4 2 3" xfId="18186"/>
    <cellStyle name="40% - Accent2 3 3 2 4 3" xfId="18187"/>
    <cellStyle name="40% - Accent2 3 3 2 4 3 2" xfId="18188"/>
    <cellStyle name="40% - Accent2 3 3 2 4 4" xfId="18189"/>
    <cellStyle name="40% - Accent2 3 3 2 5" xfId="18190"/>
    <cellStyle name="40% - Accent2 3 3 2 5 2" xfId="18191"/>
    <cellStyle name="40% - Accent2 3 3 2 5 2 2" xfId="18192"/>
    <cellStyle name="40% - Accent2 3 3 2 5 3" xfId="18193"/>
    <cellStyle name="40% - Accent2 3 3 2 6" xfId="18194"/>
    <cellStyle name="40% - Accent2 3 3 2 6 2" xfId="18195"/>
    <cellStyle name="40% - Accent2 3 3 2 7" xfId="18196"/>
    <cellStyle name="40% - Accent2 3 3 2 7 2" xfId="18197"/>
    <cellStyle name="40% - Accent2 3 3 2 8" xfId="18198"/>
    <cellStyle name="40% - Accent2 3 3 3" xfId="18199"/>
    <cellStyle name="40% - Accent2 3 3 3 2" xfId="18200"/>
    <cellStyle name="40% - Accent2 3 3 3 2 2" xfId="18201"/>
    <cellStyle name="40% - Accent2 3 3 3 2 2 2" xfId="18202"/>
    <cellStyle name="40% - Accent2 3 3 3 2 2 2 2" xfId="18203"/>
    <cellStyle name="40% - Accent2 3 3 3 2 2 2 2 2" xfId="18204"/>
    <cellStyle name="40% - Accent2 3 3 3 2 2 2 3" xfId="18205"/>
    <cellStyle name="40% - Accent2 3 3 3 2 2 3" xfId="18206"/>
    <cellStyle name="40% - Accent2 3 3 3 2 2 3 2" xfId="18207"/>
    <cellStyle name="40% - Accent2 3 3 3 2 2 4" xfId="18208"/>
    <cellStyle name="40% - Accent2 3 3 3 2 3" xfId="18209"/>
    <cellStyle name="40% - Accent2 3 3 3 2 3 2" xfId="18210"/>
    <cellStyle name="40% - Accent2 3 3 3 2 3 2 2" xfId="18211"/>
    <cellStyle name="40% - Accent2 3 3 3 2 3 3" xfId="18212"/>
    <cellStyle name="40% - Accent2 3 3 3 2 4" xfId="18213"/>
    <cellStyle name="40% - Accent2 3 3 3 2 4 2" xfId="18214"/>
    <cellStyle name="40% - Accent2 3 3 3 2 5" xfId="18215"/>
    <cellStyle name="40% - Accent2 3 3 3 2 5 2" xfId="18216"/>
    <cellStyle name="40% - Accent2 3 3 3 2 6" xfId="18217"/>
    <cellStyle name="40% - Accent2 3 3 3 3" xfId="18218"/>
    <cellStyle name="40% - Accent2 3 3 3 3 2" xfId="18219"/>
    <cellStyle name="40% - Accent2 3 3 3 3 2 2" xfId="18220"/>
    <cellStyle name="40% - Accent2 3 3 3 3 2 2 2" xfId="18221"/>
    <cellStyle name="40% - Accent2 3 3 3 3 2 2 2 2" xfId="18222"/>
    <cellStyle name="40% - Accent2 3 3 3 3 2 2 3" xfId="18223"/>
    <cellStyle name="40% - Accent2 3 3 3 3 2 3" xfId="18224"/>
    <cellStyle name="40% - Accent2 3 3 3 3 2 3 2" xfId="18225"/>
    <cellStyle name="40% - Accent2 3 3 3 3 2 4" xfId="18226"/>
    <cellStyle name="40% - Accent2 3 3 3 3 3" xfId="18227"/>
    <cellStyle name="40% - Accent2 3 3 3 3 3 2" xfId="18228"/>
    <cellStyle name="40% - Accent2 3 3 3 3 3 2 2" xfId="18229"/>
    <cellStyle name="40% - Accent2 3 3 3 3 3 3" xfId="18230"/>
    <cellStyle name="40% - Accent2 3 3 3 3 4" xfId="18231"/>
    <cellStyle name="40% - Accent2 3 3 3 3 4 2" xfId="18232"/>
    <cellStyle name="40% - Accent2 3 3 3 3 5" xfId="18233"/>
    <cellStyle name="40% - Accent2 3 3 3 3 5 2" xfId="18234"/>
    <cellStyle name="40% - Accent2 3 3 3 3 6" xfId="18235"/>
    <cellStyle name="40% - Accent2 3 3 3 4" xfId="18236"/>
    <cellStyle name="40% - Accent2 3 3 3 4 2" xfId="18237"/>
    <cellStyle name="40% - Accent2 3 3 3 4 2 2" xfId="18238"/>
    <cellStyle name="40% - Accent2 3 3 3 4 2 2 2" xfId="18239"/>
    <cellStyle name="40% - Accent2 3 3 3 4 2 3" xfId="18240"/>
    <cellStyle name="40% - Accent2 3 3 3 4 3" xfId="18241"/>
    <cellStyle name="40% - Accent2 3 3 3 4 3 2" xfId="18242"/>
    <cellStyle name="40% - Accent2 3 3 3 4 4" xfId="18243"/>
    <cellStyle name="40% - Accent2 3 3 3 5" xfId="18244"/>
    <cellStyle name="40% - Accent2 3 3 3 5 2" xfId="18245"/>
    <cellStyle name="40% - Accent2 3 3 3 5 2 2" xfId="18246"/>
    <cellStyle name="40% - Accent2 3 3 3 5 3" xfId="18247"/>
    <cellStyle name="40% - Accent2 3 3 3 6" xfId="18248"/>
    <cellStyle name="40% - Accent2 3 3 3 6 2" xfId="18249"/>
    <cellStyle name="40% - Accent2 3 3 3 7" xfId="18250"/>
    <cellStyle name="40% - Accent2 3 3 3 7 2" xfId="18251"/>
    <cellStyle name="40% - Accent2 3 3 3 8" xfId="18252"/>
    <cellStyle name="40% - Accent2 3 3 4" xfId="18253"/>
    <cellStyle name="40% - Accent2 3 3 4 2" xfId="18254"/>
    <cellStyle name="40% - Accent2 3 3 4 2 2" xfId="18255"/>
    <cellStyle name="40% - Accent2 3 3 4 2 2 2" xfId="18256"/>
    <cellStyle name="40% - Accent2 3 3 4 2 2 2 2" xfId="18257"/>
    <cellStyle name="40% - Accent2 3 3 4 2 2 3" xfId="18258"/>
    <cellStyle name="40% - Accent2 3 3 4 2 3" xfId="18259"/>
    <cellStyle name="40% - Accent2 3 3 4 2 3 2" xfId="18260"/>
    <cellStyle name="40% - Accent2 3 3 4 2 4" xfId="18261"/>
    <cellStyle name="40% - Accent2 3 3 4 3" xfId="18262"/>
    <cellStyle name="40% - Accent2 3 3 4 3 2" xfId="18263"/>
    <cellStyle name="40% - Accent2 3 3 4 3 2 2" xfId="18264"/>
    <cellStyle name="40% - Accent2 3 3 4 3 3" xfId="18265"/>
    <cellStyle name="40% - Accent2 3 3 4 4" xfId="18266"/>
    <cellStyle name="40% - Accent2 3 3 4 4 2" xfId="18267"/>
    <cellStyle name="40% - Accent2 3 3 4 5" xfId="18268"/>
    <cellStyle name="40% - Accent2 3 3 4 5 2" xfId="18269"/>
    <cellStyle name="40% - Accent2 3 3 4 6" xfId="18270"/>
    <cellStyle name="40% - Accent2 3 3 5" xfId="18271"/>
    <cellStyle name="40% - Accent2 3 3 5 2" xfId="18272"/>
    <cellStyle name="40% - Accent2 3 3 5 2 2" xfId="18273"/>
    <cellStyle name="40% - Accent2 3 3 5 2 2 2" xfId="18274"/>
    <cellStyle name="40% - Accent2 3 3 5 2 2 2 2" xfId="18275"/>
    <cellStyle name="40% - Accent2 3 3 5 2 2 3" xfId="18276"/>
    <cellStyle name="40% - Accent2 3 3 5 2 3" xfId="18277"/>
    <cellStyle name="40% - Accent2 3 3 5 2 3 2" xfId="18278"/>
    <cellStyle name="40% - Accent2 3 3 5 2 4" xfId="18279"/>
    <cellStyle name="40% - Accent2 3 3 5 3" xfId="18280"/>
    <cellStyle name="40% - Accent2 3 3 5 3 2" xfId="18281"/>
    <cellStyle name="40% - Accent2 3 3 5 3 2 2" xfId="18282"/>
    <cellStyle name="40% - Accent2 3 3 5 3 3" xfId="18283"/>
    <cellStyle name="40% - Accent2 3 3 5 4" xfId="18284"/>
    <cellStyle name="40% - Accent2 3 3 5 4 2" xfId="18285"/>
    <cellStyle name="40% - Accent2 3 3 5 5" xfId="18286"/>
    <cellStyle name="40% - Accent2 3 3 5 5 2" xfId="18287"/>
    <cellStyle name="40% - Accent2 3 3 5 6" xfId="18288"/>
    <cellStyle name="40% - Accent2 3 3 6" xfId="18289"/>
    <cellStyle name="40% - Accent2 3 3 6 2" xfId="18290"/>
    <cellStyle name="40% - Accent2 3 3 6 2 2" xfId="18291"/>
    <cellStyle name="40% - Accent2 3 3 6 2 2 2" xfId="18292"/>
    <cellStyle name="40% - Accent2 3 3 6 2 2 2 2" xfId="18293"/>
    <cellStyle name="40% - Accent2 3 3 6 2 2 3" xfId="18294"/>
    <cellStyle name="40% - Accent2 3 3 6 2 3" xfId="18295"/>
    <cellStyle name="40% - Accent2 3 3 6 2 3 2" xfId="18296"/>
    <cellStyle name="40% - Accent2 3 3 6 2 4" xfId="18297"/>
    <cellStyle name="40% - Accent2 3 3 6 3" xfId="18298"/>
    <cellStyle name="40% - Accent2 3 3 6 3 2" xfId="18299"/>
    <cellStyle name="40% - Accent2 3 3 6 3 2 2" xfId="18300"/>
    <cellStyle name="40% - Accent2 3 3 6 3 3" xfId="18301"/>
    <cellStyle name="40% - Accent2 3 3 6 4" xfId="18302"/>
    <cellStyle name="40% - Accent2 3 3 6 4 2" xfId="18303"/>
    <cellStyle name="40% - Accent2 3 3 6 5" xfId="18304"/>
    <cellStyle name="40% - Accent2 3 3 6 5 2" xfId="18305"/>
    <cellStyle name="40% - Accent2 3 3 6 6" xfId="18306"/>
    <cellStyle name="40% - Accent2 3 3 7" xfId="18307"/>
    <cellStyle name="40% - Accent2 3 3 7 2" xfId="18308"/>
    <cellStyle name="40% - Accent2 3 3 7 2 2" xfId="18309"/>
    <cellStyle name="40% - Accent2 3 3 7 2 2 2" xfId="18310"/>
    <cellStyle name="40% - Accent2 3 3 7 2 3" xfId="18311"/>
    <cellStyle name="40% - Accent2 3 3 7 3" xfId="18312"/>
    <cellStyle name="40% - Accent2 3 3 7 3 2" xfId="18313"/>
    <cellStyle name="40% - Accent2 3 3 7 4" xfId="18314"/>
    <cellStyle name="40% - Accent2 3 3 8" xfId="18315"/>
    <cellStyle name="40% - Accent2 3 3 8 2" xfId="18316"/>
    <cellStyle name="40% - Accent2 3 3 8 2 2" xfId="18317"/>
    <cellStyle name="40% - Accent2 3 3 8 3" xfId="18318"/>
    <cellStyle name="40% - Accent2 3 3 9" xfId="18319"/>
    <cellStyle name="40% - Accent2 3 3 9 2" xfId="18320"/>
    <cellStyle name="40% - Accent2 3 4" xfId="18321"/>
    <cellStyle name="40% - Accent2 3 4 10" xfId="18322"/>
    <cellStyle name="40% - Accent2 3 4 10 2" xfId="18323"/>
    <cellStyle name="40% - Accent2 3 4 11" xfId="18324"/>
    <cellStyle name="40% - Accent2 3 4 2" xfId="18325"/>
    <cellStyle name="40% - Accent2 3 4 2 2" xfId="18326"/>
    <cellStyle name="40% - Accent2 3 4 2 2 2" xfId="18327"/>
    <cellStyle name="40% - Accent2 3 4 2 2 2 2" xfId="18328"/>
    <cellStyle name="40% - Accent2 3 4 2 2 2 2 2" xfId="18329"/>
    <cellStyle name="40% - Accent2 3 4 2 2 2 2 2 2" xfId="18330"/>
    <cellStyle name="40% - Accent2 3 4 2 2 2 2 3" xfId="18331"/>
    <cellStyle name="40% - Accent2 3 4 2 2 2 3" xfId="18332"/>
    <cellStyle name="40% - Accent2 3 4 2 2 2 3 2" xfId="18333"/>
    <cellStyle name="40% - Accent2 3 4 2 2 2 4" xfId="18334"/>
    <cellStyle name="40% - Accent2 3 4 2 2 3" xfId="18335"/>
    <cellStyle name="40% - Accent2 3 4 2 2 3 2" xfId="18336"/>
    <cellStyle name="40% - Accent2 3 4 2 2 3 2 2" xfId="18337"/>
    <cellStyle name="40% - Accent2 3 4 2 2 3 3" xfId="18338"/>
    <cellStyle name="40% - Accent2 3 4 2 2 4" xfId="18339"/>
    <cellStyle name="40% - Accent2 3 4 2 2 4 2" xfId="18340"/>
    <cellStyle name="40% - Accent2 3 4 2 2 5" xfId="18341"/>
    <cellStyle name="40% - Accent2 3 4 2 2 5 2" xfId="18342"/>
    <cellStyle name="40% - Accent2 3 4 2 2 6" xfId="18343"/>
    <cellStyle name="40% - Accent2 3 4 2 3" xfId="18344"/>
    <cellStyle name="40% - Accent2 3 4 2 3 2" xfId="18345"/>
    <cellStyle name="40% - Accent2 3 4 2 3 2 2" xfId="18346"/>
    <cellStyle name="40% - Accent2 3 4 2 3 2 2 2" xfId="18347"/>
    <cellStyle name="40% - Accent2 3 4 2 3 2 2 2 2" xfId="18348"/>
    <cellStyle name="40% - Accent2 3 4 2 3 2 2 3" xfId="18349"/>
    <cellStyle name="40% - Accent2 3 4 2 3 2 3" xfId="18350"/>
    <cellStyle name="40% - Accent2 3 4 2 3 2 3 2" xfId="18351"/>
    <cellStyle name="40% - Accent2 3 4 2 3 2 4" xfId="18352"/>
    <cellStyle name="40% - Accent2 3 4 2 3 3" xfId="18353"/>
    <cellStyle name="40% - Accent2 3 4 2 3 3 2" xfId="18354"/>
    <cellStyle name="40% - Accent2 3 4 2 3 3 2 2" xfId="18355"/>
    <cellStyle name="40% - Accent2 3 4 2 3 3 3" xfId="18356"/>
    <cellStyle name="40% - Accent2 3 4 2 3 4" xfId="18357"/>
    <cellStyle name="40% - Accent2 3 4 2 3 4 2" xfId="18358"/>
    <cellStyle name="40% - Accent2 3 4 2 3 5" xfId="18359"/>
    <cellStyle name="40% - Accent2 3 4 2 3 5 2" xfId="18360"/>
    <cellStyle name="40% - Accent2 3 4 2 3 6" xfId="18361"/>
    <cellStyle name="40% - Accent2 3 4 2 4" xfId="18362"/>
    <cellStyle name="40% - Accent2 3 4 2 4 2" xfId="18363"/>
    <cellStyle name="40% - Accent2 3 4 2 4 2 2" xfId="18364"/>
    <cellStyle name="40% - Accent2 3 4 2 4 2 2 2" xfId="18365"/>
    <cellStyle name="40% - Accent2 3 4 2 4 2 3" xfId="18366"/>
    <cellStyle name="40% - Accent2 3 4 2 4 3" xfId="18367"/>
    <cellStyle name="40% - Accent2 3 4 2 4 3 2" xfId="18368"/>
    <cellStyle name="40% - Accent2 3 4 2 4 4" xfId="18369"/>
    <cellStyle name="40% - Accent2 3 4 2 5" xfId="18370"/>
    <cellStyle name="40% - Accent2 3 4 2 5 2" xfId="18371"/>
    <cellStyle name="40% - Accent2 3 4 2 5 2 2" xfId="18372"/>
    <cellStyle name="40% - Accent2 3 4 2 5 3" xfId="18373"/>
    <cellStyle name="40% - Accent2 3 4 2 6" xfId="18374"/>
    <cellStyle name="40% - Accent2 3 4 2 6 2" xfId="18375"/>
    <cellStyle name="40% - Accent2 3 4 2 7" xfId="18376"/>
    <cellStyle name="40% - Accent2 3 4 2 7 2" xfId="18377"/>
    <cellStyle name="40% - Accent2 3 4 2 8" xfId="18378"/>
    <cellStyle name="40% - Accent2 3 4 3" xfId="18379"/>
    <cellStyle name="40% - Accent2 3 4 3 2" xfId="18380"/>
    <cellStyle name="40% - Accent2 3 4 3 2 2" xfId="18381"/>
    <cellStyle name="40% - Accent2 3 4 3 2 2 2" xfId="18382"/>
    <cellStyle name="40% - Accent2 3 4 3 2 2 2 2" xfId="18383"/>
    <cellStyle name="40% - Accent2 3 4 3 2 2 2 2 2" xfId="18384"/>
    <cellStyle name="40% - Accent2 3 4 3 2 2 2 3" xfId="18385"/>
    <cellStyle name="40% - Accent2 3 4 3 2 2 3" xfId="18386"/>
    <cellStyle name="40% - Accent2 3 4 3 2 2 3 2" xfId="18387"/>
    <cellStyle name="40% - Accent2 3 4 3 2 2 4" xfId="18388"/>
    <cellStyle name="40% - Accent2 3 4 3 2 3" xfId="18389"/>
    <cellStyle name="40% - Accent2 3 4 3 2 3 2" xfId="18390"/>
    <cellStyle name="40% - Accent2 3 4 3 2 3 2 2" xfId="18391"/>
    <cellStyle name="40% - Accent2 3 4 3 2 3 3" xfId="18392"/>
    <cellStyle name="40% - Accent2 3 4 3 2 4" xfId="18393"/>
    <cellStyle name="40% - Accent2 3 4 3 2 4 2" xfId="18394"/>
    <cellStyle name="40% - Accent2 3 4 3 2 5" xfId="18395"/>
    <cellStyle name="40% - Accent2 3 4 3 2 5 2" xfId="18396"/>
    <cellStyle name="40% - Accent2 3 4 3 2 6" xfId="18397"/>
    <cellStyle name="40% - Accent2 3 4 3 3" xfId="18398"/>
    <cellStyle name="40% - Accent2 3 4 3 3 2" xfId="18399"/>
    <cellStyle name="40% - Accent2 3 4 3 3 2 2" xfId="18400"/>
    <cellStyle name="40% - Accent2 3 4 3 3 2 2 2" xfId="18401"/>
    <cellStyle name="40% - Accent2 3 4 3 3 2 2 2 2" xfId="18402"/>
    <cellStyle name="40% - Accent2 3 4 3 3 2 2 3" xfId="18403"/>
    <cellStyle name="40% - Accent2 3 4 3 3 2 3" xfId="18404"/>
    <cellStyle name="40% - Accent2 3 4 3 3 2 3 2" xfId="18405"/>
    <cellStyle name="40% - Accent2 3 4 3 3 2 4" xfId="18406"/>
    <cellStyle name="40% - Accent2 3 4 3 3 3" xfId="18407"/>
    <cellStyle name="40% - Accent2 3 4 3 3 3 2" xfId="18408"/>
    <cellStyle name="40% - Accent2 3 4 3 3 3 2 2" xfId="18409"/>
    <cellStyle name="40% - Accent2 3 4 3 3 3 3" xfId="18410"/>
    <cellStyle name="40% - Accent2 3 4 3 3 4" xfId="18411"/>
    <cellStyle name="40% - Accent2 3 4 3 3 4 2" xfId="18412"/>
    <cellStyle name="40% - Accent2 3 4 3 3 5" xfId="18413"/>
    <cellStyle name="40% - Accent2 3 4 3 3 5 2" xfId="18414"/>
    <cellStyle name="40% - Accent2 3 4 3 3 6" xfId="18415"/>
    <cellStyle name="40% - Accent2 3 4 3 4" xfId="18416"/>
    <cellStyle name="40% - Accent2 3 4 3 4 2" xfId="18417"/>
    <cellStyle name="40% - Accent2 3 4 3 4 2 2" xfId="18418"/>
    <cellStyle name="40% - Accent2 3 4 3 4 2 2 2" xfId="18419"/>
    <cellStyle name="40% - Accent2 3 4 3 4 2 3" xfId="18420"/>
    <cellStyle name="40% - Accent2 3 4 3 4 3" xfId="18421"/>
    <cellStyle name="40% - Accent2 3 4 3 4 3 2" xfId="18422"/>
    <cellStyle name="40% - Accent2 3 4 3 4 4" xfId="18423"/>
    <cellStyle name="40% - Accent2 3 4 3 5" xfId="18424"/>
    <cellStyle name="40% - Accent2 3 4 3 5 2" xfId="18425"/>
    <cellStyle name="40% - Accent2 3 4 3 5 2 2" xfId="18426"/>
    <cellStyle name="40% - Accent2 3 4 3 5 3" xfId="18427"/>
    <cellStyle name="40% - Accent2 3 4 3 6" xfId="18428"/>
    <cellStyle name="40% - Accent2 3 4 3 6 2" xfId="18429"/>
    <cellStyle name="40% - Accent2 3 4 3 7" xfId="18430"/>
    <cellStyle name="40% - Accent2 3 4 3 7 2" xfId="18431"/>
    <cellStyle name="40% - Accent2 3 4 3 8" xfId="18432"/>
    <cellStyle name="40% - Accent2 3 4 4" xfId="18433"/>
    <cellStyle name="40% - Accent2 3 4 4 2" xfId="18434"/>
    <cellStyle name="40% - Accent2 3 4 4 2 2" xfId="18435"/>
    <cellStyle name="40% - Accent2 3 4 4 2 2 2" xfId="18436"/>
    <cellStyle name="40% - Accent2 3 4 4 2 2 2 2" xfId="18437"/>
    <cellStyle name="40% - Accent2 3 4 4 2 2 3" xfId="18438"/>
    <cellStyle name="40% - Accent2 3 4 4 2 3" xfId="18439"/>
    <cellStyle name="40% - Accent2 3 4 4 2 3 2" xfId="18440"/>
    <cellStyle name="40% - Accent2 3 4 4 2 4" xfId="18441"/>
    <cellStyle name="40% - Accent2 3 4 4 3" xfId="18442"/>
    <cellStyle name="40% - Accent2 3 4 4 3 2" xfId="18443"/>
    <cellStyle name="40% - Accent2 3 4 4 3 2 2" xfId="18444"/>
    <cellStyle name="40% - Accent2 3 4 4 3 3" xfId="18445"/>
    <cellStyle name="40% - Accent2 3 4 4 4" xfId="18446"/>
    <cellStyle name="40% - Accent2 3 4 4 4 2" xfId="18447"/>
    <cellStyle name="40% - Accent2 3 4 4 5" xfId="18448"/>
    <cellStyle name="40% - Accent2 3 4 4 5 2" xfId="18449"/>
    <cellStyle name="40% - Accent2 3 4 4 6" xfId="18450"/>
    <cellStyle name="40% - Accent2 3 4 5" xfId="18451"/>
    <cellStyle name="40% - Accent2 3 4 5 2" xfId="18452"/>
    <cellStyle name="40% - Accent2 3 4 5 2 2" xfId="18453"/>
    <cellStyle name="40% - Accent2 3 4 5 2 2 2" xfId="18454"/>
    <cellStyle name="40% - Accent2 3 4 5 2 2 2 2" xfId="18455"/>
    <cellStyle name="40% - Accent2 3 4 5 2 2 3" xfId="18456"/>
    <cellStyle name="40% - Accent2 3 4 5 2 3" xfId="18457"/>
    <cellStyle name="40% - Accent2 3 4 5 2 3 2" xfId="18458"/>
    <cellStyle name="40% - Accent2 3 4 5 2 4" xfId="18459"/>
    <cellStyle name="40% - Accent2 3 4 5 3" xfId="18460"/>
    <cellStyle name="40% - Accent2 3 4 5 3 2" xfId="18461"/>
    <cellStyle name="40% - Accent2 3 4 5 3 2 2" xfId="18462"/>
    <cellStyle name="40% - Accent2 3 4 5 3 3" xfId="18463"/>
    <cellStyle name="40% - Accent2 3 4 5 4" xfId="18464"/>
    <cellStyle name="40% - Accent2 3 4 5 4 2" xfId="18465"/>
    <cellStyle name="40% - Accent2 3 4 5 5" xfId="18466"/>
    <cellStyle name="40% - Accent2 3 4 5 5 2" xfId="18467"/>
    <cellStyle name="40% - Accent2 3 4 5 6" xfId="18468"/>
    <cellStyle name="40% - Accent2 3 4 6" xfId="18469"/>
    <cellStyle name="40% - Accent2 3 4 6 2" xfId="18470"/>
    <cellStyle name="40% - Accent2 3 4 6 2 2" xfId="18471"/>
    <cellStyle name="40% - Accent2 3 4 6 2 2 2" xfId="18472"/>
    <cellStyle name="40% - Accent2 3 4 6 2 2 2 2" xfId="18473"/>
    <cellStyle name="40% - Accent2 3 4 6 2 2 3" xfId="18474"/>
    <cellStyle name="40% - Accent2 3 4 6 2 3" xfId="18475"/>
    <cellStyle name="40% - Accent2 3 4 6 2 3 2" xfId="18476"/>
    <cellStyle name="40% - Accent2 3 4 6 2 4" xfId="18477"/>
    <cellStyle name="40% - Accent2 3 4 6 3" xfId="18478"/>
    <cellStyle name="40% - Accent2 3 4 6 3 2" xfId="18479"/>
    <cellStyle name="40% - Accent2 3 4 6 3 2 2" xfId="18480"/>
    <cellStyle name="40% - Accent2 3 4 6 3 3" xfId="18481"/>
    <cellStyle name="40% - Accent2 3 4 6 4" xfId="18482"/>
    <cellStyle name="40% - Accent2 3 4 6 4 2" xfId="18483"/>
    <cellStyle name="40% - Accent2 3 4 6 5" xfId="18484"/>
    <cellStyle name="40% - Accent2 3 4 6 5 2" xfId="18485"/>
    <cellStyle name="40% - Accent2 3 4 6 6" xfId="18486"/>
    <cellStyle name="40% - Accent2 3 4 7" xfId="18487"/>
    <cellStyle name="40% - Accent2 3 4 7 2" xfId="18488"/>
    <cellStyle name="40% - Accent2 3 4 7 2 2" xfId="18489"/>
    <cellStyle name="40% - Accent2 3 4 7 2 2 2" xfId="18490"/>
    <cellStyle name="40% - Accent2 3 4 7 2 3" xfId="18491"/>
    <cellStyle name="40% - Accent2 3 4 7 3" xfId="18492"/>
    <cellStyle name="40% - Accent2 3 4 7 3 2" xfId="18493"/>
    <cellStyle name="40% - Accent2 3 4 7 4" xfId="18494"/>
    <cellStyle name="40% - Accent2 3 4 8" xfId="18495"/>
    <cellStyle name="40% - Accent2 3 4 8 2" xfId="18496"/>
    <cellStyle name="40% - Accent2 3 4 8 2 2" xfId="18497"/>
    <cellStyle name="40% - Accent2 3 4 8 3" xfId="18498"/>
    <cellStyle name="40% - Accent2 3 4 9" xfId="18499"/>
    <cellStyle name="40% - Accent2 3 4 9 2" xfId="18500"/>
    <cellStyle name="40% - Accent2 3 5" xfId="18501"/>
    <cellStyle name="40% - Accent2 3 5 10" xfId="18502"/>
    <cellStyle name="40% - Accent2 3 5 10 2" xfId="18503"/>
    <cellStyle name="40% - Accent2 3 5 11" xfId="18504"/>
    <cellStyle name="40% - Accent2 3 5 2" xfId="18505"/>
    <cellStyle name="40% - Accent2 3 5 2 2" xfId="18506"/>
    <cellStyle name="40% - Accent2 3 5 2 2 2" xfId="18507"/>
    <cellStyle name="40% - Accent2 3 5 2 2 2 2" xfId="18508"/>
    <cellStyle name="40% - Accent2 3 5 2 2 2 2 2" xfId="18509"/>
    <cellStyle name="40% - Accent2 3 5 2 2 2 2 2 2" xfId="18510"/>
    <cellStyle name="40% - Accent2 3 5 2 2 2 2 3" xfId="18511"/>
    <cellStyle name="40% - Accent2 3 5 2 2 2 3" xfId="18512"/>
    <cellStyle name="40% - Accent2 3 5 2 2 2 3 2" xfId="18513"/>
    <cellStyle name="40% - Accent2 3 5 2 2 2 4" xfId="18514"/>
    <cellStyle name="40% - Accent2 3 5 2 2 3" xfId="18515"/>
    <cellStyle name="40% - Accent2 3 5 2 2 3 2" xfId="18516"/>
    <cellStyle name="40% - Accent2 3 5 2 2 3 2 2" xfId="18517"/>
    <cellStyle name="40% - Accent2 3 5 2 2 3 3" xfId="18518"/>
    <cellStyle name="40% - Accent2 3 5 2 2 4" xfId="18519"/>
    <cellStyle name="40% - Accent2 3 5 2 2 4 2" xfId="18520"/>
    <cellStyle name="40% - Accent2 3 5 2 2 5" xfId="18521"/>
    <cellStyle name="40% - Accent2 3 5 2 2 5 2" xfId="18522"/>
    <cellStyle name="40% - Accent2 3 5 2 2 6" xfId="18523"/>
    <cellStyle name="40% - Accent2 3 5 2 3" xfId="18524"/>
    <cellStyle name="40% - Accent2 3 5 2 3 2" xfId="18525"/>
    <cellStyle name="40% - Accent2 3 5 2 3 2 2" xfId="18526"/>
    <cellStyle name="40% - Accent2 3 5 2 3 2 2 2" xfId="18527"/>
    <cellStyle name="40% - Accent2 3 5 2 3 2 2 2 2" xfId="18528"/>
    <cellStyle name="40% - Accent2 3 5 2 3 2 2 3" xfId="18529"/>
    <cellStyle name="40% - Accent2 3 5 2 3 2 3" xfId="18530"/>
    <cellStyle name="40% - Accent2 3 5 2 3 2 3 2" xfId="18531"/>
    <cellStyle name="40% - Accent2 3 5 2 3 2 4" xfId="18532"/>
    <cellStyle name="40% - Accent2 3 5 2 3 3" xfId="18533"/>
    <cellStyle name="40% - Accent2 3 5 2 3 3 2" xfId="18534"/>
    <cellStyle name="40% - Accent2 3 5 2 3 3 2 2" xfId="18535"/>
    <cellStyle name="40% - Accent2 3 5 2 3 3 3" xfId="18536"/>
    <cellStyle name="40% - Accent2 3 5 2 3 4" xfId="18537"/>
    <cellStyle name="40% - Accent2 3 5 2 3 4 2" xfId="18538"/>
    <cellStyle name="40% - Accent2 3 5 2 3 5" xfId="18539"/>
    <cellStyle name="40% - Accent2 3 5 2 3 5 2" xfId="18540"/>
    <cellStyle name="40% - Accent2 3 5 2 3 6" xfId="18541"/>
    <cellStyle name="40% - Accent2 3 5 2 4" xfId="18542"/>
    <cellStyle name="40% - Accent2 3 5 2 4 2" xfId="18543"/>
    <cellStyle name="40% - Accent2 3 5 2 4 2 2" xfId="18544"/>
    <cellStyle name="40% - Accent2 3 5 2 4 2 2 2" xfId="18545"/>
    <cellStyle name="40% - Accent2 3 5 2 4 2 3" xfId="18546"/>
    <cellStyle name="40% - Accent2 3 5 2 4 3" xfId="18547"/>
    <cellStyle name="40% - Accent2 3 5 2 4 3 2" xfId="18548"/>
    <cellStyle name="40% - Accent2 3 5 2 4 4" xfId="18549"/>
    <cellStyle name="40% - Accent2 3 5 2 5" xfId="18550"/>
    <cellStyle name="40% - Accent2 3 5 2 5 2" xfId="18551"/>
    <cellStyle name="40% - Accent2 3 5 2 5 2 2" xfId="18552"/>
    <cellStyle name="40% - Accent2 3 5 2 5 3" xfId="18553"/>
    <cellStyle name="40% - Accent2 3 5 2 6" xfId="18554"/>
    <cellStyle name="40% - Accent2 3 5 2 6 2" xfId="18555"/>
    <cellStyle name="40% - Accent2 3 5 2 7" xfId="18556"/>
    <cellStyle name="40% - Accent2 3 5 2 7 2" xfId="18557"/>
    <cellStyle name="40% - Accent2 3 5 2 8" xfId="18558"/>
    <cellStyle name="40% - Accent2 3 5 3" xfId="18559"/>
    <cellStyle name="40% - Accent2 3 5 3 2" xfId="18560"/>
    <cellStyle name="40% - Accent2 3 5 3 2 2" xfId="18561"/>
    <cellStyle name="40% - Accent2 3 5 3 2 2 2" xfId="18562"/>
    <cellStyle name="40% - Accent2 3 5 3 2 2 2 2" xfId="18563"/>
    <cellStyle name="40% - Accent2 3 5 3 2 2 2 2 2" xfId="18564"/>
    <cellStyle name="40% - Accent2 3 5 3 2 2 2 3" xfId="18565"/>
    <cellStyle name="40% - Accent2 3 5 3 2 2 3" xfId="18566"/>
    <cellStyle name="40% - Accent2 3 5 3 2 2 3 2" xfId="18567"/>
    <cellStyle name="40% - Accent2 3 5 3 2 2 4" xfId="18568"/>
    <cellStyle name="40% - Accent2 3 5 3 2 3" xfId="18569"/>
    <cellStyle name="40% - Accent2 3 5 3 2 3 2" xfId="18570"/>
    <cellStyle name="40% - Accent2 3 5 3 2 3 2 2" xfId="18571"/>
    <cellStyle name="40% - Accent2 3 5 3 2 3 3" xfId="18572"/>
    <cellStyle name="40% - Accent2 3 5 3 2 4" xfId="18573"/>
    <cellStyle name="40% - Accent2 3 5 3 2 4 2" xfId="18574"/>
    <cellStyle name="40% - Accent2 3 5 3 2 5" xfId="18575"/>
    <cellStyle name="40% - Accent2 3 5 3 2 5 2" xfId="18576"/>
    <cellStyle name="40% - Accent2 3 5 3 2 6" xfId="18577"/>
    <cellStyle name="40% - Accent2 3 5 3 3" xfId="18578"/>
    <cellStyle name="40% - Accent2 3 5 3 3 2" xfId="18579"/>
    <cellStyle name="40% - Accent2 3 5 3 3 2 2" xfId="18580"/>
    <cellStyle name="40% - Accent2 3 5 3 3 2 2 2" xfId="18581"/>
    <cellStyle name="40% - Accent2 3 5 3 3 2 2 2 2" xfId="18582"/>
    <cellStyle name="40% - Accent2 3 5 3 3 2 2 3" xfId="18583"/>
    <cellStyle name="40% - Accent2 3 5 3 3 2 3" xfId="18584"/>
    <cellStyle name="40% - Accent2 3 5 3 3 2 3 2" xfId="18585"/>
    <cellStyle name="40% - Accent2 3 5 3 3 2 4" xfId="18586"/>
    <cellStyle name="40% - Accent2 3 5 3 3 3" xfId="18587"/>
    <cellStyle name="40% - Accent2 3 5 3 3 3 2" xfId="18588"/>
    <cellStyle name="40% - Accent2 3 5 3 3 3 2 2" xfId="18589"/>
    <cellStyle name="40% - Accent2 3 5 3 3 3 3" xfId="18590"/>
    <cellStyle name="40% - Accent2 3 5 3 3 4" xfId="18591"/>
    <cellStyle name="40% - Accent2 3 5 3 3 4 2" xfId="18592"/>
    <cellStyle name="40% - Accent2 3 5 3 3 5" xfId="18593"/>
    <cellStyle name="40% - Accent2 3 5 3 3 5 2" xfId="18594"/>
    <cellStyle name="40% - Accent2 3 5 3 3 6" xfId="18595"/>
    <cellStyle name="40% - Accent2 3 5 3 4" xfId="18596"/>
    <cellStyle name="40% - Accent2 3 5 3 4 2" xfId="18597"/>
    <cellStyle name="40% - Accent2 3 5 3 4 2 2" xfId="18598"/>
    <cellStyle name="40% - Accent2 3 5 3 4 2 2 2" xfId="18599"/>
    <cellStyle name="40% - Accent2 3 5 3 4 2 3" xfId="18600"/>
    <cellStyle name="40% - Accent2 3 5 3 4 3" xfId="18601"/>
    <cellStyle name="40% - Accent2 3 5 3 4 3 2" xfId="18602"/>
    <cellStyle name="40% - Accent2 3 5 3 4 4" xfId="18603"/>
    <cellStyle name="40% - Accent2 3 5 3 5" xfId="18604"/>
    <cellStyle name="40% - Accent2 3 5 3 5 2" xfId="18605"/>
    <cellStyle name="40% - Accent2 3 5 3 5 2 2" xfId="18606"/>
    <cellStyle name="40% - Accent2 3 5 3 5 3" xfId="18607"/>
    <cellStyle name="40% - Accent2 3 5 3 6" xfId="18608"/>
    <cellStyle name="40% - Accent2 3 5 3 6 2" xfId="18609"/>
    <cellStyle name="40% - Accent2 3 5 3 7" xfId="18610"/>
    <cellStyle name="40% - Accent2 3 5 3 7 2" xfId="18611"/>
    <cellStyle name="40% - Accent2 3 5 3 8" xfId="18612"/>
    <cellStyle name="40% - Accent2 3 5 4" xfId="18613"/>
    <cellStyle name="40% - Accent2 3 5 4 2" xfId="18614"/>
    <cellStyle name="40% - Accent2 3 5 4 2 2" xfId="18615"/>
    <cellStyle name="40% - Accent2 3 5 4 2 2 2" xfId="18616"/>
    <cellStyle name="40% - Accent2 3 5 4 2 2 2 2" xfId="18617"/>
    <cellStyle name="40% - Accent2 3 5 4 2 2 3" xfId="18618"/>
    <cellStyle name="40% - Accent2 3 5 4 2 3" xfId="18619"/>
    <cellStyle name="40% - Accent2 3 5 4 2 3 2" xfId="18620"/>
    <cellStyle name="40% - Accent2 3 5 4 2 4" xfId="18621"/>
    <cellStyle name="40% - Accent2 3 5 4 3" xfId="18622"/>
    <cellStyle name="40% - Accent2 3 5 4 3 2" xfId="18623"/>
    <cellStyle name="40% - Accent2 3 5 4 3 2 2" xfId="18624"/>
    <cellStyle name="40% - Accent2 3 5 4 3 3" xfId="18625"/>
    <cellStyle name="40% - Accent2 3 5 4 4" xfId="18626"/>
    <cellStyle name="40% - Accent2 3 5 4 4 2" xfId="18627"/>
    <cellStyle name="40% - Accent2 3 5 4 5" xfId="18628"/>
    <cellStyle name="40% - Accent2 3 5 4 5 2" xfId="18629"/>
    <cellStyle name="40% - Accent2 3 5 4 6" xfId="18630"/>
    <cellStyle name="40% - Accent2 3 5 5" xfId="18631"/>
    <cellStyle name="40% - Accent2 3 5 5 2" xfId="18632"/>
    <cellStyle name="40% - Accent2 3 5 5 2 2" xfId="18633"/>
    <cellStyle name="40% - Accent2 3 5 5 2 2 2" xfId="18634"/>
    <cellStyle name="40% - Accent2 3 5 5 2 2 2 2" xfId="18635"/>
    <cellStyle name="40% - Accent2 3 5 5 2 2 3" xfId="18636"/>
    <cellStyle name="40% - Accent2 3 5 5 2 3" xfId="18637"/>
    <cellStyle name="40% - Accent2 3 5 5 2 3 2" xfId="18638"/>
    <cellStyle name="40% - Accent2 3 5 5 2 4" xfId="18639"/>
    <cellStyle name="40% - Accent2 3 5 5 3" xfId="18640"/>
    <cellStyle name="40% - Accent2 3 5 5 3 2" xfId="18641"/>
    <cellStyle name="40% - Accent2 3 5 5 3 2 2" xfId="18642"/>
    <cellStyle name="40% - Accent2 3 5 5 3 3" xfId="18643"/>
    <cellStyle name="40% - Accent2 3 5 5 4" xfId="18644"/>
    <cellStyle name="40% - Accent2 3 5 5 4 2" xfId="18645"/>
    <cellStyle name="40% - Accent2 3 5 5 5" xfId="18646"/>
    <cellStyle name="40% - Accent2 3 5 5 5 2" xfId="18647"/>
    <cellStyle name="40% - Accent2 3 5 5 6" xfId="18648"/>
    <cellStyle name="40% - Accent2 3 5 6" xfId="18649"/>
    <cellStyle name="40% - Accent2 3 5 6 2" xfId="18650"/>
    <cellStyle name="40% - Accent2 3 5 6 2 2" xfId="18651"/>
    <cellStyle name="40% - Accent2 3 5 6 2 2 2" xfId="18652"/>
    <cellStyle name="40% - Accent2 3 5 6 2 2 2 2" xfId="18653"/>
    <cellStyle name="40% - Accent2 3 5 6 2 2 3" xfId="18654"/>
    <cellStyle name="40% - Accent2 3 5 6 2 3" xfId="18655"/>
    <cellStyle name="40% - Accent2 3 5 6 2 3 2" xfId="18656"/>
    <cellStyle name="40% - Accent2 3 5 6 2 4" xfId="18657"/>
    <cellStyle name="40% - Accent2 3 5 6 3" xfId="18658"/>
    <cellStyle name="40% - Accent2 3 5 6 3 2" xfId="18659"/>
    <cellStyle name="40% - Accent2 3 5 6 3 2 2" xfId="18660"/>
    <cellStyle name="40% - Accent2 3 5 6 3 3" xfId="18661"/>
    <cellStyle name="40% - Accent2 3 5 6 4" xfId="18662"/>
    <cellStyle name="40% - Accent2 3 5 6 4 2" xfId="18663"/>
    <cellStyle name="40% - Accent2 3 5 6 5" xfId="18664"/>
    <cellStyle name="40% - Accent2 3 5 6 5 2" xfId="18665"/>
    <cellStyle name="40% - Accent2 3 5 6 6" xfId="18666"/>
    <cellStyle name="40% - Accent2 3 5 7" xfId="18667"/>
    <cellStyle name="40% - Accent2 3 5 7 2" xfId="18668"/>
    <cellStyle name="40% - Accent2 3 5 7 2 2" xfId="18669"/>
    <cellStyle name="40% - Accent2 3 5 7 2 2 2" xfId="18670"/>
    <cellStyle name="40% - Accent2 3 5 7 2 3" xfId="18671"/>
    <cellStyle name="40% - Accent2 3 5 7 3" xfId="18672"/>
    <cellStyle name="40% - Accent2 3 5 7 3 2" xfId="18673"/>
    <cellStyle name="40% - Accent2 3 5 7 4" xfId="18674"/>
    <cellStyle name="40% - Accent2 3 5 8" xfId="18675"/>
    <cellStyle name="40% - Accent2 3 5 8 2" xfId="18676"/>
    <cellStyle name="40% - Accent2 3 5 8 2 2" xfId="18677"/>
    <cellStyle name="40% - Accent2 3 5 8 3" xfId="18678"/>
    <cellStyle name="40% - Accent2 3 5 9" xfId="18679"/>
    <cellStyle name="40% - Accent2 3 5 9 2" xfId="18680"/>
    <cellStyle name="40% - Accent2 3 6" xfId="18681"/>
    <cellStyle name="40% - Accent2 3 6 2" xfId="18682"/>
    <cellStyle name="40% - Accent2 3 6 2 2" xfId="18683"/>
    <cellStyle name="40% - Accent2 3 6 2 2 2" xfId="18684"/>
    <cellStyle name="40% - Accent2 3 6 2 2 2 2" xfId="18685"/>
    <cellStyle name="40% - Accent2 3 6 2 2 2 2 2" xfId="18686"/>
    <cellStyle name="40% - Accent2 3 6 2 2 2 3" xfId="18687"/>
    <cellStyle name="40% - Accent2 3 6 2 2 3" xfId="18688"/>
    <cellStyle name="40% - Accent2 3 6 2 2 3 2" xfId="18689"/>
    <cellStyle name="40% - Accent2 3 6 2 2 4" xfId="18690"/>
    <cellStyle name="40% - Accent2 3 6 2 3" xfId="18691"/>
    <cellStyle name="40% - Accent2 3 6 2 3 2" xfId="18692"/>
    <cellStyle name="40% - Accent2 3 6 2 3 2 2" xfId="18693"/>
    <cellStyle name="40% - Accent2 3 6 2 3 3" xfId="18694"/>
    <cellStyle name="40% - Accent2 3 6 2 4" xfId="18695"/>
    <cellStyle name="40% - Accent2 3 6 2 4 2" xfId="18696"/>
    <cellStyle name="40% - Accent2 3 6 2 5" xfId="18697"/>
    <cellStyle name="40% - Accent2 3 6 2 5 2" xfId="18698"/>
    <cellStyle name="40% - Accent2 3 6 2 6" xfId="18699"/>
    <cellStyle name="40% - Accent2 3 6 3" xfId="18700"/>
    <cellStyle name="40% - Accent2 3 6 3 2" xfId="18701"/>
    <cellStyle name="40% - Accent2 3 6 3 2 2" xfId="18702"/>
    <cellStyle name="40% - Accent2 3 6 3 2 2 2" xfId="18703"/>
    <cellStyle name="40% - Accent2 3 6 3 2 2 2 2" xfId="18704"/>
    <cellStyle name="40% - Accent2 3 6 3 2 2 3" xfId="18705"/>
    <cellStyle name="40% - Accent2 3 6 3 2 3" xfId="18706"/>
    <cellStyle name="40% - Accent2 3 6 3 2 3 2" xfId="18707"/>
    <cellStyle name="40% - Accent2 3 6 3 2 4" xfId="18708"/>
    <cellStyle name="40% - Accent2 3 6 3 3" xfId="18709"/>
    <cellStyle name="40% - Accent2 3 6 3 3 2" xfId="18710"/>
    <cellStyle name="40% - Accent2 3 6 3 3 2 2" xfId="18711"/>
    <cellStyle name="40% - Accent2 3 6 3 3 3" xfId="18712"/>
    <cellStyle name="40% - Accent2 3 6 3 4" xfId="18713"/>
    <cellStyle name="40% - Accent2 3 6 3 4 2" xfId="18714"/>
    <cellStyle name="40% - Accent2 3 6 3 5" xfId="18715"/>
    <cellStyle name="40% - Accent2 3 6 3 5 2" xfId="18716"/>
    <cellStyle name="40% - Accent2 3 6 3 6" xfId="18717"/>
    <cellStyle name="40% - Accent2 3 6 4" xfId="18718"/>
    <cellStyle name="40% - Accent2 3 6 4 2" xfId="18719"/>
    <cellStyle name="40% - Accent2 3 6 4 2 2" xfId="18720"/>
    <cellStyle name="40% - Accent2 3 6 4 2 2 2" xfId="18721"/>
    <cellStyle name="40% - Accent2 3 6 4 2 3" xfId="18722"/>
    <cellStyle name="40% - Accent2 3 6 4 3" xfId="18723"/>
    <cellStyle name="40% - Accent2 3 6 4 3 2" xfId="18724"/>
    <cellStyle name="40% - Accent2 3 6 4 4" xfId="18725"/>
    <cellStyle name="40% - Accent2 3 6 5" xfId="18726"/>
    <cellStyle name="40% - Accent2 3 6 5 2" xfId="18727"/>
    <cellStyle name="40% - Accent2 3 6 5 2 2" xfId="18728"/>
    <cellStyle name="40% - Accent2 3 6 5 3" xfId="18729"/>
    <cellStyle name="40% - Accent2 3 6 6" xfId="18730"/>
    <cellStyle name="40% - Accent2 3 6 6 2" xfId="18731"/>
    <cellStyle name="40% - Accent2 3 6 7" xfId="18732"/>
    <cellStyle name="40% - Accent2 3 6 7 2" xfId="18733"/>
    <cellStyle name="40% - Accent2 3 6 8" xfId="18734"/>
    <cellStyle name="40% - Accent2 3 7" xfId="18735"/>
    <cellStyle name="40% - Accent2 3 7 2" xfId="18736"/>
    <cellStyle name="40% - Accent2 3 7 2 2" xfId="18737"/>
    <cellStyle name="40% - Accent2 3 7 2 2 2" xfId="18738"/>
    <cellStyle name="40% - Accent2 3 7 2 2 2 2" xfId="18739"/>
    <cellStyle name="40% - Accent2 3 7 2 2 2 2 2" xfId="18740"/>
    <cellStyle name="40% - Accent2 3 7 2 2 2 3" xfId="18741"/>
    <cellStyle name="40% - Accent2 3 7 2 2 3" xfId="18742"/>
    <cellStyle name="40% - Accent2 3 7 2 2 3 2" xfId="18743"/>
    <cellStyle name="40% - Accent2 3 7 2 2 4" xfId="18744"/>
    <cellStyle name="40% - Accent2 3 7 2 3" xfId="18745"/>
    <cellStyle name="40% - Accent2 3 7 2 3 2" xfId="18746"/>
    <cellStyle name="40% - Accent2 3 7 2 3 2 2" xfId="18747"/>
    <cellStyle name="40% - Accent2 3 7 2 3 3" xfId="18748"/>
    <cellStyle name="40% - Accent2 3 7 2 4" xfId="18749"/>
    <cellStyle name="40% - Accent2 3 7 2 4 2" xfId="18750"/>
    <cellStyle name="40% - Accent2 3 7 2 5" xfId="18751"/>
    <cellStyle name="40% - Accent2 3 7 2 5 2" xfId="18752"/>
    <cellStyle name="40% - Accent2 3 7 2 6" xfId="18753"/>
    <cellStyle name="40% - Accent2 3 7 3" xfId="18754"/>
    <cellStyle name="40% - Accent2 3 7 3 2" xfId="18755"/>
    <cellStyle name="40% - Accent2 3 7 3 2 2" xfId="18756"/>
    <cellStyle name="40% - Accent2 3 7 3 2 2 2" xfId="18757"/>
    <cellStyle name="40% - Accent2 3 7 3 2 2 2 2" xfId="18758"/>
    <cellStyle name="40% - Accent2 3 7 3 2 2 3" xfId="18759"/>
    <cellStyle name="40% - Accent2 3 7 3 2 3" xfId="18760"/>
    <cellStyle name="40% - Accent2 3 7 3 2 3 2" xfId="18761"/>
    <cellStyle name="40% - Accent2 3 7 3 2 4" xfId="18762"/>
    <cellStyle name="40% - Accent2 3 7 3 3" xfId="18763"/>
    <cellStyle name="40% - Accent2 3 7 3 3 2" xfId="18764"/>
    <cellStyle name="40% - Accent2 3 7 3 3 2 2" xfId="18765"/>
    <cellStyle name="40% - Accent2 3 7 3 3 3" xfId="18766"/>
    <cellStyle name="40% - Accent2 3 7 3 4" xfId="18767"/>
    <cellStyle name="40% - Accent2 3 7 3 4 2" xfId="18768"/>
    <cellStyle name="40% - Accent2 3 7 3 5" xfId="18769"/>
    <cellStyle name="40% - Accent2 3 7 3 5 2" xfId="18770"/>
    <cellStyle name="40% - Accent2 3 7 3 6" xfId="18771"/>
    <cellStyle name="40% - Accent2 3 7 4" xfId="18772"/>
    <cellStyle name="40% - Accent2 3 7 4 2" xfId="18773"/>
    <cellStyle name="40% - Accent2 3 7 4 2 2" xfId="18774"/>
    <cellStyle name="40% - Accent2 3 7 4 2 2 2" xfId="18775"/>
    <cellStyle name="40% - Accent2 3 7 4 2 3" xfId="18776"/>
    <cellStyle name="40% - Accent2 3 7 4 3" xfId="18777"/>
    <cellStyle name="40% - Accent2 3 7 4 3 2" xfId="18778"/>
    <cellStyle name="40% - Accent2 3 7 4 4" xfId="18779"/>
    <cellStyle name="40% - Accent2 3 7 5" xfId="18780"/>
    <cellStyle name="40% - Accent2 3 7 5 2" xfId="18781"/>
    <cellStyle name="40% - Accent2 3 7 5 2 2" xfId="18782"/>
    <cellStyle name="40% - Accent2 3 7 5 3" xfId="18783"/>
    <cellStyle name="40% - Accent2 3 7 6" xfId="18784"/>
    <cellStyle name="40% - Accent2 3 7 6 2" xfId="18785"/>
    <cellStyle name="40% - Accent2 3 7 7" xfId="18786"/>
    <cellStyle name="40% - Accent2 3 7 7 2" xfId="18787"/>
    <cellStyle name="40% - Accent2 3 7 8" xfId="18788"/>
    <cellStyle name="40% - Accent2 3 8" xfId="18789"/>
    <cellStyle name="40% - Accent2 3 8 2" xfId="18790"/>
    <cellStyle name="40% - Accent2 3 8 2 2" xfId="18791"/>
    <cellStyle name="40% - Accent2 3 8 2 2 2" xfId="18792"/>
    <cellStyle name="40% - Accent2 3 8 2 2 2 2" xfId="18793"/>
    <cellStyle name="40% - Accent2 3 8 2 2 3" xfId="18794"/>
    <cellStyle name="40% - Accent2 3 8 2 3" xfId="18795"/>
    <cellStyle name="40% - Accent2 3 8 2 3 2" xfId="18796"/>
    <cellStyle name="40% - Accent2 3 8 2 4" xfId="18797"/>
    <cellStyle name="40% - Accent2 3 8 3" xfId="18798"/>
    <cellStyle name="40% - Accent2 3 8 3 2" xfId="18799"/>
    <cellStyle name="40% - Accent2 3 8 3 2 2" xfId="18800"/>
    <cellStyle name="40% - Accent2 3 8 3 3" xfId="18801"/>
    <cellStyle name="40% - Accent2 3 8 4" xfId="18802"/>
    <cellStyle name="40% - Accent2 3 8 4 2" xfId="18803"/>
    <cellStyle name="40% - Accent2 3 8 5" xfId="18804"/>
    <cellStyle name="40% - Accent2 3 8 5 2" xfId="18805"/>
    <cellStyle name="40% - Accent2 3 8 6" xfId="18806"/>
    <cellStyle name="40% - Accent2 3 9" xfId="18807"/>
    <cellStyle name="40% - Accent2 3 9 2" xfId="18808"/>
    <cellStyle name="40% - Accent2 3 9 2 2" xfId="18809"/>
    <cellStyle name="40% - Accent2 3 9 2 2 2" xfId="18810"/>
    <cellStyle name="40% - Accent2 3 9 2 2 2 2" xfId="18811"/>
    <cellStyle name="40% - Accent2 3 9 2 2 3" xfId="18812"/>
    <cellStyle name="40% - Accent2 3 9 2 3" xfId="18813"/>
    <cellStyle name="40% - Accent2 3 9 2 3 2" xfId="18814"/>
    <cellStyle name="40% - Accent2 3 9 2 4" xfId="18815"/>
    <cellStyle name="40% - Accent2 3 9 3" xfId="18816"/>
    <cellStyle name="40% - Accent2 3 9 3 2" xfId="18817"/>
    <cellStyle name="40% - Accent2 3 9 3 2 2" xfId="18818"/>
    <cellStyle name="40% - Accent2 3 9 3 3" xfId="18819"/>
    <cellStyle name="40% - Accent2 3 9 4" xfId="18820"/>
    <cellStyle name="40% - Accent2 3 9 4 2" xfId="18821"/>
    <cellStyle name="40% - Accent2 3 9 5" xfId="18822"/>
    <cellStyle name="40% - Accent2 3 9 5 2" xfId="18823"/>
    <cellStyle name="40% - Accent2 3 9 6" xfId="18824"/>
    <cellStyle name="40% - Accent2 4" xfId="18825"/>
    <cellStyle name="40% - Accent2 5" xfId="18826"/>
    <cellStyle name="40% - Accent2 5 10" xfId="18827"/>
    <cellStyle name="40% - Accent2 5 10 2" xfId="18828"/>
    <cellStyle name="40% - Accent2 5 11" xfId="18829"/>
    <cellStyle name="40% - Accent2 5 2" xfId="18830"/>
    <cellStyle name="40% - Accent2 5 2 2" xfId="18831"/>
    <cellStyle name="40% - Accent2 5 2 2 2" xfId="18832"/>
    <cellStyle name="40% - Accent2 5 2 2 2 2" xfId="18833"/>
    <cellStyle name="40% - Accent2 5 2 2 2 2 2" xfId="18834"/>
    <cellStyle name="40% - Accent2 5 2 2 2 2 2 2" xfId="18835"/>
    <cellStyle name="40% - Accent2 5 2 2 2 2 3" xfId="18836"/>
    <cellStyle name="40% - Accent2 5 2 2 2 3" xfId="18837"/>
    <cellStyle name="40% - Accent2 5 2 2 2 3 2" xfId="18838"/>
    <cellStyle name="40% - Accent2 5 2 2 2 4" xfId="18839"/>
    <cellStyle name="40% - Accent2 5 2 2 3" xfId="18840"/>
    <cellStyle name="40% - Accent2 5 2 2 3 2" xfId="18841"/>
    <cellStyle name="40% - Accent2 5 2 2 3 2 2" xfId="18842"/>
    <cellStyle name="40% - Accent2 5 2 2 3 3" xfId="18843"/>
    <cellStyle name="40% - Accent2 5 2 2 4" xfId="18844"/>
    <cellStyle name="40% - Accent2 5 2 2 4 2" xfId="18845"/>
    <cellStyle name="40% - Accent2 5 2 2 5" xfId="18846"/>
    <cellStyle name="40% - Accent2 5 2 2 5 2" xfId="18847"/>
    <cellStyle name="40% - Accent2 5 2 2 6" xfId="18848"/>
    <cellStyle name="40% - Accent2 5 2 3" xfId="18849"/>
    <cellStyle name="40% - Accent2 5 2 3 2" xfId="18850"/>
    <cellStyle name="40% - Accent2 5 2 3 2 2" xfId="18851"/>
    <cellStyle name="40% - Accent2 5 2 3 2 2 2" xfId="18852"/>
    <cellStyle name="40% - Accent2 5 2 3 2 2 2 2" xfId="18853"/>
    <cellStyle name="40% - Accent2 5 2 3 2 2 3" xfId="18854"/>
    <cellStyle name="40% - Accent2 5 2 3 2 3" xfId="18855"/>
    <cellStyle name="40% - Accent2 5 2 3 2 3 2" xfId="18856"/>
    <cellStyle name="40% - Accent2 5 2 3 2 4" xfId="18857"/>
    <cellStyle name="40% - Accent2 5 2 3 3" xfId="18858"/>
    <cellStyle name="40% - Accent2 5 2 3 3 2" xfId="18859"/>
    <cellStyle name="40% - Accent2 5 2 3 3 2 2" xfId="18860"/>
    <cellStyle name="40% - Accent2 5 2 3 3 3" xfId="18861"/>
    <cellStyle name="40% - Accent2 5 2 3 4" xfId="18862"/>
    <cellStyle name="40% - Accent2 5 2 3 4 2" xfId="18863"/>
    <cellStyle name="40% - Accent2 5 2 3 5" xfId="18864"/>
    <cellStyle name="40% - Accent2 5 2 3 5 2" xfId="18865"/>
    <cellStyle name="40% - Accent2 5 2 3 6" xfId="18866"/>
    <cellStyle name="40% - Accent2 5 2 4" xfId="18867"/>
    <cellStyle name="40% - Accent2 5 2 4 2" xfId="18868"/>
    <cellStyle name="40% - Accent2 5 2 4 2 2" xfId="18869"/>
    <cellStyle name="40% - Accent2 5 2 4 2 2 2" xfId="18870"/>
    <cellStyle name="40% - Accent2 5 2 4 2 3" xfId="18871"/>
    <cellStyle name="40% - Accent2 5 2 4 3" xfId="18872"/>
    <cellStyle name="40% - Accent2 5 2 4 3 2" xfId="18873"/>
    <cellStyle name="40% - Accent2 5 2 4 4" xfId="18874"/>
    <cellStyle name="40% - Accent2 5 2 5" xfId="18875"/>
    <cellStyle name="40% - Accent2 5 2 5 2" xfId="18876"/>
    <cellStyle name="40% - Accent2 5 2 5 2 2" xfId="18877"/>
    <cellStyle name="40% - Accent2 5 2 5 3" xfId="18878"/>
    <cellStyle name="40% - Accent2 5 2 6" xfId="18879"/>
    <cellStyle name="40% - Accent2 5 2 6 2" xfId="18880"/>
    <cellStyle name="40% - Accent2 5 2 7" xfId="18881"/>
    <cellStyle name="40% - Accent2 5 2 7 2" xfId="18882"/>
    <cellStyle name="40% - Accent2 5 2 8" xfId="18883"/>
    <cellStyle name="40% - Accent2 5 3" xfId="18884"/>
    <cellStyle name="40% - Accent2 5 3 2" xfId="18885"/>
    <cellStyle name="40% - Accent2 5 3 2 2" xfId="18886"/>
    <cellStyle name="40% - Accent2 5 3 2 2 2" xfId="18887"/>
    <cellStyle name="40% - Accent2 5 3 2 2 2 2" xfId="18888"/>
    <cellStyle name="40% - Accent2 5 3 2 2 2 2 2" xfId="18889"/>
    <cellStyle name="40% - Accent2 5 3 2 2 2 3" xfId="18890"/>
    <cellStyle name="40% - Accent2 5 3 2 2 3" xfId="18891"/>
    <cellStyle name="40% - Accent2 5 3 2 2 3 2" xfId="18892"/>
    <cellStyle name="40% - Accent2 5 3 2 2 4" xfId="18893"/>
    <cellStyle name="40% - Accent2 5 3 2 3" xfId="18894"/>
    <cellStyle name="40% - Accent2 5 3 2 3 2" xfId="18895"/>
    <cellStyle name="40% - Accent2 5 3 2 3 2 2" xfId="18896"/>
    <cellStyle name="40% - Accent2 5 3 2 3 3" xfId="18897"/>
    <cellStyle name="40% - Accent2 5 3 2 4" xfId="18898"/>
    <cellStyle name="40% - Accent2 5 3 2 4 2" xfId="18899"/>
    <cellStyle name="40% - Accent2 5 3 2 5" xfId="18900"/>
    <cellStyle name="40% - Accent2 5 3 2 5 2" xfId="18901"/>
    <cellStyle name="40% - Accent2 5 3 2 6" xfId="18902"/>
    <cellStyle name="40% - Accent2 5 3 3" xfId="18903"/>
    <cellStyle name="40% - Accent2 5 3 3 2" xfId="18904"/>
    <cellStyle name="40% - Accent2 5 3 3 2 2" xfId="18905"/>
    <cellStyle name="40% - Accent2 5 3 3 2 2 2" xfId="18906"/>
    <cellStyle name="40% - Accent2 5 3 3 2 2 2 2" xfId="18907"/>
    <cellStyle name="40% - Accent2 5 3 3 2 2 3" xfId="18908"/>
    <cellStyle name="40% - Accent2 5 3 3 2 3" xfId="18909"/>
    <cellStyle name="40% - Accent2 5 3 3 2 3 2" xfId="18910"/>
    <cellStyle name="40% - Accent2 5 3 3 2 4" xfId="18911"/>
    <cellStyle name="40% - Accent2 5 3 3 3" xfId="18912"/>
    <cellStyle name="40% - Accent2 5 3 3 3 2" xfId="18913"/>
    <cellStyle name="40% - Accent2 5 3 3 3 2 2" xfId="18914"/>
    <cellStyle name="40% - Accent2 5 3 3 3 3" xfId="18915"/>
    <cellStyle name="40% - Accent2 5 3 3 4" xfId="18916"/>
    <cellStyle name="40% - Accent2 5 3 3 4 2" xfId="18917"/>
    <cellStyle name="40% - Accent2 5 3 3 5" xfId="18918"/>
    <cellStyle name="40% - Accent2 5 3 3 5 2" xfId="18919"/>
    <cellStyle name="40% - Accent2 5 3 3 6" xfId="18920"/>
    <cellStyle name="40% - Accent2 5 3 4" xfId="18921"/>
    <cellStyle name="40% - Accent2 5 3 4 2" xfId="18922"/>
    <cellStyle name="40% - Accent2 5 3 4 2 2" xfId="18923"/>
    <cellStyle name="40% - Accent2 5 3 4 2 2 2" xfId="18924"/>
    <cellStyle name="40% - Accent2 5 3 4 2 3" xfId="18925"/>
    <cellStyle name="40% - Accent2 5 3 4 3" xfId="18926"/>
    <cellStyle name="40% - Accent2 5 3 4 3 2" xfId="18927"/>
    <cellStyle name="40% - Accent2 5 3 4 4" xfId="18928"/>
    <cellStyle name="40% - Accent2 5 3 5" xfId="18929"/>
    <cellStyle name="40% - Accent2 5 3 5 2" xfId="18930"/>
    <cellStyle name="40% - Accent2 5 3 5 2 2" xfId="18931"/>
    <cellStyle name="40% - Accent2 5 3 5 3" xfId="18932"/>
    <cellStyle name="40% - Accent2 5 3 6" xfId="18933"/>
    <cellStyle name="40% - Accent2 5 3 6 2" xfId="18934"/>
    <cellStyle name="40% - Accent2 5 3 7" xfId="18935"/>
    <cellStyle name="40% - Accent2 5 3 7 2" xfId="18936"/>
    <cellStyle name="40% - Accent2 5 3 8" xfId="18937"/>
    <cellStyle name="40% - Accent2 5 4" xfId="18938"/>
    <cellStyle name="40% - Accent2 5 4 2" xfId="18939"/>
    <cellStyle name="40% - Accent2 5 4 2 2" xfId="18940"/>
    <cellStyle name="40% - Accent2 5 4 2 2 2" xfId="18941"/>
    <cellStyle name="40% - Accent2 5 4 2 2 2 2" xfId="18942"/>
    <cellStyle name="40% - Accent2 5 4 2 2 3" xfId="18943"/>
    <cellStyle name="40% - Accent2 5 4 2 3" xfId="18944"/>
    <cellStyle name="40% - Accent2 5 4 2 3 2" xfId="18945"/>
    <cellStyle name="40% - Accent2 5 4 2 4" xfId="18946"/>
    <cellStyle name="40% - Accent2 5 4 3" xfId="18947"/>
    <cellStyle name="40% - Accent2 5 4 3 2" xfId="18948"/>
    <cellStyle name="40% - Accent2 5 4 3 2 2" xfId="18949"/>
    <cellStyle name="40% - Accent2 5 4 3 3" xfId="18950"/>
    <cellStyle name="40% - Accent2 5 4 4" xfId="18951"/>
    <cellStyle name="40% - Accent2 5 4 4 2" xfId="18952"/>
    <cellStyle name="40% - Accent2 5 4 5" xfId="18953"/>
    <cellStyle name="40% - Accent2 5 4 5 2" xfId="18954"/>
    <cellStyle name="40% - Accent2 5 4 6" xfId="18955"/>
    <cellStyle name="40% - Accent2 5 5" xfId="18956"/>
    <cellStyle name="40% - Accent2 5 5 2" xfId="18957"/>
    <cellStyle name="40% - Accent2 5 5 2 2" xfId="18958"/>
    <cellStyle name="40% - Accent2 5 5 2 2 2" xfId="18959"/>
    <cellStyle name="40% - Accent2 5 5 2 2 2 2" xfId="18960"/>
    <cellStyle name="40% - Accent2 5 5 2 2 3" xfId="18961"/>
    <cellStyle name="40% - Accent2 5 5 2 3" xfId="18962"/>
    <cellStyle name="40% - Accent2 5 5 2 3 2" xfId="18963"/>
    <cellStyle name="40% - Accent2 5 5 2 4" xfId="18964"/>
    <cellStyle name="40% - Accent2 5 5 3" xfId="18965"/>
    <cellStyle name="40% - Accent2 5 5 3 2" xfId="18966"/>
    <cellStyle name="40% - Accent2 5 5 3 2 2" xfId="18967"/>
    <cellStyle name="40% - Accent2 5 5 3 3" xfId="18968"/>
    <cellStyle name="40% - Accent2 5 5 4" xfId="18969"/>
    <cellStyle name="40% - Accent2 5 5 4 2" xfId="18970"/>
    <cellStyle name="40% - Accent2 5 5 5" xfId="18971"/>
    <cellStyle name="40% - Accent2 5 5 5 2" xfId="18972"/>
    <cellStyle name="40% - Accent2 5 5 6" xfId="18973"/>
    <cellStyle name="40% - Accent2 5 6" xfId="18974"/>
    <cellStyle name="40% - Accent2 5 6 2" xfId="18975"/>
    <cellStyle name="40% - Accent2 5 6 2 2" xfId="18976"/>
    <cellStyle name="40% - Accent2 5 6 2 2 2" xfId="18977"/>
    <cellStyle name="40% - Accent2 5 6 2 2 2 2" xfId="18978"/>
    <cellStyle name="40% - Accent2 5 6 2 2 3" xfId="18979"/>
    <cellStyle name="40% - Accent2 5 6 2 3" xfId="18980"/>
    <cellStyle name="40% - Accent2 5 6 2 3 2" xfId="18981"/>
    <cellStyle name="40% - Accent2 5 6 2 4" xfId="18982"/>
    <cellStyle name="40% - Accent2 5 6 3" xfId="18983"/>
    <cellStyle name="40% - Accent2 5 6 3 2" xfId="18984"/>
    <cellStyle name="40% - Accent2 5 6 3 2 2" xfId="18985"/>
    <cellStyle name="40% - Accent2 5 6 3 3" xfId="18986"/>
    <cellStyle name="40% - Accent2 5 6 4" xfId="18987"/>
    <cellStyle name="40% - Accent2 5 6 4 2" xfId="18988"/>
    <cellStyle name="40% - Accent2 5 6 5" xfId="18989"/>
    <cellStyle name="40% - Accent2 5 6 5 2" xfId="18990"/>
    <cellStyle name="40% - Accent2 5 6 6" xfId="18991"/>
    <cellStyle name="40% - Accent2 5 7" xfId="18992"/>
    <cellStyle name="40% - Accent2 5 7 2" xfId="18993"/>
    <cellStyle name="40% - Accent2 5 7 2 2" xfId="18994"/>
    <cellStyle name="40% - Accent2 5 7 2 2 2" xfId="18995"/>
    <cellStyle name="40% - Accent2 5 7 2 3" xfId="18996"/>
    <cellStyle name="40% - Accent2 5 7 3" xfId="18997"/>
    <cellStyle name="40% - Accent2 5 7 3 2" xfId="18998"/>
    <cellStyle name="40% - Accent2 5 7 4" xfId="18999"/>
    <cellStyle name="40% - Accent2 5 8" xfId="19000"/>
    <cellStyle name="40% - Accent2 5 8 2" xfId="19001"/>
    <cellStyle name="40% - Accent2 5 8 2 2" xfId="19002"/>
    <cellStyle name="40% - Accent2 5 8 3" xfId="19003"/>
    <cellStyle name="40% - Accent2 5 9" xfId="19004"/>
    <cellStyle name="40% - Accent2 5 9 2" xfId="19005"/>
    <cellStyle name="40% - Accent2 6" xfId="19006"/>
    <cellStyle name="40% - Accent2 6 10" xfId="19007"/>
    <cellStyle name="40% - Accent2 6 10 2" xfId="19008"/>
    <cellStyle name="40% - Accent2 6 11" xfId="19009"/>
    <cellStyle name="40% - Accent2 6 2" xfId="19010"/>
    <cellStyle name="40% - Accent2 6 2 2" xfId="19011"/>
    <cellStyle name="40% - Accent2 6 2 2 2" xfId="19012"/>
    <cellStyle name="40% - Accent2 6 2 2 2 2" xfId="19013"/>
    <cellStyle name="40% - Accent2 6 2 2 2 2 2" xfId="19014"/>
    <cellStyle name="40% - Accent2 6 2 2 2 2 2 2" xfId="19015"/>
    <cellStyle name="40% - Accent2 6 2 2 2 2 3" xfId="19016"/>
    <cellStyle name="40% - Accent2 6 2 2 2 3" xfId="19017"/>
    <cellStyle name="40% - Accent2 6 2 2 2 3 2" xfId="19018"/>
    <cellStyle name="40% - Accent2 6 2 2 2 4" xfId="19019"/>
    <cellStyle name="40% - Accent2 6 2 2 3" xfId="19020"/>
    <cellStyle name="40% - Accent2 6 2 2 3 2" xfId="19021"/>
    <cellStyle name="40% - Accent2 6 2 2 3 2 2" xfId="19022"/>
    <cellStyle name="40% - Accent2 6 2 2 3 3" xfId="19023"/>
    <cellStyle name="40% - Accent2 6 2 2 4" xfId="19024"/>
    <cellStyle name="40% - Accent2 6 2 2 4 2" xfId="19025"/>
    <cellStyle name="40% - Accent2 6 2 2 5" xfId="19026"/>
    <cellStyle name="40% - Accent2 6 2 2 5 2" xfId="19027"/>
    <cellStyle name="40% - Accent2 6 2 2 6" xfId="19028"/>
    <cellStyle name="40% - Accent2 6 2 3" xfId="19029"/>
    <cellStyle name="40% - Accent2 6 2 3 2" xfId="19030"/>
    <cellStyle name="40% - Accent2 6 2 3 2 2" xfId="19031"/>
    <cellStyle name="40% - Accent2 6 2 3 2 2 2" xfId="19032"/>
    <cellStyle name="40% - Accent2 6 2 3 2 2 2 2" xfId="19033"/>
    <cellStyle name="40% - Accent2 6 2 3 2 2 3" xfId="19034"/>
    <cellStyle name="40% - Accent2 6 2 3 2 3" xfId="19035"/>
    <cellStyle name="40% - Accent2 6 2 3 2 3 2" xfId="19036"/>
    <cellStyle name="40% - Accent2 6 2 3 2 4" xfId="19037"/>
    <cellStyle name="40% - Accent2 6 2 3 3" xfId="19038"/>
    <cellStyle name="40% - Accent2 6 2 3 3 2" xfId="19039"/>
    <cellStyle name="40% - Accent2 6 2 3 3 2 2" xfId="19040"/>
    <cellStyle name="40% - Accent2 6 2 3 3 3" xfId="19041"/>
    <cellStyle name="40% - Accent2 6 2 3 4" xfId="19042"/>
    <cellStyle name="40% - Accent2 6 2 3 4 2" xfId="19043"/>
    <cellStyle name="40% - Accent2 6 2 3 5" xfId="19044"/>
    <cellStyle name="40% - Accent2 6 2 3 5 2" xfId="19045"/>
    <cellStyle name="40% - Accent2 6 2 3 6" xfId="19046"/>
    <cellStyle name="40% - Accent2 6 2 4" xfId="19047"/>
    <cellStyle name="40% - Accent2 6 2 4 2" xfId="19048"/>
    <cellStyle name="40% - Accent2 6 2 4 2 2" xfId="19049"/>
    <cellStyle name="40% - Accent2 6 2 4 2 2 2" xfId="19050"/>
    <cellStyle name="40% - Accent2 6 2 4 2 3" xfId="19051"/>
    <cellStyle name="40% - Accent2 6 2 4 3" xfId="19052"/>
    <cellStyle name="40% - Accent2 6 2 4 3 2" xfId="19053"/>
    <cellStyle name="40% - Accent2 6 2 4 4" xfId="19054"/>
    <cellStyle name="40% - Accent2 6 2 5" xfId="19055"/>
    <cellStyle name="40% - Accent2 6 2 5 2" xfId="19056"/>
    <cellStyle name="40% - Accent2 6 2 5 2 2" xfId="19057"/>
    <cellStyle name="40% - Accent2 6 2 5 3" xfId="19058"/>
    <cellStyle name="40% - Accent2 6 2 6" xfId="19059"/>
    <cellStyle name="40% - Accent2 6 2 6 2" xfId="19060"/>
    <cellStyle name="40% - Accent2 6 2 7" xfId="19061"/>
    <cellStyle name="40% - Accent2 6 2 7 2" xfId="19062"/>
    <cellStyle name="40% - Accent2 6 2 8" xfId="19063"/>
    <cellStyle name="40% - Accent2 6 3" xfId="19064"/>
    <cellStyle name="40% - Accent2 6 3 2" xfId="19065"/>
    <cellStyle name="40% - Accent2 6 3 2 2" xfId="19066"/>
    <cellStyle name="40% - Accent2 6 3 2 2 2" xfId="19067"/>
    <cellStyle name="40% - Accent2 6 3 2 2 2 2" xfId="19068"/>
    <cellStyle name="40% - Accent2 6 3 2 2 2 2 2" xfId="19069"/>
    <cellStyle name="40% - Accent2 6 3 2 2 2 3" xfId="19070"/>
    <cellStyle name="40% - Accent2 6 3 2 2 3" xfId="19071"/>
    <cellStyle name="40% - Accent2 6 3 2 2 3 2" xfId="19072"/>
    <cellStyle name="40% - Accent2 6 3 2 2 4" xfId="19073"/>
    <cellStyle name="40% - Accent2 6 3 2 3" xfId="19074"/>
    <cellStyle name="40% - Accent2 6 3 2 3 2" xfId="19075"/>
    <cellStyle name="40% - Accent2 6 3 2 3 2 2" xfId="19076"/>
    <cellStyle name="40% - Accent2 6 3 2 3 3" xfId="19077"/>
    <cellStyle name="40% - Accent2 6 3 2 4" xfId="19078"/>
    <cellStyle name="40% - Accent2 6 3 2 4 2" xfId="19079"/>
    <cellStyle name="40% - Accent2 6 3 2 5" xfId="19080"/>
    <cellStyle name="40% - Accent2 6 3 2 5 2" xfId="19081"/>
    <cellStyle name="40% - Accent2 6 3 2 6" xfId="19082"/>
    <cellStyle name="40% - Accent2 6 3 3" xfId="19083"/>
    <cellStyle name="40% - Accent2 6 3 3 2" xfId="19084"/>
    <cellStyle name="40% - Accent2 6 3 3 2 2" xfId="19085"/>
    <cellStyle name="40% - Accent2 6 3 3 2 2 2" xfId="19086"/>
    <cellStyle name="40% - Accent2 6 3 3 2 2 2 2" xfId="19087"/>
    <cellStyle name="40% - Accent2 6 3 3 2 2 3" xfId="19088"/>
    <cellStyle name="40% - Accent2 6 3 3 2 3" xfId="19089"/>
    <cellStyle name="40% - Accent2 6 3 3 2 3 2" xfId="19090"/>
    <cellStyle name="40% - Accent2 6 3 3 2 4" xfId="19091"/>
    <cellStyle name="40% - Accent2 6 3 3 3" xfId="19092"/>
    <cellStyle name="40% - Accent2 6 3 3 3 2" xfId="19093"/>
    <cellStyle name="40% - Accent2 6 3 3 3 2 2" xfId="19094"/>
    <cellStyle name="40% - Accent2 6 3 3 3 3" xfId="19095"/>
    <cellStyle name="40% - Accent2 6 3 3 4" xfId="19096"/>
    <cellStyle name="40% - Accent2 6 3 3 4 2" xfId="19097"/>
    <cellStyle name="40% - Accent2 6 3 3 5" xfId="19098"/>
    <cellStyle name="40% - Accent2 6 3 3 5 2" xfId="19099"/>
    <cellStyle name="40% - Accent2 6 3 3 6" xfId="19100"/>
    <cellStyle name="40% - Accent2 6 3 4" xfId="19101"/>
    <cellStyle name="40% - Accent2 6 3 4 2" xfId="19102"/>
    <cellStyle name="40% - Accent2 6 3 4 2 2" xfId="19103"/>
    <cellStyle name="40% - Accent2 6 3 4 2 2 2" xfId="19104"/>
    <cellStyle name="40% - Accent2 6 3 4 2 3" xfId="19105"/>
    <cellStyle name="40% - Accent2 6 3 4 3" xfId="19106"/>
    <cellStyle name="40% - Accent2 6 3 4 3 2" xfId="19107"/>
    <cellStyle name="40% - Accent2 6 3 4 4" xfId="19108"/>
    <cellStyle name="40% - Accent2 6 3 5" xfId="19109"/>
    <cellStyle name="40% - Accent2 6 3 5 2" xfId="19110"/>
    <cellStyle name="40% - Accent2 6 3 5 2 2" xfId="19111"/>
    <cellStyle name="40% - Accent2 6 3 5 3" xfId="19112"/>
    <cellStyle name="40% - Accent2 6 3 6" xfId="19113"/>
    <cellStyle name="40% - Accent2 6 3 6 2" xfId="19114"/>
    <cellStyle name="40% - Accent2 6 3 7" xfId="19115"/>
    <cellStyle name="40% - Accent2 6 3 7 2" xfId="19116"/>
    <cellStyle name="40% - Accent2 6 3 8" xfId="19117"/>
    <cellStyle name="40% - Accent2 6 4" xfId="19118"/>
    <cellStyle name="40% - Accent2 6 4 2" xfId="19119"/>
    <cellStyle name="40% - Accent2 6 4 2 2" xfId="19120"/>
    <cellStyle name="40% - Accent2 6 4 2 2 2" xfId="19121"/>
    <cellStyle name="40% - Accent2 6 4 2 2 2 2" xfId="19122"/>
    <cellStyle name="40% - Accent2 6 4 2 2 3" xfId="19123"/>
    <cellStyle name="40% - Accent2 6 4 2 3" xfId="19124"/>
    <cellStyle name="40% - Accent2 6 4 2 3 2" xfId="19125"/>
    <cellStyle name="40% - Accent2 6 4 2 4" xfId="19126"/>
    <cellStyle name="40% - Accent2 6 4 3" xfId="19127"/>
    <cellStyle name="40% - Accent2 6 4 3 2" xfId="19128"/>
    <cellStyle name="40% - Accent2 6 4 3 2 2" xfId="19129"/>
    <cellStyle name="40% - Accent2 6 4 3 3" xfId="19130"/>
    <cellStyle name="40% - Accent2 6 4 4" xfId="19131"/>
    <cellStyle name="40% - Accent2 6 4 4 2" xfId="19132"/>
    <cellStyle name="40% - Accent2 6 4 5" xfId="19133"/>
    <cellStyle name="40% - Accent2 6 4 5 2" xfId="19134"/>
    <cellStyle name="40% - Accent2 6 4 6" xfId="19135"/>
    <cellStyle name="40% - Accent2 6 5" xfId="19136"/>
    <cellStyle name="40% - Accent2 6 5 2" xfId="19137"/>
    <cellStyle name="40% - Accent2 6 5 2 2" xfId="19138"/>
    <cellStyle name="40% - Accent2 6 5 2 2 2" xfId="19139"/>
    <cellStyle name="40% - Accent2 6 5 2 2 2 2" xfId="19140"/>
    <cellStyle name="40% - Accent2 6 5 2 2 3" xfId="19141"/>
    <cellStyle name="40% - Accent2 6 5 2 3" xfId="19142"/>
    <cellStyle name="40% - Accent2 6 5 2 3 2" xfId="19143"/>
    <cellStyle name="40% - Accent2 6 5 2 4" xfId="19144"/>
    <cellStyle name="40% - Accent2 6 5 3" xfId="19145"/>
    <cellStyle name="40% - Accent2 6 5 3 2" xfId="19146"/>
    <cellStyle name="40% - Accent2 6 5 3 2 2" xfId="19147"/>
    <cellStyle name="40% - Accent2 6 5 3 3" xfId="19148"/>
    <cellStyle name="40% - Accent2 6 5 4" xfId="19149"/>
    <cellStyle name="40% - Accent2 6 5 4 2" xfId="19150"/>
    <cellStyle name="40% - Accent2 6 5 5" xfId="19151"/>
    <cellStyle name="40% - Accent2 6 5 5 2" xfId="19152"/>
    <cellStyle name="40% - Accent2 6 5 6" xfId="19153"/>
    <cellStyle name="40% - Accent2 6 6" xfId="19154"/>
    <cellStyle name="40% - Accent2 6 6 2" xfId="19155"/>
    <cellStyle name="40% - Accent2 6 6 2 2" xfId="19156"/>
    <cellStyle name="40% - Accent2 6 6 2 2 2" xfId="19157"/>
    <cellStyle name="40% - Accent2 6 6 2 2 2 2" xfId="19158"/>
    <cellStyle name="40% - Accent2 6 6 2 2 3" xfId="19159"/>
    <cellStyle name="40% - Accent2 6 6 2 3" xfId="19160"/>
    <cellStyle name="40% - Accent2 6 6 2 3 2" xfId="19161"/>
    <cellStyle name="40% - Accent2 6 6 2 4" xfId="19162"/>
    <cellStyle name="40% - Accent2 6 6 3" xfId="19163"/>
    <cellStyle name="40% - Accent2 6 6 3 2" xfId="19164"/>
    <cellStyle name="40% - Accent2 6 6 3 2 2" xfId="19165"/>
    <cellStyle name="40% - Accent2 6 6 3 3" xfId="19166"/>
    <cellStyle name="40% - Accent2 6 6 4" xfId="19167"/>
    <cellStyle name="40% - Accent2 6 6 4 2" xfId="19168"/>
    <cellStyle name="40% - Accent2 6 6 5" xfId="19169"/>
    <cellStyle name="40% - Accent2 6 6 5 2" xfId="19170"/>
    <cellStyle name="40% - Accent2 6 6 6" xfId="19171"/>
    <cellStyle name="40% - Accent2 6 7" xfId="19172"/>
    <cellStyle name="40% - Accent2 6 7 2" xfId="19173"/>
    <cellStyle name="40% - Accent2 6 7 2 2" xfId="19174"/>
    <cellStyle name="40% - Accent2 6 7 2 2 2" xfId="19175"/>
    <cellStyle name="40% - Accent2 6 7 2 3" xfId="19176"/>
    <cellStyle name="40% - Accent2 6 7 3" xfId="19177"/>
    <cellStyle name="40% - Accent2 6 7 3 2" xfId="19178"/>
    <cellStyle name="40% - Accent2 6 7 4" xfId="19179"/>
    <cellStyle name="40% - Accent2 6 8" xfId="19180"/>
    <cellStyle name="40% - Accent2 6 8 2" xfId="19181"/>
    <cellStyle name="40% - Accent2 6 8 2 2" xfId="19182"/>
    <cellStyle name="40% - Accent2 6 8 3" xfId="19183"/>
    <cellStyle name="40% - Accent2 6 9" xfId="19184"/>
    <cellStyle name="40% - Accent2 6 9 2" xfId="19185"/>
    <cellStyle name="40% - Accent2 7" xfId="19186"/>
    <cellStyle name="40% - Accent2 7 10" xfId="19187"/>
    <cellStyle name="40% - Accent2 7 10 2" xfId="19188"/>
    <cellStyle name="40% - Accent2 7 11" xfId="19189"/>
    <cellStyle name="40% - Accent2 7 2" xfId="19190"/>
    <cellStyle name="40% - Accent2 7 2 2" xfId="19191"/>
    <cellStyle name="40% - Accent2 7 2 2 2" xfId="19192"/>
    <cellStyle name="40% - Accent2 7 2 2 2 2" xfId="19193"/>
    <cellStyle name="40% - Accent2 7 2 2 2 2 2" xfId="19194"/>
    <cellStyle name="40% - Accent2 7 2 2 2 2 2 2" xfId="19195"/>
    <cellStyle name="40% - Accent2 7 2 2 2 2 3" xfId="19196"/>
    <cellStyle name="40% - Accent2 7 2 2 2 3" xfId="19197"/>
    <cellStyle name="40% - Accent2 7 2 2 2 3 2" xfId="19198"/>
    <cellStyle name="40% - Accent2 7 2 2 2 4" xfId="19199"/>
    <cellStyle name="40% - Accent2 7 2 2 3" xfId="19200"/>
    <cellStyle name="40% - Accent2 7 2 2 3 2" xfId="19201"/>
    <cellStyle name="40% - Accent2 7 2 2 3 2 2" xfId="19202"/>
    <cellStyle name="40% - Accent2 7 2 2 3 3" xfId="19203"/>
    <cellStyle name="40% - Accent2 7 2 2 4" xfId="19204"/>
    <cellStyle name="40% - Accent2 7 2 2 4 2" xfId="19205"/>
    <cellStyle name="40% - Accent2 7 2 2 5" xfId="19206"/>
    <cellStyle name="40% - Accent2 7 2 2 5 2" xfId="19207"/>
    <cellStyle name="40% - Accent2 7 2 2 6" xfId="19208"/>
    <cellStyle name="40% - Accent2 7 2 3" xfId="19209"/>
    <cellStyle name="40% - Accent2 7 2 3 2" xfId="19210"/>
    <cellStyle name="40% - Accent2 7 2 3 2 2" xfId="19211"/>
    <cellStyle name="40% - Accent2 7 2 3 2 2 2" xfId="19212"/>
    <cellStyle name="40% - Accent2 7 2 3 2 2 2 2" xfId="19213"/>
    <cellStyle name="40% - Accent2 7 2 3 2 2 3" xfId="19214"/>
    <cellStyle name="40% - Accent2 7 2 3 2 3" xfId="19215"/>
    <cellStyle name="40% - Accent2 7 2 3 2 3 2" xfId="19216"/>
    <cellStyle name="40% - Accent2 7 2 3 2 4" xfId="19217"/>
    <cellStyle name="40% - Accent2 7 2 3 3" xfId="19218"/>
    <cellStyle name="40% - Accent2 7 2 3 3 2" xfId="19219"/>
    <cellStyle name="40% - Accent2 7 2 3 3 2 2" xfId="19220"/>
    <cellStyle name="40% - Accent2 7 2 3 3 3" xfId="19221"/>
    <cellStyle name="40% - Accent2 7 2 3 4" xfId="19222"/>
    <cellStyle name="40% - Accent2 7 2 3 4 2" xfId="19223"/>
    <cellStyle name="40% - Accent2 7 2 3 5" xfId="19224"/>
    <cellStyle name="40% - Accent2 7 2 3 5 2" xfId="19225"/>
    <cellStyle name="40% - Accent2 7 2 3 6" xfId="19226"/>
    <cellStyle name="40% - Accent2 7 2 4" xfId="19227"/>
    <cellStyle name="40% - Accent2 7 2 4 2" xfId="19228"/>
    <cellStyle name="40% - Accent2 7 2 4 2 2" xfId="19229"/>
    <cellStyle name="40% - Accent2 7 2 4 2 2 2" xfId="19230"/>
    <cellStyle name="40% - Accent2 7 2 4 2 3" xfId="19231"/>
    <cellStyle name="40% - Accent2 7 2 4 3" xfId="19232"/>
    <cellStyle name="40% - Accent2 7 2 4 3 2" xfId="19233"/>
    <cellStyle name="40% - Accent2 7 2 4 4" xfId="19234"/>
    <cellStyle name="40% - Accent2 7 2 5" xfId="19235"/>
    <cellStyle name="40% - Accent2 7 2 5 2" xfId="19236"/>
    <cellStyle name="40% - Accent2 7 2 5 2 2" xfId="19237"/>
    <cellStyle name="40% - Accent2 7 2 5 3" xfId="19238"/>
    <cellStyle name="40% - Accent2 7 2 6" xfId="19239"/>
    <cellStyle name="40% - Accent2 7 2 6 2" xfId="19240"/>
    <cellStyle name="40% - Accent2 7 2 7" xfId="19241"/>
    <cellStyle name="40% - Accent2 7 2 7 2" xfId="19242"/>
    <cellStyle name="40% - Accent2 7 2 8" xfId="19243"/>
    <cellStyle name="40% - Accent2 7 3" xfId="19244"/>
    <cellStyle name="40% - Accent2 7 3 2" xfId="19245"/>
    <cellStyle name="40% - Accent2 7 3 2 2" xfId="19246"/>
    <cellStyle name="40% - Accent2 7 3 2 2 2" xfId="19247"/>
    <cellStyle name="40% - Accent2 7 3 2 2 2 2" xfId="19248"/>
    <cellStyle name="40% - Accent2 7 3 2 2 2 2 2" xfId="19249"/>
    <cellStyle name="40% - Accent2 7 3 2 2 2 3" xfId="19250"/>
    <cellStyle name="40% - Accent2 7 3 2 2 3" xfId="19251"/>
    <cellStyle name="40% - Accent2 7 3 2 2 3 2" xfId="19252"/>
    <cellStyle name="40% - Accent2 7 3 2 2 4" xfId="19253"/>
    <cellStyle name="40% - Accent2 7 3 2 3" xfId="19254"/>
    <cellStyle name="40% - Accent2 7 3 2 3 2" xfId="19255"/>
    <cellStyle name="40% - Accent2 7 3 2 3 2 2" xfId="19256"/>
    <cellStyle name="40% - Accent2 7 3 2 3 3" xfId="19257"/>
    <cellStyle name="40% - Accent2 7 3 2 4" xfId="19258"/>
    <cellStyle name="40% - Accent2 7 3 2 4 2" xfId="19259"/>
    <cellStyle name="40% - Accent2 7 3 2 5" xfId="19260"/>
    <cellStyle name="40% - Accent2 7 3 2 5 2" xfId="19261"/>
    <cellStyle name="40% - Accent2 7 3 2 6" xfId="19262"/>
    <cellStyle name="40% - Accent2 7 3 3" xfId="19263"/>
    <cellStyle name="40% - Accent2 7 3 3 2" xfId="19264"/>
    <cellStyle name="40% - Accent2 7 3 3 2 2" xfId="19265"/>
    <cellStyle name="40% - Accent2 7 3 3 2 2 2" xfId="19266"/>
    <cellStyle name="40% - Accent2 7 3 3 2 2 2 2" xfId="19267"/>
    <cellStyle name="40% - Accent2 7 3 3 2 2 3" xfId="19268"/>
    <cellStyle name="40% - Accent2 7 3 3 2 3" xfId="19269"/>
    <cellStyle name="40% - Accent2 7 3 3 2 3 2" xfId="19270"/>
    <cellStyle name="40% - Accent2 7 3 3 2 4" xfId="19271"/>
    <cellStyle name="40% - Accent2 7 3 3 3" xfId="19272"/>
    <cellStyle name="40% - Accent2 7 3 3 3 2" xfId="19273"/>
    <cellStyle name="40% - Accent2 7 3 3 3 2 2" xfId="19274"/>
    <cellStyle name="40% - Accent2 7 3 3 3 3" xfId="19275"/>
    <cellStyle name="40% - Accent2 7 3 3 4" xfId="19276"/>
    <cellStyle name="40% - Accent2 7 3 3 4 2" xfId="19277"/>
    <cellStyle name="40% - Accent2 7 3 3 5" xfId="19278"/>
    <cellStyle name="40% - Accent2 7 3 3 5 2" xfId="19279"/>
    <cellStyle name="40% - Accent2 7 3 3 6" xfId="19280"/>
    <cellStyle name="40% - Accent2 7 3 4" xfId="19281"/>
    <cellStyle name="40% - Accent2 7 3 4 2" xfId="19282"/>
    <cellStyle name="40% - Accent2 7 3 4 2 2" xfId="19283"/>
    <cellStyle name="40% - Accent2 7 3 4 2 2 2" xfId="19284"/>
    <cellStyle name="40% - Accent2 7 3 4 2 3" xfId="19285"/>
    <cellStyle name="40% - Accent2 7 3 4 3" xfId="19286"/>
    <cellStyle name="40% - Accent2 7 3 4 3 2" xfId="19287"/>
    <cellStyle name="40% - Accent2 7 3 4 4" xfId="19288"/>
    <cellStyle name="40% - Accent2 7 3 5" xfId="19289"/>
    <cellStyle name="40% - Accent2 7 3 5 2" xfId="19290"/>
    <cellStyle name="40% - Accent2 7 3 5 2 2" xfId="19291"/>
    <cellStyle name="40% - Accent2 7 3 5 3" xfId="19292"/>
    <cellStyle name="40% - Accent2 7 3 6" xfId="19293"/>
    <cellStyle name="40% - Accent2 7 3 6 2" xfId="19294"/>
    <cellStyle name="40% - Accent2 7 3 7" xfId="19295"/>
    <cellStyle name="40% - Accent2 7 3 7 2" xfId="19296"/>
    <cellStyle name="40% - Accent2 7 3 8" xfId="19297"/>
    <cellStyle name="40% - Accent2 7 4" xfId="19298"/>
    <cellStyle name="40% - Accent2 7 4 2" xfId="19299"/>
    <cellStyle name="40% - Accent2 7 4 2 2" xfId="19300"/>
    <cellStyle name="40% - Accent2 7 4 2 2 2" xfId="19301"/>
    <cellStyle name="40% - Accent2 7 4 2 2 2 2" xfId="19302"/>
    <cellStyle name="40% - Accent2 7 4 2 2 3" xfId="19303"/>
    <cellStyle name="40% - Accent2 7 4 2 3" xfId="19304"/>
    <cellStyle name="40% - Accent2 7 4 2 3 2" xfId="19305"/>
    <cellStyle name="40% - Accent2 7 4 2 4" xfId="19306"/>
    <cellStyle name="40% - Accent2 7 4 3" xfId="19307"/>
    <cellStyle name="40% - Accent2 7 4 3 2" xfId="19308"/>
    <cellStyle name="40% - Accent2 7 4 3 2 2" xfId="19309"/>
    <cellStyle name="40% - Accent2 7 4 3 3" xfId="19310"/>
    <cellStyle name="40% - Accent2 7 4 4" xfId="19311"/>
    <cellStyle name="40% - Accent2 7 4 4 2" xfId="19312"/>
    <cellStyle name="40% - Accent2 7 4 5" xfId="19313"/>
    <cellStyle name="40% - Accent2 7 4 5 2" xfId="19314"/>
    <cellStyle name="40% - Accent2 7 4 6" xfId="19315"/>
    <cellStyle name="40% - Accent2 7 5" xfId="19316"/>
    <cellStyle name="40% - Accent2 7 5 2" xfId="19317"/>
    <cellStyle name="40% - Accent2 7 5 2 2" xfId="19318"/>
    <cellStyle name="40% - Accent2 7 5 2 2 2" xfId="19319"/>
    <cellStyle name="40% - Accent2 7 5 2 2 2 2" xfId="19320"/>
    <cellStyle name="40% - Accent2 7 5 2 2 3" xfId="19321"/>
    <cellStyle name="40% - Accent2 7 5 2 3" xfId="19322"/>
    <cellStyle name="40% - Accent2 7 5 2 3 2" xfId="19323"/>
    <cellStyle name="40% - Accent2 7 5 2 4" xfId="19324"/>
    <cellStyle name="40% - Accent2 7 5 3" xfId="19325"/>
    <cellStyle name="40% - Accent2 7 5 3 2" xfId="19326"/>
    <cellStyle name="40% - Accent2 7 5 3 2 2" xfId="19327"/>
    <cellStyle name="40% - Accent2 7 5 3 3" xfId="19328"/>
    <cellStyle name="40% - Accent2 7 5 4" xfId="19329"/>
    <cellStyle name="40% - Accent2 7 5 4 2" xfId="19330"/>
    <cellStyle name="40% - Accent2 7 5 5" xfId="19331"/>
    <cellStyle name="40% - Accent2 7 5 5 2" xfId="19332"/>
    <cellStyle name="40% - Accent2 7 5 6" xfId="19333"/>
    <cellStyle name="40% - Accent2 7 6" xfId="19334"/>
    <cellStyle name="40% - Accent2 7 6 2" xfId="19335"/>
    <cellStyle name="40% - Accent2 7 6 2 2" xfId="19336"/>
    <cellStyle name="40% - Accent2 7 6 2 2 2" xfId="19337"/>
    <cellStyle name="40% - Accent2 7 6 2 2 2 2" xfId="19338"/>
    <cellStyle name="40% - Accent2 7 6 2 2 3" xfId="19339"/>
    <cellStyle name="40% - Accent2 7 6 2 3" xfId="19340"/>
    <cellStyle name="40% - Accent2 7 6 2 3 2" xfId="19341"/>
    <cellStyle name="40% - Accent2 7 6 2 4" xfId="19342"/>
    <cellStyle name="40% - Accent2 7 6 3" xfId="19343"/>
    <cellStyle name="40% - Accent2 7 6 3 2" xfId="19344"/>
    <cellStyle name="40% - Accent2 7 6 3 2 2" xfId="19345"/>
    <cellStyle name="40% - Accent2 7 6 3 3" xfId="19346"/>
    <cellStyle name="40% - Accent2 7 6 4" xfId="19347"/>
    <cellStyle name="40% - Accent2 7 6 4 2" xfId="19348"/>
    <cellStyle name="40% - Accent2 7 6 5" xfId="19349"/>
    <cellStyle name="40% - Accent2 7 6 5 2" xfId="19350"/>
    <cellStyle name="40% - Accent2 7 6 6" xfId="19351"/>
    <cellStyle name="40% - Accent2 7 7" xfId="19352"/>
    <cellStyle name="40% - Accent2 7 7 2" xfId="19353"/>
    <cellStyle name="40% - Accent2 7 7 2 2" xfId="19354"/>
    <cellStyle name="40% - Accent2 7 7 2 2 2" xfId="19355"/>
    <cellStyle name="40% - Accent2 7 7 2 3" xfId="19356"/>
    <cellStyle name="40% - Accent2 7 7 3" xfId="19357"/>
    <cellStyle name="40% - Accent2 7 7 3 2" xfId="19358"/>
    <cellStyle name="40% - Accent2 7 7 4" xfId="19359"/>
    <cellStyle name="40% - Accent2 7 8" xfId="19360"/>
    <cellStyle name="40% - Accent2 7 8 2" xfId="19361"/>
    <cellStyle name="40% - Accent2 7 8 2 2" xfId="19362"/>
    <cellStyle name="40% - Accent2 7 8 3" xfId="19363"/>
    <cellStyle name="40% - Accent2 7 9" xfId="19364"/>
    <cellStyle name="40% - Accent2 7 9 2" xfId="19365"/>
    <cellStyle name="40% - Accent2 8" xfId="19366"/>
    <cellStyle name="40% - Accent2 8 2" xfId="19367"/>
    <cellStyle name="40% - Accent2 8 2 2" xfId="19368"/>
    <cellStyle name="40% - Accent2 8 2 2 2" xfId="19369"/>
    <cellStyle name="40% - Accent2 8 2 2 2 2" xfId="19370"/>
    <cellStyle name="40% - Accent2 8 2 2 2 2 2" xfId="19371"/>
    <cellStyle name="40% - Accent2 8 2 2 2 3" xfId="19372"/>
    <cellStyle name="40% - Accent2 8 2 2 3" xfId="19373"/>
    <cellStyle name="40% - Accent2 8 2 2 3 2" xfId="19374"/>
    <cellStyle name="40% - Accent2 8 2 2 4" xfId="19375"/>
    <cellStyle name="40% - Accent2 8 2 3" xfId="19376"/>
    <cellStyle name="40% - Accent2 8 2 3 2" xfId="19377"/>
    <cellStyle name="40% - Accent2 8 2 3 2 2" xfId="19378"/>
    <cellStyle name="40% - Accent2 8 2 3 3" xfId="19379"/>
    <cellStyle name="40% - Accent2 8 2 4" xfId="19380"/>
    <cellStyle name="40% - Accent2 8 2 4 2" xfId="19381"/>
    <cellStyle name="40% - Accent2 8 2 5" xfId="19382"/>
    <cellStyle name="40% - Accent2 8 2 5 2" xfId="19383"/>
    <cellStyle name="40% - Accent2 8 2 6" xfId="19384"/>
    <cellStyle name="40% - Accent2 8 3" xfId="19385"/>
    <cellStyle name="40% - Accent2 8 3 2" xfId="19386"/>
    <cellStyle name="40% - Accent2 8 3 2 2" xfId="19387"/>
    <cellStyle name="40% - Accent2 8 3 2 2 2" xfId="19388"/>
    <cellStyle name="40% - Accent2 8 3 2 2 2 2" xfId="19389"/>
    <cellStyle name="40% - Accent2 8 3 2 2 3" xfId="19390"/>
    <cellStyle name="40% - Accent2 8 3 2 3" xfId="19391"/>
    <cellStyle name="40% - Accent2 8 3 2 3 2" xfId="19392"/>
    <cellStyle name="40% - Accent2 8 3 2 4" xfId="19393"/>
    <cellStyle name="40% - Accent2 8 3 3" xfId="19394"/>
    <cellStyle name="40% - Accent2 8 3 3 2" xfId="19395"/>
    <cellStyle name="40% - Accent2 8 3 3 2 2" xfId="19396"/>
    <cellStyle name="40% - Accent2 8 3 3 3" xfId="19397"/>
    <cellStyle name="40% - Accent2 8 3 4" xfId="19398"/>
    <cellStyle name="40% - Accent2 8 3 4 2" xfId="19399"/>
    <cellStyle name="40% - Accent2 8 3 5" xfId="19400"/>
    <cellStyle name="40% - Accent2 8 3 5 2" xfId="19401"/>
    <cellStyle name="40% - Accent2 8 3 6" xfId="19402"/>
    <cellStyle name="40% - Accent2 8 4" xfId="19403"/>
    <cellStyle name="40% - Accent2 8 4 2" xfId="19404"/>
    <cellStyle name="40% - Accent2 8 4 2 2" xfId="19405"/>
    <cellStyle name="40% - Accent2 8 4 2 2 2" xfId="19406"/>
    <cellStyle name="40% - Accent2 8 4 2 3" xfId="19407"/>
    <cellStyle name="40% - Accent2 8 4 3" xfId="19408"/>
    <cellStyle name="40% - Accent2 8 4 3 2" xfId="19409"/>
    <cellStyle name="40% - Accent2 8 4 4" xfId="19410"/>
    <cellStyle name="40% - Accent2 8 5" xfId="19411"/>
    <cellStyle name="40% - Accent2 8 5 2" xfId="19412"/>
    <cellStyle name="40% - Accent2 8 5 2 2" xfId="19413"/>
    <cellStyle name="40% - Accent2 8 5 3" xfId="19414"/>
    <cellStyle name="40% - Accent2 8 6" xfId="19415"/>
    <cellStyle name="40% - Accent2 8 6 2" xfId="19416"/>
    <cellStyle name="40% - Accent2 8 7" xfId="19417"/>
    <cellStyle name="40% - Accent2 8 7 2" xfId="19418"/>
    <cellStyle name="40% - Accent2 8 8" xfId="19419"/>
    <cellStyle name="40% - Accent2 9" xfId="19420"/>
    <cellStyle name="40% - Accent2 9 2" xfId="19421"/>
    <cellStyle name="40% - Accent2 9 2 2" xfId="19422"/>
    <cellStyle name="40% - Accent2 9 2 2 2" xfId="19423"/>
    <cellStyle name="40% - Accent2 9 2 2 2 2" xfId="19424"/>
    <cellStyle name="40% - Accent2 9 2 2 2 2 2" xfId="19425"/>
    <cellStyle name="40% - Accent2 9 2 2 2 3" xfId="19426"/>
    <cellStyle name="40% - Accent2 9 2 2 3" xfId="19427"/>
    <cellStyle name="40% - Accent2 9 2 2 3 2" xfId="19428"/>
    <cellStyle name="40% - Accent2 9 2 2 4" xfId="19429"/>
    <cellStyle name="40% - Accent2 9 2 3" xfId="19430"/>
    <cellStyle name="40% - Accent2 9 2 3 2" xfId="19431"/>
    <cellStyle name="40% - Accent2 9 2 3 2 2" xfId="19432"/>
    <cellStyle name="40% - Accent2 9 2 3 3" xfId="19433"/>
    <cellStyle name="40% - Accent2 9 2 4" xfId="19434"/>
    <cellStyle name="40% - Accent2 9 2 4 2" xfId="19435"/>
    <cellStyle name="40% - Accent2 9 2 5" xfId="19436"/>
    <cellStyle name="40% - Accent2 9 2 5 2" xfId="19437"/>
    <cellStyle name="40% - Accent2 9 2 6" xfId="19438"/>
    <cellStyle name="40% - Accent2 9 3" xfId="19439"/>
    <cellStyle name="40% - Accent2 9 3 2" xfId="19440"/>
    <cellStyle name="40% - Accent2 9 3 2 2" xfId="19441"/>
    <cellStyle name="40% - Accent2 9 3 2 2 2" xfId="19442"/>
    <cellStyle name="40% - Accent2 9 3 2 2 2 2" xfId="19443"/>
    <cellStyle name="40% - Accent2 9 3 2 2 3" xfId="19444"/>
    <cellStyle name="40% - Accent2 9 3 2 3" xfId="19445"/>
    <cellStyle name="40% - Accent2 9 3 2 3 2" xfId="19446"/>
    <cellStyle name="40% - Accent2 9 3 2 4" xfId="19447"/>
    <cellStyle name="40% - Accent2 9 3 3" xfId="19448"/>
    <cellStyle name="40% - Accent2 9 3 3 2" xfId="19449"/>
    <cellStyle name="40% - Accent2 9 3 3 2 2" xfId="19450"/>
    <cellStyle name="40% - Accent2 9 3 3 3" xfId="19451"/>
    <cellStyle name="40% - Accent2 9 3 4" xfId="19452"/>
    <cellStyle name="40% - Accent2 9 3 4 2" xfId="19453"/>
    <cellStyle name="40% - Accent2 9 3 5" xfId="19454"/>
    <cellStyle name="40% - Accent2 9 3 5 2" xfId="19455"/>
    <cellStyle name="40% - Accent2 9 3 6" xfId="19456"/>
    <cellStyle name="40% - Accent2 9 4" xfId="19457"/>
    <cellStyle name="40% - Accent2 9 4 2" xfId="19458"/>
    <cellStyle name="40% - Accent2 9 4 2 2" xfId="19459"/>
    <cellStyle name="40% - Accent2 9 4 2 2 2" xfId="19460"/>
    <cellStyle name="40% - Accent2 9 4 2 3" xfId="19461"/>
    <cellStyle name="40% - Accent2 9 4 3" xfId="19462"/>
    <cellStyle name="40% - Accent2 9 4 3 2" xfId="19463"/>
    <cellStyle name="40% - Accent2 9 4 4" xfId="19464"/>
    <cellStyle name="40% - Accent2 9 5" xfId="19465"/>
    <cellStyle name="40% - Accent2 9 5 2" xfId="19466"/>
    <cellStyle name="40% - Accent2 9 5 2 2" xfId="19467"/>
    <cellStyle name="40% - Accent2 9 5 3" xfId="19468"/>
    <cellStyle name="40% - Accent2 9 6" xfId="19469"/>
    <cellStyle name="40% - Accent2 9 6 2" xfId="19470"/>
    <cellStyle name="40% - Accent2 9 7" xfId="19471"/>
    <cellStyle name="40% - Accent2 9 7 2" xfId="19472"/>
    <cellStyle name="40% - Accent2 9 8" xfId="19473"/>
    <cellStyle name="40% - Accent3 10" xfId="19474"/>
    <cellStyle name="40% - Accent3 10 2" xfId="19475"/>
    <cellStyle name="40% - Accent3 10 2 2" xfId="19476"/>
    <cellStyle name="40% - Accent3 10 2 2 2" xfId="19477"/>
    <cellStyle name="40% - Accent3 10 2 2 2 2" xfId="19478"/>
    <cellStyle name="40% - Accent3 10 2 2 3" xfId="19479"/>
    <cellStyle name="40% - Accent3 10 2 3" xfId="19480"/>
    <cellStyle name="40% - Accent3 10 2 3 2" xfId="19481"/>
    <cellStyle name="40% - Accent3 10 2 4" xfId="19482"/>
    <cellStyle name="40% - Accent3 10 3" xfId="19483"/>
    <cellStyle name="40% - Accent3 10 3 2" xfId="19484"/>
    <cellStyle name="40% - Accent3 10 3 2 2" xfId="19485"/>
    <cellStyle name="40% - Accent3 10 3 3" xfId="19486"/>
    <cellStyle name="40% - Accent3 10 4" xfId="19487"/>
    <cellStyle name="40% - Accent3 10 4 2" xfId="19488"/>
    <cellStyle name="40% - Accent3 10 5" xfId="19489"/>
    <cellStyle name="40% - Accent3 10 5 2" xfId="19490"/>
    <cellStyle name="40% - Accent3 10 6" xfId="19491"/>
    <cellStyle name="40% - Accent3 11" xfId="19492"/>
    <cellStyle name="40% - Accent3 11 2" xfId="19493"/>
    <cellStyle name="40% - Accent3 11 2 2" xfId="19494"/>
    <cellStyle name="40% - Accent3 11 2 2 2" xfId="19495"/>
    <cellStyle name="40% - Accent3 11 2 2 2 2" xfId="19496"/>
    <cellStyle name="40% - Accent3 11 2 2 3" xfId="19497"/>
    <cellStyle name="40% - Accent3 11 2 3" xfId="19498"/>
    <cellStyle name="40% - Accent3 11 2 3 2" xfId="19499"/>
    <cellStyle name="40% - Accent3 11 2 4" xfId="19500"/>
    <cellStyle name="40% - Accent3 11 3" xfId="19501"/>
    <cellStyle name="40% - Accent3 11 3 2" xfId="19502"/>
    <cellStyle name="40% - Accent3 11 3 2 2" xfId="19503"/>
    <cellStyle name="40% - Accent3 11 3 3" xfId="19504"/>
    <cellStyle name="40% - Accent3 11 4" xfId="19505"/>
    <cellStyle name="40% - Accent3 11 4 2" xfId="19506"/>
    <cellStyle name="40% - Accent3 11 5" xfId="19507"/>
    <cellStyle name="40% - Accent3 11 5 2" xfId="19508"/>
    <cellStyle name="40% - Accent3 11 6" xfId="19509"/>
    <cellStyle name="40% - Accent3 12" xfId="19510"/>
    <cellStyle name="40% - Accent3 12 2" xfId="19511"/>
    <cellStyle name="40% - Accent3 12 2 2" xfId="19512"/>
    <cellStyle name="40% - Accent3 12 2 2 2" xfId="19513"/>
    <cellStyle name="40% - Accent3 12 2 2 2 2" xfId="19514"/>
    <cellStyle name="40% - Accent3 12 2 2 3" xfId="19515"/>
    <cellStyle name="40% - Accent3 12 2 3" xfId="19516"/>
    <cellStyle name="40% - Accent3 12 2 3 2" xfId="19517"/>
    <cellStyle name="40% - Accent3 12 2 4" xfId="19518"/>
    <cellStyle name="40% - Accent3 12 3" xfId="19519"/>
    <cellStyle name="40% - Accent3 12 3 2" xfId="19520"/>
    <cellStyle name="40% - Accent3 12 3 2 2" xfId="19521"/>
    <cellStyle name="40% - Accent3 12 3 3" xfId="19522"/>
    <cellStyle name="40% - Accent3 12 4" xfId="19523"/>
    <cellStyle name="40% - Accent3 12 4 2" xfId="19524"/>
    <cellStyle name="40% - Accent3 12 5" xfId="19525"/>
    <cellStyle name="40% - Accent3 12 5 2" xfId="19526"/>
    <cellStyle name="40% - Accent3 12 6" xfId="19527"/>
    <cellStyle name="40% - Accent3 13" xfId="19528"/>
    <cellStyle name="40% - Accent3 13 2" xfId="19529"/>
    <cellStyle name="40% - Accent3 13 2 2" xfId="19530"/>
    <cellStyle name="40% - Accent3 13 2 2 2" xfId="19531"/>
    <cellStyle name="40% - Accent3 13 2 3" xfId="19532"/>
    <cellStyle name="40% - Accent3 13 3" xfId="19533"/>
    <cellStyle name="40% - Accent3 13 3 2" xfId="19534"/>
    <cellStyle name="40% - Accent3 13 4" xfId="19535"/>
    <cellStyle name="40% - Accent3 14" xfId="19536"/>
    <cellStyle name="40% - Accent3 14 2" xfId="19537"/>
    <cellStyle name="40% - Accent3 14 2 2" xfId="19538"/>
    <cellStyle name="40% - Accent3 14 3" xfId="19539"/>
    <cellStyle name="40% - Accent3 15" xfId="19540"/>
    <cellStyle name="40% - Accent3 15 2" xfId="19541"/>
    <cellStyle name="40% - Accent3 16" xfId="19542"/>
    <cellStyle name="40% - Accent3 16 2" xfId="19543"/>
    <cellStyle name="40% - Accent3 17" xfId="19544"/>
    <cellStyle name="40% - Accent3 2" xfId="19545"/>
    <cellStyle name="40% - Accent3 2 2" xfId="19546"/>
    <cellStyle name="40% - Accent3 2 2 10" xfId="19547"/>
    <cellStyle name="40% - Accent3 2 2 10 2" xfId="19548"/>
    <cellStyle name="40% - Accent3 2 2 10 2 2" xfId="19549"/>
    <cellStyle name="40% - Accent3 2 2 10 2 2 2" xfId="19550"/>
    <cellStyle name="40% - Accent3 2 2 10 2 2 2 2" xfId="19551"/>
    <cellStyle name="40% - Accent3 2 2 10 2 2 3" xfId="19552"/>
    <cellStyle name="40% - Accent3 2 2 10 2 3" xfId="19553"/>
    <cellStyle name="40% - Accent3 2 2 10 2 3 2" xfId="19554"/>
    <cellStyle name="40% - Accent3 2 2 10 2 4" xfId="19555"/>
    <cellStyle name="40% - Accent3 2 2 10 3" xfId="19556"/>
    <cellStyle name="40% - Accent3 2 2 10 3 2" xfId="19557"/>
    <cellStyle name="40% - Accent3 2 2 10 3 2 2" xfId="19558"/>
    <cellStyle name="40% - Accent3 2 2 10 3 3" xfId="19559"/>
    <cellStyle name="40% - Accent3 2 2 10 4" xfId="19560"/>
    <cellStyle name="40% - Accent3 2 2 10 4 2" xfId="19561"/>
    <cellStyle name="40% - Accent3 2 2 10 5" xfId="19562"/>
    <cellStyle name="40% - Accent3 2 2 10 5 2" xfId="19563"/>
    <cellStyle name="40% - Accent3 2 2 10 6" xfId="19564"/>
    <cellStyle name="40% - Accent3 2 2 11" xfId="19565"/>
    <cellStyle name="40% - Accent3 2 2 11 2" xfId="19566"/>
    <cellStyle name="40% - Accent3 2 2 11 2 2" xfId="19567"/>
    <cellStyle name="40% - Accent3 2 2 11 2 2 2" xfId="19568"/>
    <cellStyle name="40% - Accent3 2 2 11 2 2 2 2" xfId="19569"/>
    <cellStyle name="40% - Accent3 2 2 11 2 2 3" xfId="19570"/>
    <cellStyle name="40% - Accent3 2 2 11 2 3" xfId="19571"/>
    <cellStyle name="40% - Accent3 2 2 11 2 3 2" xfId="19572"/>
    <cellStyle name="40% - Accent3 2 2 11 2 4" xfId="19573"/>
    <cellStyle name="40% - Accent3 2 2 11 3" xfId="19574"/>
    <cellStyle name="40% - Accent3 2 2 11 3 2" xfId="19575"/>
    <cellStyle name="40% - Accent3 2 2 11 3 2 2" xfId="19576"/>
    <cellStyle name="40% - Accent3 2 2 11 3 3" xfId="19577"/>
    <cellStyle name="40% - Accent3 2 2 11 4" xfId="19578"/>
    <cellStyle name="40% - Accent3 2 2 11 4 2" xfId="19579"/>
    <cellStyle name="40% - Accent3 2 2 11 5" xfId="19580"/>
    <cellStyle name="40% - Accent3 2 2 11 5 2" xfId="19581"/>
    <cellStyle name="40% - Accent3 2 2 11 6" xfId="19582"/>
    <cellStyle name="40% - Accent3 2 2 12" xfId="19583"/>
    <cellStyle name="40% - Accent3 2 2 12 2" xfId="19584"/>
    <cellStyle name="40% - Accent3 2 2 12 2 2" xfId="19585"/>
    <cellStyle name="40% - Accent3 2 2 12 2 2 2" xfId="19586"/>
    <cellStyle name="40% - Accent3 2 2 12 2 3" xfId="19587"/>
    <cellStyle name="40% - Accent3 2 2 12 3" xfId="19588"/>
    <cellStyle name="40% - Accent3 2 2 12 3 2" xfId="19589"/>
    <cellStyle name="40% - Accent3 2 2 12 4" xfId="19590"/>
    <cellStyle name="40% - Accent3 2 2 13" xfId="19591"/>
    <cellStyle name="40% - Accent3 2 2 13 2" xfId="19592"/>
    <cellStyle name="40% - Accent3 2 2 13 2 2" xfId="19593"/>
    <cellStyle name="40% - Accent3 2 2 13 3" xfId="19594"/>
    <cellStyle name="40% - Accent3 2 2 14" xfId="19595"/>
    <cellStyle name="40% - Accent3 2 2 14 2" xfId="19596"/>
    <cellStyle name="40% - Accent3 2 2 15" xfId="19597"/>
    <cellStyle name="40% - Accent3 2 2 15 2" xfId="19598"/>
    <cellStyle name="40% - Accent3 2 2 16" xfId="19599"/>
    <cellStyle name="40% - Accent3 2 2 2" xfId="19600"/>
    <cellStyle name="40% - Accent3 2 2 2 10" xfId="19601"/>
    <cellStyle name="40% - Accent3 2 2 2 10 2" xfId="19602"/>
    <cellStyle name="40% - Accent3 2 2 2 10 2 2" xfId="19603"/>
    <cellStyle name="40% - Accent3 2 2 2 10 2 2 2" xfId="19604"/>
    <cellStyle name="40% - Accent3 2 2 2 10 2 2 2 2" xfId="19605"/>
    <cellStyle name="40% - Accent3 2 2 2 10 2 2 3" xfId="19606"/>
    <cellStyle name="40% - Accent3 2 2 2 10 2 3" xfId="19607"/>
    <cellStyle name="40% - Accent3 2 2 2 10 2 3 2" xfId="19608"/>
    <cellStyle name="40% - Accent3 2 2 2 10 2 4" xfId="19609"/>
    <cellStyle name="40% - Accent3 2 2 2 10 3" xfId="19610"/>
    <cellStyle name="40% - Accent3 2 2 2 10 3 2" xfId="19611"/>
    <cellStyle name="40% - Accent3 2 2 2 10 3 2 2" xfId="19612"/>
    <cellStyle name="40% - Accent3 2 2 2 10 3 3" xfId="19613"/>
    <cellStyle name="40% - Accent3 2 2 2 10 4" xfId="19614"/>
    <cellStyle name="40% - Accent3 2 2 2 10 4 2" xfId="19615"/>
    <cellStyle name="40% - Accent3 2 2 2 10 5" xfId="19616"/>
    <cellStyle name="40% - Accent3 2 2 2 10 5 2" xfId="19617"/>
    <cellStyle name="40% - Accent3 2 2 2 10 6" xfId="19618"/>
    <cellStyle name="40% - Accent3 2 2 2 11" xfId="19619"/>
    <cellStyle name="40% - Accent3 2 2 2 11 2" xfId="19620"/>
    <cellStyle name="40% - Accent3 2 2 2 11 2 2" xfId="19621"/>
    <cellStyle name="40% - Accent3 2 2 2 11 2 2 2" xfId="19622"/>
    <cellStyle name="40% - Accent3 2 2 2 11 2 3" xfId="19623"/>
    <cellStyle name="40% - Accent3 2 2 2 11 3" xfId="19624"/>
    <cellStyle name="40% - Accent3 2 2 2 11 3 2" xfId="19625"/>
    <cellStyle name="40% - Accent3 2 2 2 11 4" xfId="19626"/>
    <cellStyle name="40% - Accent3 2 2 2 12" xfId="19627"/>
    <cellStyle name="40% - Accent3 2 2 2 12 2" xfId="19628"/>
    <cellStyle name="40% - Accent3 2 2 2 12 2 2" xfId="19629"/>
    <cellStyle name="40% - Accent3 2 2 2 12 3" xfId="19630"/>
    <cellStyle name="40% - Accent3 2 2 2 13" xfId="19631"/>
    <cellStyle name="40% - Accent3 2 2 2 13 2" xfId="19632"/>
    <cellStyle name="40% - Accent3 2 2 2 14" xfId="19633"/>
    <cellStyle name="40% - Accent3 2 2 2 14 2" xfId="19634"/>
    <cellStyle name="40% - Accent3 2 2 2 15" xfId="19635"/>
    <cellStyle name="40% - Accent3 2 2 2 2" xfId="19636"/>
    <cellStyle name="40% - Accent3 2 2 2 2 10" xfId="19637"/>
    <cellStyle name="40% - Accent3 2 2 2 2 10 2" xfId="19638"/>
    <cellStyle name="40% - Accent3 2 2 2 2 11" xfId="19639"/>
    <cellStyle name="40% - Accent3 2 2 2 2 2" xfId="19640"/>
    <cellStyle name="40% - Accent3 2 2 2 2 2 2" xfId="19641"/>
    <cellStyle name="40% - Accent3 2 2 2 2 2 2 2" xfId="19642"/>
    <cellStyle name="40% - Accent3 2 2 2 2 2 2 2 2" xfId="19643"/>
    <cellStyle name="40% - Accent3 2 2 2 2 2 2 2 2 2" xfId="19644"/>
    <cellStyle name="40% - Accent3 2 2 2 2 2 2 2 2 2 2" xfId="19645"/>
    <cellStyle name="40% - Accent3 2 2 2 2 2 2 2 2 3" xfId="19646"/>
    <cellStyle name="40% - Accent3 2 2 2 2 2 2 2 3" xfId="19647"/>
    <cellStyle name="40% - Accent3 2 2 2 2 2 2 2 3 2" xfId="19648"/>
    <cellStyle name="40% - Accent3 2 2 2 2 2 2 2 4" xfId="19649"/>
    <cellStyle name="40% - Accent3 2 2 2 2 2 2 3" xfId="19650"/>
    <cellStyle name="40% - Accent3 2 2 2 2 2 2 3 2" xfId="19651"/>
    <cellStyle name="40% - Accent3 2 2 2 2 2 2 3 2 2" xfId="19652"/>
    <cellStyle name="40% - Accent3 2 2 2 2 2 2 3 3" xfId="19653"/>
    <cellStyle name="40% - Accent3 2 2 2 2 2 2 4" xfId="19654"/>
    <cellStyle name="40% - Accent3 2 2 2 2 2 2 4 2" xfId="19655"/>
    <cellStyle name="40% - Accent3 2 2 2 2 2 2 5" xfId="19656"/>
    <cellStyle name="40% - Accent3 2 2 2 2 2 2 5 2" xfId="19657"/>
    <cellStyle name="40% - Accent3 2 2 2 2 2 2 6" xfId="19658"/>
    <cellStyle name="40% - Accent3 2 2 2 2 2 3" xfId="19659"/>
    <cellStyle name="40% - Accent3 2 2 2 2 2 3 2" xfId="19660"/>
    <cellStyle name="40% - Accent3 2 2 2 2 2 3 2 2" xfId="19661"/>
    <cellStyle name="40% - Accent3 2 2 2 2 2 3 2 2 2" xfId="19662"/>
    <cellStyle name="40% - Accent3 2 2 2 2 2 3 2 2 2 2" xfId="19663"/>
    <cellStyle name="40% - Accent3 2 2 2 2 2 3 2 2 3" xfId="19664"/>
    <cellStyle name="40% - Accent3 2 2 2 2 2 3 2 3" xfId="19665"/>
    <cellStyle name="40% - Accent3 2 2 2 2 2 3 2 3 2" xfId="19666"/>
    <cellStyle name="40% - Accent3 2 2 2 2 2 3 2 4" xfId="19667"/>
    <cellStyle name="40% - Accent3 2 2 2 2 2 3 3" xfId="19668"/>
    <cellStyle name="40% - Accent3 2 2 2 2 2 3 3 2" xfId="19669"/>
    <cellStyle name="40% - Accent3 2 2 2 2 2 3 3 2 2" xfId="19670"/>
    <cellStyle name="40% - Accent3 2 2 2 2 2 3 3 3" xfId="19671"/>
    <cellStyle name="40% - Accent3 2 2 2 2 2 3 4" xfId="19672"/>
    <cellStyle name="40% - Accent3 2 2 2 2 2 3 4 2" xfId="19673"/>
    <cellStyle name="40% - Accent3 2 2 2 2 2 3 5" xfId="19674"/>
    <cellStyle name="40% - Accent3 2 2 2 2 2 3 5 2" xfId="19675"/>
    <cellStyle name="40% - Accent3 2 2 2 2 2 3 6" xfId="19676"/>
    <cellStyle name="40% - Accent3 2 2 2 2 2 4" xfId="19677"/>
    <cellStyle name="40% - Accent3 2 2 2 2 2 4 2" xfId="19678"/>
    <cellStyle name="40% - Accent3 2 2 2 2 2 4 2 2" xfId="19679"/>
    <cellStyle name="40% - Accent3 2 2 2 2 2 4 2 2 2" xfId="19680"/>
    <cellStyle name="40% - Accent3 2 2 2 2 2 4 2 3" xfId="19681"/>
    <cellStyle name="40% - Accent3 2 2 2 2 2 4 3" xfId="19682"/>
    <cellStyle name="40% - Accent3 2 2 2 2 2 4 3 2" xfId="19683"/>
    <cellStyle name="40% - Accent3 2 2 2 2 2 4 4" xfId="19684"/>
    <cellStyle name="40% - Accent3 2 2 2 2 2 5" xfId="19685"/>
    <cellStyle name="40% - Accent3 2 2 2 2 2 5 2" xfId="19686"/>
    <cellStyle name="40% - Accent3 2 2 2 2 2 5 2 2" xfId="19687"/>
    <cellStyle name="40% - Accent3 2 2 2 2 2 5 3" xfId="19688"/>
    <cellStyle name="40% - Accent3 2 2 2 2 2 6" xfId="19689"/>
    <cellStyle name="40% - Accent3 2 2 2 2 2 6 2" xfId="19690"/>
    <cellStyle name="40% - Accent3 2 2 2 2 2 7" xfId="19691"/>
    <cellStyle name="40% - Accent3 2 2 2 2 2 7 2" xfId="19692"/>
    <cellStyle name="40% - Accent3 2 2 2 2 2 8" xfId="19693"/>
    <cellStyle name="40% - Accent3 2 2 2 2 3" xfId="19694"/>
    <cellStyle name="40% - Accent3 2 2 2 2 3 2" xfId="19695"/>
    <cellStyle name="40% - Accent3 2 2 2 2 3 2 2" xfId="19696"/>
    <cellStyle name="40% - Accent3 2 2 2 2 3 2 2 2" xfId="19697"/>
    <cellStyle name="40% - Accent3 2 2 2 2 3 2 2 2 2" xfId="19698"/>
    <cellStyle name="40% - Accent3 2 2 2 2 3 2 2 2 2 2" xfId="19699"/>
    <cellStyle name="40% - Accent3 2 2 2 2 3 2 2 2 3" xfId="19700"/>
    <cellStyle name="40% - Accent3 2 2 2 2 3 2 2 3" xfId="19701"/>
    <cellStyle name="40% - Accent3 2 2 2 2 3 2 2 3 2" xfId="19702"/>
    <cellStyle name="40% - Accent3 2 2 2 2 3 2 2 4" xfId="19703"/>
    <cellStyle name="40% - Accent3 2 2 2 2 3 2 3" xfId="19704"/>
    <cellStyle name="40% - Accent3 2 2 2 2 3 2 3 2" xfId="19705"/>
    <cellStyle name="40% - Accent3 2 2 2 2 3 2 3 2 2" xfId="19706"/>
    <cellStyle name="40% - Accent3 2 2 2 2 3 2 3 3" xfId="19707"/>
    <cellStyle name="40% - Accent3 2 2 2 2 3 2 4" xfId="19708"/>
    <cellStyle name="40% - Accent3 2 2 2 2 3 2 4 2" xfId="19709"/>
    <cellStyle name="40% - Accent3 2 2 2 2 3 2 5" xfId="19710"/>
    <cellStyle name="40% - Accent3 2 2 2 2 3 2 5 2" xfId="19711"/>
    <cellStyle name="40% - Accent3 2 2 2 2 3 2 6" xfId="19712"/>
    <cellStyle name="40% - Accent3 2 2 2 2 3 3" xfId="19713"/>
    <cellStyle name="40% - Accent3 2 2 2 2 3 3 2" xfId="19714"/>
    <cellStyle name="40% - Accent3 2 2 2 2 3 3 2 2" xfId="19715"/>
    <cellStyle name="40% - Accent3 2 2 2 2 3 3 2 2 2" xfId="19716"/>
    <cellStyle name="40% - Accent3 2 2 2 2 3 3 2 2 2 2" xfId="19717"/>
    <cellStyle name="40% - Accent3 2 2 2 2 3 3 2 2 3" xfId="19718"/>
    <cellStyle name="40% - Accent3 2 2 2 2 3 3 2 3" xfId="19719"/>
    <cellStyle name="40% - Accent3 2 2 2 2 3 3 2 3 2" xfId="19720"/>
    <cellStyle name="40% - Accent3 2 2 2 2 3 3 2 4" xfId="19721"/>
    <cellStyle name="40% - Accent3 2 2 2 2 3 3 3" xfId="19722"/>
    <cellStyle name="40% - Accent3 2 2 2 2 3 3 3 2" xfId="19723"/>
    <cellStyle name="40% - Accent3 2 2 2 2 3 3 3 2 2" xfId="19724"/>
    <cellStyle name="40% - Accent3 2 2 2 2 3 3 3 3" xfId="19725"/>
    <cellStyle name="40% - Accent3 2 2 2 2 3 3 4" xfId="19726"/>
    <cellStyle name="40% - Accent3 2 2 2 2 3 3 4 2" xfId="19727"/>
    <cellStyle name="40% - Accent3 2 2 2 2 3 3 5" xfId="19728"/>
    <cellStyle name="40% - Accent3 2 2 2 2 3 3 5 2" xfId="19729"/>
    <cellStyle name="40% - Accent3 2 2 2 2 3 3 6" xfId="19730"/>
    <cellStyle name="40% - Accent3 2 2 2 2 3 4" xfId="19731"/>
    <cellStyle name="40% - Accent3 2 2 2 2 3 4 2" xfId="19732"/>
    <cellStyle name="40% - Accent3 2 2 2 2 3 4 2 2" xfId="19733"/>
    <cellStyle name="40% - Accent3 2 2 2 2 3 4 2 2 2" xfId="19734"/>
    <cellStyle name="40% - Accent3 2 2 2 2 3 4 2 3" xfId="19735"/>
    <cellStyle name="40% - Accent3 2 2 2 2 3 4 3" xfId="19736"/>
    <cellStyle name="40% - Accent3 2 2 2 2 3 4 3 2" xfId="19737"/>
    <cellStyle name="40% - Accent3 2 2 2 2 3 4 4" xfId="19738"/>
    <cellStyle name="40% - Accent3 2 2 2 2 3 5" xfId="19739"/>
    <cellStyle name="40% - Accent3 2 2 2 2 3 5 2" xfId="19740"/>
    <cellStyle name="40% - Accent3 2 2 2 2 3 5 2 2" xfId="19741"/>
    <cellStyle name="40% - Accent3 2 2 2 2 3 5 3" xfId="19742"/>
    <cellStyle name="40% - Accent3 2 2 2 2 3 6" xfId="19743"/>
    <cellStyle name="40% - Accent3 2 2 2 2 3 6 2" xfId="19744"/>
    <cellStyle name="40% - Accent3 2 2 2 2 3 7" xfId="19745"/>
    <cellStyle name="40% - Accent3 2 2 2 2 3 7 2" xfId="19746"/>
    <cellStyle name="40% - Accent3 2 2 2 2 3 8" xfId="19747"/>
    <cellStyle name="40% - Accent3 2 2 2 2 4" xfId="19748"/>
    <cellStyle name="40% - Accent3 2 2 2 2 4 2" xfId="19749"/>
    <cellStyle name="40% - Accent3 2 2 2 2 4 2 2" xfId="19750"/>
    <cellStyle name="40% - Accent3 2 2 2 2 4 2 2 2" xfId="19751"/>
    <cellStyle name="40% - Accent3 2 2 2 2 4 2 2 2 2" xfId="19752"/>
    <cellStyle name="40% - Accent3 2 2 2 2 4 2 2 3" xfId="19753"/>
    <cellStyle name="40% - Accent3 2 2 2 2 4 2 3" xfId="19754"/>
    <cellStyle name="40% - Accent3 2 2 2 2 4 2 3 2" xfId="19755"/>
    <cellStyle name="40% - Accent3 2 2 2 2 4 2 4" xfId="19756"/>
    <cellStyle name="40% - Accent3 2 2 2 2 4 3" xfId="19757"/>
    <cellStyle name="40% - Accent3 2 2 2 2 4 3 2" xfId="19758"/>
    <cellStyle name="40% - Accent3 2 2 2 2 4 3 2 2" xfId="19759"/>
    <cellStyle name="40% - Accent3 2 2 2 2 4 3 3" xfId="19760"/>
    <cellStyle name="40% - Accent3 2 2 2 2 4 4" xfId="19761"/>
    <cellStyle name="40% - Accent3 2 2 2 2 4 4 2" xfId="19762"/>
    <cellStyle name="40% - Accent3 2 2 2 2 4 5" xfId="19763"/>
    <cellStyle name="40% - Accent3 2 2 2 2 4 5 2" xfId="19764"/>
    <cellStyle name="40% - Accent3 2 2 2 2 4 6" xfId="19765"/>
    <cellStyle name="40% - Accent3 2 2 2 2 5" xfId="19766"/>
    <cellStyle name="40% - Accent3 2 2 2 2 5 2" xfId="19767"/>
    <cellStyle name="40% - Accent3 2 2 2 2 5 2 2" xfId="19768"/>
    <cellStyle name="40% - Accent3 2 2 2 2 5 2 2 2" xfId="19769"/>
    <cellStyle name="40% - Accent3 2 2 2 2 5 2 2 2 2" xfId="19770"/>
    <cellStyle name="40% - Accent3 2 2 2 2 5 2 2 3" xfId="19771"/>
    <cellStyle name="40% - Accent3 2 2 2 2 5 2 3" xfId="19772"/>
    <cellStyle name="40% - Accent3 2 2 2 2 5 2 3 2" xfId="19773"/>
    <cellStyle name="40% - Accent3 2 2 2 2 5 2 4" xfId="19774"/>
    <cellStyle name="40% - Accent3 2 2 2 2 5 3" xfId="19775"/>
    <cellStyle name="40% - Accent3 2 2 2 2 5 3 2" xfId="19776"/>
    <cellStyle name="40% - Accent3 2 2 2 2 5 3 2 2" xfId="19777"/>
    <cellStyle name="40% - Accent3 2 2 2 2 5 3 3" xfId="19778"/>
    <cellStyle name="40% - Accent3 2 2 2 2 5 4" xfId="19779"/>
    <cellStyle name="40% - Accent3 2 2 2 2 5 4 2" xfId="19780"/>
    <cellStyle name="40% - Accent3 2 2 2 2 5 5" xfId="19781"/>
    <cellStyle name="40% - Accent3 2 2 2 2 5 5 2" xfId="19782"/>
    <cellStyle name="40% - Accent3 2 2 2 2 5 6" xfId="19783"/>
    <cellStyle name="40% - Accent3 2 2 2 2 6" xfId="19784"/>
    <cellStyle name="40% - Accent3 2 2 2 2 6 2" xfId="19785"/>
    <cellStyle name="40% - Accent3 2 2 2 2 6 2 2" xfId="19786"/>
    <cellStyle name="40% - Accent3 2 2 2 2 6 2 2 2" xfId="19787"/>
    <cellStyle name="40% - Accent3 2 2 2 2 6 2 2 2 2" xfId="19788"/>
    <cellStyle name="40% - Accent3 2 2 2 2 6 2 2 3" xfId="19789"/>
    <cellStyle name="40% - Accent3 2 2 2 2 6 2 3" xfId="19790"/>
    <cellStyle name="40% - Accent3 2 2 2 2 6 2 3 2" xfId="19791"/>
    <cellStyle name="40% - Accent3 2 2 2 2 6 2 4" xfId="19792"/>
    <cellStyle name="40% - Accent3 2 2 2 2 6 3" xfId="19793"/>
    <cellStyle name="40% - Accent3 2 2 2 2 6 3 2" xfId="19794"/>
    <cellStyle name="40% - Accent3 2 2 2 2 6 3 2 2" xfId="19795"/>
    <cellStyle name="40% - Accent3 2 2 2 2 6 3 3" xfId="19796"/>
    <cellStyle name="40% - Accent3 2 2 2 2 6 4" xfId="19797"/>
    <cellStyle name="40% - Accent3 2 2 2 2 6 4 2" xfId="19798"/>
    <cellStyle name="40% - Accent3 2 2 2 2 6 5" xfId="19799"/>
    <cellStyle name="40% - Accent3 2 2 2 2 6 5 2" xfId="19800"/>
    <cellStyle name="40% - Accent3 2 2 2 2 6 6" xfId="19801"/>
    <cellStyle name="40% - Accent3 2 2 2 2 7" xfId="19802"/>
    <cellStyle name="40% - Accent3 2 2 2 2 7 2" xfId="19803"/>
    <cellStyle name="40% - Accent3 2 2 2 2 7 2 2" xfId="19804"/>
    <cellStyle name="40% - Accent3 2 2 2 2 7 2 2 2" xfId="19805"/>
    <cellStyle name="40% - Accent3 2 2 2 2 7 2 3" xfId="19806"/>
    <cellStyle name="40% - Accent3 2 2 2 2 7 3" xfId="19807"/>
    <cellStyle name="40% - Accent3 2 2 2 2 7 3 2" xfId="19808"/>
    <cellStyle name="40% - Accent3 2 2 2 2 7 4" xfId="19809"/>
    <cellStyle name="40% - Accent3 2 2 2 2 8" xfId="19810"/>
    <cellStyle name="40% - Accent3 2 2 2 2 8 2" xfId="19811"/>
    <cellStyle name="40% - Accent3 2 2 2 2 8 2 2" xfId="19812"/>
    <cellStyle name="40% - Accent3 2 2 2 2 8 3" xfId="19813"/>
    <cellStyle name="40% - Accent3 2 2 2 2 9" xfId="19814"/>
    <cellStyle name="40% - Accent3 2 2 2 2 9 2" xfId="19815"/>
    <cellStyle name="40% - Accent3 2 2 2 3" xfId="19816"/>
    <cellStyle name="40% - Accent3 2 2 2 3 10" xfId="19817"/>
    <cellStyle name="40% - Accent3 2 2 2 3 10 2" xfId="19818"/>
    <cellStyle name="40% - Accent3 2 2 2 3 11" xfId="19819"/>
    <cellStyle name="40% - Accent3 2 2 2 3 2" xfId="19820"/>
    <cellStyle name="40% - Accent3 2 2 2 3 2 2" xfId="19821"/>
    <cellStyle name="40% - Accent3 2 2 2 3 2 2 2" xfId="19822"/>
    <cellStyle name="40% - Accent3 2 2 2 3 2 2 2 2" xfId="19823"/>
    <cellStyle name="40% - Accent3 2 2 2 3 2 2 2 2 2" xfId="19824"/>
    <cellStyle name="40% - Accent3 2 2 2 3 2 2 2 2 2 2" xfId="19825"/>
    <cellStyle name="40% - Accent3 2 2 2 3 2 2 2 2 3" xfId="19826"/>
    <cellStyle name="40% - Accent3 2 2 2 3 2 2 2 3" xfId="19827"/>
    <cellStyle name="40% - Accent3 2 2 2 3 2 2 2 3 2" xfId="19828"/>
    <cellStyle name="40% - Accent3 2 2 2 3 2 2 2 4" xfId="19829"/>
    <cellStyle name="40% - Accent3 2 2 2 3 2 2 3" xfId="19830"/>
    <cellStyle name="40% - Accent3 2 2 2 3 2 2 3 2" xfId="19831"/>
    <cellStyle name="40% - Accent3 2 2 2 3 2 2 3 2 2" xfId="19832"/>
    <cellStyle name="40% - Accent3 2 2 2 3 2 2 3 3" xfId="19833"/>
    <cellStyle name="40% - Accent3 2 2 2 3 2 2 4" xfId="19834"/>
    <cellStyle name="40% - Accent3 2 2 2 3 2 2 4 2" xfId="19835"/>
    <cellStyle name="40% - Accent3 2 2 2 3 2 2 5" xfId="19836"/>
    <cellStyle name="40% - Accent3 2 2 2 3 2 2 5 2" xfId="19837"/>
    <cellStyle name="40% - Accent3 2 2 2 3 2 2 6" xfId="19838"/>
    <cellStyle name="40% - Accent3 2 2 2 3 2 3" xfId="19839"/>
    <cellStyle name="40% - Accent3 2 2 2 3 2 3 2" xfId="19840"/>
    <cellStyle name="40% - Accent3 2 2 2 3 2 3 2 2" xfId="19841"/>
    <cellStyle name="40% - Accent3 2 2 2 3 2 3 2 2 2" xfId="19842"/>
    <cellStyle name="40% - Accent3 2 2 2 3 2 3 2 2 2 2" xfId="19843"/>
    <cellStyle name="40% - Accent3 2 2 2 3 2 3 2 2 3" xfId="19844"/>
    <cellStyle name="40% - Accent3 2 2 2 3 2 3 2 3" xfId="19845"/>
    <cellStyle name="40% - Accent3 2 2 2 3 2 3 2 3 2" xfId="19846"/>
    <cellStyle name="40% - Accent3 2 2 2 3 2 3 2 4" xfId="19847"/>
    <cellStyle name="40% - Accent3 2 2 2 3 2 3 3" xfId="19848"/>
    <cellStyle name="40% - Accent3 2 2 2 3 2 3 3 2" xfId="19849"/>
    <cellStyle name="40% - Accent3 2 2 2 3 2 3 3 2 2" xfId="19850"/>
    <cellStyle name="40% - Accent3 2 2 2 3 2 3 3 3" xfId="19851"/>
    <cellStyle name="40% - Accent3 2 2 2 3 2 3 4" xfId="19852"/>
    <cellStyle name="40% - Accent3 2 2 2 3 2 3 4 2" xfId="19853"/>
    <cellStyle name="40% - Accent3 2 2 2 3 2 3 5" xfId="19854"/>
    <cellStyle name="40% - Accent3 2 2 2 3 2 3 5 2" xfId="19855"/>
    <cellStyle name="40% - Accent3 2 2 2 3 2 3 6" xfId="19856"/>
    <cellStyle name="40% - Accent3 2 2 2 3 2 4" xfId="19857"/>
    <cellStyle name="40% - Accent3 2 2 2 3 2 4 2" xfId="19858"/>
    <cellStyle name="40% - Accent3 2 2 2 3 2 4 2 2" xfId="19859"/>
    <cellStyle name="40% - Accent3 2 2 2 3 2 4 2 2 2" xfId="19860"/>
    <cellStyle name="40% - Accent3 2 2 2 3 2 4 2 3" xfId="19861"/>
    <cellStyle name="40% - Accent3 2 2 2 3 2 4 3" xfId="19862"/>
    <cellStyle name="40% - Accent3 2 2 2 3 2 4 3 2" xfId="19863"/>
    <cellStyle name="40% - Accent3 2 2 2 3 2 4 4" xfId="19864"/>
    <cellStyle name="40% - Accent3 2 2 2 3 2 5" xfId="19865"/>
    <cellStyle name="40% - Accent3 2 2 2 3 2 5 2" xfId="19866"/>
    <cellStyle name="40% - Accent3 2 2 2 3 2 5 2 2" xfId="19867"/>
    <cellStyle name="40% - Accent3 2 2 2 3 2 5 3" xfId="19868"/>
    <cellStyle name="40% - Accent3 2 2 2 3 2 6" xfId="19869"/>
    <cellStyle name="40% - Accent3 2 2 2 3 2 6 2" xfId="19870"/>
    <cellStyle name="40% - Accent3 2 2 2 3 2 7" xfId="19871"/>
    <cellStyle name="40% - Accent3 2 2 2 3 2 7 2" xfId="19872"/>
    <cellStyle name="40% - Accent3 2 2 2 3 2 8" xfId="19873"/>
    <cellStyle name="40% - Accent3 2 2 2 3 3" xfId="19874"/>
    <cellStyle name="40% - Accent3 2 2 2 3 3 2" xfId="19875"/>
    <cellStyle name="40% - Accent3 2 2 2 3 3 2 2" xfId="19876"/>
    <cellStyle name="40% - Accent3 2 2 2 3 3 2 2 2" xfId="19877"/>
    <cellStyle name="40% - Accent3 2 2 2 3 3 2 2 2 2" xfId="19878"/>
    <cellStyle name="40% - Accent3 2 2 2 3 3 2 2 2 2 2" xfId="19879"/>
    <cellStyle name="40% - Accent3 2 2 2 3 3 2 2 2 3" xfId="19880"/>
    <cellStyle name="40% - Accent3 2 2 2 3 3 2 2 3" xfId="19881"/>
    <cellStyle name="40% - Accent3 2 2 2 3 3 2 2 3 2" xfId="19882"/>
    <cellStyle name="40% - Accent3 2 2 2 3 3 2 2 4" xfId="19883"/>
    <cellStyle name="40% - Accent3 2 2 2 3 3 2 3" xfId="19884"/>
    <cellStyle name="40% - Accent3 2 2 2 3 3 2 3 2" xfId="19885"/>
    <cellStyle name="40% - Accent3 2 2 2 3 3 2 3 2 2" xfId="19886"/>
    <cellStyle name="40% - Accent3 2 2 2 3 3 2 3 3" xfId="19887"/>
    <cellStyle name="40% - Accent3 2 2 2 3 3 2 4" xfId="19888"/>
    <cellStyle name="40% - Accent3 2 2 2 3 3 2 4 2" xfId="19889"/>
    <cellStyle name="40% - Accent3 2 2 2 3 3 2 5" xfId="19890"/>
    <cellStyle name="40% - Accent3 2 2 2 3 3 2 5 2" xfId="19891"/>
    <cellStyle name="40% - Accent3 2 2 2 3 3 2 6" xfId="19892"/>
    <cellStyle name="40% - Accent3 2 2 2 3 3 3" xfId="19893"/>
    <cellStyle name="40% - Accent3 2 2 2 3 3 3 2" xfId="19894"/>
    <cellStyle name="40% - Accent3 2 2 2 3 3 3 2 2" xfId="19895"/>
    <cellStyle name="40% - Accent3 2 2 2 3 3 3 2 2 2" xfId="19896"/>
    <cellStyle name="40% - Accent3 2 2 2 3 3 3 2 2 2 2" xfId="19897"/>
    <cellStyle name="40% - Accent3 2 2 2 3 3 3 2 2 3" xfId="19898"/>
    <cellStyle name="40% - Accent3 2 2 2 3 3 3 2 3" xfId="19899"/>
    <cellStyle name="40% - Accent3 2 2 2 3 3 3 2 3 2" xfId="19900"/>
    <cellStyle name="40% - Accent3 2 2 2 3 3 3 2 4" xfId="19901"/>
    <cellStyle name="40% - Accent3 2 2 2 3 3 3 3" xfId="19902"/>
    <cellStyle name="40% - Accent3 2 2 2 3 3 3 3 2" xfId="19903"/>
    <cellStyle name="40% - Accent3 2 2 2 3 3 3 3 2 2" xfId="19904"/>
    <cellStyle name="40% - Accent3 2 2 2 3 3 3 3 3" xfId="19905"/>
    <cellStyle name="40% - Accent3 2 2 2 3 3 3 4" xfId="19906"/>
    <cellStyle name="40% - Accent3 2 2 2 3 3 3 4 2" xfId="19907"/>
    <cellStyle name="40% - Accent3 2 2 2 3 3 3 5" xfId="19908"/>
    <cellStyle name="40% - Accent3 2 2 2 3 3 3 5 2" xfId="19909"/>
    <cellStyle name="40% - Accent3 2 2 2 3 3 3 6" xfId="19910"/>
    <cellStyle name="40% - Accent3 2 2 2 3 3 4" xfId="19911"/>
    <cellStyle name="40% - Accent3 2 2 2 3 3 4 2" xfId="19912"/>
    <cellStyle name="40% - Accent3 2 2 2 3 3 4 2 2" xfId="19913"/>
    <cellStyle name="40% - Accent3 2 2 2 3 3 4 2 2 2" xfId="19914"/>
    <cellStyle name="40% - Accent3 2 2 2 3 3 4 2 3" xfId="19915"/>
    <cellStyle name="40% - Accent3 2 2 2 3 3 4 3" xfId="19916"/>
    <cellStyle name="40% - Accent3 2 2 2 3 3 4 3 2" xfId="19917"/>
    <cellStyle name="40% - Accent3 2 2 2 3 3 4 4" xfId="19918"/>
    <cellStyle name="40% - Accent3 2 2 2 3 3 5" xfId="19919"/>
    <cellStyle name="40% - Accent3 2 2 2 3 3 5 2" xfId="19920"/>
    <cellStyle name="40% - Accent3 2 2 2 3 3 5 2 2" xfId="19921"/>
    <cellStyle name="40% - Accent3 2 2 2 3 3 5 3" xfId="19922"/>
    <cellStyle name="40% - Accent3 2 2 2 3 3 6" xfId="19923"/>
    <cellStyle name="40% - Accent3 2 2 2 3 3 6 2" xfId="19924"/>
    <cellStyle name="40% - Accent3 2 2 2 3 3 7" xfId="19925"/>
    <cellStyle name="40% - Accent3 2 2 2 3 3 7 2" xfId="19926"/>
    <cellStyle name="40% - Accent3 2 2 2 3 3 8" xfId="19927"/>
    <cellStyle name="40% - Accent3 2 2 2 3 4" xfId="19928"/>
    <cellStyle name="40% - Accent3 2 2 2 3 4 2" xfId="19929"/>
    <cellStyle name="40% - Accent3 2 2 2 3 4 2 2" xfId="19930"/>
    <cellStyle name="40% - Accent3 2 2 2 3 4 2 2 2" xfId="19931"/>
    <cellStyle name="40% - Accent3 2 2 2 3 4 2 2 2 2" xfId="19932"/>
    <cellStyle name="40% - Accent3 2 2 2 3 4 2 2 3" xfId="19933"/>
    <cellStyle name="40% - Accent3 2 2 2 3 4 2 3" xfId="19934"/>
    <cellStyle name="40% - Accent3 2 2 2 3 4 2 3 2" xfId="19935"/>
    <cellStyle name="40% - Accent3 2 2 2 3 4 2 4" xfId="19936"/>
    <cellStyle name="40% - Accent3 2 2 2 3 4 3" xfId="19937"/>
    <cellStyle name="40% - Accent3 2 2 2 3 4 3 2" xfId="19938"/>
    <cellStyle name="40% - Accent3 2 2 2 3 4 3 2 2" xfId="19939"/>
    <cellStyle name="40% - Accent3 2 2 2 3 4 3 3" xfId="19940"/>
    <cellStyle name="40% - Accent3 2 2 2 3 4 4" xfId="19941"/>
    <cellStyle name="40% - Accent3 2 2 2 3 4 4 2" xfId="19942"/>
    <cellStyle name="40% - Accent3 2 2 2 3 4 5" xfId="19943"/>
    <cellStyle name="40% - Accent3 2 2 2 3 4 5 2" xfId="19944"/>
    <cellStyle name="40% - Accent3 2 2 2 3 4 6" xfId="19945"/>
    <cellStyle name="40% - Accent3 2 2 2 3 5" xfId="19946"/>
    <cellStyle name="40% - Accent3 2 2 2 3 5 2" xfId="19947"/>
    <cellStyle name="40% - Accent3 2 2 2 3 5 2 2" xfId="19948"/>
    <cellStyle name="40% - Accent3 2 2 2 3 5 2 2 2" xfId="19949"/>
    <cellStyle name="40% - Accent3 2 2 2 3 5 2 2 2 2" xfId="19950"/>
    <cellStyle name="40% - Accent3 2 2 2 3 5 2 2 3" xfId="19951"/>
    <cellStyle name="40% - Accent3 2 2 2 3 5 2 3" xfId="19952"/>
    <cellStyle name="40% - Accent3 2 2 2 3 5 2 3 2" xfId="19953"/>
    <cellStyle name="40% - Accent3 2 2 2 3 5 2 4" xfId="19954"/>
    <cellStyle name="40% - Accent3 2 2 2 3 5 3" xfId="19955"/>
    <cellStyle name="40% - Accent3 2 2 2 3 5 3 2" xfId="19956"/>
    <cellStyle name="40% - Accent3 2 2 2 3 5 3 2 2" xfId="19957"/>
    <cellStyle name="40% - Accent3 2 2 2 3 5 3 3" xfId="19958"/>
    <cellStyle name="40% - Accent3 2 2 2 3 5 4" xfId="19959"/>
    <cellStyle name="40% - Accent3 2 2 2 3 5 4 2" xfId="19960"/>
    <cellStyle name="40% - Accent3 2 2 2 3 5 5" xfId="19961"/>
    <cellStyle name="40% - Accent3 2 2 2 3 5 5 2" xfId="19962"/>
    <cellStyle name="40% - Accent3 2 2 2 3 5 6" xfId="19963"/>
    <cellStyle name="40% - Accent3 2 2 2 3 6" xfId="19964"/>
    <cellStyle name="40% - Accent3 2 2 2 3 6 2" xfId="19965"/>
    <cellStyle name="40% - Accent3 2 2 2 3 6 2 2" xfId="19966"/>
    <cellStyle name="40% - Accent3 2 2 2 3 6 2 2 2" xfId="19967"/>
    <cellStyle name="40% - Accent3 2 2 2 3 6 2 2 2 2" xfId="19968"/>
    <cellStyle name="40% - Accent3 2 2 2 3 6 2 2 3" xfId="19969"/>
    <cellStyle name="40% - Accent3 2 2 2 3 6 2 3" xfId="19970"/>
    <cellStyle name="40% - Accent3 2 2 2 3 6 2 3 2" xfId="19971"/>
    <cellStyle name="40% - Accent3 2 2 2 3 6 2 4" xfId="19972"/>
    <cellStyle name="40% - Accent3 2 2 2 3 6 3" xfId="19973"/>
    <cellStyle name="40% - Accent3 2 2 2 3 6 3 2" xfId="19974"/>
    <cellStyle name="40% - Accent3 2 2 2 3 6 3 2 2" xfId="19975"/>
    <cellStyle name="40% - Accent3 2 2 2 3 6 3 3" xfId="19976"/>
    <cellStyle name="40% - Accent3 2 2 2 3 6 4" xfId="19977"/>
    <cellStyle name="40% - Accent3 2 2 2 3 6 4 2" xfId="19978"/>
    <cellStyle name="40% - Accent3 2 2 2 3 6 5" xfId="19979"/>
    <cellStyle name="40% - Accent3 2 2 2 3 6 5 2" xfId="19980"/>
    <cellStyle name="40% - Accent3 2 2 2 3 6 6" xfId="19981"/>
    <cellStyle name="40% - Accent3 2 2 2 3 7" xfId="19982"/>
    <cellStyle name="40% - Accent3 2 2 2 3 7 2" xfId="19983"/>
    <cellStyle name="40% - Accent3 2 2 2 3 7 2 2" xfId="19984"/>
    <cellStyle name="40% - Accent3 2 2 2 3 7 2 2 2" xfId="19985"/>
    <cellStyle name="40% - Accent3 2 2 2 3 7 2 3" xfId="19986"/>
    <cellStyle name="40% - Accent3 2 2 2 3 7 3" xfId="19987"/>
    <cellStyle name="40% - Accent3 2 2 2 3 7 3 2" xfId="19988"/>
    <cellStyle name="40% - Accent3 2 2 2 3 7 4" xfId="19989"/>
    <cellStyle name="40% - Accent3 2 2 2 3 8" xfId="19990"/>
    <cellStyle name="40% - Accent3 2 2 2 3 8 2" xfId="19991"/>
    <cellStyle name="40% - Accent3 2 2 2 3 8 2 2" xfId="19992"/>
    <cellStyle name="40% - Accent3 2 2 2 3 8 3" xfId="19993"/>
    <cellStyle name="40% - Accent3 2 2 2 3 9" xfId="19994"/>
    <cellStyle name="40% - Accent3 2 2 2 3 9 2" xfId="19995"/>
    <cellStyle name="40% - Accent3 2 2 2 4" xfId="19996"/>
    <cellStyle name="40% - Accent3 2 2 2 4 10" xfId="19997"/>
    <cellStyle name="40% - Accent3 2 2 2 4 10 2" xfId="19998"/>
    <cellStyle name="40% - Accent3 2 2 2 4 11" xfId="19999"/>
    <cellStyle name="40% - Accent3 2 2 2 4 2" xfId="20000"/>
    <cellStyle name="40% - Accent3 2 2 2 4 2 2" xfId="20001"/>
    <cellStyle name="40% - Accent3 2 2 2 4 2 2 2" xfId="20002"/>
    <cellStyle name="40% - Accent3 2 2 2 4 2 2 2 2" xfId="20003"/>
    <cellStyle name="40% - Accent3 2 2 2 4 2 2 2 2 2" xfId="20004"/>
    <cellStyle name="40% - Accent3 2 2 2 4 2 2 2 2 2 2" xfId="20005"/>
    <cellStyle name="40% - Accent3 2 2 2 4 2 2 2 2 3" xfId="20006"/>
    <cellStyle name="40% - Accent3 2 2 2 4 2 2 2 3" xfId="20007"/>
    <cellStyle name="40% - Accent3 2 2 2 4 2 2 2 3 2" xfId="20008"/>
    <cellStyle name="40% - Accent3 2 2 2 4 2 2 2 4" xfId="20009"/>
    <cellStyle name="40% - Accent3 2 2 2 4 2 2 3" xfId="20010"/>
    <cellStyle name="40% - Accent3 2 2 2 4 2 2 3 2" xfId="20011"/>
    <cellStyle name="40% - Accent3 2 2 2 4 2 2 3 2 2" xfId="20012"/>
    <cellStyle name="40% - Accent3 2 2 2 4 2 2 3 3" xfId="20013"/>
    <cellStyle name="40% - Accent3 2 2 2 4 2 2 4" xfId="20014"/>
    <cellStyle name="40% - Accent3 2 2 2 4 2 2 4 2" xfId="20015"/>
    <cellStyle name="40% - Accent3 2 2 2 4 2 2 5" xfId="20016"/>
    <cellStyle name="40% - Accent3 2 2 2 4 2 2 5 2" xfId="20017"/>
    <cellStyle name="40% - Accent3 2 2 2 4 2 2 6" xfId="20018"/>
    <cellStyle name="40% - Accent3 2 2 2 4 2 3" xfId="20019"/>
    <cellStyle name="40% - Accent3 2 2 2 4 2 3 2" xfId="20020"/>
    <cellStyle name="40% - Accent3 2 2 2 4 2 3 2 2" xfId="20021"/>
    <cellStyle name="40% - Accent3 2 2 2 4 2 3 2 2 2" xfId="20022"/>
    <cellStyle name="40% - Accent3 2 2 2 4 2 3 2 2 2 2" xfId="20023"/>
    <cellStyle name="40% - Accent3 2 2 2 4 2 3 2 2 3" xfId="20024"/>
    <cellStyle name="40% - Accent3 2 2 2 4 2 3 2 3" xfId="20025"/>
    <cellStyle name="40% - Accent3 2 2 2 4 2 3 2 3 2" xfId="20026"/>
    <cellStyle name="40% - Accent3 2 2 2 4 2 3 2 4" xfId="20027"/>
    <cellStyle name="40% - Accent3 2 2 2 4 2 3 3" xfId="20028"/>
    <cellStyle name="40% - Accent3 2 2 2 4 2 3 3 2" xfId="20029"/>
    <cellStyle name="40% - Accent3 2 2 2 4 2 3 3 2 2" xfId="20030"/>
    <cellStyle name="40% - Accent3 2 2 2 4 2 3 3 3" xfId="20031"/>
    <cellStyle name="40% - Accent3 2 2 2 4 2 3 4" xfId="20032"/>
    <cellStyle name="40% - Accent3 2 2 2 4 2 3 4 2" xfId="20033"/>
    <cellStyle name="40% - Accent3 2 2 2 4 2 3 5" xfId="20034"/>
    <cellStyle name="40% - Accent3 2 2 2 4 2 3 5 2" xfId="20035"/>
    <cellStyle name="40% - Accent3 2 2 2 4 2 3 6" xfId="20036"/>
    <cellStyle name="40% - Accent3 2 2 2 4 2 4" xfId="20037"/>
    <cellStyle name="40% - Accent3 2 2 2 4 2 4 2" xfId="20038"/>
    <cellStyle name="40% - Accent3 2 2 2 4 2 4 2 2" xfId="20039"/>
    <cellStyle name="40% - Accent3 2 2 2 4 2 4 2 2 2" xfId="20040"/>
    <cellStyle name="40% - Accent3 2 2 2 4 2 4 2 3" xfId="20041"/>
    <cellStyle name="40% - Accent3 2 2 2 4 2 4 3" xfId="20042"/>
    <cellStyle name="40% - Accent3 2 2 2 4 2 4 3 2" xfId="20043"/>
    <cellStyle name="40% - Accent3 2 2 2 4 2 4 4" xfId="20044"/>
    <cellStyle name="40% - Accent3 2 2 2 4 2 5" xfId="20045"/>
    <cellStyle name="40% - Accent3 2 2 2 4 2 5 2" xfId="20046"/>
    <cellStyle name="40% - Accent3 2 2 2 4 2 5 2 2" xfId="20047"/>
    <cellStyle name="40% - Accent3 2 2 2 4 2 5 3" xfId="20048"/>
    <cellStyle name="40% - Accent3 2 2 2 4 2 6" xfId="20049"/>
    <cellStyle name="40% - Accent3 2 2 2 4 2 6 2" xfId="20050"/>
    <cellStyle name="40% - Accent3 2 2 2 4 2 7" xfId="20051"/>
    <cellStyle name="40% - Accent3 2 2 2 4 2 7 2" xfId="20052"/>
    <cellStyle name="40% - Accent3 2 2 2 4 2 8" xfId="20053"/>
    <cellStyle name="40% - Accent3 2 2 2 4 3" xfId="20054"/>
    <cellStyle name="40% - Accent3 2 2 2 4 3 2" xfId="20055"/>
    <cellStyle name="40% - Accent3 2 2 2 4 3 2 2" xfId="20056"/>
    <cellStyle name="40% - Accent3 2 2 2 4 3 2 2 2" xfId="20057"/>
    <cellStyle name="40% - Accent3 2 2 2 4 3 2 2 2 2" xfId="20058"/>
    <cellStyle name="40% - Accent3 2 2 2 4 3 2 2 2 2 2" xfId="20059"/>
    <cellStyle name="40% - Accent3 2 2 2 4 3 2 2 2 3" xfId="20060"/>
    <cellStyle name="40% - Accent3 2 2 2 4 3 2 2 3" xfId="20061"/>
    <cellStyle name="40% - Accent3 2 2 2 4 3 2 2 3 2" xfId="20062"/>
    <cellStyle name="40% - Accent3 2 2 2 4 3 2 2 4" xfId="20063"/>
    <cellStyle name="40% - Accent3 2 2 2 4 3 2 3" xfId="20064"/>
    <cellStyle name="40% - Accent3 2 2 2 4 3 2 3 2" xfId="20065"/>
    <cellStyle name="40% - Accent3 2 2 2 4 3 2 3 2 2" xfId="20066"/>
    <cellStyle name="40% - Accent3 2 2 2 4 3 2 3 3" xfId="20067"/>
    <cellStyle name="40% - Accent3 2 2 2 4 3 2 4" xfId="20068"/>
    <cellStyle name="40% - Accent3 2 2 2 4 3 2 4 2" xfId="20069"/>
    <cellStyle name="40% - Accent3 2 2 2 4 3 2 5" xfId="20070"/>
    <cellStyle name="40% - Accent3 2 2 2 4 3 2 5 2" xfId="20071"/>
    <cellStyle name="40% - Accent3 2 2 2 4 3 2 6" xfId="20072"/>
    <cellStyle name="40% - Accent3 2 2 2 4 3 3" xfId="20073"/>
    <cellStyle name="40% - Accent3 2 2 2 4 3 3 2" xfId="20074"/>
    <cellStyle name="40% - Accent3 2 2 2 4 3 3 2 2" xfId="20075"/>
    <cellStyle name="40% - Accent3 2 2 2 4 3 3 2 2 2" xfId="20076"/>
    <cellStyle name="40% - Accent3 2 2 2 4 3 3 2 2 2 2" xfId="20077"/>
    <cellStyle name="40% - Accent3 2 2 2 4 3 3 2 2 3" xfId="20078"/>
    <cellStyle name="40% - Accent3 2 2 2 4 3 3 2 3" xfId="20079"/>
    <cellStyle name="40% - Accent3 2 2 2 4 3 3 2 3 2" xfId="20080"/>
    <cellStyle name="40% - Accent3 2 2 2 4 3 3 2 4" xfId="20081"/>
    <cellStyle name="40% - Accent3 2 2 2 4 3 3 3" xfId="20082"/>
    <cellStyle name="40% - Accent3 2 2 2 4 3 3 3 2" xfId="20083"/>
    <cellStyle name="40% - Accent3 2 2 2 4 3 3 3 2 2" xfId="20084"/>
    <cellStyle name="40% - Accent3 2 2 2 4 3 3 3 3" xfId="20085"/>
    <cellStyle name="40% - Accent3 2 2 2 4 3 3 4" xfId="20086"/>
    <cellStyle name="40% - Accent3 2 2 2 4 3 3 4 2" xfId="20087"/>
    <cellStyle name="40% - Accent3 2 2 2 4 3 3 5" xfId="20088"/>
    <cellStyle name="40% - Accent3 2 2 2 4 3 3 5 2" xfId="20089"/>
    <cellStyle name="40% - Accent3 2 2 2 4 3 3 6" xfId="20090"/>
    <cellStyle name="40% - Accent3 2 2 2 4 3 4" xfId="20091"/>
    <cellStyle name="40% - Accent3 2 2 2 4 3 4 2" xfId="20092"/>
    <cellStyle name="40% - Accent3 2 2 2 4 3 4 2 2" xfId="20093"/>
    <cellStyle name="40% - Accent3 2 2 2 4 3 4 2 2 2" xfId="20094"/>
    <cellStyle name="40% - Accent3 2 2 2 4 3 4 2 3" xfId="20095"/>
    <cellStyle name="40% - Accent3 2 2 2 4 3 4 3" xfId="20096"/>
    <cellStyle name="40% - Accent3 2 2 2 4 3 4 3 2" xfId="20097"/>
    <cellStyle name="40% - Accent3 2 2 2 4 3 4 4" xfId="20098"/>
    <cellStyle name="40% - Accent3 2 2 2 4 3 5" xfId="20099"/>
    <cellStyle name="40% - Accent3 2 2 2 4 3 5 2" xfId="20100"/>
    <cellStyle name="40% - Accent3 2 2 2 4 3 5 2 2" xfId="20101"/>
    <cellStyle name="40% - Accent3 2 2 2 4 3 5 3" xfId="20102"/>
    <cellStyle name="40% - Accent3 2 2 2 4 3 6" xfId="20103"/>
    <cellStyle name="40% - Accent3 2 2 2 4 3 6 2" xfId="20104"/>
    <cellStyle name="40% - Accent3 2 2 2 4 3 7" xfId="20105"/>
    <cellStyle name="40% - Accent3 2 2 2 4 3 7 2" xfId="20106"/>
    <cellStyle name="40% - Accent3 2 2 2 4 3 8" xfId="20107"/>
    <cellStyle name="40% - Accent3 2 2 2 4 4" xfId="20108"/>
    <cellStyle name="40% - Accent3 2 2 2 4 4 2" xfId="20109"/>
    <cellStyle name="40% - Accent3 2 2 2 4 4 2 2" xfId="20110"/>
    <cellStyle name="40% - Accent3 2 2 2 4 4 2 2 2" xfId="20111"/>
    <cellStyle name="40% - Accent3 2 2 2 4 4 2 2 2 2" xfId="20112"/>
    <cellStyle name="40% - Accent3 2 2 2 4 4 2 2 3" xfId="20113"/>
    <cellStyle name="40% - Accent3 2 2 2 4 4 2 3" xfId="20114"/>
    <cellStyle name="40% - Accent3 2 2 2 4 4 2 3 2" xfId="20115"/>
    <cellStyle name="40% - Accent3 2 2 2 4 4 2 4" xfId="20116"/>
    <cellStyle name="40% - Accent3 2 2 2 4 4 3" xfId="20117"/>
    <cellStyle name="40% - Accent3 2 2 2 4 4 3 2" xfId="20118"/>
    <cellStyle name="40% - Accent3 2 2 2 4 4 3 2 2" xfId="20119"/>
    <cellStyle name="40% - Accent3 2 2 2 4 4 3 3" xfId="20120"/>
    <cellStyle name="40% - Accent3 2 2 2 4 4 4" xfId="20121"/>
    <cellStyle name="40% - Accent3 2 2 2 4 4 4 2" xfId="20122"/>
    <cellStyle name="40% - Accent3 2 2 2 4 4 5" xfId="20123"/>
    <cellStyle name="40% - Accent3 2 2 2 4 4 5 2" xfId="20124"/>
    <cellStyle name="40% - Accent3 2 2 2 4 4 6" xfId="20125"/>
    <cellStyle name="40% - Accent3 2 2 2 4 5" xfId="20126"/>
    <cellStyle name="40% - Accent3 2 2 2 4 5 2" xfId="20127"/>
    <cellStyle name="40% - Accent3 2 2 2 4 5 2 2" xfId="20128"/>
    <cellStyle name="40% - Accent3 2 2 2 4 5 2 2 2" xfId="20129"/>
    <cellStyle name="40% - Accent3 2 2 2 4 5 2 2 2 2" xfId="20130"/>
    <cellStyle name="40% - Accent3 2 2 2 4 5 2 2 3" xfId="20131"/>
    <cellStyle name="40% - Accent3 2 2 2 4 5 2 3" xfId="20132"/>
    <cellStyle name="40% - Accent3 2 2 2 4 5 2 3 2" xfId="20133"/>
    <cellStyle name="40% - Accent3 2 2 2 4 5 2 4" xfId="20134"/>
    <cellStyle name="40% - Accent3 2 2 2 4 5 3" xfId="20135"/>
    <cellStyle name="40% - Accent3 2 2 2 4 5 3 2" xfId="20136"/>
    <cellStyle name="40% - Accent3 2 2 2 4 5 3 2 2" xfId="20137"/>
    <cellStyle name="40% - Accent3 2 2 2 4 5 3 3" xfId="20138"/>
    <cellStyle name="40% - Accent3 2 2 2 4 5 4" xfId="20139"/>
    <cellStyle name="40% - Accent3 2 2 2 4 5 4 2" xfId="20140"/>
    <cellStyle name="40% - Accent3 2 2 2 4 5 5" xfId="20141"/>
    <cellStyle name="40% - Accent3 2 2 2 4 5 5 2" xfId="20142"/>
    <cellStyle name="40% - Accent3 2 2 2 4 5 6" xfId="20143"/>
    <cellStyle name="40% - Accent3 2 2 2 4 6" xfId="20144"/>
    <cellStyle name="40% - Accent3 2 2 2 4 6 2" xfId="20145"/>
    <cellStyle name="40% - Accent3 2 2 2 4 6 2 2" xfId="20146"/>
    <cellStyle name="40% - Accent3 2 2 2 4 6 2 2 2" xfId="20147"/>
    <cellStyle name="40% - Accent3 2 2 2 4 6 2 2 2 2" xfId="20148"/>
    <cellStyle name="40% - Accent3 2 2 2 4 6 2 2 3" xfId="20149"/>
    <cellStyle name="40% - Accent3 2 2 2 4 6 2 3" xfId="20150"/>
    <cellStyle name="40% - Accent3 2 2 2 4 6 2 3 2" xfId="20151"/>
    <cellStyle name="40% - Accent3 2 2 2 4 6 2 4" xfId="20152"/>
    <cellStyle name="40% - Accent3 2 2 2 4 6 3" xfId="20153"/>
    <cellStyle name="40% - Accent3 2 2 2 4 6 3 2" xfId="20154"/>
    <cellStyle name="40% - Accent3 2 2 2 4 6 3 2 2" xfId="20155"/>
    <cellStyle name="40% - Accent3 2 2 2 4 6 3 3" xfId="20156"/>
    <cellStyle name="40% - Accent3 2 2 2 4 6 4" xfId="20157"/>
    <cellStyle name="40% - Accent3 2 2 2 4 6 4 2" xfId="20158"/>
    <cellStyle name="40% - Accent3 2 2 2 4 6 5" xfId="20159"/>
    <cellStyle name="40% - Accent3 2 2 2 4 6 5 2" xfId="20160"/>
    <cellStyle name="40% - Accent3 2 2 2 4 6 6" xfId="20161"/>
    <cellStyle name="40% - Accent3 2 2 2 4 7" xfId="20162"/>
    <cellStyle name="40% - Accent3 2 2 2 4 7 2" xfId="20163"/>
    <cellStyle name="40% - Accent3 2 2 2 4 7 2 2" xfId="20164"/>
    <cellStyle name="40% - Accent3 2 2 2 4 7 2 2 2" xfId="20165"/>
    <cellStyle name="40% - Accent3 2 2 2 4 7 2 3" xfId="20166"/>
    <cellStyle name="40% - Accent3 2 2 2 4 7 3" xfId="20167"/>
    <cellStyle name="40% - Accent3 2 2 2 4 7 3 2" xfId="20168"/>
    <cellStyle name="40% - Accent3 2 2 2 4 7 4" xfId="20169"/>
    <cellStyle name="40% - Accent3 2 2 2 4 8" xfId="20170"/>
    <cellStyle name="40% - Accent3 2 2 2 4 8 2" xfId="20171"/>
    <cellStyle name="40% - Accent3 2 2 2 4 8 2 2" xfId="20172"/>
    <cellStyle name="40% - Accent3 2 2 2 4 8 3" xfId="20173"/>
    <cellStyle name="40% - Accent3 2 2 2 4 9" xfId="20174"/>
    <cellStyle name="40% - Accent3 2 2 2 4 9 2" xfId="20175"/>
    <cellStyle name="40% - Accent3 2 2 2 5" xfId="20176"/>
    <cellStyle name="40% - Accent3 2 2 2 5 2" xfId="20177"/>
    <cellStyle name="40% - Accent3 2 2 2 5 2 2" xfId="20178"/>
    <cellStyle name="40% - Accent3 2 2 2 5 2 2 2" xfId="20179"/>
    <cellStyle name="40% - Accent3 2 2 2 5 2 2 2 2" xfId="20180"/>
    <cellStyle name="40% - Accent3 2 2 2 5 2 2 2 2 2" xfId="20181"/>
    <cellStyle name="40% - Accent3 2 2 2 5 2 2 2 3" xfId="20182"/>
    <cellStyle name="40% - Accent3 2 2 2 5 2 2 3" xfId="20183"/>
    <cellStyle name="40% - Accent3 2 2 2 5 2 2 3 2" xfId="20184"/>
    <cellStyle name="40% - Accent3 2 2 2 5 2 2 4" xfId="20185"/>
    <cellStyle name="40% - Accent3 2 2 2 5 2 3" xfId="20186"/>
    <cellStyle name="40% - Accent3 2 2 2 5 2 3 2" xfId="20187"/>
    <cellStyle name="40% - Accent3 2 2 2 5 2 3 2 2" xfId="20188"/>
    <cellStyle name="40% - Accent3 2 2 2 5 2 3 3" xfId="20189"/>
    <cellStyle name="40% - Accent3 2 2 2 5 2 4" xfId="20190"/>
    <cellStyle name="40% - Accent3 2 2 2 5 2 4 2" xfId="20191"/>
    <cellStyle name="40% - Accent3 2 2 2 5 2 5" xfId="20192"/>
    <cellStyle name="40% - Accent3 2 2 2 5 2 5 2" xfId="20193"/>
    <cellStyle name="40% - Accent3 2 2 2 5 2 6" xfId="20194"/>
    <cellStyle name="40% - Accent3 2 2 2 5 3" xfId="20195"/>
    <cellStyle name="40% - Accent3 2 2 2 5 3 2" xfId="20196"/>
    <cellStyle name="40% - Accent3 2 2 2 5 3 2 2" xfId="20197"/>
    <cellStyle name="40% - Accent3 2 2 2 5 3 2 2 2" xfId="20198"/>
    <cellStyle name="40% - Accent3 2 2 2 5 3 2 2 2 2" xfId="20199"/>
    <cellStyle name="40% - Accent3 2 2 2 5 3 2 2 3" xfId="20200"/>
    <cellStyle name="40% - Accent3 2 2 2 5 3 2 3" xfId="20201"/>
    <cellStyle name="40% - Accent3 2 2 2 5 3 2 3 2" xfId="20202"/>
    <cellStyle name="40% - Accent3 2 2 2 5 3 2 4" xfId="20203"/>
    <cellStyle name="40% - Accent3 2 2 2 5 3 3" xfId="20204"/>
    <cellStyle name="40% - Accent3 2 2 2 5 3 3 2" xfId="20205"/>
    <cellStyle name="40% - Accent3 2 2 2 5 3 3 2 2" xfId="20206"/>
    <cellStyle name="40% - Accent3 2 2 2 5 3 3 3" xfId="20207"/>
    <cellStyle name="40% - Accent3 2 2 2 5 3 4" xfId="20208"/>
    <cellStyle name="40% - Accent3 2 2 2 5 3 4 2" xfId="20209"/>
    <cellStyle name="40% - Accent3 2 2 2 5 3 5" xfId="20210"/>
    <cellStyle name="40% - Accent3 2 2 2 5 3 5 2" xfId="20211"/>
    <cellStyle name="40% - Accent3 2 2 2 5 3 6" xfId="20212"/>
    <cellStyle name="40% - Accent3 2 2 2 5 4" xfId="20213"/>
    <cellStyle name="40% - Accent3 2 2 2 5 4 2" xfId="20214"/>
    <cellStyle name="40% - Accent3 2 2 2 5 4 2 2" xfId="20215"/>
    <cellStyle name="40% - Accent3 2 2 2 5 4 2 2 2" xfId="20216"/>
    <cellStyle name="40% - Accent3 2 2 2 5 4 2 3" xfId="20217"/>
    <cellStyle name="40% - Accent3 2 2 2 5 4 3" xfId="20218"/>
    <cellStyle name="40% - Accent3 2 2 2 5 4 3 2" xfId="20219"/>
    <cellStyle name="40% - Accent3 2 2 2 5 4 4" xfId="20220"/>
    <cellStyle name="40% - Accent3 2 2 2 5 5" xfId="20221"/>
    <cellStyle name="40% - Accent3 2 2 2 5 5 2" xfId="20222"/>
    <cellStyle name="40% - Accent3 2 2 2 5 5 2 2" xfId="20223"/>
    <cellStyle name="40% - Accent3 2 2 2 5 5 3" xfId="20224"/>
    <cellStyle name="40% - Accent3 2 2 2 5 6" xfId="20225"/>
    <cellStyle name="40% - Accent3 2 2 2 5 6 2" xfId="20226"/>
    <cellStyle name="40% - Accent3 2 2 2 5 7" xfId="20227"/>
    <cellStyle name="40% - Accent3 2 2 2 5 7 2" xfId="20228"/>
    <cellStyle name="40% - Accent3 2 2 2 5 8" xfId="20229"/>
    <cellStyle name="40% - Accent3 2 2 2 6" xfId="20230"/>
    <cellStyle name="40% - Accent3 2 2 2 6 2" xfId="20231"/>
    <cellStyle name="40% - Accent3 2 2 2 6 2 2" xfId="20232"/>
    <cellStyle name="40% - Accent3 2 2 2 6 2 2 2" xfId="20233"/>
    <cellStyle name="40% - Accent3 2 2 2 6 2 2 2 2" xfId="20234"/>
    <cellStyle name="40% - Accent3 2 2 2 6 2 2 2 2 2" xfId="20235"/>
    <cellStyle name="40% - Accent3 2 2 2 6 2 2 2 3" xfId="20236"/>
    <cellStyle name="40% - Accent3 2 2 2 6 2 2 3" xfId="20237"/>
    <cellStyle name="40% - Accent3 2 2 2 6 2 2 3 2" xfId="20238"/>
    <cellStyle name="40% - Accent3 2 2 2 6 2 2 4" xfId="20239"/>
    <cellStyle name="40% - Accent3 2 2 2 6 2 3" xfId="20240"/>
    <cellStyle name="40% - Accent3 2 2 2 6 2 3 2" xfId="20241"/>
    <cellStyle name="40% - Accent3 2 2 2 6 2 3 2 2" xfId="20242"/>
    <cellStyle name="40% - Accent3 2 2 2 6 2 3 3" xfId="20243"/>
    <cellStyle name="40% - Accent3 2 2 2 6 2 4" xfId="20244"/>
    <cellStyle name="40% - Accent3 2 2 2 6 2 4 2" xfId="20245"/>
    <cellStyle name="40% - Accent3 2 2 2 6 2 5" xfId="20246"/>
    <cellStyle name="40% - Accent3 2 2 2 6 2 5 2" xfId="20247"/>
    <cellStyle name="40% - Accent3 2 2 2 6 2 6" xfId="20248"/>
    <cellStyle name="40% - Accent3 2 2 2 6 3" xfId="20249"/>
    <cellStyle name="40% - Accent3 2 2 2 6 3 2" xfId="20250"/>
    <cellStyle name="40% - Accent3 2 2 2 6 3 2 2" xfId="20251"/>
    <cellStyle name="40% - Accent3 2 2 2 6 3 2 2 2" xfId="20252"/>
    <cellStyle name="40% - Accent3 2 2 2 6 3 2 2 2 2" xfId="20253"/>
    <cellStyle name="40% - Accent3 2 2 2 6 3 2 2 3" xfId="20254"/>
    <cellStyle name="40% - Accent3 2 2 2 6 3 2 3" xfId="20255"/>
    <cellStyle name="40% - Accent3 2 2 2 6 3 2 3 2" xfId="20256"/>
    <cellStyle name="40% - Accent3 2 2 2 6 3 2 4" xfId="20257"/>
    <cellStyle name="40% - Accent3 2 2 2 6 3 3" xfId="20258"/>
    <cellStyle name="40% - Accent3 2 2 2 6 3 3 2" xfId="20259"/>
    <cellStyle name="40% - Accent3 2 2 2 6 3 3 2 2" xfId="20260"/>
    <cellStyle name="40% - Accent3 2 2 2 6 3 3 3" xfId="20261"/>
    <cellStyle name="40% - Accent3 2 2 2 6 3 4" xfId="20262"/>
    <cellStyle name="40% - Accent3 2 2 2 6 3 4 2" xfId="20263"/>
    <cellStyle name="40% - Accent3 2 2 2 6 3 5" xfId="20264"/>
    <cellStyle name="40% - Accent3 2 2 2 6 3 5 2" xfId="20265"/>
    <cellStyle name="40% - Accent3 2 2 2 6 3 6" xfId="20266"/>
    <cellStyle name="40% - Accent3 2 2 2 6 4" xfId="20267"/>
    <cellStyle name="40% - Accent3 2 2 2 6 4 2" xfId="20268"/>
    <cellStyle name="40% - Accent3 2 2 2 6 4 2 2" xfId="20269"/>
    <cellStyle name="40% - Accent3 2 2 2 6 4 2 2 2" xfId="20270"/>
    <cellStyle name="40% - Accent3 2 2 2 6 4 2 3" xfId="20271"/>
    <cellStyle name="40% - Accent3 2 2 2 6 4 3" xfId="20272"/>
    <cellStyle name="40% - Accent3 2 2 2 6 4 3 2" xfId="20273"/>
    <cellStyle name="40% - Accent3 2 2 2 6 4 4" xfId="20274"/>
    <cellStyle name="40% - Accent3 2 2 2 6 5" xfId="20275"/>
    <cellStyle name="40% - Accent3 2 2 2 6 5 2" xfId="20276"/>
    <cellStyle name="40% - Accent3 2 2 2 6 5 2 2" xfId="20277"/>
    <cellStyle name="40% - Accent3 2 2 2 6 5 3" xfId="20278"/>
    <cellStyle name="40% - Accent3 2 2 2 6 6" xfId="20279"/>
    <cellStyle name="40% - Accent3 2 2 2 6 6 2" xfId="20280"/>
    <cellStyle name="40% - Accent3 2 2 2 6 7" xfId="20281"/>
    <cellStyle name="40% - Accent3 2 2 2 6 7 2" xfId="20282"/>
    <cellStyle name="40% - Accent3 2 2 2 6 8" xfId="20283"/>
    <cellStyle name="40% - Accent3 2 2 2 7" xfId="20284"/>
    <cellStyle name="40% - Accent3 2 2 2 7 2" xfId="20285"/>
    <cellStyle name="40% - Accent3 2 2 2 7 2 2" xfId="20286"/>
    <cellStyle name="40% - Accent3 2 2 2 7 2 2 2" xfId="20287"/>
    <cellStyle name="40% - Accent3 2 2 2 7 2 2 2 2" xfId="20288"/>
    <cellStyle name="40% - Accent3 2 2 2 7 2 2 3" xfId="20289"/>
    <cellStyle name="40% - Accent3 2 2 2 7 2 3" xfId="20290"/>
    <cellStyle name="40% - Accent3 2 2 2 7 2 3 2" xfId="20291"/>
    <cellStyle name="40% - Accent3 2 2 2 7 2 4" xfId="20292"/>
    <cellStyle name="40% - Accent3 2 2 2 7 3" xfId="20293"/>
    <cellStyle name="40% - Accent3 2 2 2 7 3 2" xfId="20294"/>
    <cellStyle name="40% - Accent3 2 2 2 7 3 2 2" xfId="20295"/>
    <cellStyle name="40% - Accent3 2 2 2 7 3 3" xfId="20296"/>
    <cellStyle name="40% - Accent3 2 2 2 7 4" xfId="20297"/>
    <cellStyle name="40% - Accent3 2 2 2 7 4 2" xfId="20298"/>
    <cellStyle name="40% - Accent3 2 2 2 7 5" xfId="20299"/>
    <cellStyle name="40% - Accent3 2 2 2 7 5 2" xfId="20300"/>
    <cellStyle name="40% - Accent3 2 2 2 7 6" xfId="20301"/>
    <cellStyle name="40% - Accent3 2 2 2 8" xfId="20302"/>
    <cellStyle name="40% - Accent3 2 2 2 8 2" xfId="20303"/>
    <cellStyle name="40% - Accent3 2 2 2 8 2 2" xfId="20304"/>
    <cellStyle name="40% - Accent3 2 2 2 8 2 2 2" xfId="20305"/>
    <cellStyle name="40% - Accent3 2 2 2 8 2 2 2 2" xfId="20306"/>
    <cellStyle name="40% - Accent3 2 2 2 8 2 2 3" xfId="20307"/>
    <cellStyle name="40% - Accent3 2 2 2 8 2 3" xfId="20308"/>
    <cellStyle name="40% - Accent3 2 2 2 8 2 3 2" xfId="20309"/>
    <cellStyle name="40% - Accent3 2 2 2 8 2 4" xfId="20310"/>
    <cellStyle name="40% - Accent3 2 2 2 8 3" xfId="20311"/>
    <cellStyle name="40% - Accent3 2 2 2 8 3 2" xfId="20312"/>
    <cellStyle name="40% - Accent3 2 2 2 8 3 2 2" xfId="20313"/>
    <cellStyle name="40% - Accent3 2 2 2 8 3 3" xfId="20314"/>
    <cellStyle name="40% - Accent3 2 2 2 8 4" xfId="20315"/>
    <cellStyle name="40% - Accent3 2 2 2 8 4 2" xfId="20316"/>
    <cellStyle name="40% - Accent3 2 2 2 8 5" xfId="20317"/>
    <cellStyle name="40% - Accent3 2 2 2 8 5 2" xfId="20318"/>
    <cellStyle name="40% - Accent3 2 2 2 8 6" xfId="20319"/>
    <cellStyle name="40% - Accent3 2 2 2 9" xfId="20320"/>
    <cellStyle name="40% - Accent3 2 2 2 9 2" xfId="20321"/>
    <cellStyle name="40% - Accent3 2 2 2 9 2 2" xfId="20322"/>
    <cellStyle name="40% - Accent3 2 2 2 9 2 2 2" xfId="20323"/>
    <cellStyle name="40% - Accent3 2 2 2 9 2 2 2 2" xfId="20324"/>
    <cellStyle name="40% - Accent3 2 2 2 9 2 2 3" xfId="20325"/>
    <cellStyle name="40% - Accent3 2 2 2 9 2 3" xfId="20326"/>
    <cellStyle name="40% - Accent3 2 2 2 9 2 3 2" xfId="20327"/>
    <cellStyle name="40% - Accent3 2 2 2 9 2 4" xfId="20328"/>
    <cellStyle name="40% - Accent3 2 2 2 9 3" xfId="20329"/>
    <cellStyle name="40% - Accent3 2 2 2 9 3 2" xfId="20330"/>
    <cellStyle name="40% - Accent3 2 2 2 9 3 2 2" xfId="20331"/>
    <cellStyle name="40% - Accent3 2 2 2 9 3 3" xfId="20332"/>
    <cellStyle name="40% - Accent3 2 2 2 9 4" xfId="20333"/>
    <cellStyle name="40% - Accent3 2 2 2 9 4 2" xfId="20334"/>
    <cellStyle name="40% - Accent3 2 2 2 9 5" xfId="20335"/>
    <cellStyle name="40% - Accent3 2 2 2 9 5 2" xfId="20336"/>
    <cellStyle name="40% - Accent3 2 2 2 9 6" xfId="20337"/>
    <cellStyle name="40% - Accent3 2 2 3" xfId="20338"/>
    <cellStyle name="40% - Accent3 2 2 3 10" xfId="20339"/>
    <cellStyle name="40% - Accent3 2 2 3 10 2" xfId="20340"/>
    <cellStyle name="40% - Accent3 2 2 3 11" xfId="20341"/>
    <cellStyle name="40% - Accent3 2 2 3 2" xfId="20342"/>
    <cellStyle name="40% - Accent3 2 2 3 2 2" xfId="20343"/>
    <cellStyle name="40% - Accent3 2 2 3 2 2 2" xfId="20344"/>
    <cellStyle name="40% - Accent3 2 2 3 2 2 2 2" xfId="20345"/>
    <cellStyle name="40% - Accent3 2 2 3 2 2 2 2 2" xfId="20346"/>
    <cellStyle name="40% - Accent3 2 2 3 2 2 2 2 2 2" xfId="20347"/>
    <cellStyle name="40% - Accent3 2 2 3 2 2 2 2 3" xfId="20348"/>
    <cellStyle name="40% - Accent3 2 2 3 2 2 2 3" xfId="20349"/>
    <cellStyle name="40% - Accent3 2 2 3 2 2 2 3 2" xfId="20350"/>
    <cellStyle name="40% - Accent3 2 2 3 2 2 2 4" xfId="20351"/>
    <cellStyle name="40% - Accent3 2 2 3 2 2 3" xfId="20352"/>
    <cellStyle name="40% - Accent3 2 2 3 2 2 3 2" xfId="20353"/>
    <cellStyle name="40% - Accent3 2 2 3 2 2 3 2 2" xfId="20354"/>
    <cellStyle name="40% - Accent3 2 2 3 2 2 3 3" xfId="20355"/>
    <cellStyle name="40% - Accent3 2 2 3 2 2 4" xfId="20356"/>
    <cellStyle name="40% - Accent3 2 2 3 2 2 4 2" xfId="20357"/>
    <cellStyle name="40% - Accent3 2 2 3 2 2 5" xfId="20358"/>
    <cellStyle name="40% - Accent3 2 2 3 2 2 5 2" xfId="20359"/>
    <cellStyle name="40% - Accent3 2 2 3 2 2 6" xfId="20360"/>
    <cellStyle name="40% - Accent3 2 2 3 2 3" xfId="20361"/>
    <cellStyle name="40% - Accent3 2 2 3 2 3 2" xfId="20362"/>
    <cellStyle name="40% - Accent3 2 2 3 2 3 2 2" xfId="20363"/>
    <cellStyle name="40% - Accent3 2 2 3 2 3 2 2 2" xfId="20364"/>
    <cellStyle name="40% - Accent3 2 2 3 2 3 2 2 2 2" xfId="20365"/>
    <cellStyle name="40% - Accent3 2 2 3 2 3 2 2 3" xfId="20366"/>
    <cellStyle name="40% - Accent3 2 2 3 2 3 2 3" xfId="20367"/>
    <cellStyle name="40% - Accent3 2 2 3 2 3 2 3 2" xfId="20368"/>
    <cellStyle name="40% - Accent3 2 2 3 2 3 2 4" xfId="20369"/>
    <cellStyle name="40% - Accent3 2 2 3 2 3 3" xfId="20370"/>
    <cellStyle name="40% - Accent3 2 2 3 2 3 3 2" xfId="20371"/>
    <cellStyle name="40% - Accent3 2 2 3 2 3 3 2 2" xfId="20372"/>
    <cellStyle name="40% - Accent3 2 2 3 2 3 3 3" xfId="20373"/>
    <cellStyle name="40% - Accent3 2 2 3 2 3 4" xfId="20374"/>
    <cellStyle name="40% - Accent3 2 2 3 2 3 4 2" xfId="20375"/>
    <cellStyle name="40% - Accent3 2 2 3 2 3 5" xfId="20376"/>
    <cellStyle name="40% - Accent3 2 2 3 2 3 5 2" xfId="20377"/>
    <cellStyle name="40% - Accent3 2 2 3 2 3 6" xfId="20378"/>
    <cellStyle name="40% - Accent3 2 2 3 2 4" xfId="20379"/>
    <cellStyle name="40% - Accent3 2 2 3 2 4 2" xfId="20380"/>
    <cellStyle name="40% - Accent3 2 2 3 2 4 2 2" xfId="20381"/>
    <cellStyle name="40% - Accent3 2 2 3 2 4 2 2 2" xfId="20382"/>
    <cellStyle name="40% - Accent3 2 2 3 2 4 2 3" xfId="20383"/>
    <cellStyle name="40% - Accent3 2 2 3 2 4 3" xfId="20384"/>
    <cellStyle name="40% - Accent3 2 2 3 2 4 3 2" xfId="20385"/>
    <cellStyle name="40% - Accent3 2 2 3 2 4 4" xfId="20386"/>
    <cellStyle name="40% - Accent3 2 2 3 2 5" xfId="20387"/>
    <cellStyle name="40% - Accent3 2 2 3 2 5 2" xfId="20388"/>
    <cellStyle name="40% - Accent3 2 2 3 2 5 2 2" xfId="20389"/>
    <cellStyle name="40% - Accent3 2 2 3 2 5 3" xfId="20390"/>
    <cellStyle name="40% - Accent3 2 2 3 2 6" xfId="20391"/>
    <cellStyle name="40% - Accent3 2 2 3 2 6 2" xfId="20392"/>
    <cellStyle name="40% - Accent3 2 2 3 2 7" xfId="20393"/>
    <cellStyle name="40% - Accent3 2 2 3 2 7 2" xfId="20394"/>
    <cellStyle name="40% - Accent3 2 2 3 2 8" xfId="20395"/>
    <cellStyle name="40% - Accent3 2 2 3 3" xfId="20396"/>
    <cellStyle name="40% - Accent3 2 2 3 3 2" xfId="20397"/>
    <cellStyle name="40% - Accent3 2 2 3 3 2 2" xfId="20398"/>
    <cellStyle name="40% - Accent3 2 2 3 3 2 2 2" xfId="20399"/>
    <cellStyle name="40% - Accent3 2 2 3 3 2 2 2 2" xfId="20400"/>
    <cellStyle name="40% - Accent3 2 2 3 3 2 2 2 2 2" xfId="20401"/>
    <cellStyle name="40% - Accent3 2 2 3 3 2 2 2 3" xfId="20402"/>
    <cellStyle name="40% - Accent3 2 2 3 3 2 2 3" xfId="20403"/>
    <cellStyle name="40% - Accent3 2 2 3 3 2 2 3 2" xfId="20404"/>
    <cellStyle name="40% - Accent3 2 2 3 3 2 2 4" xfId="20405"/>
    <cellStyle name="40% - Accent3 2 2 3 3 2 3" xfId="20406"/>
    <cellStyle name="40% - Accent3 2 2 3 3 2 3 2" xfId="20407"/>
    <cellStyle name="40% - Accent3 2 2 3 3 2 3 2 2" xfId="20408"/>
    <cellStyle name="40% - Accent3 2 2 3 3 2 3 3" xfId="20409"/>
    <cellStyle name="40% - Accent3 2 2 3 3 2 4" xfId="20410"/>
    <cellStyle name="40% - Accent3 2 2 3 3 2 4 2" xfId="20411"/>
    <cellStyle name="40% - Accent3 2 2 3 3 2 5" xfId="20412"/>
    <cellStyle name="40% - Accent3 2 2 3 3 2 5 2" xfId="20413"/>
    <cellStyle name="40% - Accent3 2 2 3 3 2 6" xfId="20414"/>
    <cellStyle name="40% - Accent3 2 2 3 3 3" xfId="20415"/>
    <cellStyle name="40% - Accent3 2 2 3 3 3 2" xfId="20416"/>
    <cellStyle name="40% - Accent3 2 2 3 3 3 2 2" xfId="20417"/>
    <cellStyle name="40% - Accent3 2 2 3 3 3 2 2 2" xfId="20418"/>
    <cellStyle name="40% - Accent3 2 2 3 3 3 2 2 2 2" xfId="20419"/>
    <cellStyle name="40% - Accent3 2 2 3 3 3 2 2 3" xfId="20420"/>
    <cellStyle name="40% - Accent3 2 2 3 3 3 2 3" xfId="20421"/>
    <cellStyle name="40% - Accent3 2 2 3 3 3 2 3 2" xfId="20422"/>
    <cellStyle name="40% - Accent3 2 2 3 3 3 2 4" xfId="20423"/>
    <cellStyle name="40% - Accent3 2 2 3 3 3 3" xfId="20424"/>
    <cellStyle name="40% - Accent3 2 2 3 3 3 3 2" xfId="20425"/>
    <cellStyle name="40% - Accent3 2 2 3 3 3 3 2 2" xfId="20426"/>
    <cellStyle name="40% - Accent3 2 2 3 3 3 3 3" xfId="20427"/>
    <cellStyle name="40% - Accent3 2 2 3 3 3 4" xfId="20428"/>
    <cellStyle name="40% - Accent3 2 2 3 3 3 4 2" xfId="20429"/>
    <cellStyle name="40% - Accent3 2 2 3 3 3 5" xfId="20430"/>
    <cellStyle name="40% - Accent3 2 2 3 3 3 5 2" xfId="20431"/>
    <cellStyle name="40% - Accent3 2 2 3 3 3 6" xfId="20432"/>
    <cellStyle name="40% - Accent3 2 2 3 3 4" xfId="20433"/>
    <cellStyle name="40% - Accent3 2 2 3 3 4 2" xfId="20434"/>
    <cellStyle name="40% - Accent3 2 2 3 3 4 2 2" xfId="20435"/>
    <cellStyle name="40% - Accent3 2 2 3 3 4 2 2 2" xfId="20436"/>
    <cellStyle name="40% - Accent3 2 2 3 3 4 2 3" xfId="20437"/>
    <cellStyle name="40% - Accent3 2 2 3 3 4 3" xfId="20438"/>
    <cellStyle name="40% - Accent3 2 2 3 3 4 3 2" xfId="20439"/>
    <cellStyle name="40% - Accent3 2 2 3 3 4 4" xfId="20440"/>
    <cellStyle name="40% - Accent3 2 2 3 3 5" xfId="20441"/>
    <cellStyle name="40% - Accent3 2 2 3 3 5 2" xfId="20442"/>
    <cellStyle name="40% - Accent3 2 2 3 3 5 2 2" xfId="20443"/>
    <cellStyle name="40% - Accent3 2 2 3 3 5 3" xfId="20444"/>
    <cellStyle name="40% - Accent3 2 2 3 3 6" xfId="20445"/>
    <cellStyle name="40% - Accent3 2 2 3 3 6 2" xfId="20446"/>
    <cellStyle name="40% - Accent3 2 2 3 3 7" xfId="20447"/>
    <cellStyle name="40% - Accent3 2 2 3 3 7 2" xfId="20448"/>
    <cellStyle name="40% - Accent3 2 2 3 3 8" xfId="20449"/>
    <cellStyle name="40% - Accent3 2 2 3 4" xfId="20450"/>
    <cellStyle name="40% - Accent3 2 2 3 4 2" xfId="20451"/>
    <cellStyle name="40% - Accent3 2 2 3 4 2 2" xfId="20452"/>
    <cellStyle name="40% - Accent3 2 2 3 4 2 2 2" xfId="20453"/>
    <cellStyle name="40% - Accent3 2 2 3 4 2 2 2 2" xfId="20454"/>
    <cellStyle name="40% - Accent3 2 2 3 4 2 2 3" xfId="20455"/>
    <cellStyle name="40% - Accent3 2 2 3 4 2 3" xfId="20456"/>
    <cellStyle name="40% - Accent3 2 2 3 4 2 3 2" xfId="20457"/>
    <cellStyle name="40% - Accent3 2 2 3 4 2 4" xfId="20458"/>
    <cellStyle name="40% - Accent3 2 2 3 4 3" xfId="20459"/>
    <cellStyle name="40% - Accent3 2 2 3 4 3 2" xfId="20460"/>
    <cellStyle name="40% - Accent3 2 2 3 4 3 2 2" xfId="20461"/>
    <cellStyle name="40% - Accent3 2 2 3 4 3 3" xfId="20462"/>
    <cellStyle name="40% - Accent3 2 2 3 4 4" xfId="20463"/>
    <cellStyle name="40% - Accent3 2 2 3 4 4 2" xfId="20464"/>
    <cellStyle name="40% - Accent3 2 2 3 4 5" xfId="20465"/>
    <cellStyle name="40% - Accent3 2 2 3 4 5 2" xfId="20466"/>
    <cellStyle name="40% - Accent3 2 2 3 4 6" xfId="20467"/>
    <cellStyle name="40% - Accent3 2 2 3 5" xfId="20468"/>
    <cellStyle name="40% - Accent3 2 2 3 5 2" xfId="20469"/>
    <cellStyle name="40% - Accent3 2 2 3 5 2 2" xfId="20470"/>
    <cellStyle name="40% - Accent3 2 2 3 5 2 2 2" xfId="20471"/>
    <cellStyle name="40% - Accent3 2 2 3 5 2 2 2 2" xfId="20472"/>
    <cellStyle name="40% - Accent3 2 2 3 5 2 2 3" xfId="20473"/>
    <cellStyle name="40% - Accent3 2 2 3 5 2 3" xfId="20474"/>
    <cellStyle name="40% - Accent3 2 2 3 5 2 3 2" xfId="20475"/>
    <cellStyle name="40% - Accent3 2 2 3 5 2 4" xfId="20476"/>
    <cellStyle name="40% - Accent3 2 2 3 5 3" xfId="20477"/>
    <cellStyle name="40% - Accent3 2 2 3 5 3 2" xfId="20478"/>
    <cellStyle name="40% - Accent3 2 2 3 5 3 2 2" xfId="20479"/>
    <cellStyle name="40% - Accent3 2 2 3 5 3 3" xfId="20480"/>
    <cellStyle name="40% - Accent3 2 2 3 5 4" xfId="20481"/>
    <cellStyle name="40% - Accent3 2 2 3 5 4 2" xfId="20482"/>
    <cellStyle name="40% - Accent3 2 2 3 5 5" xfId="20483"/>
    <cellStyle name="40% - Accent3 2 2 3 5 5 2" xfId="20484"/>
    <cellStyle name="40% - Accent3 2 2 3 5 6" xfId="20485"/>
    <cellStyle name="40% - Accent3 2 2 3 6" xfId="20486"/>
    <cellStyle name="40% - Accent3 2 2 3 6 2" xfId="20487"/>
    <cellStyle name="40% - Accent3 2 2 3 6 2 2" xfId="20488"/>
    <cellStyle name="40% - Accent3 2 2 3 6 2 2 2" xfId="20489"/>
    <cellStyle name="40% - Accent3 2 2 3 6 2 2 2 2" xfId="20490"/>
    <cellStyle name="40% - Accent3 2 2 3 6 2 2 3" xfId="20491"/>
    <cellStyle name="40% - Accent3 2 2 3 6 2 3" xfId="20492"/>
    <cellStyle name="40% - Accent3 2 2 3 6 2 3 2" xfId="20493"/>
    <cellStyle name="40% - Accent3 2 2 3 6 2 4" xfId="20494"/>
    <cellStyle name="40% - Accent3 2 2 3 6 3" xfId="20495"/>
    <cellStyle name="40% - Accent3 2 2 3 6 3 2" xfId="20496"/>
    <cellStyle name="40% - Accent3 2 2 3 6 3 2 2" xfId="20497"/>
    <cellStyle name="40% - Accent3 2 2 3 6 3 3" xfId="20498"/>
    <cellStyle name="40% - Accent3 2 2 3 6 4" xfId="20499"/>
    <cellStyle name="40% - Accent3 2 2 3 6 4 2" xfId="20500"/>
    <cellStyle name="40% - Accent3 2 2 3 6 5" xfId="20501"/>
    <cellStyle name="40% - Accent3 2 2 3 6 5 2" xfId="20502"/>
    <cellStyle name="40% - Accent3 2 2 3 6 6" xfId="20503"/>
    <cellStyle name="40% - Accent3 2 2 3 7" xfId="20504"/>
    <cellStyle name="40% - Accent3 2 2 3 7 2" xfId="20505"/>
    <cellStyle name="40% - Accent3 2 2 3 7 2 2" xfId="20506"/>
    <cellStyle name="40% - Accent3 2 2 3 7 2 2 2" xfId="20507"/>
    <cellStyle name="40% - Accent3 2 2 3 7 2 3" xfId="20508"/>
    <cellStyle name="40% - Accent3 2 2 3 7 3" xfId="20509"/>
    <cellStyle name="40% - Accent3 2 2 3 7 3 2" xfId="20510"/>
    <cellStyle name="40% - Accent3 2 2 3 7 4" xfId="20511"/>
    <cellStyle name="40% - Accent3 2 2 3 8" xfId="20512"/>
    <cellStyle name="40% - Accent3 2 2 3 8 2" xfId="20513"/>
    <cellStyle name="40% - Accent3 2 2 3 8 2 2" xfId="20514"/>
    <cellStyle name="40% - Accent3 2 2 3 8 3" xfId="20515"/>
    <cellStyle name="40% - Accent3 2 2 3 9" xfId="20516"/>
    <cellStyle name="40% - Accent3 2 2 3 9 2" xfId="20517"/>
    <cellStyle name="40% - Accent3 2 2 4" xfId="20518"/>
    <cellStyle name="40% - Accent3 2 2 4 10" xfId="20519"/>
    <cellStyle name="40% - Accent3 2 2 4 10 2" xfId="20520"/>
    <cellStyle name="40% - Accent3 2 2 4 11" xfId="20521"/>
    <cellStyle name="40% - Accent3 2 2 4 2" xfId="20522"/>
    <cellStyle name="40% - Accent3 2 2 4 2 2" xfId="20523"/>
    <cellStyle name="40% - Accent3 2 2 4 2 2 2" xfId="20524"/>
    <cellStyle name="40% - Accent3 2 2 4 2 2 2 2" xfId="20525"/>
    <cellStyle name="40% - Accent3 2 2 4 2 2 2 2 2" xfId="20526"/>
    <cellStyle name="40% - Accent3 2 2 4 2 2 2 2 2 2" xfId="20527"/>
    <cellStyle name="40% - Accent3 2 2 4 2 2 2 2 3" xfId="20528"/>
    <cellStyle name="40% - Accent3 2 2 4 2 2 2 3" xfId="20529"/>
    <cellStyle name="40% - Accent3 2 2 4 2 2 2 3 2" xfId="20530"/>
    <cellStyle name="40% - Accent3 2 2 4 2 2 2 4" xfId="20531"/>
    <cellStyle name="40% - Accent3 2 2 4 2 2 3" xfId="20532"/>
    <cellStyle name="40% - Accent3 2 2 4 2 2 3 2" xfId="20533"/>
    <cellStyle name="40% - Accent3 2 2 4 2 2 3 2 2" xfId="20534"/>
    <cellStyle name="40% - Accent3 2 2 4 2 2 3 3" xfId="20535"/>
    <cellStyle name="40% - Accent3 2 2 4 2 2 4" xfId="20536"/>
    <cellStyle name="40% - Accent3 2 2 4 2 2 4 2" xfId="20537"/>
    <cellStyle name="40% - Accent3 2 2 4 2 2 5" xfId="20538"/>
    <cellStyle name="40% - Accent3 2 2 4 2 2 5 2" xfId="20539"/>
    <cellStyle name="40% - Accent3 2 2 4 2 2 6" xfId="20540"/>
    <cellStyle name="40% - Accent3 2 2 4 2 3" xfId="20541"/>
    <cellStyle name="40% - Accent3 2 2 4 2 3 2" xfId="20542"/>
    <cellStyle name="40% - Accent3 2 2 4 2 3 2 2" xfId="20543"/>
    <cellStyle name="40% - Accent3 2 2 4 2 3 2 2 2" xfId="20544"/>
    <cellStyle name="40% - Accent3 2 2 4 2 3 2 2 2 2" xfId="20545"/>
    <cellStyle name="40% - Accent3 2 2 4 2 3 2 2 3" xfId="20546"/>
    <cellStyle name="40% - Accent3 2 2 4 2 3 2 3" xfId="20547"/>
    <cellStyle name="40% - Accent3 2 2 4 2 3 2 3 2" xfId="20548"/>
    <cellStyle name="40% - Accent3 2 2 4 2 3 2 4" xfId="20549"/>
    <cellStyle name="40% - Accent3 2 2 4 2 3 3" xfId="20550"/>
    <cellStyle name="40% - Accent3 2 2 4 2 3 3 2" xfId="20551"/>
    <cellStyle name="40% - Accent3 2 2 4 2 3 3 2 2" xfId="20552"/>
    <cellStyle name="40% - Accent3 2 2 4 2 3 3 3" xfId="20553"/>
    <cellStyle name="40% - Accent3 2 2 4 2 3 4" xfId="20554"/>
    <cellStyle name="40% - Accent3 2 2 4 2 3 4 2" xfId="20555"/>
    <cellStyle name="40% - Accent3 2 2 4 2 3 5" xfId="20556"/>
    <cellStyle name="40% - Accent3 2 2 4 2 3 5 2" xfId="20557"/>
    <cellStyle name="40% - Accent3 2 2 4 2 3 6" xfId="20558"/>
    <cellStyle name="40% - Accent3 2 2 4 2 4" xfId="20559"/>
    <cellStyle name="40% - Accent3 2 2 4 2 4 2" xfId="20560"/>
    <cellStyle name="40% - Accent3 2 2 4 2 4 2 2" xfId="20561"/>
    <cellStyle name="40% - Accent3 2 2 4 2 4 2 2 2" xfId="20562"/>
    <cellStyle name="40% - Accent3 2 2 4 2 4 2 3" xfId="20563"/>
    <cellStyle name="40% - Accent3 2 2 4 2 4 3" xfId="20564"/>
    <cellStyle name="40% - Accent3 2 2 4 2 4 3 2" xfId="20565"/>
    <cellStyle name="40% - Accent3 2 2 4 2 4 4" xfId="20566"/>
    <cellStyle name="40% - Accent3 2 2 4 2 5" xfId="20567"/>
    <cellStyle name="40% - Accent3 2 2 4 2 5 2" xfId="20568"/>
    <cellStyle name="40% - Accent3 2 2 4 2 5 2 2" xfId="20569"/>
    <cellStyle name="40% - Accent3 2 2 4 2 5 3" xfId="20570"/>
    <cellStyle name="40% - Accent3 2 2 4 2 6" xfId="20571"/>
    <cellStyle name="40% - Accent3 2 2 4 2 6 2" xfId="20572"/>
    <cellStyle name="40% - Accent3 2 2 4 2 7" xfId="20573"/>
    <cellStyle name="40% - Accent3 2 2 4 2 7 2" xfId="20574"/>
    <cellStyle name="40% - Accent3 2 2 4 2 8" xfId="20575"/>
    <cellStyle name="40% - Accent3 2 2 4 3" xfId="20576"/>
    <cellStyle name="40% - Accent3 2 2 4 3 2" xfId="20577"/>
    <cellStyle name="40% - Accent3 2 2 4 3 2 2" xfId="20578"/>
    <cellStyle name="40% - Accent3 2 2 4 3 2 2 2" xfId="20579"/>
    <cellStyle name="40% - Accent3 2 2 4 3 2 2 2 2" xfId="20580"/>
    <cellStyle name="40% - Accent3 2 2 4 3 2 2 2 2 2" xfId="20581"/>
    <cellStyle name="40% - Accent3 2 2 4 3 2 2 2 3" xfId="20582"/>
    <cellStyle name="40% - Accent3 2 2 4 3 2 2 3" xfId="20583"/>
    <cellStyle name="40% - Accent3 2 2 4 3 2 2 3 2" xfId="20584"/>
    <cellStyle name="40% - Accent3 2 2 4 3 2 2 4" xfId="20585"/>
    <cellStyle name="40% - Accent3 2 2 4 3 2 3" xfId="20586"/>
    <cellStyle name="40% - Accent3 2 2 4 3 2 3 2" xfId="20587"/>
    <cellStyle name="40% - Accent3 2 2 4 3 2 3 2 2" xfId="20588"/>
    <cellStyle name="40% - Accent3 2 2 4 3 2 3 3" xfId="20589"/>
    <cellStyle name="40% - Accent3 2 2 4 3 2 4" xfId="20590"/>
    <cellStyle name="40% - Accent3 2 2 4 3 2 4 2" xfId="20591"/>
    <cellStyle name="40% - Accent3 2 2 4 3 2 5" xfId="20592"/>
    <cellStyle name="40% - Accent3 2 2 4 3 2 5 2" xfId="20593"/>
    <cellStyle name="40% - Accent3 2 2 4 3 2 6" xfId="20594"/>
    <cellStyle name="40% - Accent3 2 2 4 3 3" xfId="20595"/>
    <cellStyle name="40% - Accent3 2 2 4 3 3 2" xfId="20596"/>
    <cellStyle name="40% - Accent3 2 2 4 3 3 2 2" xfId="20597"/>
    <cellStyle name="40% - Accent3 2 2 4 3 3 2 2 2" xfId="20598"/>
    <cellStyle name="40% - Accent3 2 2 4 3 3 2 2 2 2" xfId="20599"/>
    <cellStyle name="40% - Accent3 2 2 4 3 3 2 2 3" xfId="20600"/>
    <cellStyle name="40% - Accent3 2 2 4 3 3 2 3" xfId="20601"/>
    <cellStyle name="40% - Accent3 2 2 4 3 3 2 3 2" xfId="20602"/>
    <cellStyle name="40% - Accent3 2 2 4 3 3 2 4" xfId="20603"/>
    <cellStyle name="40% - Accent3 2 2 4 3 3 3" xfId="20604"/>
    <cellStyle name="40% - Accent3 2 2 4 3 3 3 2" xfId="20605"/>
    <cellStyle name="40% - Accent3 2 2 4 3 3 3 2 2" xfId="20606"/>
    <cellStyle name="40% - Accent3 2 2 4 3 3 3 3" xfId="20607"/>
    <cellStyle name="40% - Accent3 2 2 4 3 3 4" xfId="20608"/>
    <cellStyle name="40% - Accent3 2 2 4 3 3 4 2" xfId="20609"/>
    <cellStyle name="40% - Accent3 2 2 4 3 3 5" xfId="20610"/>
    <cellStyle name="40% - Accent3 2 2 4 3 3 5 2" xfId="20611"/>
    <cellStyle name="40% - Accent3 2 2 4 3 3 6" xfId="20612"/>
    <cellStyle name="40% - Accent3 2 2 4 3 4" xfId="20613"/>
    <cellStyle name="40% - Accent3 2 2 4 3 4 2" xfId="20614"/>
    <cellStyle name="40% - Accent3 2 2 4 3 4 2 2" xfId="20615"/>
    <cellStyle name="40% - Accent3 2 2 4 3 4 2 2 2" xfId="20616"/>
    <cellStyle name="40% - Accent3 2 2 4 3 4 2 3" xfId="20617"/>
    <cellStyle name="40% - Accent3 2 2 4 3 4 3" xfId="20618"/>
    <cellStyle name="40% - Accent3 2 2 4 3 4 3 2" xfId="20619"/>
    <cellStyle name="40% - Accent3 2 2 4 3 4 4" xfId="20620"/>
    <cellStyle name="40% - Accent3 2 2 4 3 5" xfId="20621"/>
    <cellStyle name="40% - Accent3 2 2 4 3 5 2" xfId="20622"/>
    <cellStyle name="40% - Accent3 2 2 4 3 5 2 2" xfId="20623"/>
    <cellStyle name="40% - Accent3 2 2 4 3 5 3" xfId="20624"/>
    <cellStyle name="40% - Accent3 2 2 4 3 6" xfId="20625"/>
    <cellStyle name="40% - Accent3 2 2 4 3 6 2" xfId="20626"/>
    <cellStyle name="40% - Accent3 2 2 4 3 7" xfId="20627"/>
    <cellStyle name="40% - Accent3 2 2 4 3 7 2" xfId="20628"/>
    <cellStyle name="40% - Accent3 2 2 4 3 8" xfId="20629"/>
    <cellStyle name="40% - Accent3 2 2 4 4" xfId="20630"/>
    <cellStyle name="40% - Accent3 2 2 4 4 2" xfId="20631"/>
    <cellStyle name="40% - Accent3 2 2 4 4 2 2" xfId="20632"/>
    <cellStyle name="40% - Accent3 2 2 4 4 2 2 2" xfId="20633"/>
    <cellStyle name="40% - Accent3 2 2 4 4 2 2 2 2" xfId="20634"/>
    <cellStyle name="40% - Accent3 2 2 4 4 2 2 3" xfId="20635"/>
    <cellStyle name="40% - Accent3 2 2 4 4 2 3" xfId="20636"/>
    <cellStyle name="40% - Accent3 2 2 4 4 2 3 2" xfId="20637"/>
    <cellStyle name="40% - Accent3 2 2 4 4 2 4" xfId="20638"/>
    <cellStyle name="40% - Accent3 2 2 4 4 3" xfId="20639"/>
    <cellStyle name="40% - Accent3 2 2 4 4 3 2" xfId="20640"/>
    <cellStyle name="40% - Accent3 2 2 4 4 3 2 2" xfId="20641"/>
    <cellStyle name="40% - Accent3 2 2 4 4 3 3" xfId="20642"/>
    <cellStyle name="40% - Accent3 2 2 4 4 4" xfId="20643"/>
    <cellStyle name="40% - Accent3 2 2 4 4 4 2" xfId="20644"/>
    <cellStyle name="40% - Accent3 2 2 4 4 5" xfId="20645"/>
    <cellStyle name="40% - Accent3 2 2 4 4 5 2" xfId="20646"/>
    <cellStyle name="40% - Accent3 2 2 4 4 6" xfId="20647"/>
    <cellStyle name="40% - Accent3 2 2 4 5" xfId="20648"/>
    <cellStyle name="40% - Accent3 2 2 4 5 2" xfId="20649"/>
    <cellStyle name="40% - Accent3 2 2 4 5 2 2" xfId="20650"/>
    <cellStyle name="40% - Accent3 2 2 4 5 2 2 2" xfId="20651"/>
    <cellStyle name="40% - Accent3 2 2 4 5 2 2 2 2" xfId="20652"/>
    <cellStyle name="40% - Accent3 2 2 4 5 2 2 3" xfId="20653"/>
    <cellStyle name="40% - Accent3 2 2 4 5 2 3" xfId="20654"/>
    <cellStyle name="40% - Accent3 2 2 4 5 2 3 2" xfId="20655"/>
    <cellStyle name="40% - Accent3 2 2 4 5 2 4" xfId="20656"/>
    <cellStyle name="40% - Accent3 2 2 4 5 3" xfId="20657"/>
    <cellStyle name="40% - Accent3 2 2 4 5 3 2" xfId="20658"/>
    <cellStyle name="40% - Accent3 2 2 4 5 3 2 2" xfId="20659"/>
    <cellStyle name="40% - Accent3 2 2 4 5 3 3" xfId="20660"/>
    <cellStyle name="40% - Accent3 2 2 4 5 4" xfId="20661"/>
    <cellStyle name="40% - Accent3 2 2 4 5 4 2" xfId="20662"/>
    <cellStyle name="40% - Accent3 2 2 4 5 5" xfId="20663"/>
    <cellStyle name="40% - Accent3 2 2 4 5 5 2" xfId="20664"/>
    <cellStyle name="40% - Accent3 2 2 4 5 6" xfId="20665"/>
    <cellStyle name="40% - Accent3 2 2 4 6" xfId="20666"/>
    <cellStyle name="40% - Accent3 2 2 4 6 2" xfId="20667"/>
    <cellStyle name="40% - Accent3 2 2 4 6 2 2" xfId="20668"/>
    <cellStyle name="40% - Accent3 2 2 4 6 2 2 2" xfId="20669"/>
    <cellStyle name="40% - Accent3 2 2 4 6 2 2 2 2" xfId="20670"/>
    <cellStyle name="40% - Accent3 2 2 4 6 2 2 3" xfId="20671"/>
    <cellStyle name="40% - Accent3 2 2 4 6 2 3" xfId="20672"/>
    <cellStyle name="40% - Accent3 2 2 4 6 2 3 2" xfId="20673"/>
    <cellStyle name="40% - Accent3 2 2 4 6 2 4" xfId="20674"/>
    <cellStyle name="40% - Accent3 2 2 4 6 3" xfId="20675"/>
    <cellStyle name="40% - Accent3 2 2 4 6 3 2" xfId="20676"/>
    <cellStyle name="40% - Accent3 2 2 4 6 3 2 2" xfId="20677"/>
    <cellStyle name="40% - Accent3 2 2 4 6 3 3" xfId="20678"/>
    <cellStyle name="40% - Accent3 2 2 4 6 4" xfId="20679"/>
    <cellStyle name="40% - Accent3 2 2 4 6 4 2" xfId="20680"/>
    <cellStyle name="40% - Accent3 2 2 4 6 5" xfId="20681"/>
    <cellStyle name="40% - Accent3 2 2 4 6 5 2" xfId="20682"/>
    <cellStyle name="40% - Accent3 2 2 4 6 6" xfId="20683"/>
    <cellStyle name="40% - Accent3 2 2 4 7" xfId="20684"/>
    <cellStyle name="40% - Accent3 2 2 4 7 2" xfId="20685"/>
    <cellStyle name="40% - Accent3 2 2 4 7 2 2" xfId="20686"/>
    <cellStyle name="40% - Accent3 2 2 4 7 2 2 2" xfId="20687"/>
    <cellStyle name="40% - Accent3 2 2 4 7 2 3" xfId="20688"/>
    <cellStyle name="40% - Accent3 2 2 4 7 3" xfId="20689"/>
    <cellStyle name="40% - Accent3 2 2 4 7 3 2" xfId="20690"/>
    <cellStyle name="40% - Accent3 2 2 4 7 4" xfId="20691"/>
    <cellStyle name="40% - Accent3 2 2 4 8" xfId="20692"/>
    <cellStyle name="40% - Accent3 2 2 4 8 2" xfId="20693"/>
    <cellStyle name="40% - Accent3 2 2 4 8 2 2" xfId="20694"/>
    <cellStyle name="40% - Accent3 2 2 4 8 3" xfId="20695"/>
    <cellStyle name="40% - Accent3 2 2 4 9" xfId="20696"/>
    <cellStyle name="40% - Accent3 2 2 4 9 2" xfId="20697"/>
    <cellStyle name="40% - Accent3 2 2 5" xfId="20698"/>
    <cellStyle name="40% - Accent3 2 2 5 10" xfId="20699"/>
    <cellStyle name="40% - Accent3 2 2 5 10 2" xfId="20700"/>
    <cellStyle name="40% - Accent3 2 2 5 11" xfId="20701"/>
    <cellStyle name="40% - Accent3 2 2 5 2" xfId="20702"/>
    <cellStyle name="40% - Accent3 2 2 5 2 2" xfId="20703"/>
    <cellStyle name="40% - Accent3 2 2 5 2 2 2" xfId="20704"/>
    <cellStyle name="40% - Accent3 2 2 5 2 2 2 2" xfId="20705"/>
    <cellStyle name="40% - Accent3 2 2 5 2 2 2 2 2" xfId="20706"/>
    <cellStyle name="40% - Accent3 2 2 5 2 2 2 2 2 2" xfId="20707"/>
    <cellStyle name="40% - Accent3 2 2 5 2 2 2 2 3" xfId="20708"/>
    <cellStyle name="40% - Accent3 2 2 5 2 2 2 3" xfId="20709"/>
    <cellStyle name="40% - Accent3 2 2 5 2 2 2 3 2" xfId="20710"/>
    <cellStyle name="40% - Accent3 2 2 5 2 2 2 4" xfId="20711"/>
    <cellStyle name="40% - Accent3 2 2 5 2 2 3" xfId="20712"/>
    <cellStyle name="40% - Accent3 2 2 5 2 2 3 2" xfId="20713"/>
    <cellStyle name="40% - Accent3 2 2 5 2 2 3 2 2" xfId="20714"/>
    <cellStyle name="40% - Accent3 2 2 5 2 2 3 3" xfId="20715"/>
    <cellStyle name="40% - Accent3 2 2 5 2 2 4" xfId="20716"/>
    <cellStyle name="40% - Accent3 2 2 5 2 2 4 2" xfId="20717"/>
    <cellStyle name="40% - Accent3 2 2 5 2 2 5" xfId="20718"/>
    <cellStyle name="40% - Accent3 2 2 5 2 2 5 2" xfId="20719"/>
    <cellStyle name="40% - Accent3 2 2 5 2 2 6" xfId="20720"/>
    <cellStyle name="40% - Accent3 2 2 5 2 3" xfId="20721"/>
    <cellStyle name="40% - Accent3 2 2 5 2 3 2" xfId="20722"/>
    <cellStyle name="40% - Accent3 2 2 5 2 3 2 2" xfId="20723"/>
    <cellStyle name="40% - Accent3 2 2 5 2 3 2 2 2" xfId="20724"/>
    <cellStyle name="40% - Accent3 2 2 5 2 3 2 2 2 2" xfId="20725"/>
    <cellStyle name="40% - Accent3 2 2 5 2 3 2 2 3" xfId="20726"/>
    <cellStyle name="40% - Accent3 2 2 5 2 3 2 3" xfId="20727"/>
    <cellStyle name="40% - Accent3 2 2 5 2 3 2 3 2" xfId="20728"/>
    <cellStyle name="40% - Accent3 2 2 5 2 3 2 4" xfId="20729"/>
    <cellStyle name="40% - Accent3 2 2 5 2 3 3" xfId="20730"/>
    <cellStyle name="40% - Accent3 2 2 5 2 3 3 2" xfId="20731"/>
    <cellStyle name="40% - Accent3 2 2 5 2 3 3 2 2" xfId="20732"/>
    <cellStyle name="40% - Accent3 2 2 5 2 3 3 3" xfId="20733"/>
    <cellStyle name="40% - Accent3 2 2 5 2 3 4" xfId="20734"/>
    <cellStyle name="40% - Accent3 2 2 5 2 3 4 2" xfId="20735"/>
    <cellStyle name="40% - Accent3 2 2 5 2 3 5" xfId="20736"/>
    <cellStyle name="40% - Accent3 2 2 5 2 3 5 2" xfId="20737"/>
    <cellStyle name="40% - Accent3 2 2 5 2 3 6" xfId="20738"/>
    <cellStyle name="40% - Accent3 2 2 5 2 4" xfId="20739"/>
    <cellStyle name="40% - Accent3 2 2 5 2 4 2" xfId="20740"/>
    <cellStyle name="40% - Accent3 2 2 5 2 4 2 2" xfId="20741"/>
    <cellStyle name="40% - Accent3 2 2 5 2 4 2 2 2" xfId="20742"/>
    <cellStyle name="40% - Accent3 2 2 5 2 4 2 3" xfId="20743"/>
    <cellStyle name="40% - Accent3 2 2 5 2 4 3" xfId="20744"/>
    <cellStyle name="40% - Accent3 2 2 5 2 4 3 2" xfId="20745"/>
    <cellStyle name="40% - Accent3 2 2 5 2 4 4" xfId="20746"/>
    <cellStyle name="40% - Accent3 2 2 5 2 5" xfId="20747"/>
    <cellStyle name="40% - Accent3 2 2 5 2 5 2" xfId="20748"/>
    <cellStyle name="40% - Accent3 2 2 5 2 5 2 2" xfId="20749"/>
    <cellStyle name="40% - Accent3 2 2 5 2 5 3" xfId="20750"/>
    <cellStyle name="40% - Accent3 2 2 5 2 6" xfId="20751"/>
    <cellStyle name="40% - Accent3 2 2 5 2 6 2" xfId="20752"/>
    <cellStyle name="40% - Accent3 2 2 5 2 7" xfId="20753"/>
    <cellStyle name="40% - Accent3 2 2 5 2 7 2" xfId="20754"/>
    <cellStyle name="40% - Accent3 2 2 5 2 8" xfId="20755"/>
    <cellStyle name="40% - Accent3 2 2 5 3" xfId="20756"/>
    <cellStyle name="40% - Accent3 2 2 5 3 2" xfId="20757"/>
    <cellStyle name="40% - Accent3 2 2 5 3 2 2" xfId="20758"/>
    <cellStyle name="40% - Accent3 2 2 5 3 2 2 2" xfId="20759"/>
    <cellStyle name="40% - Accent3 2 2 5 3 2 2 2 2" xfId="20760"/>
    <cellStyle name="40% - Accent3 2 2 5 3 2 2 2 2 2" xfId="20761"/>
    <cellStyle name="40% - Accent3 2 2 5 3 2 2 2 3" xfId="20762"/>
    <cellStyle name="40% - Accent3 2 2 5 3 2 2 3" xfId="20763"/>
    <cellStyle name="40% - Accent3 2 2 5 3 2 2 3 2" xfId="20764"/>
    <cellStyle name="40% - Accent3 2 2 5 3 2 2 4" xfId="20765"/>
    <cellStyle name="40% - Accent3 2 2 5 3 2 3" xfId="20766"/>
    <cellStyle name="40% - Accent3 2 2 5 3 2 3 2" xfId="20767"/>
    <cellStyle name="40% - Accent3 2 2 5 3 2 3 2 2" xfId="20768"/>
    <cellStyle name="40% - Accent3 2 2 5 3 2 3 3" xfId="20769"/>
    <cellStyle name="40% - Accent3 2 2 5 3 2 4" xfId="20770"/>
    <cellStyle name="40% - Accent3 2 2 5 3 2 4 2" xfId="20771"/>
    <cellStyle name="40% - Accent3 2 2 5 3 2 5" xfId="20772"/>
    <cellStyle name="40% - Accent3 2 2 5 3 2 5 2" xfId="20773"/>
    <cellStyle name="40% - Accent3 2 2 5 3 2 6" xfId="20774"/>
    <cellStyle name="40% - Accent3 2 2 5 3 3" xfId="20775"/>
    <cellStyle name="40% - Accent3 2 2 5 3 3 2" xfId="20776"/>
    <cellStyle name="40% - Accent3 2 2 5 3 3 2 2" xfId="20777"/>
    <cellStyle name="40% - Accent3 2 2 5 3 3 2 2 2" xfId="20778"/>
    <cellStyle name="40% - Accent3 2 2 5 3 3 2 2 2 2" xfId="20779"/>
    <cellStyle name="40% - Accent3 2 2 5 3 3 2 2 3" xfId="20780"/>
    <cellStyle name="40% - Accent3 2 2 5 3 3 2 3" xfId="20781"/>
    <cellStyle name="40% - Accent3 2 2 5 3 3 2 3 2" xfId="20782"/>
    <cellStyle name="40% - Accent3 2 2 5 3 3 2 4" xfId="20783"/>
    <cellStyle name="40% - Accent3 2 2 5 3 3 3" xfId="20784"/>
    <cellStyle name="40% - Accent3 2 2 5 3 3 3 2" xfId="20785"/>
    <cellStyle name="40% - Accent3 2 2 5 3 3 3 2 2" xfId="20786"/>
    <cellStyle name="40% - Accent3 2 2 5 3 3 3 3" xfId="20787"/>
    <cellStyle name="40% - Accent3 2 2 5 3 3 4" xfId="20788"/>
    <cellStyle name="40% - Accent3 2 2 5 3 3 4 2" xfId="20789"/>
    <cellStyle name="40% - Accent3 2 2 5 3 3 5" xfId="20790"/>
    <cellStyle name="40% - Accent3 2 2 5 3 3 5 2" xfId="20791"/>
    <cellStyle name="40% - Accent3 2 2 5 3 3 6" xfId="20792"/>
    <cellStyle name="40% - Accent3 2 2 5 3 4" xfId="20793"/>
    <cellStyle name="40% - Accent3 2 2 5 3 4 2" xfId="20794"/>
    <cellStyle name="40% - Accent3 2 2 5 3 4 2 2" xfId="20795"/>
    <cellStyle name="40% - Accent3 2 2 5 3 4 2 2 2" xfId="20796"/>
    <cellStyle name="40% - Accent3 2 2 5 3 4 2 3" xfId="20797"/>
    <cellStyle name="40% - Accent3 2 2 5 3 4 3" xfId="20798"/>
    <cellStyle name="40% - Accent3 2 2 5 3 4 3 2" xfId="20799"/>
    <cellStyle name="40% - Accent3 2 2 5 3 4 4" xfId="20800"/>
    <cellStyle name="40% - Accent3 2 2 5 3 5" xfId="20801"/>
    <cellStyle name="40% - Accent3 2 2 5 3 5 2" xfId="20802"/>
    <cellStyle name="40% - Accent3 2 2 5 3 5 2 2" xfId="20803"/>
    <cellStyle name="40% - Accent3 2 2 5 3 5 3" xfId="20804"/>
    <cellStyle name="40% - Accent3 2 2 5 3 6" xfId="20805"/>
    <cellStyle name="40% - Accent3 2 2 5 3 6 2" xfId="20806"/>
    <cellStyle name="40% - Accent3 2 2 5 3 7" xfId="20807"/>
    <cellStyle name="40% - Accent3 2 2 5 3 7 2" xfId="20808"/>
    <cellStyle name="40% - Accent3 2 2 5 3 8" xfId="20809"/>
    <cellStyle name="40% - Accent3 2 2 5 4" xfId="20810"/>
    <cellStyle name="40% - Accent3 2 2 5 4 2" xfId="20811"/>
    <cellStyle name="40% - Accent3 2 2 5 4 2 2" xfId="20812"/>
    <cellStyle name="40% - Accent3 2 2 5 4 2 2 2" xfId="20813"/>
    <cellStyle name="40% - Accent3 2 2 5 4 2 2 2 2" xfId="20814"/>
    <cellStyle name="40% - Accent3 2 2 5 4 2 2 3" xfId="20815"/>
    <cellStyle name="40% - Accent3 2 2 5 4 2 3" xfId="20816"/>
    <cellStyle name="40% - Accent3 2 2 5 4 2 3 2" xfId="20817"/>
    <cellStyle name="40% - Accent3 2 2 5 4 2 4" xfId="20818"/>
    <cellStyle name="40% - Accent3 2 2 5 4 3" xfId="20819"/>
    <cellStyle name="40% - Accent3 2 2 5 4 3 2" xfId="20820"/>
    <cellStyle name="40% - Accent3 2 2 5 4 3 2 2" xfId="20821"/>
    <cellStyle name="40% - Accent3 2 2 5 4 3 3" xfId="20822"/>
    <cellStyle name="40% - Accent3 2 2 5 4 4" xfId="20823"/>
    <cellStyle name="40% - Accent3 2 2 5 4 4 2" xfId="20824"/>
    <cellStyle name="40% - Accent3 2 2 5 4 5" xfId="20825"/>
    <cellStyle name="40% - Accent3 2 2 5 4 5 2" xfId="20826"/>
    <cellStyle name="40% - Accent3 2 2 5 4 6" xfId="20827"/>
    <cellStyle name="40% - Accent3 2 2 5 5" xfId="20828"/>
    <cellStyle name="40% - Accent3 2 2 5 5 2" xfId="20829"/>
    <cellStyle name="40% - Accent3 2 2 5 5 2 2" xfId="20830"/>
    <cellStyle name="40% - Accent3 2 2 5 5 2 2 2" xfId="20831"/>
    <cellStyle name="40% - Accent3 2 2 5 5 2 2 2 2" xfId="20832"/>
    <cellStyle name="40% - Accent3 2 2 5 5 2 2 3" xfId="20833"/>
    <cellStyle name="40% - Accent3 2 2 5 5 2 3" xfId="20834"/>
    <cellStyle name="40% - Accent3 2 2 5 5 2 3 2" xfId="20835"/>
    <cellStyle name="40% - Accent3 2 2 5 5 2 4" xfId="20836"/>
    <cellStyle name="40% - Accent3 2 2 5 5 3" xfId="20837"/>
    <cellStyle name="40% - Accent3 2 2 5 5 3 2" xfId="20838"/>
    <cellStyle name="40% - Accent3 2 2 5 5 3 2 2" xfId="20839"/>
    <cellStyle name="40% - Accent3 2 2 5 5 3 3" xfId="20840"/>
    <cellStyle name="40% - Accent3 2 2 5 5 4" xfId="20841"/>
    <cellStyle name="40% - Accent3 2 2 5 5 4 2" xfId="20842"/>
    <cellStyle name="40% - Accent3 2 2 5 5 5" xfId="20843"/>
    <cellStyle name="40% - Accent3 2 2 5 5 5 2" xfId="20844"/>
    <cellStyle name="40% - Accent3 2 2 5 5 6" xfId="20845"/>
    <cellStyle name="40% - Accent3 2 2 5 6" xfId="20846"/>
    <cellStyle name="40% - Accent3 2 2 5 6 2" xfId="20847"/>
    <cellStyle name="40% - Accent3 2 2 5 6 2 2" xfId="20848"/>
    <cellStyle name="40% - Accent3 2 2 5 6 2 2 2" xfId="20849"/>
    <cellStyle name="40% - Accent3 2 2 5 6 2 2 2 2" xfId="20850"/>
    <cellStyle name="40% - Accent3 2 2 5 6 2 2 3" xfId="20851"/>
    <cellStyle name="40% - Accent3 2 2 5 6 2 3" xfId="20852"/>
    <cellStyle name="40% - Accent3 2 2 5 6 2 3 2" xfId="20853"/>
    <cellStyle name="40% - Accent3 2 2 5 6 2 4" xfId="20854"/>
    <cellStyle name="40% - Accent3 2 2 5 6 3" xfId="20855"/>
    <cellStyle name="40% - Accent3 2 2 5 6 3 2" xfId="20856"/>
    <cellStyle name="40% - Accent3 2 2 5 6 3 2 2" xfId="20857"/>
    <cellStyle name="40% - Accent3 2 2 5 6 3 3" xfId="20858"/>
    <cellStyle name="40% - Accent3 2 2 5 6 4" xfId="20859"/>
    <cellStyle name="40% - Accent3 2 2 5 6 4 2" xfId="20860"/>
    <cellStyle name="40% - Accent3 2 2 5 6 5" xfId="20861"/>
    <cellStyle name="40% - Accent3 2 2 5 6 5 2" xfId="20862"/>
    <cellStyle name="40% - Accent3 2 2 5 6 6" xfId="20863"/>
    <cellStyle name="40% - Accent3 2 2 5 7" xfId="20864"/>
    <cellStyle name="40% - Accent3 2 2 5 7 2" xfId="20865"/>
    <cellStyle name="40% - Accent3 2 2 5 7 2 2" xfId="20866"/>
    <cellStyle name="40% - Accent3 2 2 5 7 2 2 2" xfId="20867"/>
    <cellStyle name="40% - Accent3 2 2 5 7 2 3" xfId="20868"/>
    <cellStyle name="40% - Accent3 2 2 5 7 3" xfId="20869"/>
    <cellStyle name="40% - Accent3 2 2 5 7 3 2" xfId="20870"/>
    <cellStyle name="40% - Accent3 2 2 5 7 4" xfId="20871"/>
    <cellStyle name="40% - Accent3 2 2 5 8" xfId="20872"/>
    <cellStyle name="40% - Accent3 2 2 5 8 2" xfId="20873"/>
    <cellStyle name="40% - Accent3 2 2 5 8 2 2" xfId="20874"/>
    <cellStyle name="40% - Accent3 2 2 5 8 3" xfId="20875"/>
    <cellStyle name="40% - Accent3 2 2 5 9" xfId="20876"/>
    <cellStyle name="40% - Accent3 2 2 5 9 2" xfId="20877"/>
    <cellStyle name="40% - Accent3 2 2 6" xfId="20878"/>
    <cellStyle name="40% - Accent3 2 2 6 2" xfId="20879"/>
    <cellStyle name="40% - Accent3 2 2 6 2 2" xfId="20880"/>
    <cellStyle name="40% - Accent3 2 2 6 2 2 2" xfId="20881"/>
    <cellStyle name="40% - Accent3 2 2 6 2 2 2 2" xfId="20882"/>
    <cellStyle name="40% - Accent3 2 2 6 2 2 2 2 2" xfId="20883"/>
    <cellStyle name="40% - Accent3 2 2 6 2 2 2 3" xfId="20884"/>
    <cellStyle name="40% - Accent3 2 2 6 2 2 3" xfId="20885"/>
    <cellStyle name="40% - Accent3 2 2 6 2 2 3 2" xfId="20886"/>
    <cellStyle name="40% - Accent3 2 2 6 2 2 4" xfId="20887"/>
    <cellStyle name="40% - Accent3 2 2 6 2 3" xfId="20888"/>
    <cellStyle name="40% - Accent3 2 2 6 2 3 2" xfId="20889"/>
    <cellStyle name="40% - Accent3 2 2 6 2 3 2 2" xfId="20890"/>
    <cellStyle name="40% - Accent3 2 2 6 2 3 3" xfId="20891"/>
    <cellStyle name="40% - Accent3 2 2 6 2 4" xfId="20892"/>
    <cellStyle name="40% - Accent3 2 2 6 2 4 2" xfId="20893"/>
    <cellStyle name="40% - Accent3 2 2 6 2 5" xfId="20894"/>
    <cellStyle name="40% - Accent3 2 2 6 2 5 2" xfId="20895"/>
    <cellStyle name="40% - Accent3 2 2 6 2 6" xfId="20896"/>
    <cellStyle name="40% - Accent3 2 2 6 3" xfId="20897"/>
    <cellStyle name="40% - Accent3 2 2 6 3 2" xfId="20898"/>
    <cellStyle name="40% - Accent3 2 2 6 3 2 2" xfId="20899"/>
    <cellStyle name="40% - Accent3 2 2 6 3 2 2 2" xfId="20900"/>
    <cellStyle name="40% - Accent3 2 2 6 3 2 2 2 2" xfId="20901"/>
    <cellStyle name="40% - Accent3 2 2 6 3 2 2 3" xfId="20902"/>
    <cellStyle name="40% - Accent3 2 2 6 3 2 3" xfId="20903"/>
    <cellStyle name="40% - Accent3 2 2 6 3 2 3 2" xfId="20904"/>
    <cellStyle name="40% - Accent3 2 2 6 3 2 4" xfId="20905"/>
    <cellStyle name="40% - Accent3 2 2 6 3 3" xfId="20906"/>
    <cellStyle name="40% - Accent3 2 2 6 3 3 2" xfId="20907"/>
    <cellStyle name="40% - Accent3 2 2 6 3 3 2 2" xfId="20908"/>
    <cellStyle name="40% - Accent3 2 2 6 3 3 3" xfId="20909"/>
    <cellStyle name="40% - Accent3 2 2 6 3 4" xfId="20910"/>
    <cellStyle name="40% - Accent3 2 2 6 3 4 2" xfId="20911"/>
    <cellStyle name="40% - Accent3 2 2 6 3 5" xfId="20912"/>
    <cellStyle name="40% - Accent3 2 2 6 3 5 2" xfId="20913"/>
    <cellStyle name="40% - Accent3 2 2 6 3 6" xfId="20914"/>
    <cellStyle name="40% - Accent3 2 2 6 4" xfId="20915"/>
    <cellStyle name="40% - Accent3 2 2 6 4 2" xfId="20916"/>
    <cellStyle name="40% - Accent3 2 2 6 4 2 2" xfId="20917"/>
    <cellStyle name="40% - Accent3 2 2 6 4 2 2 2" xfId="20918"/>
    <cellStyle name="40% - Accent3 2 2 6 4 2 3" xfId="20919"/>
    <cellStyle name="40% - Accent3 2 2 6 4 3" xfId="20920"/>
    <cellStyle name="40% - Accent3 2 2 6 4 3 2" xfId="20921"/>
    <cellStyle name="40% - Accent3 2 2 6 4 4" xfId="20922"/>
    <cellStyle name="40% - Accent3 2 2 6 5" xfId="20923"/>
    <cellStyle name="40% - Accent3 2 2 6 5 2" xfId="20924"/>
    <cellStyle name="40% - Accent3 2 2 6 5 2 2" xfId="20925"/>
    <cellStyle name="40% - Accent3 2 2 6 5 3" xfId="20926"/>
    <cellStyle name="40% - Accent3 2 2 6 6" xfId="20927"/>
    <cellStyle name="40% - Accent3 2 2 6 6 2" xfId="20928"/>
    <cellStyle name="40% - Accent3 2 2 6 7" xfId="20929"/>
    <cellStyle name="40% - Accent3 2 2 6 7 2" xfId="20930"/>
    <cellStyle name="40% - Accent3 2 2 6 8" xfId="20931"/>
    <cellStyle name="40% - Accent3 2 2 7" xfId="20932"/>
    <cellStyle name="40% - Accent3 2 2 7 2" xfId="20933"/>
    <cellStyle name="40% - Accent3 2 2 7 2 2" xfId="20934"/>
    <cellStyle name="40% - Accent3 2 2 7 2 2 2" xfId="20935"/>
    <cellStyle name="40% - Accent3 2 2 7 2 2 2 2" xfId="20936"/>
    <cellStyle name="40% - Accent3 2 2 7 2 2 2 2 2" xfId="20937"/>
    <cellStyle name="40% - Accent3 2 2 7 2 2 2 3" xfId="20938"/>
    <cellStyle name="40% - Accent3 2 2 7 2 2 3" xfId="20939"/>
    <cellStyle name="40% - Accent3 2 2 7 2 2 3 2" xfId="20940"/>
    <cellStyle name="40% - Accent3 2 2 7 2 2 4" xfId="20941"/>
    <cellStyle name="40% - Accent3 2 2 7 2 3" xfId="20942"/>
    <cellStyle name="40% - Accent3 2 2 7 2 3 2" xfId="20943"/>
    <cellStyle name="40% - Accent3 2 2 7 2 3 2 2" xfId="20944"/>
    <cellStyle name="40% - Accent3 2 2 7 2 3 3" xfId="20945"/>
    <cellStyle name="40% - Accent3 2 2 7 2 4" xfId="20946"/>
    <cellStyle name="40% - Accent3 2 2 7 2 4 2" xfId="20947"/>
    <cellStyle name="40% - Accent3 2 2 7 2 5" xfId="20948"/>
    <cellStyle name="40% - Accent3 2 2 7 2 5 2" xfId="20949"/>
    <cellStyle name="40% - Accent3 2 2 7 2 6" xfId="20950"/>
    <cellStyle name="40% - Accent3 2 2 7 3" xfId="20951"/>
    <cellStyle name="40% - Accent3 2 2 7 3 2" xfId="20952"/>
    <cellStyle name="40% - Accent3 2 2 7 3 2 2" xfId="20953"/>
    <cellStyle name="40% - Accent3 2 2 7 3 2 2 2" xfId="20954"/>
    <cellStyle name="40% - Accent3 2 2 7 3 2 2 2 2" xfId="20955"/>
    <cellStyle name="40% - Accent3 2 2 7 3 2 2 3" xfId="20956"/>
    <cellStyle name="40% - Accent3 2 2 7 3 2 3" xfId="20957"/>
    <cellStyle name="40% - Accent3 2 2 7 3 2 3 2" xfId="20958"/>
    <cellStyle name="40% - Accent3 2 2 7 3 2 4" xfId="20959"/>
    <cellStyle name="40% - Accent3 2 2 7 3 3" xfId="20960"/>
    <cellStyle name="40% - Accent3 2 2 7 3 3 2" xfId="20961"/>
    <cellStyle name="40% - Accent3 2 2 7 3 3 2 2" xfId="20962"/>
    <cellStyle name="40% - Accent3 2 2 7 3 3 3" xfId="20963"/>
    <cellStyle name="40% - Accent3 2 2 7 3 4" xfId="20964"/>
    <cellStyle name="40% - Accent3 2 2 7 3 4 2" xfId="20965"/>
    <cellStyle name="40% - Accent3 2 2 7 3 5" xfId="20966"/>
    <cellStyle name="40% - Accent3 2 2 7 3 5 2" xfId="20967"/>
    <cellStyle name="40% - Accent3 2 2 7 3 6" xfId="20968"/>
    <cellStyle name="40% - Accent3 2 2 7 4" xfId="20969"/>
    <cellStyle name="40% - Accent3 2 2 7 4 2" xfId="20970"/>
    <cellStyle name="40% - Accent3 2 2 7 4 2 2" xfId="20971"/>
    <cellStyle name="40% - Accent3 2 2 7 4 2 2 2" xfId="20972"/>
    <cellStyle name="40% - Accent3 2 2 7 4 2 3" xfId="20973"/>
    <cellStyle name="40% - Accent3 2 2 7 4 3" xfId="20974"/>
    <cellStyle name="40% - Accent3 2 2 7 4 3 2" xfId="20975"/>
    <cellStyle name="40% - Accent3 2 2 7 4 4" xfId="20976"/>
    <cellStyle name="40% - Accent3 2 2 7 5" xfId="20977"/>
    <cellStyle name="40% - Accent3 2 2 7 5 2" xfId="20978"/>
    <cellStyle name="40% - Accent3 2 2 7 5 2 2" xfId="20979"/>
    <cellStyle name="40% - Accent3 2 2 7 5 3" xfId="20980"/>
    <cellStyle name="40% - Accent3 2 2 7 6" xfId="20981"/>
    <cellStyle name="40% - Accent3 2 2 7 6 2" xfId="20982"/>
    <cellStyle name="40% - Accent3 2 2 7 7" xfId="20983"/>
    <cellStyle name="40% - Accent3 2 2 7 7 2" xfId="20984"/>
    <cellStyle name="40% - Accent3 2 2 7 8" xfId="20985"/>
    <cellStyle name="40% - Accent3 2 2 8" xfId="20986"/>
    <cellStyle name="40% - Accent3 2 2 8 2" xfId="20987"/>
    <cellStyle name="40% - Accent3 2 2 8 2 2" xfId="20988"/>
    <cellStyle name="40% - Accent3 2 2 8 2 2 2" xfId="20989"/>
    <cellStyle name="40% - Accent3 2 2 8 2 2 2 2" xfId="20990"/>
    <cellStyle name="40% - Accent3 2 2 8 2 2 3" xfId="20991"/>
    <cellStyle name="40% - Accent3 2 2 8 2 3" xfId="20992"/>
    <cellStyle name="40% - Accent3 2 2 8 2 3 2" xfId="20993"/>
    <cellStyle name="40% - Accent3 2 2 8 2 4" xfId="20994"/>
    <cellStyle name="40% - Accent3 2 2 8 3" xfId="20995"/>
    <cellStyle name="40% - Accent3 2 2 8 3 2" xfId="20996"/>
    <cellStyle name="40% - Accent3 2 2 8 3 2 2" xfId="20997"/>
    <cellStyle name="40% - Accent3 2 2 8 3 3" xfId="20998"/>
    <cellStyle name="40% - Accent3 2 2 8 4" xfId="20999"/>
    <cellStyle name="40% - Accent3 2 2 8 4 2" xfId="21000"/>
    <cellStyle name="40% - Accent3 2 2 8 5" xfId="21001"/>
    <cellStyle name="40% - Accent3 2 2 8 5 2" xfId="21002"/>
    <cellStyle name="40% - Accent3 2 2 8 6" xfId="21003"/>
    <cellStyle name="40% - Accent3 2 2 9" xfId="21004"/>
    <cellStyle name="40% - Accent3 2 2 9 2" xfId="21005"/>
    <cellStyle name="40% - Accent3 2 2 9 2 2" xfId="21006"/>
    <cellStyle name="40% - Accent3 2 2 9 2 2 2" xfId="21007"/>
    <cellStyle name="40% - Accent3 2 2 9 2 2 2 2" xfId="21008"/>
    <cellStyle name="40% - Accent3 2 2 9 2 2 3" xfId="21009"/>
    <cellStyle name="40% - Accent3 2 2 9 2 3" xfId="21010"/>
    <cellStyle name="40% - Accent3 2 2 9 2 3 2" xfId="21011"/>
    <cellStyle name="40% - Accent3 2 2 9 2 4" xfId="21012"/>
    <cellStyle name="40% - Accent3 2 2 9 3" xfId="21013"/>
    <cellStyle name="40% - Accent3 2 2 9 3 2" xfId="21014"/>
    <cellStyle name="40% - Accent3 2 2 9 3 2 2" xfId="21015"/>
    <cellStyle name="40% - Accent3 2 2 9 3 3" xfId="21016"/>
    <cellStyle name="40% - Accent3 2 2 9 4" xfId="21017"/>
    <cellStyle name="40% - Accent3 2 2 9 4 2" xfId="21018"/>
    <cellStyle name="40% - Accent3 2 2 9 5" xfId="21019"/>
    <cellStyle name="40% - Accent3 2 2 9 5 2" xfId="21020"/>
    <cellStyle name="40% - Accent3 2 2 9 6" xfId="21021"/>
    <cellStyle name="40% - Accent3 2 3" xfId="21022"/>
    <cellStyle name="40% - Accent3 2 4" xfId="21023"/>
    <cellStyle name="40% - Accent3 2 5" xfId="21024"/>
    <cellStyle name="40% - Accent3 3" xfId="21025"/>
    <cellStyle name="40% - Accent3 3 2" xfId="21026"/>
    <cellStyle name="40% - Accent3 3 3" xfId="21027"/>
    <cellStyle name="40% - Accent3 3 3 10" xfId="21028"/>
    <cellStyle name="40% - Accent3 3 3 10 2" xfId="21029"/>
    <cellStyle name="40% - Accent3 3 3 10 2 2" xfId="21030"/>
    <cellStyle name="40% - Accent3 3 3 10 2 2 2" xfId="21031"/>
    <cellStyle name="40% - Accent3 3 3 10 2 3" xfId="21032"/>
    <cellStyle name="40% - Accent3 3 3 10 3" xfId="21033"/>
    <cellStyle name="40% - Accent3 3 3 10 3 2" xfId="21034"/>
    <cellStyle name="40% - Accent3 3 3 10 4" xfId="21035"/>
    <cellStyle name="40% - Accent3 3 3 11" xfId="21036"/>
    <cellStyle name="40% - Accent3 3 3 11 2" xfId="21037"/>
    <cellStyle name="40% - Accent3 3 3 11 2 2" xfId="21038"/>
    <cellStyle name="40% - Accent3 3 3 11 3" xfId="21039"/>
    <cellStyle name="40% - Accent3 3 3 12" xfId="21040"/>
    <cellStyle name="40% - Accent3 3 3 12 2" xfId="21041"/>
    <cellStyle name="40% - Accent3 3 3 13" xfId="21042"/>
    <cellStyle name="40% - Accent3 3 3 13 2" xfId="21043"/>
    <cellStyle name="40% - Accent3 3 3 14" xfId="21044"/>
    <cellStyle name="40% - Accent3 3 3 2" xfId="21045"/>
    <cellStyle name="40% - Accent3 3 3 2 10" xfId="21046"/>
    <cellStyle name="40% - Accent3 3 3 2 10 2" xfId="21047"/>
    <cellStyle name="40% - Accent3 3 3 2 11" xfId="21048"/>
    <cellStyle name="40% - Accent3 3 3 2 2" xfId="21049"/>
    <cellStyle name="40% - Accent3 3 3 2 2 2" xfId="21050"/>
    <cellStyle name="40% - Accent3 3 3 2 2 2 2" xfId="21051"/>
    <cellStyle name="40% - Accent3 3 3 2 2 2 2 2" xfId="21052"/>
    <cellStyle name="40% - Accent3 3 3 2 2 2 2 2 2" xfId="21053"/>
    <cellStyle name="40% - Accent3 3 3 2 2 2 2 2 2 2" xfId="21054"/>
    <cellStyle name="40% - Accent3 3 3 2 2 2 2 2 3" xfId="21055"/>
    <cellStyle name="40% - Accent3 3 3 2 2 2 2 3" xfId="21056"/>
    <cellStyle name="40% - Accent3 3 3 2 2 2 2 3 2" xfId="21057"/>
    <cellStyle name="40% - Accent3 3 3 2 2 2 2 4" xfId="21058"/>
    <cellStyle name="40% - Accent3 3 3 2 2 2 3" xfId="21059"/>
    <cellStyle name="40% - Accent3 3 3 2 2 2 3 2" xfId="21060"/>
    <cellStyle name="40% - Accent3 3 3 2 2 2 3 2 2" xfId="21061"/>
    <cellStyle name="40% - Accent3 3 3 2 2 2 3 3" xfId="21062"/>
    <cellStyle name="40% - Accent3 3 3 2 2 2 4" xfId="21063"/>
    <cellStyle name="40% - Accent3 3 3 2 2 2 4 2" xfId="21064"/>
    <cellStyle name="40% - Accent3 3 3 2 2 2 5" xfId="21065"/>
    <cellStyle name="40% - Accent3 3 3 2 2 2 5 2" xfId="21066"/>
    <cellStyle name="40% - Accent3 3 3 2 2 2 6" xfId="21067"/>
    <cellStyle name="40% - Accent3 3 3 2 2 3" xfId="21068"/>
    <cellStyle name="40% - Accent3 3 3 2 2 3 2" xfId="21069"/>
    <cellStyle name="40% - Accent3 3 3 2 2 3 2 2" xfId="21070"/>
    <cellStyle name="40% - Accent3 3 3 2 2 3 2 2 2" xfId="21071"/>
    <cellStyle name="40% - Accent3 3 3 2 2 3 2 2 2 2" xfId="21072"/>
    <cellStyle name="40% - Accent3 3 3 2 2 3 2 2 3" xfId="21073"/>
    <cellStyle name="40% - Accent3 3 3 2 2 3 2 3" xfId="21074"/>
    <cellStyle name="40% - Accent3 3 3 2 2 3 2 3 2" xfId="21075"/>
    <cellStyle name="40% - Accent3 3 3 2 2 3 2 4" xfId="21076"/>
    <cellStyle name="40% - Accent3 3 3 2 2 3 3" xfId="21077"/>
    <cellStyle name="40% - Accent3 3 3 2 2 3 3 2" xfId="21078"/>
    <cellStyle name="40% - Accent3 3 3 2 2 3 3 2 2" xfId="21079"/>
    <cellStyle name="40% - Accent3 3 3 2 2 3 3 3" xfId="21080"/>
    <cellStyle name="40% - Accent3 3 3 2 2 3 4" xfId="21081"/>
    <cellStyle name="40% - Accent3 3 3 2 2 3 4 2" xfId="21082"/>
    <cellStyle name="40% - Accent3 3 3 2 2 3 5" xfId="21083"/>
    <cellStyle name="40% - Accent3 3 3 2 2 3 5 2" xfId="21084"/>
    <cellStyle name="40% - Accent3 3 3 2 2 3 6" xfId="21085"/>
    <cellStyle name="40% - Accent3 3 3 2 2 4" xfId="21086"/>
    <cellStyle name="40% - Accent3 3 3 2 2 4 2" xfId="21087"/>
    <cellStyle name="40% - Accent3 3 3 2 2 4 2 2" xfId="21088"/>
    <cellStyle name="40% - Accent3 3 3 2 2 4 2 2 2" xfId="21089"/>
    <cellStyle name="40% - Accent3 3 3 2 2 4 2 3" xfId="21090"/>
    <cellStyle name="40% - Accent3 3 3 2 2 4 3" xfId="21091"/>
    <cellStyle name="40% - Accent3 3 3 2 2 4 3 2" xfId="21092"/>
    <cellStyle name="40% - Accent3 3 3 2 2 4 4" xfId="21093"/>
    <cellStyle name="40% - Accent3 3 3 2 2 5" xfId="21094"/>
    <cellStyle name="40% - Accent3 3 3 2 2 5 2" xfId="21095"/>
    <cellStyle name="40% - Accent3 3 3 2 2 5 2 2" xfId="21096"/>
    <cellStyle name="40% - Accent3 3 3 2 2 5 3" xfId="21097"/>
    <cellStyle name="40% - Accent3 3 3 2 2 6" xfId="21098"/>
    <cellStyle name="40% - Accent3 3 3 2 2 6 2" xfId="21099"/>
    <cellStyle name="40% - Accent3 3 3 2 2 7" xfId="21100"/>
    <cellStyle name="40% - Accent3 3 3 2 2 7 2" xfId="21101"/>
    <cellStyle name="40% - Accent3 3 3 2 2 8" xfId="21102"/>
    <cellStyle name="40% - Accent3 3 3 2 3" xfId="21103"/>
    <cellStyle name="40% - Accent3 3 3 2 3 2" xfId="21104"/>
    <cellStyle name="40% - Accent3 3 3 2 3 2 2" xfId="21105"/>
    <cellStyle name="40% - Accent3 3 3 2 3 2 2 2" xfId="21106"/>
    <cellStyle name="40% - Accent3 3 3 2 3 2 2 2 2" xfId="21107"/>
    <cellStyle name="40% - Accent3 3 3 2 3 2 2 2 2 2" xfId="21108"/>
    <cellStyle name="40% - Accent3 3 3 2 3 2 2 2 3" xfId="21109"/>
    <cellStyle name="40% - Accent3 3 3 2 3 2 2 3" xfId="21110"/>
    <cellStyle name="40% - Accent3 3 3 2 3 2 2 3 2" xfId="21111"/>
    <cellStyle name="40% - Accent3 3 3 2 3 2 2 4" xfId="21112"/>
    <cellStyle name="40% - Accent3 3 3 2 3 2 3" xfId="21113"/>
    <cellStyle name="40% - Accent3 3 3 2 3 2 3 2" xfId="21114"/>
    <cellStyle name="40% - Accent3 3 3 2 3 2 3 2 2" xfId="21115"/>
    <cellStyle name="40% - Accent3 3 3 2 3 2 3 3" xfId="21116"/>
    <cellStyle name="40% - Accent3 3 3 2 3 2 4" xfId="21117"/>
    <cellStyle name="40% - Accent3 3 3 2 3 2 4 2" xfId="21118"/>
    <cellStyle name="40% - Accent3 3 3 2 3 2 5" xfId="21119"/>
    <cellStyle name="40% - Accent3 3 3 2 3 2 5 2" xfId="21120"/>
    <cellStyle name="40% - Accent3 3 3 2 3 2 6" xfId="21121"/>
    <cellStyle name="40% - Accent3 3 3 2 3 3" xfId="21122"/>
    <cellStyle name="40% - Accent3 3 3 2 3 3 2" xfId="21123"/>
    <cellStyle name="40% - Accent3 3 3 2 3 3 2 2" xfId="21124"/>
    <cellStyle name="40% - Accent3 3 3 2 3 3 2 2 2" xfId="21125"/>
    <cellStyle name="40% - Accent3 3 3 2 3 3 2 2 2 2" xfId="21126"/>
    <cellStyle name="40% - Accent3 3 3 2 3 3 2 2 3" xfId="21127"/>
    <cellStyle name="40% - Accent3 3 3 2 3 3 2 3" xfId="21128"/>
    <cellStyle name="40% - Accent3 3 3 2 3 3 2 3 2" xfId="21129"/>
    <cellStyle name="40% - Accent3 3 3 2 3 3 2 4" xfId="21130"/>
    <cellStyle name="40% - Accent3 3 3 2 3 3 3" xfId="21131"/>
    <cellStyle name="40% - Accent3 3 3 2 3 3 3 2" xfId="21132"/>
    <cellStyle name="40% - Accent3 3 3 2 3 3 3 2 2" xfId="21133"/>
    <cellStyle name="40% - Accent3 3 3 2 3 3 3 3" xfId="21134"/>
    <cellStyle name="40% - Accent3 3 3 2 3 3 4" xfId="21135"/>
    <cellStyle name="40% - Accent3 3 3 2 3 3 4 2" xfId="21136"/>
    <cellStyle name="40% - Accent3 3 3 2 3 3 5" xfId="21137"/>
    <cellStyle name="40% - Accent3 3 3 2 3 3 5 2" xfId="21138"/>
    <cellStyle name="40% - Accent3 3 3 2 3 3 6" xfId="21139"/>
    <cellStyle name="40% - Accent3 3 3 2 3 4" xfId="21140"/>
    <cellStyle name="40% - Accent3 3 3 2 3 4 2" xfId="21141"/>
    <cellStyle name="40% - Accent3 3 3 2 3 4 2 2" xfId="21142"/>
    <cellStyle name="40% - Accent3 3 3 2 3 4 2 2 2" xfId="21143"/>
    <cellStyle name="40% - Accent3 3 3 2 3 4 2 3" xfId="21144"/>
    <cellStyle name="40% - Accent3 3 3 2 3 4 3" xfId="21145"/>
    <cellStyle name="40% - Accent3 3 3 2 3 4 3 2" xfId="21146"/>
    <cellStyle name="40% - Accent3 3 3 2 3 4 4" xfId="21147"/>
    <cellStyle name="40% - Accent3 3 3 2 3 5" xfId="21148"/>
    <cellStyle name="40% - Accent3 3 3 2 3 5 2" xfId="21149"/>
    <cellStyle name="40% - Accent3 3 3 2 3 5 2 2" xfId="21150"/>
    <cellStyle name="40% - Accent3 3 3 2 3 5 3" xfId="21151"/>
    <cellStyle name="40% - Accent3 3 3 2 3 6" xfId="21152"/>
    <cellStyle name="40% - Accent3 3 3 2 3 6 2" xfId="21153"/>
    <cellStyle name="40% - Accent3 3 3 2 3 7" xfId="21154"/>
    <cellStyle name="40% - Accent3 3 3 2 3 7 2" xfId="21155"/>
    <cellStyle name="40% - Accent3 3 3 2 3 8" xfId="21156"/>
    <cellStyle name="40% - Accent3 3 3 2 4" xfId="21157"/>
    <cellStyle name="40% - Accent3 3 3 2 4 2" xfId="21158"/>
    <cellStyle name="40% - Accent3 3 3 2 4 2 2" xfId="21159"/>
    <cellStyle name="40% - Accent3 3 3 2 4 2 2 2" xfId="21160"/>
    <cellStyle name="40% - Accent3 3 3 2 4 2 2 2 2" xfId="21161"/>
    <cellStyle name="40% - Accent3 3 3 2 4 2 2 3" xfId="21162"/>
    <cellStyle name="40% - Accent3 3 3 2 4 2 3" xfId="21163"/>
    <cellStyle name="40% - Accent3 3 3 2 4 2 3 2" xfId="21164"/>
    <cellStyle name="40% - Accent3 3 3 2 4 2 4" xfId="21165"/>
    <cellStyle name="40% - Accent3 3 3 2 4 3" xfId="21166"/>
    <cellStyle name="40% - Accent3 3 3 2 4 3 2" xfId="21167"/>
    <cellStyle name="40% - Accent3 3 3 2 4 3 2 2" xfId="21168"/>
    <cellStyle name="40% - Accent3 3 3 2 4 3 3" xfId="21169"/>
    <cellStyle name="40% - Accent3 3 3 2 4 4" xfId="21170"/>
    <cellStyle name="40% - Accent3 3 3 2 4 4 2" xfId="21171"/>
    <cellStyle name="40% - Accent3 3 3 2 4 5" xfId="21172"/>
    <cellStyle name="40% - Accent3 3 3 2 4 5 2" xfId="21173"/>
    <cellStyle name="40% - Accent3 3 3 2 4 6" xfId="21174"/>
    <cellStyle name="40% - Accent3 3 3 2 5" xfId="21175"/>
    <cellStyle name="40% - Accent3 3 3 2 5 2" xfId="21176"/>
    <cellStyle name="40% - Accent3 3 3 2 5 2 2" xfId="21177"/>
    <cellStyle name="40% - Accent3 3 3 2 5 2 2 2" xfId="21178"/>
    <cellStyle name="40% - Accent3 3 3 2 5 2 2 2 2" xfId="21179"/>
    <cellStyle name="40% - Accent3 3 3 2 5 2 2 3" xfId="21180"/>
    <cellStyle name="40% - Accent3 3 3 2 5 2 3" xfId="21181"/>
    <cellStyle name="40% - Accent3 3 3 2 5 2 3 2" xfId="21182"/>
    <cellStyle name="40% - Accent3 3 3 2 5 2 4" xfId="21183"/>
    <cellStyle name="40% - Accent3 3 3 2 5 3" xfId="21184"/>
    <cellStyle name="40% - Accent3 3 3 2 5 3 2" xfId="21185"/>
    <cellStyle name="40% - Accent3 3 3 2 5 3 2 2" xfId="21186"/>
    <cellStyle name="40% - Accent3 3 3 2 5 3 3" xfId="21187"/>
    <cellStyle name="40% - Accent3 3 3 2 5 4" xfId="21188"/>
    <cellStyle name="40% - Accent3 3 3 2 5 4 2" xfId="21189"/>
    <cellStyle name="40% - Accent3 3 3 2 5 5" xfId="21190"/>
    <cellStyle name="40% - Accent3 3 3 2 5 5 2" xfId="21191"/>
    <cellStyle name="40% - Accent3 3 3 2 5 6" xfId="21192"/>
    <cellStyle name="40% - Accent3 3 3 2 6" xfId="21193"/>
    <cellStyle name="40% - Accent3 3 3 2 6 2" xfId="21194"/>
    <cellStyle name="40% - Accent3 3 3 2 6 2 2" xfId="21195"/>
    <cellStyle name="40% - Accent3 3 3 2 6 2 2 2" xfId="21196"/>
    <cellStyle name="40% - Accent3 3 3 2 6 2 2 2 2" xfId="21197"/>
    <cellStyle name="40% - Accent3 3 3 2 6 2 2 3" xfId="21198"/>
    <cellStyle name="40% - Accent3 3 3 2 6 2 3" xfId="21199"/>
    <cellStyle name="40% - Accent3 3 3 2 6 2 3 2" xfId="21200"/>
    <cellStyle name="40% - Accent3 3 3 2 6 2 4" xfId="21201"/>
    <cellStyle name="40% - Accent3 3 3 2 6 3" xfId="21202"/>
    <cellStyle name="40% - Accent3 3 3 2 6 3 2" xfId="21203"/>
    <cellStyle name="40% - Accent3 3 3 2 6 3 2 2" xfId="21204"/>
    <cellStyle name="40% - Accent3 3 3 2 6 3 3" xfId="21205"/>
    <cellStyle name="40% - Accent3 3 3 2 6 4" xfId="21206"/>
    <cellStyle name="40% - Accent3 3 3 2 6 4 2" xfId="21207"/>
    <cellStyle name="40% - Accent3 3 3 2 6 5" xfId="21208"/>
    <cellStyle name="40% - Accent3 3 3 2 6 5 2" xfId="21209"/>
    <cellStyle name="40% - Accent3 3 3 2 6 6" xfId="21210"/>
    <cellStyle name="40% - Accent3 3 3 2 7" xfId="21211"/>
    <cellStyle name="40% - Accent3 3 3 2 7 2" xfId="21212"/>
    <cellStyle name="40% - Accent3 3 3 2 7 2 2" xfId="21213"/>
    <cellStyle name="40% - Accent3 3 3 2 7 2 2 2" xfId="21214"/>
    <cellStyle name="40% - Accent3 3 3 2 7 2 3" xfId="21215"/>
    <cellStyle name="40% - Accent3 3 3 2 7 3" xfId="21216"/>
    <cellStyle name="40% - Accent3 3 3 2 7 3 2" xfId="21217"/>
    <cellStyle name="40% - Accent3 3 3 2 7 4" xfId="21218"/>
    <cellStyle name="40% - Accent3 3 3 2 8" xfId="21219"/>
    <cellStyle name="40% - Accent3 3 3 2 8 2" xfId="21220"/>
    <cellStyle name="40% - Accent3 3 3 2 8 2 2" xfId="21221"/>
    <cellStyle name="40% - Accent3 3 3 2 8 3" xfId="21222"/>
    <cellStyle name="40% - Accent3 3 3 2 9" xfId="21223"/>
    <cellStyle name="40% - Accent3 3 3 2 9 2" xfId="21224"/>
    <cellStyle name="40% - Accent3 3 3 3" xfId="21225"/>
    <cellStyle name="40% - Accent3 3 3 3 10" xfId="21226"/>
    <cellStyle name="40% - Accent3 3 3 3 10 2" xfId="21227"/>
    <cellStyle name="40% - Accent3 3 3 3 11" xfId="21228"/>
    <cellStyle name="40% - Accent3 3 3 3 2" xfId="21229"/>
    <cellStyle name="40% - Accent3 3 3 3 2 2" xfId="21230"/>
    <cellStyle name="40% - Accent3 3 3 3 2 2 2" xfId="21231"/>
    <cellStyle name="40% - Accent3 3 3 3 2 2 2 2" xfId="21232"/>
    <cellStyle name="40% - Accent3 3 3 3 2 2 2 2 2" xfId="21233"/>
    <cellStyle name="40% - Accent3 3 3 3 2 2 2 2 2 2" xfId="21234"/>
    <cellStyle name="40% - Accent3 3 3 3 2 2 2 2 3" xfId="21235"/>
    <cellStyle name="40% - Accent3 3 3 3 2 2 2 3" xfId="21236"/>
    <cellStyle name="40% - Accent3 3 3 3 2 2 2 3 2" xfId="21237"/>
    <cellStyle name="40% - Accent3 3 3 3 2 2 2 4" xfId="21238"/>
    <cellStyle name="40% - Accent3 3 3 3 2 2 3" xfId="21239"/>
    <cellStyle name="40% - Accent3 3 3 3 2 2 3 2" xfId="21240"/>
    <cellStyle name="40% - Accent3 3 3 3 2 2 3 2 2" xfId="21241"/>
    <cellStyle name="40% - Accent3 3 3 3 2 2 3 3" xfId="21242"/>
    <cellStyle name="40% - Accent3 3 3 3 2 2 4" xfId="21243"/>
    <cellStyle name="40% - Accent3 3 3 3 2 2 4 2" xfId="21244"/>
    <cellStyle name="40% - Accent3 3 3 3 2 2 5" xfId="21245"/>
    <cellStyle name="40% - Accent3 3 3 3 2 2 5 2" xfId="21246"/>
    <cellStyle name="40% - Accent3 3 3 3 2 2 6" xfId="21247"/>
    <cellStyle name="40% - Accent3 3 3 3 2 3" xfId="21248"/>
    <cellStyle name="40% - Accent3 3 3 3 2 3 2" xfId="21249"/>
    <cellStyle name="40% - Accent3 3 3 3 2 3 2 2" xfId="21250"/>
    <cellStyle name="40% - Accent3 3 3 3 2 3 2 2 2" xfId="21251"/>
    <cellStyle name="40% - Accent3 3 3 3 2 3 2 2 2 2" xfId="21252"/>
    <cellStyle name="40% - Accent3 3 3 3 2 3 2 2 3" xfId="21253"/>
    <cellStyle name="40% - Accent3 3 3 3 2 3 2 3" xfId="21254"/>
    <cellStyle name="40% - Accent3 3 3 3 2 3 2 3 2" xfId="21255"/>
    <cellStyle name="40% - Accent3 3 3 3 2 3 2 4" xfId="21256"/>
    <cellStyle name="40% - Accent3 3 3 3 2 3 3" xfId="21257"/>
    <cellStyle name="40% - Accent3 3 3 3 2 3 3 2" xfId="21258"/>
    <cellStyle name="40% - Accent3 3 3 3 2 3 3 2 2" xfId="21259"/>
    <cellStyle name="40% - Accent3 3 3 3 2 3 3 3" xfId="21260"/>
    <cellStyle name="40% - Accent3 3 3 3 2 3 4" xfId="21261"/>
    <cellStyle name="40% - Accent3 3 3 3 2 3 4 2" xfId="21262"/>
    <cellStyle name="40% - Accent3 3 3 3 2 3 5" xfId="21263"/>
    <cellStyle name="40% - Accent3 3 3 3 2 3 5 2" xfId="21264"/>
    <cellStyle name="40% - Accent3 3 3 3 2 3 6" xfId="21265"/>
    <cellStyle name="40% - Accent3 3 3 3 2 4" xfId="21266"/>
    <cellStyle name="40% - Accent3 3 3 3 2 4 2" xfId="21267"/>
    <cellStyle name="40% - Accent3 3 3 3 2 4 2 2" xfId="21268"/>
    <cellStyle name="40% - Accent3 3 3 3 2 4 2 2 2" xfId="21269"/>
    <cellStyle name="40% - Accent3 3 3 3 2 4 2 3" xfId="21270"/>
    <cellStyle name="40% - Accent3 3 3 3 2 4 3" xfId="21271"/>
    <cellStyle name="40% - Accent3 3 3 3 2 4 3 2" xfId="21272"/>
    <cellStyle name="40% - Accent3 3 3 3 2 4 4" xfId="21273"/>
    <cellStyle name="40% - Accent3 3 3 3 2 5" xfId="21274"/>
    <cellStyle name="40% - Accent3 3 3 3 2 5 2" xfId="21275"/>
    <cellStyle name="40% - Accent3 3 3 3 2 5 2 2" xfId="21276"/>
    <cellStyle name="40% - Accent3 3 3 3 2 5 3" xfId="21277"/>
    <cellStyle name="40% - Accent3 3 3 3 2 6" xfId="21278"/>
    <cellStyle name="40% - Accent3 3 3 3 2 6 2" xfId="21279"/>
    <cellStyle name="40% - Accent3 3 3 3 2 7" xfId="21280"/>
    <cellStyle name="40% - Accent3 3 3 3 2 7 2" xfId="21281"/>
    <cellStyle name="40% - Accent3 3 3 3 2 8" xfId="21282"/>
    <cellStyle name="40% - Accent3 3 3 3 3" xfId="21283"/>
    <cellStyle name="40% - Accent3 3 3 3 3 2" xfId="21284"/>
    <cellStyle name="40% - Accent3 3 3 3 3 2 2" xfId="21285"/>
    <cellStyle name="40% - Accent3 3 3 3 3 2 2 2" xfId="21286"/>
    <cellStyle name="40% - Accent3 3 3 3 3 2 2 2 2" xfId="21287"/>
    <cellStyle name="40% - Accent3 3 3 3 3 2 2 2 2 2" xfId="21288"/>
    <cellStyle name="40% - Accent3 3 3 3 3 2 2 2 3" xfId="21289"/>
    <cellStyle name="40% - Accent3 3 3 3 3 2 2 3" xfId="21290"/>
    <cellStyle name="40% - Accent3 3 3 3 3 2 2 3 2" xfId="21291"/>
    <cellStyle name="40% - Accent3 3 3 3 3 2 2 4" xfId="21292"/>
    <cellStyle name="40% - Accent3 3 3 3 3 2 3" xfId="21293"/>
    <cellStyle name="40% - Accent3 3 3 3 3 2 3 2" xfId="21294"/>
    <cellStyle name="40% - Accent3 3 3 3 3 2 3 2 2" xfId="21295"/>
    <cellStyle name="40% - Accent3 3 3 3 3 2 3 3" xfId="21296"/>
    <cellStyle name="40% - Accent3 3 3 3 3 2 4" xfId="21297"/>
    <cellStyle name="40% - Accent3 3 3 3 3 2 4 2" xfId="21298"/>
    <cellStyle name="40% - Accent3 3 3 3 3 2 5" xfId="21299"/>
    <cellStyle name="40% - Accent3 3 3 3 3 2 5 2" xfId="21300"/>
    <cellStyle name="40% - Accent3 3 3 3 3 2 6" xfId="21301"/>
    <cellStyle name="40% - Accent3 3 3 3 3 3" xfId="21302"/>
    <cellStyle name="40% - Accent3 3 3 3 3 3 2" xfId="21303"/>
    <cellStyle name="40% - Accent3 3 3 3 3 3 2 2" xfId="21304"/>
    <cellStyle name="40% - Accent3 3 3 3 3 3 2 2 2" xfId="21305"/>
    <cellStyle name="40% - Accent3 3 3 3 3 3 2 2 2 2" xfId="21306"/>
    <cellStyle name="40% - Accent3 3 3 3 3 3 2 2 3" xfId="21307"/>
    <cellStyle name="40% - Accent3 3 3 3 3 3 2 3" xfId="21308"/>
    <cellStyle name="40% - Accent3 3 3 3 3 3 2 3 2" xfId="21309"/>
    <cellStyle name="40% - Accent3 3 3 3 3 3 2 4" xfId="21310"/>
    <cellStyle name="40% - Accent3 3 3 3 3 3 3" xfId="21311"/>
    <cellStyle name="40% - Accent3 3 3 3 3 3 3 2" xfId="21312"/>
    <cellStyle name="40% - Accent3 3 3 3 3 3 3 2 2" xfId="21313"/>
    <cellStyle name="40% - Accent3 3 3 3 3 3 3 3" xfId="21314"/>
    <cellStyle name="40% - Accent3 3 3 3 3 3 4" xfId="21315"/>
    <cellStyle name="40% - Accent3 3 3 3 3 3 4 2" xfId="21316"/>
    <cellStyle name="40% - Accent3 3 3 3 3 3 5" xfId="21317"/>
    <cellStyle name="40% - Accent3 3 3 3 3 3 5 2" xfId="21318"/>
    <cellStyle name="40% - Accent3 3 3 3 3 3 6" xfId="21319"/>
    <cellStyle name="40% - Accent3 3 3 3 3 4" xfId="21320"/>
    <cellStyle name="40% - Accent3 3 3 3 3 4 2" xfId="21321"/>
    <cellStyle name="40% - Accent3 3 3 3 3 4 2 2" xfId="21322"/>
    <cellStyle name="40% - Accent3 3 3 3 3 4 2 2 2" xfId="21323"/>
    <cellStyle name="40% - Accent3 3 3 3 3 4 2 3" xfId="21324"/>
    <cellStyle name="40% - Accent3 3 3 3 3 4 3" xfId="21325"/>
    <cellStyle name="40% - Accent3 3 3 3 3 4 3 2" xfId="21326"/>
    <cellStyle name="40% - Accent3 3 3 3 3 4 4" xfId="21327"/>
    <cellStyle name="40% - Accent3 3 3 3 3 5" xfId="21328"/>
    <cellStyle name="40% - Accent3 3 3 3 3 5 2" xfId="21329"/>
    <cellStyle name="40% - Accent3 3 3 3 3 5 2 2" xfId="21330"/>
    <cellStyle name="40% - Accent3 3 3 3 3 5 3" xfId="21331"/>
    <cellStyle name="40% - Accent3 3 3 3 3 6" xfId="21332"/>
    <cellStyle name="40% - Accent3 3 3 3 3 6 2" xfId="21333"/>
    <cellStyle name="40% - Accent3 3 3 3 3 7" xfId="21334"/>
    <cellStyle name="40% - Accent3 3 3 3 3 7 2" xfId="21335"/>
    <cellStyle name="40% - Accent3 3 3 3 3 8" xfId="21336"/>
    <cellStyle name="40% - Accent3 3 3 3 4" xfId="21337"/>
    <cellStyle name="40% - Accent3 3 3 3 4 2" xfId="21338"/>
    <cellStyle name="40% - Accent3 3 3 3 4 2 2" xfId="21339"/>
    <cellStyle name="40% - Accent3 3 3 3 4 2 2 2" xfId="21340"/>
    <cellStyle name="40% - Accent3 3 3 3 4 2 2 2 2" xfId="21341"/>
    <cellStyle name="40% - Accent3 3 3 3 4 2 2 3" xfId="21342"/>
    <cellStyle name="40% - Accent3 3 3 3 4 2 3" xfId="21343"/>
    <cellStyle name="40% - Accent3 3 3 3 4 2 3 2" xfId="21344"/>
    <cellStyle name="40% - Accent3 3 3 3 4 2 4" xfId="21345"/>
    <cellStyle name="40% - Accent3 3 3 3 4 3" xfId="21346"/>
    <cellStyle name="40% - Accent3 3 3 3 4 3 2" xfId="21347"/>
    <cellStyle name="40% - Accent3 3 3 3 4 3 2 2" xfId="21348"/>
    <cellStyle name="40% - Accent3 3 3 3 4 3 3" xfId="21349"/>
    <cellStyle name="40% - Accent3 3 3 3 4 4" xfId="21350"/>
    <cellStyle name="40% - Accent3 3 3 3 4 4 2" xfId="21351"/>
    <cellStyle name="40% - Accent3 3 3 3 4 5" xfId="21352"/>
    <cellStyle name="40% - Accent3 3 3 3 4 5 2" xfId="21353"/>
    <cellStyle name="40% - Accent3 3 3 3 4 6" xfId="21354"/>
    <cellStyle name="40% - Accent3 3 3 3 5" xfId="21355"/>
    <cellStyle name="40% - Accent3 3 3 3 5 2" xfId="21356"/>
    <cellStyle name="40% - Accent3 3 3 3 5 2 2" xfId="21357"/>
    <cellStyle name="40% - Accent3 3 3 3 5 2 2 2" xfId="21358"/>
    <cellStyle name="40% - Accent3 3 3 3 5 2 2 2 2" xfId="21359"/>
    <cellStyle name="40% - Accent3 3 3 3 5 2 2 3" xfId="21360"/>
    <cellStyle name="40% - Accent3 3 3 3 5 2 3" xfId="21361"/>
    <cellStyle name="40% - Accent3 3 3 3 5 2 3 2" xfId="21362"/>
    <cellStyle name="40% - Accent3 3 3 3 5 2 4" xfId="21363"/>
    <cellStyle name="40% - Accent3 3 3 3 5 3" xfId="21364"/>
    <cellStyle name="40% - Accent3 3 3 3 5 3 2" xfId="21365"/>
    <cellStyle name="40% - Accent3 3 3 3 5 3 2 2" xfId="21366"/>
    <cellStyle name="40% - Accent3 3 3 3 5 3 3" xfId="21367"/>
    <cellStyle name="40% - Accent3 3 3 3 5 4" xfId="21368"/>
    <cellStyle name="40% - Accent3 3 3 3 5 4 2" xfId="21369"/>
    <cellStyle name="40% - Accent3 3 3 3 5 5" xfId="21370"/>
    <cellStyle name="40% - Accent3 3 3 3 5 5 2" xfId="21371"/>
    <cellStyle name="40% - Accent3 3 3 3 5 6" xfId="21372"/>
    <cellStyle name="40% - Accent3 3 3 3 6" xfId="21373"/>
    <cellStyle name="40% - Accent3 3 3 3 6 2" xfId="21374"/>
    <cellStyle name="40% - Accent3 3 3 3 6 2 2" xfId="21375"/>
    <cellStyle name="40% - Accent3 3 3 3 6 2 2 2" xfId="21376"/>
    <cellStyle name="40% - Accent3 3 3 3 6 2 2 2 2" xfId="21377"/>
    <cellStyle name="40% - Accent3 3 3 3 6 2 2 3" xfId="21378"/>
    <cellStyle name="40% - Accent3 3 3 3 6 2 3" xfId="21379"/>
    <cellStyle name="40% - Accent3 3 3 3 6 2 3 2" xfId="21380"/>
    <cellStyle name="40% - Accent3 3 3 3 6 2 4" xfId="21381"/>
    <cellStyle name="40% - Accent3 3 3 3 6 3" xfId="21382"/>
    <cellStyle name="40% - Accent3 3 3 3 6 3 2" xfId="21383"/>
    <cellStyle name="40% - Accent3 3 3 3 6 3 2 2" xfId="21384"/>
    <cellStyle name="40% - Accent3 3 3 3 6 3 3" xfId="21385"/>
    <cellStyle name="40% - Accent3 3 3 3 6 4" xfId="21386"/>
    <cellStyle name="40% - Accent3 3 3 3 6 4 2" xfId="21387"/>
    <cellStyle name="40% - Accent3 3 3 3 6 5" xfId="21388"/>
    <cellStyle name="40% - Accent3 3 3 3 6 5 2" xfId="21389"/>
    <cellStyle name="40% - Accent3 3 3 3 6 6" xfId="21390"/>
    <cellStyle name="40% - Accent3 3 3 3 7" xfId="21391"/>
    <cellStyle name="40% - Accent3 3 3 3 7 2" xfId="21392"/>
    <cellStyle name="40% - Accent3 3 3 3 7 2 2" xfId="21393"/>
    <cellStyle name="40% - Accent3 3 3 3 7 2 2 2" xfId="21394"/>
    <cellStyle name="40% - Accent3 3 3 3 7 2 3" xfId="21395"/>
    <cellStyle name="40% - Accent3 3 3 3 7 3" xfId="21396"/>
    <cellStyle name="40% - Accent3 3 3 3 7 3 2" xfId="21397"/>
    <cellStyle name="40% - Accent3 3 3 3 7 4" xfId="21398"/>
    <cellStyle name="40% - Accent3 3 3 3 8" xfId="21399"/>
    <cellStyle name="40% - Accent3 3 3 3 8 2" xfId="21400"/>
    <cellStyle name="40% - Accent3 3 3 3 8 2 2" xfId="21401"/>
    <cellStyle name="40% - Accent3 3 3 3 8 3" xfId="21402"/>
    <cellStyle name="40% - Accent3 3 3 3 9" xfId="21403"/>
    <cellStyle name="40% - Accent3 3 3 3 9 2" xfId="21404"/>
    <cellStyle name="40% - Accent3 3 3 4" xfId="21405"/>
    <cellStyle name="40% - Accent3 3 3 4 2" xfId="21406"/>
    <cellStyle name="40% - Accent3 3 3 4 2 2" xfId="21407"/>
    <cellStyle name="40% - Accent3 3 3 4 2 2 2" xfId="21408"/>
    <cellStyle name="40% - Accent3 3 3 4 2 2 2 2" xfId="21409"/>
    <cellStyle name="40% - Accent3 3 3 4 2 2 2 2 2" xfId="21410"/>
    <cellStyle name="40% - Accent3 3 3 4 2 2 2 3" xfId="21411"/>
    <cellStyle name="40% - Accent3 3 3 4 2 2 3" xfId="21412"/>
    <cellStyle name="40% - Accent3 3 3 4 2 2 3 2" xfId="21413"/>
    <cellStyle name="40% - Accent3 3 3 4 2 2 4" xfId="21414"/>
    <cellStyle name="40% - Accent3 3 3 4 2 3" xfId="21415"/>
    <cellStyle name="40% - Accent3 3 3 4 2 3 2" xfId="21416"/>
    <cellStyle name="40% - Accent3 3 3 4 2 3 2 2" xfId="21417"/>
    <cellStyle name="40% - Accent3 3 3 4 2 3 3" xfId="21418"/>
    <cellStyle name="40% - Accent3 3 3 4 2 4" xfId="21419"/>
    <cellStyle name="40% - Accent3 3 3 4 2 4 2" xfId="21420"/>
    <cellStyle name="40% - Accent3 3 3 4 2 5" xfId="21421"/>
    <cellStyle name="40% - Accent3 3 3 4 2 5 2" xfId="21422"/>
    <cellStyle name="40% - Accent3 3 3 4 2 6" xfId="21423"/>
    <cellStyle name="40% - Accent3 3 3 4 3" xfId="21424"/>
    <cellStyle name="40% - Accent3 3 3 4 3 2" xfId="21425"/>
    <cellStyle name="40% - Accent3 3 3 4 3 2 2" xfId="21426"/>
    <cellStyle name="40% - Accent3 3 3 4 3 2 2 2" xfId="21427"/>
    <cellStyle name="40% - Accent3 3 3 4 3 2 2 2 2" xfId="21428"/>
    <cellStyle name="40% - Accent3 3 3 4 3 2 2 3" xfId="21429"/>
    <cellStyle name="40% - Accent3 3 3 4 3 2 3" xfId="21430"/>
    <cellStyle name="40% - Accent3 3 3 4 3 2 3 2" xfId="21431"/>
    <cellStyle name="40% - Accent3 3 3 4 3 2 4" xfId="21432"/>
    <cellStyle name="40% - Accent3 3 3 4 3 3" xfId="21433"/>
    <cellStyle name="40% - Accent3 3 3 4 3 3 2" xfId="21434"/>
    <cellStyle name="40% - Accent3 3 3 4 3 3 2 2" xfId="21435"/>
    <cellStyle name="40% - Accent3 3 3 4 3 3 3" xfId="21436"/>
    <cellStyle name="40% - Accent3 3 3 4 3 4" xfId="21437"/>
    <cellStyle name="40% - Accent3 3 3 4 3 4 2" xfId="21438"/>
    <cellStyle name="40% - Accent3 3 3 4 3 5" xfId="21439"/>
    <cellStyle name="40% - Accent3 3 3 4 3 5 2" xfId="21440"/>
    <cellStyle name="40% - Accent3 3 3 4 3 6" xfId="21441"/>
    <cellStyle name="40% - Accent3 3 3 4 4" xfId="21442"/>
    <cellStyle name="40% - Accent3 3 3 4 4 2" xfId="21443"/>
    <cellStyle name="40% - Accent3 3 3 4 4 2 2" xfId="21444"/>
    <cellStyle name="40% - Accent3 3 3 4 4 2 2 2" xfId="21445"/>
    <cellStyle name="40% - Accent3 3 3 4 4 2 3" xfId="21446"/>
    <cellStyle name="40% - Accent3 3 3 4 4 3" xfId="21447"/>
    <cellStyle name="40% - Accent3 3 3 4 4 3 2" xfId="21448"/>
    <cellStyle name="40% - Accent3 3 3 4 4 4" xfId="21449"/>
    <cellStyle name="40% - Accent3 3 3 4 5" xfId="21450"/>
    <cellStyle name="40% - Accent3 3 3 4 5 2" xfId="21451"/>
    <cellStyle name="40% - Accent3 3 3 4 5 2 2" xfId="21452"/>
    <cellStyle name="40% - Accent3 3 3 4 5 3" xfId="21453"/>
    <cellStyle name="40% - Accent3 3 3 4 6" xfId="21454"/>
    <cellStyle name="40% - Accent3 3 3 4 6 2" xfId="21455"/>
    <cellStyle name="40% - Accent3 3 3 4 7" xfId="21456"/>
    <cellStyle name="40% - Accent3 3 3 4 7 2" xfId="21457"/>
    <cellStyle name="40% - Accent3 3 3 4 8" xfId="21458"/>
    <cellStyle name="40% - Accent3 3 3 5" xfId="21459"/>
    <cellStyle name="40% - Accent3 3 3 5 2" xfId="21460"/>
    <cellStyle name="40% - Accent3 3 3 5 2 2" xfId="21461"/>
    <cellStyle name="40% - Accent3 3 3 5 2 2 2" xfId="21462"/>
    <cellStyle name="40% - Accent3 3 3 5 2 2 2 2" xfId="21463"/>
    <cellStyle name="40% - Accent3 3 3 5 2 2 2 2 2" xfId="21464"/>
    <cellStyle name="40% - Accent3 3 3 5 2 2 2 3" xfId="21465"/>
    <cellStyle name="40% - Accent3 3 3 5 2 2 3" xfId="21466"/>
    <cellStyle name="40% - Accent3 3 3 5 2 2 3 2" xfId="21467"/>
    <cellStyle name="40% - Accent3 3 3 5 2 2 4" xfId="21468"/>
    <cellStyle name="40% - Accent3 3 3 5 2 3" xfId="21469"/>
    <cellStyle name="40% - Accent3 3 3 5 2 3 2" xfId="21470"/>
    <cellStyle name="40% - Accent3 3 3 5 2 3 2 2" xfId="21471"/>
    <cellStyle name="40% - Accent3 3 3 5 2 3 3" xfId="21472"/>
    <cellStyle name="40% - Accent3 3 3 5 2 4" xfId="21473"/>
    <cellStyle name="40% - Accent3 3 3 5 2 4 2" xfId="21474"/>
    <cellStyle name="40% - Accent3 3 3 5 2 5" xfId="21475"/>
    <cellStyle name="40% - Accent3 3 3 5 2 5 2" xfId="21476"/>
    <cellStyle name="40% - Accent3 3 3 5 2 6" xfId="21477"/>
    <cellStyle name="40% - Accent3 3 3 5 3" xfId="21478"/>
    <cellStyle name="40% - Accent3 3 3 5 3 2" xfId="21479"/>
    <cellStyle name="40% - Accent3 3 3 5 3 2 2" xfId="21480"/>
    <cellStyle name="40% - Accent3 3 3 5 3 2 2 2" xfId="21481"/>
    <cellStyle name="40% - Accent3 3 3 5 3 2 2 2 2" xfId="21482"/>
    <cellStyle name="40% - Accent3 3 3 5 3 2 2 3" xfId="21483"/>
    <cellStyle name="40% - Accent3 3 3 5 3 2 3" xfId="21484"/>
    <cellStyle name="40% - Accent3 3 3 5 3 2 3 2" xfId="21485"/>
    <cellStyle name="40% - Accent3 3 3 5 3 2 4" xfId="21486"/>
    <cellStyle name="40% - Accent3 3 3 5 3 3" xfId="21487"/>
    <cellStyle name="40% - Accent3 3 3 5 3 3 2" xfId="21488"/>
    <cellStyle name="40% - Accent3 3 3 5 3 3 2 2" xfId="21489"/>
    <cellStyle name="40% - Accent3 3 3 5 3 3 3" xfId="21490"/>
    <cellStyle name="40% - Accent3 3 3 5 3 4" xfId="21491"/>
    <cellStyle name="40% - Accent3 3 3 5 3 4 2" xfId="21492"/>
    <cellStyle name="40% - Accent3 3 3 5 3 5" xfId="21493"/>
    <cellStyle name="40% - Accent3 3 3 5 3 5 2" xfId="21494"/>
    <cellStyle name="40% - Accent3 3 3 5 3 6" xfId="21495"/>
    <cellStyle name="40% - Accent3 3 3 5 4" xfId="21496"/>
    <cellStyle name="40% - Accent3 3 3 5 4 2" xfId="21497"/>
    <cellStyle name="40% - Accent3 3 3 5 4 2 2" xfId="21498"/>
    <cellStyle name="40% - Accent3 3 3 5 4 2 2 2" xfId="21499"/>
    <cellStyle name="40% - Accent3 3 3 5 4 2 3" xfId="21500"/>
    <cellStyle name="40% - Accent3 3 3 5 4 3" xfId="21501"/>
    <cellStyle name="40% - Accent3 3 3 5 4 3 2" xfId="21502"/>
    <cellStyle name="40% - Accent3 3 3 5 4 4" xfId="21503"/>
    <cellStyle name="40% - Accent3 3 3 5 5" xfId="21504"/>
    <cellStyle name="40% - Accent3 3 3 5 5 2" xfId="21505"/>
    <cellStyle name="40% - Accent3 3 3 5 5 2 2" xfId="21506"/>
    <cellStyle name="40% - Accent3 3 3 5 5 3" xfId="21507"/>
    <cellStyle name="40% - Accent3 3 3 5 6" xfId="21508"/>
    <cellStyle name="40% - Accent3 3 3 5 6 2" xfId="21509"/>
    <cellStyle name="40% - Accent3 3 3 5 7" xfId="21510"/>
    <cellStyle name="40% - Accent3 3 3 5 7 2" xfId="21511"/>
    <cellStyle name="40% - Accent3 3 3 5 8" xfId="21512"/>
    <cellStyle name="40% - Accent3 3 3 6" xfId="21513"/>
    <cellStyle name="40% - Accent3 3 3 6 2" xfId="21514"/>
    <cellStyle name="40% - Accent3 3 3 6 2 2" xfId="21515"/>
    <cellStyle name="40% - Accent3 3 3 6 2 2 2" xfId="21516"/>
    <cellStyle name="40% - Accent3 3 3 6 2 2 2 2" xfId="21517"/>
    <cellStyle name="40% - Accent3 3 3 6 2 2 3" xfId="21518"/>
    <cellStyle name="40% - Accent3 3 3 6 2 3" xfId="21519"/>
    <cellStyle name="40% - Accent3 3 3 6 2 3 2" xfId="21520"/>
    <cellStyle name="40% - Accent3 3 3 6 2 4" xfId="21521"/>
    <cellStyle name="40% - Accent3 3 3 6 3" xfId="21522"/>
    <cellStyle name="40% - Accent3 3 3 6 3 2" xfId="21523"/>
    <cellStyle name="40% - Accent3 3 3 6 3 2 2" xfId="21524"/>
    <cellStyle name="40% - Accent3 3 3 6 3 3" xfId="21525"/>
    <cellStyle name="40% - Accent3 3 3 6 4" xfId="21526"/>
    <cellStyle name="40% - Accent3 3 3 6 4 2" xfId="21527"/>
    <cellStyle name="40% - Accent3 3 3 6 5" xfId="21528"/>
    <cellStyle name="40% - Accent3 3 3 6 5 2" xfId="21529"/>
    <cellStyle name="40% - Accent3 3 3 6 6" xfId="21530"/>
    <cellStyle name="40% - Accent3 3 3 7" xfId="21531"/>
    <cellStyle name="40% - Accent3 3 3 7 2" xfId="21532"/>
    <cellStyle name="40% - Accent3 3 3 7 2 2" xfId="21533"/>
    <cellStyle name="40% - Accent3 3 3 7 2 2 2" xfId="21534"/>
    <cellStyle name="40% - Accent3 3 3 7 2 2 2 2" xfId="21535"/>
    <cellStyle name="40% - Accent3 3 3 7 2 2 3" xfId="21536"/>
    <cellStyle name="40% - Accent3 3 3 7 2 3" xfId="21537"/>
    <cellStyle name="40% - Accent3 3 3 7 2 3 2" xfId="21538"/>
    <cellStyle name="40% - Accent3 3 3 7 2 4" xfId="21539"/>
    <cellStyle name="40% - Accent3 3 3 7 3" xfId="21540"/>
    <cellStyle name="40% - Accent3 3 3 7 3 2" xfId="21541"/>
    <cellStyle name="40% - Accent3 3 3 7 3 2 2" xfId="21542"/>
    <cellStyle name="40% - Accent3 3 3 7 3 3" xfId="21543"/>
    <cellStyle name="40% - Accent3 3 3 7 4" xfId="21544"/>
    <cellStyle name="40% - Accent3 3 3 7 4 2" xfId="21545"/>
    <cellStyle name="40% - Accent3 3 3 7 5" xfId="21546"/>
    <cellStyle name="40% - Accent3 3 3 7 5 2" xfId="21547"/>
    <cellStyle name="40% - Accent3 3 3 7 6" xfId="21548"/>
    <cellStyle name="40% - Accent3 3 3 8" xfId="21549"/>
    <cellStyle name="40% - Accent3 3 3 8 2" xfId="21550"/>
    <cellStyle name="40% - Accent3 3 3 8 2 2" xfId="21551"/>
    <cellStyle name="40% - Accent3 3 3 8 2 2 2" xfId="21552"/>
    <cellStyle name="40% - Accent3 3 3 8 2 2 2 2" xfId="21553"/>
    <cellStyle name="40% - Accent3 3 3 8 2 2 3" xfId="21554"/>
    <cellStyle name="40% - Accent3 3 3 8 2 3" xfId="21555"/>
    <cellStyle name="40% - Accent3 3 3 8 2 3 2" xfId="21556"/>
    <cellStyle name="40% - Accent3 3 3 8 2 4" xfId="21557"/>
    <cellStyle name="40% - Accent3 3 3 8 3" xfId="21558"/>
    <cellStyle name="40% - Accent3 3 3 8 3 2" xfId="21559"/>
    <cellStyle name="40% - Accent3 3 3 8 3 2 2" xfId="21560"/>
    <cellStyle name="40% - Accent3 3 3 8 3 3" xfId="21561"/>
    <cellStyle name="40% - Accent3 3 3 8 4" xfId="21562"/>
    <cellStyle name="40% - Accent3 3 3 8 4 2" xfId="21563"/>
    <cellStyle name="40% - Accent3 3 3 8 5" xfId="21564"/>
    <cellStyle name="40% - Accent3 3 3 8 5 2" xfId="21565"/>
    <cellStyle name="40% - Accent3 3 3 8 6" xfId="21566"/>
    <cellStyle name="40% - Accent3 3 3 9" xfId="21567"/>
    <cellStyle name="40% - Accent3 3 3 9 2" xfId="21568"/>
    <cellStyle name="40% - Accent3 3 3 9 2 2" xfId="21569"/>
    <cellStyle name="40% - Accent3 3 3 9 2 2 2" xfId="21570"/>
    <cellStyle name="40% - Accent3 3 3 9 2 2 2 2" xfId="21571"/>
    <cellStyle name="40% - Accent3 3 3 9 2 2 3" xfId="21572"/>
    <cellStyle name="40% - Accent3 3 3 9 2 3" xfId="21573"/>
    <cellStyle name="40% - Accent3 3 3 9 2 3 2" xfId="21574"/>
    <cellStyle name="40% - Accent3 3 3 9 2 4" xfId="21575"/>
    <cellStyle name="40% - Accent3 3 3 9 3" xfId="21576"/>
    <cellStyle name="40% - Accent3 3 3 9 3 2" xfId="21577"/>
    <cellStyle name="40% - Accent3 3 3 9 3 2 2" xfId="21578"/>
    <cellStyle name="40% - Accent3 3 3 9 3 3" xfId="21579"/>
    <cellStyle name="40% - Accent3 3 3 9 4" xfId="21580"/>
    <cellStyle name="40% - Accent3 3 3 9 4 2" xfId="21581"/>
    <cellStyle name="40% - Accent3 3 3 9 5" xfId="21582"/>
    <cellStyle name="40% - Accent3 3 3 9 5 2" xfId="21583"/>
    <cellStyle name="40% - Accent3 3 3 9 6" xfId="21584"/>
    <cellStyle name="40% - Accent3 3 4" xfId="21585"/>
    <cellStyle name="40% - Accent3 3 4 10" xfId="21586"/>
    <cellStyle name="40% - Accent3 3 4 10 2" xfId="21587"/>
    <cellStyle name="40% - Accent3 3 4 11" xfId="21588"/>
    <cellStyle name="40% - Accent3 3 4 2" xfId="21589"/>
    <cellStyle name="40% - Accent3 3 4 2 2" xfId="21590"/>
    <cellStyle name="40% - Accent3 3 4 2 2 2" xfId="21591"/>
    <cellStyle name="40% - Accent3 3 4 2 2 2 2" xfId="21592"/>
    <cellStyle name="40% - Accent3 3 4 2 2 2 2 2" xfId="21593"/>
    <cellStyle name="40% - Accent3 3 4 2 2 2 2 2 2" xfId="21594"/>
    <cellStyle name="40% - Accent3 3 4 2 2 2 2 3" xfId="21595"/>
    <cellStyle name="40% - Accent3 3 4 2 2 2 3" xfId="21596"/>
    <cellStyle name="40% - Accent3 3 4 2 2 2 3 2" xfId="21597"/>
    <cellStyle name="40% - Accent3 3 4 2 2 2 4" xfId="21598"/>
    <cellStyle name="40% - Accent3 3 4 2 2 3" xfId="21599"/>
    <cellStyle name="40% - Accent3 3 4 2 2 3 2" xfId="21600"/>
    <cellStyle name="40% - Accent3 3 4 2 2 3 2 2" xfId="21601"/>
    <cellStyle name="40% - Accent3 3 4 2 2 3 3" xfId="21602"/>
    <cellStyle name="40% - Accent3 3 4 2 2 4" xfId="21603"/>
    <cellStyle name="40% - Accent3 3 4 2 2 4 2" xfId="21604"/>
    <cellStyle name="40% - Accent3 3 4 2 2 5" xfId="21605"/>
    <cellStyle name="40% - Accent3 3 4 2 2 5 2" xfId="21606"/>
    <cellStyle name="40% - Accent3 3 4 2 2 6" xfId="21607"/>
    <cellStyle name="40% - Accent3 3 4 2 3" xfId="21608"/>
    <cellStyle name="40% - Accent3 3 4 2 3 2" xfId="21609"/>
    <cellStyle name="40% - Accent3 3 4 2 3 2 2" xfId="21610"/>
    <cellStyle name="40% - Accent3 3 4 2 3 2 2 2" xfId="21611"/>
    <cellStyle name="40% - Accent3 3 4 2 3 2 2 2 2" xfId="21612"/>
    <cellStyle name="40% - Accent3 3 4 2 3 2 2 3" xfId="21613"/>
    <cellStyle name="40% - Accent3 3 4 2 3 2 3" xfId="21614"/>
    <cellStyle name="40% - Accent3 3 4 2 3 2 3 2" xfId="21615"/>
    <cellStyle name="40% - Accent3 3 4 2 3 2 4" xfId="21616"/>
    <cellStyle name="40% - Accent3 3 4 2 3 3" xfId="21617"/>
    <cellStyle name="40% - Accent3 3 4 2 3 3 2" xfId="21618"/>
    <cellStyle name="40% - Accent3 3 4 2 3 3 2 2" xfId="21619"/>
    <cellStyle name="40% - Accent3 3 4 2 3 3 3" xfId="21620"/>
    <cellStyle name="40% - Accent3 3 4 2 3 4" xfId="21621"/>
    <cellStyle name="40% - Accent3 3 4 2 3 4 2" xfId="21622"/>
    <cellStyle name="40% - Accent3 3 4 2 3 5" xfId="21623"/>
    <cellStyle name="40% - Accent3 3 4 2 3 5 2" xfId="21624"/>
    <cellStyle name="40% - Accent3 3 4 2 3 6" xfId="21625"/>
    <cellStyle name="40% - Accent3 3 4 2 4" xfId="21626"/>
    <cellStyle name="40% - Accent3 3 4 2 4 2" xfId="21627"/>
    <cellStyle name="40% - Accent3 3 4 2 4 2 2" xfId="21628"/>
    <cellStyle name="40% - Accent3 3 4 2 4 2 2 2" xfId="21629"/>
    <cellStyle name="40% - Accent3 3 4 2 4 2 3" xfId="21630"/>
    <cellStyle name="40% - Accent3 3 4 2 4 3" xfId="21631"/>
    <cellStyle name="40% - Accent3 3 4 2 4 3 2" xfId="21632"/>
    <cellStyle name="40% - Accent3 3 4 2 4 4" xfId="21633"/>
    <cellStyle name="40% - Accent3 3 4 2 5" xfId="21634"/>
    <cellStyle name="40% - Accent3 3 4 2 5 2" xfId="21635"/>
    <cellStyle name="40% - Accent3 3 4 2 5 2 2" xfId="21636"/>
    <cellStyle name="40% - Accent3 3 4 2 5 3" xfId="21637"/>
    <cellStyle name="40% - Accent3 3 4 2 6" xfId="21638"/>
    <cellStyle name="40% - Accent3 3 4 2 6 2" xfId="21639"/>
    <cellStyle name="40% - Accent3 3 4 2 7" xfId="21640"/>
    <cellStyle name="40% - Accent3 3 4 2 7 2" xfId="21641"/>
    <cellStyle name="40% - Accent3 3 4 2 8" xfId="21642"/>
    <cellStyle name="40% - Accent3 3 4 3" xfId="21643"/>
    <cellStyle name="40% - Accent3 3 4 3 2" xfId="21644"/>
    <cellStyle name="40% - Accent3 3 4 3 2 2" xfId="21645"/>
    <cellStyle name="40% - Accent3 3 4 3 2 2 2" xfId="21646"/>
    <cellStyle name="40% - Accent3 3 4 3 2 2 2 2" xfId="21647"/>
    <cellStyle name="40% - Accent3 3 4 3 2 2 2 2 2" xfId="21648"/>
    <cellStyle name="40% - Accent3 3 4 3 2 2 2 3" xfId="21649"/>
    <cellStyle name="40% - Accent3 3 4 3 2 2 3" xfId="21650"/>
    <cellStyle name="40% - Accent3 3 4 3 2 2 3 2" xfId="21651"/>
    <cellStyle name="40% - Accent3 3 4 3 2 2 4" xfId="21652"/>
    <cellStyle name="40% - Accent3 3 4 3 2 3" xfId="21653"/>
    <cellStyle name="40% - Accent3 3 4 3 2 3 2" xfId="21654"/>
    <cellStyle name="40% - Accent3 3 4 3 2 3 2 2" xfId="21655"/>
    <cellStyle name="40% - Accent3 3 4 3 2 3 3" xfId="21656"/>
    <cellStyle name="40% - Accent3 3 4 3 2 4" xfId="21657"/>
    <cellStyle name="40% - Accent3 3 4 3 2 4 2" xfId="21658"/>
    <cellStyle name="40% - Accent3 3 4 3 2 5" xfId="21659"/>
    <cellStyle name="40% - Accent3 3 4 3 2 5 2" xfId="21660"/>
    <cellStyle name="40% - Accent3 3 4 3 2 6" xfId="21661"/>
    <cellStyle name="40% - Accent3 3 4 3 3" xfId="21662"/>
    <cellStyle name="40% - Accent3 3 4 3 3 2" xfId="21663"/>
    <cellStyle name="40% - Accent3 3 4 3 3 2 2" xfId="21664"/>
    <cellStyle name="40% - Accent3 3 4 3 3 2 2 2" xfId="21665"/>
    <cellStyle name="40% - Accent3 3 4 3 3 2 2 2 2" xfId="21666"/>
    <cellStyle name="40% - Accent3 3 4 3 3 2 2 3" xfId="21667"/>
    <cellStyle name="40% - Accent3 3 4 3 3 2 3" xfId="21668"/>
    <cellStyle name="40% - Accent3 3 4 3 3 2 3 2" xfId="21669"/>
    <cellStyle name="40% - Accent3 3 4 3 3 2 4" xfId="21670"/>
    <cellStyle name="40% - Accent3 3 4 3 3 3" xfId="21671"/>
    <cellStyle name="40% - Accent3 3 4 3 3 3 2" xfId="21672"/>
    <cellStyle name="40% - Accent3 3 4 3 3 3 2 2" xfId="21673"/>
    <cellStyle name="40% - Accent3 3 4 3 3 3 3" xfId="21674"/>
    <cellStyle name="40% - Accent3 3 4 3 3 4" xfId="21675"/>
    <cellStyle name="40% - Accent3 3 4 3 3 4 2" xfId="21676"/>
    <cellStyle name="40% - Accent3 3 4 3 3 5" xfId="21677"/>
    <cellStyle name="40% - Accent3 3 4 3 3 5 2" xfId="21678"/>
    <cellStyle name="40% - Accent3 3 4 3 3 6" xfId="21679"/>
    <cellStyle name="40% - Accent3 3 4 3 4" xfId="21680"/>
    <cellStyle name="40% - Accent3 3 4 3 4 2" xfId="21681"/>
    <cellStyle name="40% - Accent3 3 4 3 4 2 2" xfId="21682"/>
    <cellStyle name="40% - Accent3 3 4 3 4 2 2 2" xfId="21683"/>
    <cellStyle name="40% - Accent3 3 4 3 4 2 3" xfId="21684"/>
    <cellStyle name="40% - Accent3 3 4 3 4 3" xfId="21685"/>
    <cellStyle name="40% - Accent3 3 4 3 4 3 2" xfId="21686"/>
    <cellStyle name="40% - Accent3 3 4 3 4 4" xfId="21687"/>
    <cellStyle name="40% - Accent3 3 4 3 5" xfId="21688"/>
    <cellStyle name="40% - Accent3 3 4 3 5 2" xfId="21689"/>
    <cellStyle name="40% - Accent3 3 4 3 5 2 2" xfId="21690"/>
    <cellStyle name="40% - Accent3 3 4 3 5 3" xfId="21691"/>
    <cellStyle name="40% - Accent3 3 4 3 6" xfId="21692"/>
    <cellStyle name="40% - Accent3 3 4 3 6 2" xfId="21693"/>
    <cellStyle name="40% - Accent3 3 4 3 7" xfId="21694"/>
    <cellStyle name="40% - Accent3 3 4 3 7 2" xfId="21695"/>
    <cellStyle name="40% - Accent3 3 4 3 8" xfId="21696"/>
    <cellStyle name="40% - Accent3 3 4 4" xfId="21697"/>
    <cellStyle name="40% - Accent3 3 4 4 2" xfId="21698"/>
    <cellStyle name="40% - Accent3 3 4 4 2 2" xfId="21699"/>
    <cellStyle name="40% - Accent3 3 4 4 2 2 2" xfId="21700"/>
    <cellStyle name="40% - Accent3 3 4 4 2 2 2 2" xfId="21701"/>
    <cellStyle name="40% - Accent3 3 4 4 2 2 3" xfId="21702"/>
    <cellStyle name="40% - Accent3 3 4 4 2 3" xfId="21703"/>
    <cellStyle name="40% - Accent3 3 4 4 2 3 2" xfId="21704"/>
    <cellStyle name="40% - Accent3 3 4 4 2 4" xfId="21705"/>
    <cellStyle name="40% - Accent3 3 4 4 3" xfId="21706"/>
    <cellStyle name="40% - Accent3 3 4 4 3 2" xfId="21707"/>
    <cellStyle name="40% - Accent3 3 4 4 3 2 2" xfId="21708"/>
    <cellStyle name="40% - Accent3 3 4 4 3 3" xfId="21709"/>
    <cellStyle name="40% - Accent3 3 4 4 4" xfId="21710"/>
    <cellStyle name="40% - Accent3 3 4 4 4 2" xfId="21711"/>
    <cellStyle name="40% - Accent3 3 4 4 5" xfId="21712"/>
    <cellStyle name="40% - Accent3 3 4 4 5 2" xfId="21713"/>
    <cellStyle name="40% - Accent3 3 4 4 6" xfId="21714"/>
    <cellStyle name="40% - Accent3 3 4 5" xfId="21715"/>
    <cellStyle name="40% - Accent3 3 4 5 2" xfId="21716"/>
    <cellStyle name="40% - Accent3 3 4 5 2 2" xfId="21717"/>
    <cellStyle name="40% - Accent3 3 4 5 2 2 2" xfId="21718"/>
    <cellStyle name="40% - Accent3 3 4 5 2 2 2 2" xfId="21719"/>
    <cellStyle name="40% - Accent3 3 4 5 2 2 3" xfId="21720"/>
    <cellStyle name="40% - Accent3 3 4 5 2 3" xfId="21721"/>
    <cellStyle name="40% - Accent3 3 4 5 2 3 2" xfId="21722"/>
    <cellStyle name="40% - Accent3 3 4 5 2 4" xfId="21723"/>
    <cellStyle name="40% - Accent3 3 4 5 3" xfId="21724"/>
    <cellStyle name="40% - Accent3 3 4 5 3 2" xfId="21725"/>
    <cellStyle name="40% - Accent3 3 4 5 3 2 2" xfId="21726"/>
    <cellStyle name="40% - Accent3 3 4 5 3 3" xfId="21727"/>
    <cellStyle name="40% - Accent3 3 4 5 4" xfId="21728"/>
    <cellStyle name="40% - Accent3 3 4 5 4 2" xfId="21729"/>
    <cellStyle name="40% - Accent3 3 4 5 5" xfId="21730"/>
    <cellStyle name="40% - Accent3 3 4 5 5 2" xfId="21731"/>
    <cellStyle name="40% - Accent3 3 4 5 6" xfId="21732"/>
    <cellStyle name="40% - Accent3 3 4 6" xfId="21733"/>
    <cellStyle name="40% - Accent3 3 4 6 2" xfId="21734"/>
    <cellStyle name="40% - Accent3 3 4 6 2 2" xfId="21735"/>
    <cellStyle name="40% - Accent3 3 4 6 2 2 2" xfId="21736"/>
    <cellStyle name="40% - Accent3 3 4 6 2 2 2 2" xfId="21737"/>
    <cellStyle name="40% - Accent3 3 4 6 2 2 3" xfId="21738"/>
    <cellStyle name="40% - Accent3 3 4 6 2 3" xfId="21739"/>
    <cellStyle name="40% - Accent3 3 4 6 2 3 2" xfId="21740"/>
    <cellStyle name="40% - Accent3 3 4 6 2 4" xfId="21741"/>
    <cellStyle name="40% - Accent3 3 4 6 3" xfId="21742"/>
    <cellStyle name="40% - Accent3 3 4 6 3 2" xfId="21743"/>
    <cellStyle name="40% - Accent3 3 4 6 3 2 2" xfId="21744"/>
    <cellStyle name="40% - Accent3 3 4 6 3 3" xfId="21745"/>
    <cellStyle name="40% - Accent3 3 4 6 4" xfId="21746"/>
    <cellStyle name="40% - Accent3 3 4 6 4 2" xfId="21747"/>
    <cellStyle name="40% - Accent3 3 4 6 5" xfId="21748"/>
    <cellStyle name="40% - Accent3 3 4 6 5 2" xfId="21749"/>
    <cellStyle name="40% - Accent3 3 4 6 6" xfId="21750"/>
    <cellStyle name="40% - Accent3 3 4 7" xfId="21751"/>
    <cellStyle name="40% - Accent3 3 4 7 2" xfId="21752"/>
    <cellStyle name="40% - Accent3 3 4 7 2 2" xfId="21753"/>
    <cellStyle name="40% - Accent3 3 4 7 2 2 2" xfId="21754"/>
    <cellStyle name="40% - Accent3 3 4 7 2 3" xfId="21755"/>
    <cellStyle name="40% - Accent3 3 4 7 3" xfId="21756"/>
    <cellStyle name="40% - Accent3 3 4 7 3 2" xfId="21757"/>
    <cellStyle name="40% - Accent3 3 4 7 4" xfId="21758"/>
    <cellStyle name="40% - Accent3 3 4 8" xfId="21759"/>
    <cellStyle name="40% - Accent3 3 4 8 2" xfId="21760"/>
    <cellStyle name="40% - Accent3 3 4 8 2 2" xfId="21761"/>
    <cellStyle name="40% - Accent3 3 4 8 3" xfId="21762"/>
    <cellStyle name="40% - Accent3 3 4 9" xfId="21763"/>
    <cellStyle name="40% - Accent3 3 4 9 2" xfId="21764"/>
    <cellStyle name="40% - Accent3 3 5" xfId="21765"/>
    <cellStyle name="40% - Accent3 3 5 2" xfId="21766"/>
    <cellStyle name="40% - Accent3 3 5 2 2" xfId="21767"/>
    <cellStyle name="40% - Accent3 3 5 2 2 2" xfId="21768"/>
    <cellStyle name="40% - Accent3 3 5 2 2 2 2" xfId="21769"/>
    <cellStyle name="40% - Accent3 3 5 2 2 2 2 2" xfId="21770"/>
    <cellStyle name="40% - Accent3 3 5 2 2 2 3" xfId="21771"/>
    <cellStyle name="40% - Accent3 3 5 2 2 3" xfId="21772"/>
    <cellStyle name="40% - Accent3 3 5 2 2 3 2" xfId="21773"/>
    <cellStyle name="40% - Accent3 3 5 2 2 4" xfId="21774"/>
    <cellStyle name="40% - Accent3 3 5 2 3" xfId="21775"/>
    <cellStyle name="40% - Accent3 3 5 2 3 2" xfId="21776"/>
    <cellStyle name="40% - Accent3 3 5 2 3 2 2" xfId="21777"/>
    <cellStyle name="40% - Accent3 3 5 2 3 3" xfId="21778"/>
    <cellStyle name="40% - Accent3 3 5 2 4" xfId="21779"/>
    <cellStyle name="40% - Accent3 3 5 2 4 2" xfId="21780"/>
    <cellStyle name="40% - Accent3 3 5 2 5" xfId="21781"/>
    <cellStyle name="40% - Accent3 3 5 2 5 2" xfId="21782"/>
    <cellStyle name="40% - Accent3 3 5 2 6" xfId="21783"/>
    <cellStyle name="40% - Accent3 3 5 3" xfId="21784"/>
    <cellStyle name="40% - Accent3 3 5 3 2" xfId="21785"/>
    <cellStyle name="40% - Accent3 3 5 3 2 2" xfId="21786"/>
    <cellStyle name="40% - Accent3 3 5 3 2 2 2" xfId="21787"/>
    <cellStyle name="40% - Accent3 3 5 3 2 2 2 2" xfId="21788"/>
    <cellStyle name="40% - Accent3 3 5 3 2 2 3" xfId="21789"/>
    <cellStyle name="40% - Accent3 3 5 3 2 3" xfId="21790"/>
    <cellStyle name="40% - Accent3 3 5 3 2 3 2" xfId="21791"/>
    <cellStyle name="40% - Accent3 3 5 3 2 4" xfId="21792"/>
    <cellStyle name="40% - Accent3 3 5 3 3" xfId="21793"/>
    <cellStyle name="40% - Accent3 3 5 3 3 2" xfId="21794"/>
    <cellStyle name="40% - Accent3 3 5 3 3 2 2" xfId="21795"/>
    <cellStyle name="40% - Accent3 3 5 3 3 3" xfId="21796"/>
    <cellStyle name="40% - Accent3 3 5 3 4" xfId="21797"/>
    <cellStyle name="40% - Accent3 3 5 3 4 2" xfId="21798"/>
    <cellStyle name="40% - Accent3 3 5 3 5" xfId="21799"/>
    <cellStyle name="40% - Accent3 3 5 3 5 2" xfId="21800"/>
    <cellStyle name="40% - Accent3 3 5 3 6" xfId="21801"/>
    <cellStyle name="40% - Accent3 3 5 4" xfId="21802"/>
    <cellStyle name="40% - Accent3 3 5 4 2" xfId="21803"/>
    <cellStyle name="40% - Accent3 3 5 4 2 2" xfId="21804"/>
    <cellStyle name="40% - Accent3 3 5 4 2 2 2" xfId="21805"/>
    <cellStyle name="40% - Accent3 3 5 4 2 3" xfId="21806"/>
    <cellStyle name="40% - Accent3 3 5 4 3" xfId="21807"/>
    <cellStyle name="40% - Accent3 3 5 4 3 2" xfId="21808"/>
    <cellStyle name="40% - Accent3 3 5 4 4" xfId="21809"/>
    <cellStyle name="40% - Accent3 3 5 5" xfId="21810"/>
    <cellStyle name="40% - Accent3 3 5 5 2" xfId="21811"/>
    <cellStyle name="40% - Accent3 3 5 5 2 2" xfId="21812"/>
    <cellStyle name="40% - Accent3 3 5 5 3" xfId="21813"/>
    <cellStyle name="40% - Accent3 3 5 6" xfId="21814"/>
    <cellStyle name="40% - Accent3 3 5 6 2" xfId="21815"/>
    <cellStyle name="40% - Accent3 3 5 7" xfId="21816"/>
    <cellStyle name="40% - Accent3 3 5 7 2" xfId="21817"/>
    <cellStyle name="40% - Accent3 3 5 8" xfId="21818"/>
    <cellStyle name="40% - Accent3 3 6" xfId="21819"/>
    <cellStyle name="40% - Accent3 3 6 2" xfId="21820"/>
    <cellStyle name="40% - Accent3 3 6 2 2" xfId="21821"/>
    <cellStyle name="40% - Accent3 3 6 2 2 2" xfId="21822"/>
    <cellStyle name="40% - Accent3 3 6 2 2 2 2" xfId="21823"/>
    <cellStyle name="40% - Accent3 3 6 2 2 2 2 2" xfId="21824"/>
    <cellStyle name="40% - Accent3 3 6 2 2 2 3" xfId="21825"/>
    <cellStyle name="40% - Accent3 3 6 2 2 3" xfId="21826"/>
    <cellStyle name="40% - Accent3 3 6 2 2 3 2" xfId="21827"/>
    <cellStyle name="40% - Accent3 3 6 2 2 4" xfId="21828"/>
    <cellStyle name="40% - Accent3 3 6 2 3" xfId="21829"/>
    <cellStyle name="40% - Accent3 3 6 2 3 2" xfId="21830"/>
    <cellStyle name="40% - Accent3 3 6 2 3 2 2" xfId="21831"/>
    <cellStyle name="40% - Accent3 3 6 2 3 3" xfId="21832"/>
    <cellStyle name="40% - Accent3 3 6 2 4" xfId="21833"/>
    <cellStyle name="40% - Accent3 3 6 2 4 2" xfId="21834"/>
    <cellStyle name="40% - Accent3 3 6 2 5" xfId="21835"/>
    <cellStyle name="40% - Accent3 3 6 2 5 2" xfId="21836"/>
    <cellStyle name="40% - Accent3 3 6 2 6" xfId="21837"/>
    <cellStyle name="40% - Accent3 3 6 3" xfId="21838"/>
    <cellStyle name="40% - Accent3 3 6 3 2" xfId="21839"/>
    <cellStyle name="40% - Accent3 3 6 3 2 2" xfId="21840"/>
    <cellStyle name="40% - Accent3 3 6 3 2 2 2" xfId="21841"/>
    <cellStyle name="40% - Accent3 3 6 3 2 2 2 2" xfId="21842"/>
    <cellStyle name="40% - Accent3 3 6 3 2 2 3" xfId="21843"/>
    <cellStyle name="40% - Accent3 3 6 3 2 3" xfId="21844"/>
    <cellStyle name="40% - Accent3 3 6 3 2 3 2" xfId="21845"/>
    <cellStyle name="40% - Accent3 3 6 3 2 4" xfId="21846"/>
    <cellStyle name="40% - Accent3 3 6 3 3" xfId="21847"/>
    <cellStyle name="40% - Accent3 3 6 3 3 2" xfId="21848"/>
    <cellStyle name="40% - Accent3 3 6 3 3 2 2" xfId="21849"/>
    <cellStyle name="40% - Accent3 3 6 3 3 3" xfId="21850"/>
    <cellStyle name="40% - Accent3 3 6 3 4" xfId="21851"/>
    <cellStyle name="40% - Accent3 3 6 3 4 2" xfId="21852"/>
    <cellStyle name="40% - Accent3 3 6 3 5" xfId="21853"/>
    <cellStyle name="40% - Accent3 3 6 3 5 2" xfId="21854"/>
    <cellStyle name="40% - Accent3 3 6 3 6" xfId="21855"/>
    <cellStyle name="40% - Accent3 3 6 4" xfId="21856"/>
    <cellStyle name="40% - Accent3 3 6 4 2" xfId="21857"/>
    <cellStyle name="40% - Accent3 3 6 4 2 2" xfId="21858"/>
    <cellStyle name="40% - Accent3 3 6 4 2 2 2" xfId="21859"/>
    <cellStyle name="40% - Accent3 3 6 4 2 3" xfId="21860"/>
    <cellStyle name="40% - Accent3 3 6 4 3" xfId="21861"/>
    <cellStyle name="40% - Accent3 3 6 4 3 2" xfId="21862"/>
    <cellStyle name="40% - Accent3 3 6 4 4" xfId="21863"/>
    <cellStyle name="40% - Accent3 3 6 5" xfId="21864"/>
    <cellStyle name="40% - Accent3 3 6 5 2" xfId="21865"/>
    <cellStyle name="40% - Accent3 3 6 5 2 2" xfId="21866"/>
    <cellStyle name="40% - Accent3 3 6 5 3" xfId="21867"/>
    <cellStyle name="40% - Accent3 3 6 6" xfId="21868"/>
    <cellStyle name="40% - Accent3 3 6 6 2" xfId="21869"/>
    <cellStyle name="40% - Accent3 3 6 7" xfId="21870"/>
    <cellStyle name="40% - Accent3 3 6 7 2" xfId="21871"/>
    <cellStyle name="40% - Accent3 3 6 8" xfId="21872"/>
    <cellStyle name="40% - Accent3 3 7" xfId="21873"/>
    <cellStyle name="40% - Accent3 3 7 2" xfId="21874"/>
    <cellStyle name="40% - Accent3 3 7 2 2" xfId="21875"/>
    <cellStyle name="40% - Accent3 3 7 2 2 2" xfId="21876"/>
    <cellStyle name="40% - Accent3 3 7 2 2 2 2" xfId="21877"/>
    <cellStyle name="40% - Accent3 3 7 2 2 3" xfId="21878"/>
    <cellStyle name="40% - Accent3 3 7 2 3" xfId="21879"/>
    <cellStyle name="40% - Accent3 3 7 2 3 2" xfId="21880"/>
    <cellStyle name="40% - Accent3 3 7 2 4" xfId="21881"/>
    <cellStyle name="40% - Accent3 3 7 3" xfId="21882"/>
    <cellStyle name="40% - Accent3 3 7 3 2" xfId="21883"/>
    <cellStyle name="40% - Accent3 3 7 3 2 2" xfId="21884"/>
    <cellStyle name="40% - Accent3 3 7 3 3" xfId="21885"/>
    <cellStyle name="40% - Accent3 3 7 4" xfId="21886"/>
    <cellStyle name="40% - Accent3 3 7 4 2" xfId="21887"/>
    <cellStyle name="40% - Accent3 3 7 5" xfId="21888"/>
    <cellStyle name="40% - Accent3 3 7 5 2" xfId="21889"/>
    <cellStyle name="40% - Accent3 3 7 6" xfId="21890"/>
    <cellStyle name="40% - Accent3 3 8" xfId="21891"/>
    <cellStyle name="40% - Accent3 4" xfId="21892"/>
    <cellStyle name="40% - Accent3 4 10" xfId="21893"/>
    <cellStyle name="40% - Accent3 4 10 2" xfId="21894"/>
    <cellStyle name="40% - Accent3 4 11" xfId="21895"/>
    <cellStyle name="40% - Accent3 4 2" xfId="21896"/>
    <cellStyle name="40% - Accent3 4 2 2" xfId="21897"/>
    <cellStyle name="40% - Accent3 4 2 2 2" xfId="21898"/>
    <cellStyle name="40% - Accent3 4 2 2 2 2" xfId="21899"/>
    <cellStyle name="40% - Accent3 4 2 2 2 2 2" xfId="21900"/>
    <cellStyle name="40% - Accent3 4 2 2 2 2 2 2" xfId="21901"/>
    <cellStyle name="40% - Accent3 4 2 2 2 2 3" xfId="21902"/>
    <cellStyle name="40% - Accent3 4 2 2 2 3" xfId="21903"/>
    <cellStyle name="40% - Accent3 4 2 2 2 3 2" xfId="21904"/>
    <cellStyle name="40% - Accent3 4 2 2 2 4" xfId="21905"/>
    <cellStyle name="40% - Accent3 4 2 2 3" xfId="21906"/>
    <cellStyle name="40% - Accent3 4 2 2 3 2" xfId="21907"/>
    <cellStyle name="40% - Accent3 4 2 2 3 2 2" xfId="21908"/>
    <cellStyle name="40% - Accent3 4 2 2 3 3" xfId="21909"/>
    <cellStyle name="40% - Accent3 4 2 2 4" xfId="21910"/>
    <cellStyle name="40% - Accent3 4 2 2 4 2" xfId="21911"/>
    <cellStyle name="40% - Accent3 4 2 2 5" xfId="21912"/>
    <cellStyle name="40% - Accent3 4 2 2 5 2" xfId="21913"/>
    <cellStyle name="40% - Accent3 4 2 2 6" xfId="21914"/>
    <cellStyle name="40% - Accent3 4 2 3" xfId="21915"/>
    <cellStyle name="40% - Accent3 4 2 3 2" xfId="21916"/>
    <cellStyle name="40% - Accent3 4 2 3 2 2" xfId="21917"/>
    <cellStyle name="40% - Accent3 4 2 3 2 2 2" xfId="21918"/>
    <cellStyle name="40% - Accent3 4 2 3 2 2 2 2" xfId="21919"/>
    <cellStyle name="40% - Accent3 4 2 3 2 2 3" xfId="21920"/>
    <cellStyle name="40% - Accent3 4 2 3 2 3" xfId="21921"/>
    <cellStyle name="40% - Accent3 4 2 3 2 3 2" xfId="21922"/>
    <cellStyle name="40% - Accent3 4 2 3 2 4" xfId="21923"/>
    <cellStyle name="40% - Accent3 4 2 3 3" xfId="21924"/>
    <cellStyle name="40% - Accent3 4 2 3 3 2" xfId="21925"/>
    <cellStyle name="40% - Accent3 4 2 3 3 2 2" xfId="21926"/>
    <cellStyle name="40% - Accent3 4 2 3 3 3" xfId="21927"/>
    <cellStyle name="40% - Accent3 4 2 3 4" xfId="21928"/>
    <cellStyle name="40% - Accent3 4 2 3 4 2" xfId="21929"/>
    <cellStyle name="40% - Accent3 4 2 3 5" xfId="21930"/>
    <cellStyle name="40% - Accent3 4 2 3 5 2" xfId="21931"/>
    <cellStyle name="40% - Accent3 4 2 3 6" xfId="21932"/>
    <cellStyle name="40% - Accent3 4 2 4" xfId="21933"/>
    <cellStyle name="40% - Accent3 4 2 4 2" xfId="21934"/>
    <cellStyle name="40% - Accent3 4 2 4 2 2" xfId="21935"/>
    <cellStyle name="40% - Accent3 4 2 4 2 2 2" xfId="21936"/>
    <cellStyle name="40% - Accent3 4 2 4 2 3" xfId="21937"/>
    <cellStyle name="40% - Accent3 4 2 4 3" xfId="21938"/>
    <cellStyle name="40% - Accent3 4 2 4 3 2" xfId="21939"/>
    <cellStyle name="40% - Accent3 4 2 4 4" xfId="21940"/>
    <cellStyle name="40% - Accent3 4 2 5" xfId="21941"/>
    <cellStyle name="40% - Accent3 4 2 5 2" xfId="21942"/>
    <cellStyle name="40% - Accent3 4 2 5 2 2" xfId="21943"/>
    <cellStyle name="40% - Accent3 4 2 5 3" xfId="21944"/>
    <cellStyle name="40% - Accent3 4 2 6" xfId="21945"/>
    <cellStyle name="40% - Accent3 4 2 6 2" xfId="21946"/>
    <cellStyle name="40% - Accent3 4 2 7" xfId="21947"/>
    <cellStyle name="40% - Accent3 4 2 7 2" xfId="21948"/>
    <cellStyle name="40% - Accent3 4 2 8" xfId="21949"/>
    <cellStyle name="40% - Accent3 4 3" xfId="21950"/>
    <cellStyle name="40% - Accent3 4 3 2" xfId="21951"/>
    <cellStyle name="40% - Accent3 4 3 2 2" xfId="21952"/>
    <cellStyle name="40% - Accent3 4 3 2 2 2" xfId="21953"/>
    <cellStyle name="40% - Accent3 4 3 2 2 2 2" xfId="21954"/>
    <cellStyle name="40% - Accent3 4 3 2 2 2 2 2" xfId="21955"/>
    <cellStyle name="40% - Accent3 4 3 2 2 2 3" xfId="21956"/>
    <cellStyle name="40% - Accent3 4 3 2 2 3" xfId="21957"/>
    <cellStyle name="40% - Accent3 4 3 2 2 3 2" xfId="21958"/>
    <cellStyle name="40% - Accent3 4 3 2 2 4" xfId="21959"/>
    <cellStyle name="40% - Accent3 4 3 2 3" xfId="21960"/>
    <cellStyle name="40% - Accent3 4 3 2 3 2" xfId="21961"/>
    <cellStyle name="40% - Accent3 4 3 2 3 2 2" xfId="21962"/>
    <cellStyle name="40% - Accent3 4 3 2 3 3" xfId="21963"/>
    <cellStyle name="40% - Accent3 4 3 2 4" xfId="21964"/>
    <cellStyle name="40% - Accent3 4 3 2 4 2" xfId="21965"/>
    <cellStyle name="40% - Accent3 4 3 2 5" xfId="21966"/>
    <cellStyle name="40% - Accent3 4 3 2 5 2" xfId="21967"/>
    <cellStyle name="40% - Accent3 4 3 2 6" xfId="21968"/>
    <cellStyle name="40% - Accent3 4 3 3" xfId="21969"/>
    <cellStyle name="40% - Accent3 4 3 3 2" xfId="21970"/>
    <cellStyle name="40% - Accent3 4 3 3 2 2" xfId="21971"/>
    <cellStyle name="40% - Accent3 4 3 3 2 2 2" xfId="21972"/>
    <cellStyle name="40% - Accent3 4 3 3 2 2 2 2" xfId="21973"/>
    <cellStyle name="40% - Accent3 4 3 3 2 2 3" xfId="21974"/>
    <cellStyle name="40% - Accent3 4 3 3 2 3" xfId="21975"/>
    <cellStyle name="40% - Accent3 4 3 3 2 3 2" xfId="21976"/>
    <cellStyle name="40% - Accent3 4 3 3 2 4" xfId="21977"/>
    <cellStyle name="40% - Accent3 4 3 3 3" xfId="21978"/>
    <cellStyle name="40% - Accent3 4 3 3 3 2" xfId="21979"/>
    <cellStyle name="40% - Accent3 4 3 3 3 2 2" xfId="21980"/>
    <cellStyle name="40% - Accent3 4 3 3 3 3" xfId="21981"/>
    <cellStyle name="40% - Accent3 4 3 3 4" xfId="21982"/>
    <cellStyle name="40% - Accent3 4 3 3 4 2" xfId="21983"/>
    <cellStyle name="40% - Accent3 4 3 3 5" xfId="21984"/>
    <cellStyle name="40% - Accent3 4 3 3 5 2" xfId="21985"/>
    <cellStyle name="40% - Accent3 4 3 3 6" xfId="21986"/>
    <cellStyle name="40% - Accent3 4 3 4" xfId="21987"/>
    <cellStyle name="40% - Accent3 4 3 4 2" xfId="21988"/>
    <cellStyle name="40% - Accent3 4 3 4 2 2" xfId="21989"/>
    <cellStyle name="40% - Accent3 4 3 4 2 2 2" xfId="21990"/>
    <cellStyle name="40% - Accent3 4 3 4 2 3" xfId="21991"/>
    <cellStyle name="40% - Accent3 4 3 4 3" xfId="21992"/>
    <cellStyle name="40% - Accent3 4 3 4 3 2" xfId="21993"/>
    <cellStyle name="40% - Accent3 4 3 4 4" xfId="21994"/>
    <cellStyle name="40% - Accent3 4 3 5" xfId="21995"/>
    <cellStyle name="40% - Accent3 4 3 5 2" xfId="21996"/>
    <cellStyle name="40% - Accent3 4 3 5 2 2" xfId="21997"/>
    <cellStyle name="40% - Accent3 4 3 5 3" xfId="21998"/>
    <cellStyle name="40% - Accent3 4 3 6" xfId="21999"/>
    <cellStyle name="40% - Accent3 4 3 6 2" xfId="22000"/>
    <cellStyle name="40% - Accent3 4 3 7" xfId="22001"/>
    <cellStyle name="40% - Accent3 4 3 7 2" xfId="22002"/>
    <cellStyle name="40% - Accent3 4 3 8" xfId="22003"/>
    <cellStyle name="40% - Accent3 4 4" xfId="22004"/>
    <cellStyle name="40% - Accent3 4 4 2" xfId="22005"/>
    <cellStyle name="40% - Accent3 4 4 2 2" xfId="22006"/>
    <cellStyle name="40% - Accent3 4 4 2 2 2" xfId="22007"/>
    <cellStyle name="40% - Accent3 4 4 2 2 2 2" xfId="22008"/>
    <cellStyle name="40% - Accent3 4 4 2 2 3" xfId="22009"/>
    <cellStyle name="40% - Accent3 4 4 2 3" xfId="22010"/>
    <cellStyle name="40% - Accent3 4 4 2 3 2" xfId="22011"/>
    <cellStyle name="40% - Accent3 4 4 2 4" xfId="22012"/>
    <cellStyle name="40% - Accent3 4 4 3" xfId="22013"/>
    <cellStyle name="40% - Accent3 4 4 3 2" xfId="22014"/>
    <cellStyle name="40% - Accent3 4 4 3 2 2" xfId="22015"/>
    <cellStyle name="40% - Accent3 4 4 3 3" xfId="22016"/>
    <cellStyle name="40% - Accent3 4 4 4" xfId="22017"/>
    <cellStyle name="40% - Accent3 4 4 4 2" xfId="22018"/>
    <cellStyle name="40% - Accent3 4 4 5" xfId="22019"/>
    <cellStyle name="40% - Accent3 4 4 5 2" xfId="22020"/>
    <cellStyle name="40% - Accent3 4 4 6" xfId="22021"/>
    <cellStyle name="40% - Accent3 4 5" xfId="22022"/>
    <cellStyle name="40% - Accent3 4 5 2" xfId="22023"/>
    <cellStyle name="40% - Accent3 4 5 2 2" xfId="22024"/>
    <cellStyle name="40% - Accent3 4 5 2 2 2" xfId="22025"/>
    <cellStyle name="40% - Accent3 4 5 2 2 2 2" xfId="22026"/>
    <cellStyle name="40% - Accent3 4 5 2 2 3" xfId="22027"/>
    <cellStyle name="40% - Accent3 4 5 2 3" xfId="22028"/>
    <cellStyle name="40% - Accent3 4 5 2 3 2" xfId="22029"/>
    <cellStyle name="40% - Accent3 4 5 2 4" xfId="22030"/>
    <cellStyle name="40% - Accent3 4 5 3" xfId="22031"/>
    <cellStyle name="40% - Accent3 4 5 3 2" xfId="22032"/>
    <cellStyle name="40% - Accent3 4 5 3 2 2" xfId="22033"/>
    <cellStyle name="40% - Accent3 4 5 3 3" xfId="22034"/>
    <cellStyle name="40% - Accent3 4 5 4" xfId="22035"/>
    <cellStyle name="40% - Accent3 4 5 4 2" xfId="22036"/>
    <cellStyle name="40% - Accent3 4 5 5" xfId="22037"/>
    <cellStyle name="40% - Accent3 4 5 5 2" xfId="22038"/>
    <cellStyle name="40% - Accent3 4 5 6" xfId="22039"/>
    <cellStyle name="40% - Accent3 4 6" xfId="22040"/>
    <cellStyle name="40% - Accent3 4 6 2" xfId="22041"/>
    <cellStyle name="40% - Accent3 4 6 2 2" xfId="22042"/>
    <cellStyle name="40% - Accent3 4 6 2 2 2" xfId="22043"/>
    <cellStyle name="40% - Accent3 4 6 2 2 2 2" xfId="22044"/>
    <cellStyle name="40% - Accent3 4 6 2 2 3" xfId="22045"/>
    <cellStyle name="40% - Accent3 4 6 2 3" xfId="22046"/>
    <cellStyle name="40% - Accent3 4 6 2 3 2" xfId="22047"/>
    <cellStyle name="40% - Accent3 4 6 2 4" xfId="22048"/>
    <cellStyle name="40% - Accent3 4 6 3" xfId="22049"/>
    <cellStyle name="40% - Accent3 4 6 3 2" xfId="22050"/>
    <cellStyle name="40% - Accent3 4 6 3 2 2" xfId="22051"/>
    <cellStyle name="40% - Accent3 4 6 3 3" xfId="22052"/>
    <cellStyle name="40% - Accent3 4 6 4" xfId="22053"/>
    <cellStyle name="40% - Accent3 4 6 4 2" xfId="22054"/>
    <cellStyle name="40% - Accent3 4 6 5" xfId="22055"/>
    <cellStyle name="40% - Accent3 4 6 5 2" xfId="22056"/>
    <cellStyle name="40% - Accent3 4 6 6" xfId="22057"/>
    <cellStyle name="40% - Accent3 4 7" xfId="22058"/>
    <cellStyle name="40% - Accent3 4 7 2" xfId="22059"/>
    <cellStyle name="40% - Accent3 4 7 2 2" xfId="22060"/>
    <cellStyle name="40% - Accent3 4 7 2 2 2" xfId="22061"/>
    <cellStyle name="40% - Accent3 4 7 2 3" xfId="22062"/>
    <cellStyle name="40% - Accent3 4 7 3" xfId="22063"/>
    <cellStyle name="40% - Accent3 4 7 3 2" xfId="22064"/>
    <cellStyle name="40% - Accent3 4 7 4" xfId="22065"/>
    <cellStyle name="40% - Accent3 4 8" xfId="22066"/>
    <cellStyle name="40% - Accent3 4 8 2" xfId="22067"/>
    <cellStyle name="40% - Accent3 4 8 2 2" xfId="22068"/>
    <cellStyle name="40% - Accent3 4 8 3" xfId="22069"/>
    <cellStyle name="40% - Accent3 4 9" xfId="22070"/>
    <cellStyle name="40% - Accent3 4 9 2" xfId="22071"/>
    <cellStyle name="40% - Accent3 5" xfId="22072"/>
    <cellStyle name="40% - Accent3 5 10" xfId="22073"/>
    <cellStyle name="40% - Accent3 5 10 2" xfId="22074"/>
    <cellStyle name="40% - Accent3 5 11" xfId="22075"/>
    <cellStyle name="40% - Accent3 5 2" xfId="22076"/>
    <cellStyle name="40% - Accent3 5 2 2" xfId="22077"/>
    <cellStyle name="40% - Accent3 5 2 2 2" xfId="22078"/>
    <cellStyle name="40% - Accent3 5 2 2 2 2" xfId="22079"/>
    <cellStyle name="40% - Accent3 5 2 2 2 2 2" xfId="22080"/>
    <cellStyle name="40% - Accent3 5 2 2 2 2 2 2" xfId="22081"/>
    <cellStyle name="40% - Accent3 5 2 2 2 2 3" xfId="22082"/>
    <cellStyle name="40% - Accent3 5 2 2 2 3" xfId="22083"/>
    <cellStyle name="40% - Accent3 5 2 2 2 3 2" xfId="22084"/>
    <cellStyle name="40% - Accent3 5 2 2 2 4" xfId="22085"/>
    <cellStyle name="40% - Accent3 5 2 2 3" xfId="22086"/>
    <cellStyle name="40% - Accent3 5 2 2 3 2" xfId="22087"/>
    <cellStyle name="40% - Accent3 5 2 2 3 2 2" xfId="22088"/>
    <cellStyle name="40% - Accent3 5 2 2 3 3" xfId="22089"/>
    <cellStyle name="40% - Accent3 5 2 2 4" xfId="22090"/>
    <cellStyle name="40% - Accent3 5 2 2 4 2" xfId="22091"/>
    <cellStyle name="40% - Accent3 5 2 2 5" xfId="22092"/>
    <cellStyle name="40% - Accent3 5 2 2 5 2" xfId="22093"/>
    <cellStyle name="40% - Accent3 5 2 2 6" xfId="22094"/>
    <cellStyle name="40% - Accent3 5 2 3" xfId="22095"/>
    <cellStyle name="40% - Accent3 5 2 3 2" xfId="22096"/>
    <cellStyle name="40% - Accent3 5 2 3 2 2" xfId="22097"/>
    <cellStyle name="40% - Accent3 5 2 3 2 2 2" xfId="22098"/>
    <cellStyle name="40% - Accent3 5 2 3 2 2 2 2" xfId="22099"/>
    <cellStyle name="40% - Accent3 5 2 3 2 2 3" xfId="22100"/>
    <cellStyle name="40% - Accent3 5 2 3 2 3" xfId="22101"/>
    <cellStyle name="40% - Accent3 5 2 3 2 3 2" xfId="22102"/>
    <cellStyle name="40% - Accent3 5 2 3 2 4" xfId="22103"/>
    <cellStyle name="40% - Accent3 5 2 3 3" xfId="22104"/>
    <cellStyle name="40% - Accent3 5 2 3 3 2" xfId="22105"/>
    <cellStyle name="40% - Accent3 5 2 3 3 2 2" xfId="22106"/>
    <cellStyle name="40% - Accent3 5 2 3 3 3" xfId="22107"/>
    <cellStyle name="40% - Accent3 5 2 3 4" xfId="22108"/>
    <cellStyle name="40% - Accent3 5 2 3 4 2" xfId="22109"/>
    <cellStyle name="40% - Accent3 5 2 3 5" xfId="22110"/>
    <cellStyle name="40% - Accent3 5 2 3 5 2" xfId="22111"/>
    <cellStyle name="40% - Accent3 5 2 3 6" xfId="22112"/>
    <cellStyle name="40% - Accent3 5 2 4" xfId="22113"/>
    <cellStyle name="40% - Accent3 5 2 4 2" xfId="22114"/>
    <cellStyle name="40% - Accent3 5 2 4 2 2" xfId="22115"/>
    <cellStyle name="40% - Accent3 5 2 4 2 2 2" xfId="22116"/>
    <cellStyle name="40% - Accent3 5 2 4 2 3" xfId="22117"/>
    <cellStyle name="40% - Accent3 5 2 4 3" xfId="22118"/>
    <cellStyle name="40% - Accent3 5 2 4 3 2" xfId="22119"/>
    <cellStyle name="40% - Accent3 5 2 4 4" xfId="22120"/>
    <cellStyle name="40% - Accent3 5 2 5" xfId="22121"/>
    <cellStyle name="40% - Accent3 5 2 5 2" xfId="22122"/>
    <cellStyle name="40% - Accent3 5 2 5 2 2" xfId="22123"/>
    <cellStyle name="40% - Accent3 5 2 5 3" xfId="22124"/>
    <cellStyle name="40% - Accent3 5 2 6" xfId="22125"/>
    <cellStyle name="40% - Accent3 5 2 6 2" xfId="22126"/>
    <cellStyle name="40% - Accent3 5 2 7" xfId="22127"/>
    <cellStyle name="40% - Accent3 5 2 7 2" xfId="22128"/>
    <cellStyle name="40% - Accent3 5 2 8" xfId="22129"/>
    <cellStyle name="40% - Accent3 5 3" xfId="22130"/>
    <cellStyle name="40% - Accent3 5 3 2" xfId="22131"/>
    <cellStyle name="40% - Accent3 5 3 2 2" xfId="22132"/>
    <cellStyle name="40% - Accent3 5 3 2 2 2" xfId="22133"/>
    <cellStyle name="40% - Accent3 5 3 2 2 2 2" xfId="22134"/>
    <cellStyle name="40% - Accent3 5 3 2 2 2 2 2" xfId="22135"/>
    <cellStyle name="40% - Accent3 5 3 2 2 2 3" xfId="22136"/>
    <cellStyle name="40% - Accent3 5 3 2 2 3" xfId="22137"/>
    <cellStyle name="40% - Accent3 5 3 2 2 3 2" xfId="22138"/>
    <cellStyle name="40% - Accent3 5 3 2 2 4" xfId="22139"/>
    <cellStyle name="40% - Accent3 5 3 2 3" xfId="22140"/>
    <cellStyle name="40% - Accent3 5 3 2 3 2" xfId="22141"/>
    <cellStyle name="40% - Accent3 5 3 2 3 2 2" xfId="22142"/>
    <cellStyle name="40% - Accent3 5 3 2 3 3" xfId="22143"/>
    <cellStyle name="40% - Accent3 5 3 2 4" xfId="22144"/>
    <cellStyle name="40% - Accent3 5 3 2 4 2" xfId="22145"/>
    <cellStyle name="40% - Accent3 5 3 2 5" xfId="22146"/>
    <cellStyle name="40% - Accent3 5 3 2 5 2" xfId="22147"/>
    <cellStyle name="40% - Accent3 5 3 2 6" xfId="22148"/>
    <cellStyle name="40% - Accent3 5 3 3" xfId="22149"/>
    <cellStyle name="40% - Accent3 5 3 3 2" xfId="22150"/>
    <cellStyle name="40% - Accent3 5 3 3 2 2" xfId="22151"/>
    <cellStyle name="40% - Accent3 5 3 3 2 2 2" xfId="22152"/>
    <cellStyle name="40% - Accent3 5 3 3 2 2 2 2" xfId="22153"/>
    <cellStyle name="40% - Accent3 5 3 3 2 2 3" xfId="22154"/>
    <cellStyle name="40% - Accent3 5 3 3 2 3" xfId="22155"/>
    <cellStyle name="40% - Accent3 5 3 3 2 3 2" xfId="22156"/>
    <cellStyle name="40% - Accent3 5 3 3 2 4" xfId="22157"/>
    <cellStyle name="40% - Accent3 5 3 3 3" xfId="22158"/>
    <cellStyle name="40% - Accent3 5 3 3 3 2" xfId="22159"/>
    <cellStyle name="40% - Accent3 5 3 3 3 2 2" xfId="22160"/>
    <cellStyle name="40% - Accent3 5 3 3 3 3" xfId="22161"/>
    <cellStyle name="40% - Accent3 5 3 3 4" xfId="22162"/>
    <cellStyle name="40% - Accent3 5 3 3 4 2" xfId="22163"/>
    <cellStyle name="40% - Accent3 5 3 3 5" xfId="22164"/>
    <cellStyle name="40% - Accent3 5 3 3 5 2" xfId="22165"/>
    <cellStyle name="40% - Accent3 5 3 3 6" xfId="22166"/>
    <cellStyle name="40% - Accent3 5 3 4" xfId="22167"/>
    <cellStyle name="40% - Accent3 5 3 4 2" xfId="22168"/>
    <cellStyle name="40% - Accent3 5 3 4 2 2" xfId="22169"/>
    <cellStyle name="40% - Accent3 5 3 4 2 2 2" xfId="22170"/>
    <cellStyle name="40% - Accent3 5 3 4 2 3" xfId="22171"/>
    <cellStyle name="40% - Accent3 5 3 4 3" xfId="22172"/>
    <cellStyle name="40% - Accent3 5 3 4 3 2" xfId="22173"/>
    <cellStyle name="40% - Accent3 5 3 4 4" xfId="22174"/>
    <cellStyle name="40% - Accent3 5 3 5" xfId="22175"/>
    <cellStyle name="40% - Accent3 5 3 5 2" xfId="22176"/>
    <cellStyle name="40% - Accent3 5 3 5 2 2" xfId="22177"/>
    <cellStyle name="40% - Accent3 5 3 5 3" xfId="22178"/>
    <cellStyle name="40% - Accent3 5 3 6" xfId="22179"/>
    <cellStyle name="40% - Accent3 5 3 6 2" xfId="22180"/>
    <cellStyle name="40% - Accent3 5 3 7" xfId="22181"/>
    <cellStyle name="40% - Accent3 5 3 7 2" xfId="22182"/>
    <cellStyle name="40% - Accent3 5 3 8" xfId="22183"/>
    <cellStyle name="40% - Accent3 5 4" xfId="22184"/>
    <cellStyle name="40% - Accent3 5 4 2" xfId="22185"/>
    <cellStyle name="40% - Accent3 5 4 2 2" xfId="22186"/>
    <cellStyle name="40% - Accent3 5 4 2 2 2" xfId="22187"/>
    <cellStyle name="40% - Accent3 5 4 2 2 2 2" xfId="22188"/>
    <cellStyle name="40% - Accent3 5 4 2 2 3" xfId="22189"/>
    <cellStyle name="40% - Accent3 5 4 2 3" xfId="22190"/>
    <cellStyle name="40% - Accent3 5 4 2 3 2" xfId="22191"/>
    <cellStyle name="40% - Accent3 5 4 2 4" xfId="22192"/>
    <cellStyle name="40% - Accent3 5 4 3" xfId="22193"/>
    <cellStyle name="40% - Accent3 5 4 3 2" xfId="22194"/>
    <cellStyle name="40% - Accent3 5 4 3 2 2" xfId="22195"/>
    <cellStyle name="40% - Accent3 5 4 3 3" xfId="22196"/>
    <cellStyle name="40% - Accent3 5 4 4" xfId="22197"/>
    <cellStyle name="40% - Accent3 5 4 4 2" xfId="22198"/>
    <cellStyle name="40% - Accent3 5 4 5" xfId="22199"/>
    <cellStyle name="40% - Accent3 5 4 5 2" xfId="22200"/>
    <cellStyle name="40% - Accent3 5 4 6" xfId="22201"/>
    <cellStyle name="40% - Accent3 5 5" xfId="22202"/>
    <cellStyle name="40% - Accent3 5 5 2" xfId="22203"/>
    <cellStyle name="40% - Accent3 5 5 2 2" xfId="22204"/>
    <cellStyle name="40% - Accent3 5 5 2 2 2" xfId="22205"/>
    <cellStyle name="40% - Accent3 5 5 2 2 2 2" xfId="22206"/>
    <cellStyle name="40% - Accent3 5 5 2 2 3" xfId="22207"/>
    <cellStyle name="40% - Accent3 5 5 2 3" xfId="22208"/>
    <cellStyle name="40% - Accent3 5 5 2 3 2" xfId="22209"/>
    <cellStyle name="40% - Accent3 5 5 2 4" xfId="22210"/>
    <cellStyle name="40% - Accent3 5 5 3" xfId="22211"/>
    <cellStyle name="40% - Accent3 5 5 3 2" xfId="22212"/>
    <cellStyle name="40% - Accent3 5 5 3 2 2" xfId="22213"/>
    <cellStyle name="40% - Accent3 5 5 3 3" xfId="22214"/>
    <cellStyle name="40% - Accent3 5 5 4" xfId="22215"/>
    <cellStyle name="40% - Accent3 5 5 4 2" xfId="22216"/>
    <cellStyle name="40% - Accent3 5 5 5" xfId="22217"/>
    <cellStyle name="40% - Accent3 5 5 5 2" xfId="22218"/>
    <cellStyle name="40% - Accent3 5 5 6" xfId="22219"/>
    <cellStyle name="40% - Accent3 5 6" xfId="22220"/>
    <cellStyle name="40% - Accent3 5 6 2" xfId="22221"/>
    <cellStyle name="40% - Accent3 5 6 2 2" xfId="22222"/>
    <cellStyle name="40% - Accent3 5 6 2 2 2" xfId="22223"/>
    <cellStyle name="40% - Accent3 5 6 2 2 2 2" xfId="22224"/>
    <cellStyle name="40% - Accent3 5 6 2 2 3" xfId="22225"/>
    <cellStyle name="40% - Accent3 5 6 2 3" xfId="22226"/>
    <cellStyle name="40% - Accent3 5 6 2 3 2" xfId="22227"/>
    <cellStyle name="40% - Accent3 5 6 2 4" xfId="22228"/>
    <cellStyle name="40% - Accent3 5 6 3" xfId="22229"/>
    <cellStyle name="40% - Accent3 5 6 3 2" xfId="22230"/>
    <cellStyle name="40% - Accent3 5 6 3 2 2" xfId="22231"/>
    <cellStyle name="40% - Accent3 5 6 3 3" xfId="22232"/>
    <cellStyle name="40% - Accent3 5 6 4" xfId="22233"/>
    <cellStyle name="40% - Accent3 5 6 4 2" xfId="22234"/>
    <cellStyle name="40% - Accent3 5 6 5" xfId="22235"/>
    <cellStyle name="40% - Accent3 5 6 5 2" xfId="22236"/>
    <cellStyle name="40% - Accent3 5 6 6" xfId="22237"/>
    <cellStyle name="40% - Accent3 5 7" xfId="22238"/>
    <cellStyle name="40% - Accent3 5 7 2" xfId="22239"/>
    <cellStyle name="40% - Accent3 5 7 2 2" xfId="22240"/>
    <cellStyle name="40% - Accent3 5 7 2 2 2" xfId="22241"/>
    <cellStyle name="40% - Accent3 5 7 2 3" xfId="22242"/>
    <cellStyle name="40% - Accent3 5 7 3" xfId="22243"/>
    <cellStyle name="40% - Accent3 5 7 3 2" xfId="22244"/>
    <cellStyle name="40% - Accent3 5 7 4" xfId="22245"/>
    <cellStyle name="40% - Accent3 5 8" xfId="22246"/>
    <cellStyle name="40% - Accent3 5 8 2" xfId="22247"/>
    <cellStyle name="40% - Accent3 5 8 2 2" xfId="22248"/>
    <cellStyle name="40% - Accent3 5 8 3" xfId="22249"/>
    <cellStyle name="40% - Accent3 5 9" xfId="22250"/>
    <cellStyle name="40% - Accent3 5 9 2" xfId="22251"/>
    <cellStyle name="40% - Accent3 6" xfId="22252"/>
    <cellStyle name="40% - Accent3 6 10" xfId="22253"/>
    <cellStyle name="40% - Accent3 6 10 2" xfId="22254"/>
    <cellStyle name="40% - Accent3 6 11" xfId="22255"/>
    <cellStyle name="40% - Accent3 6 2" xfId="22256"/>
    <cellStyle name="40% - Accent3 6 2 2" xfId="22257"/>
    <cellStyle name="40% - Accent3 6 2 2 2" xfId="22258"/>
    <cellStyle name="40% - Accent3 6 2 2 2 2" xfId="22259"/>
    <cellStyle name="40% - Accent3 6 2 2 2 2 2" xfId="22260"/>
    <cellStyle name="40% - Accent3 6 2 2 2 2 2 2" xfId="22261"/>
    <cellStyle name="40% - Accent3 6 2 2 2 2 3" xfId="22262"/>
    <cellStyle name="40% - Accent3 6 2 2 2 3" xfId="22263"/>
    <cellStyle name="40% - Accent3 6 2 2 2 3 2" xfId="22264"/>
    <cellStyle name="40% - Accent3 6 2 2 2 4" xfId="22265"/>
    <cellStyle name="40% - Accent3 6 2 2 3" xfId="22266"/>
    <cellStyle name="40% - Accent3 6 2 2 3 2" xfId="22267"/>
    <cellStyle name="40% - Accent3 6 2 2 3 2 2" xfId="22268"/>
    <cellStyle name="40% - Accent3 6 2 2 3 3" xfId="22269"/>
    <cellStyle name="40% - Accent3 6 2 2 4" xfId="22270"/>
    <cellStyle name="40% - Accent3 6 2 2 4 2" xfId="22271"/>
    <cellStyle name="40% - Accent3 6 2 2 5" xfId="22272"/>
    <cellStyle name="40% - Accent3 6 2 2 5 2" xfId="22273"/>
    <cellStyle name="40% - Accent3 6 2 2 6" xfId="22274"/>
    <cellStyle name="40% - Accent3 6 2 3" xfId="22275"/>
    <cellStyle name="40% - Accent3 6 2 3 2" xfId="22276"/>
    <cellStyle name="40% - Accent3 6 2 3 2 2" xfId="22277"/>
    <cellStyle name="40% - Accent3 6 2 3 2 2 2" xfId="22278"/>
    <cellStyle name="40% - Accent3 6 2 3 2 2 2 2" xfId="22279"/>
    <cellStyle name="40% - Accent3 6 2 3 2 2 3" xfId="22280"/>
    <cellStyle name="40% - Accent3 6 2 3 2 3" xfId="22281"/>
    <cellStyle name="40% - Accent3 6 2 3 2 3 2" xfId="22282"/>
    <cellStyle name="40% - Accent3 6 2 3 2 4" xfId="22283"/>
    <cellStyle name="40% - Accent3 6 2 3 3" xfId="22284"/>
    <cellStyle name="40% - Accent3 6 2 3 3 2" xfId="22285"/>
    <cellStyle name="40% - Accent3 6 2 3 3 2 2" xfId="22286"/>
    <cellStyle name="40% - Accent3 6 2 3 3 3" xfId="22287"/>
    <cellStyle name="40% - Accent3 6 2 3 4" xfId="22288"/>
    <cellStyle name="40% - Accent3 6 2 3 4 2" xfId="22289"/>
    <cellStyle name="40% - Accent3 6 2 3 5" xfId="22290"/>
    <cellStyle name="40% - Accent3 6 2 3 5 2" xfId="22291"/>
    <cellStyle name="40% - Accent3 6 2 3 6" xfId="22292"/>
    <cellStyle name="40% - Accent3 6 2 4" xfId="22293"/>
    <cellStyle name="40% - Accent3 6 2 4 2" xfId="22294"/>
    <cellStyle name="40% - Accent3 6 2 4 2 2" xfId="22295"/>
    <cellStyle name="40% - Accent3 6 2 4 2 2 2" xfId="22296"/>
    <cellStyle name="40% - Accent3 6 2 4 2 3" xfId="22297"/>
    <cellStyle name="40% - Accent3 6 2 4 3" xfId="22298"/>
    <cellStyle name="40% - Accent3 6 2 4 3 2" xfId="22299"/>
    <cellStyle name="40% - Accent3 6 2 4 4" xfId="22300"/>
    <cellStyle name="40% - Accent3 6 2 5" xfId="22301"/>
    <cellStyle name="40% - Accent3 6 2 5 2" xfId="22302"/>
    <cellStyle name="40% - Accent3 6 2 5 2 2" xfId="22303"/>
    <cellStyle name="40% - Accent3 6 2 5 3" xfId="22304"/>
    <cellStyle name="40% - Accent3 6 2 6" xfId="22305"/>
    <cellStyle name="40% - Accent3 6 2 6 2" xfId="22306"/>
    <cellStyle name="40% - Accent3 6 2 7" xfId="22307"/>
    <cellStyle name="40% - Accent3 6 2 7 2" xfId="22308"/>
    <cellStyle name="40% - Accent3 6 2 8" xfId="22309"/>
    <cellStyle name="40% - Accent3 6 3" xfId="22310"/>
    <cellStyle name="40% - Accent3 6 3 2" xfId="22311"/>
    <cellStyle name="40% - Accent3 6 3 2 2" xfId="22312"/>
    <cellStyle name="40% - Accent3 6 3 2 2 2" xfId="22313"/>
    <cellStyle name="40% - Accent3 6 3 2 2 2 2" xfId="22314"/>
    <cellStyle name="40% - Accent3 6 3 2 2 2 2 2" xfId="22315"/>
    <cellStyle name="40% - Accent3 6 3 2 2 2 3" xfId="22316"/>
    <cellStyle name="40% - Accent3 6 3 2 2 3" xfId="22317"/>
    <cellStyle name="40% - Accent3 6 3 2 2 3 2" xfId="22318"/>
    <cellStyle name="40% - Accent3 6 3 2 2 4" xfId="22319"/>
    <cellStyle name="40% - Accent3 6 3 2 3" xfId="22320"/>
    <cellStyle name="40% - Accent3 6 3 2 3 2" xfId="22321"/>
    <cellStyle name="40% - Accent3 6 3 2 3 2 2" xfId="22322"/>
    <cellStyle name="40% - Accent3 6 3 2 3 3" xfId="22323"/>
    <cellStyle name="40% - Accent3 6 3 2 4" xfId="22324"/>
    <cellStyle name="40% - Accent3 6 3 2 4 2" xfId="22325"/>
    <cellStyle name="40% - Accent3 6 3 2 5" xfId="22326"/>
    <cellStyle name="40% - Accent3 6 3 2 5 2" xfId="22327"/>
    <cellStyle name="40% - Accent3 6 3 2 6" xfId="22328"/>
    <cellStyle name="40% - Accent3 6 3 3" xfId="22329"/>
    <cellStyle name="40% - Accent3 6 3 3 2" xfId="22330"/>
    <cellStyle name="40% - Accent3 6 3 3 2 2" xfId="22331"/>
    <cellStyle name="40% - Accent3 6 3 3 2 2 2" xfId="22332"/>
    <cellStyle name="40% - Accent3 6 3 3 2 2 2 2" xfId="22333"/>
    <cellStyle name="40% - Accent3 6 3 3 2 2 3" xfId="22334"/>
    <cellStyle name="40% - Accent3 6 3 3 2 3" xfId="22335"/>
    <cellStyle name="40% - Accent3 6 3 3 2 3 2" xfId="22336"/>
    <cellStyle name="40% - Accent3 6 3 3 2 4" xfId="22337"/>
    <cellStyle name="40% - Accent3 6 3 3 3" xfId="22338"/>
    <cellStyle name="40% - Accent3 6 3 3 3 2" xfId="22339"/>
    <cellStyle name="40% - Accent3 6 3 3 3 2 2" xfId="22340"/>
    <cellStyle name="40% - Accent3 6 3 3 3 3" xfId="22341"/>
    <cellStyle name="40% - Accent3 6 3 3 4" xfId="22342"/>
    <cellStyle name="40% - Accent3 6 3 3 4 2" xfId="22343"/>
    <cellStyle name="40% - Accent3 6 3 3 5" xfId="22344"/>
    <cellStyle name="40% - Accent3 6 3 3 5 2" xfId="22345"/>
    <cellStyle name="40% - Accent3 6 3 3 6" xfId="22346"/>
    <cellStyle name="40% - Accent3 6 3 4" xfId="22347"/>
    <cellStyle name="40% - Accent3 6 3 4 2" xfId="22348"/>
    <cellStyle name="40% - Accent3 6 3 4 2 2" xfId="22349"/>
    <cellStyle name="40% - Accent3 6 3 4 2 2 2" xfId="22350"/>
    <cellStyle name="40% - Accent3 6 3 4 2 3" xfId="22351"/>
    <cellStyle name="40% - Accent3 6 3 4 3" xfId="22352"/>
    <cellStyle name="40% - Accent3 6 3 4 3 2" xfId="22353"/>
    <cellStyle name="40% - Accent3 6 3 4 4" xfId="22354"/>
    <cellStyle name="40% - Accent3 6 3 5" xfId="22355"/>
    <cellStyle name="40% - Accent3 6 3 5 2" xfId="22356"/>
    <cellStyle name="40% - Accent3 6 3 5 2 2" xfId="22357"/>
    <cellStyle name="40% - Accent3 6 3 5 3" xfId="22358"/>
    <cellStyle name="40% - Accent3 6 3 6" xfId="22359"/>
    <cellStyle name="40% - Accent3 6 3 6 2" xfId="22360"/>
    <cellStyle name="40% - Accent3 6 3 7" xfId="22361"/>
    <cellStyle name="40% - Accent3 6 3 7 2" xfId="22362"/>
    <cellStyle name="40% - Accent3 6 3 8" xfId="22363"/>
    <cellStyle name="40% - Accent3 6 4" xfId="22364"/>
    <cellStyle name="40% - Accent3 6 4 2" xfId="22365"/>
    <cellStyle name="40% - Accent3 6 4 2 2" xfId="22366"/>
    <cellStyle name="40% - Accent3 6 4 2 2 2" xfId="22367"/>
    <cellStyle name="40% - Accent3 6 4 2 2 2 2" xfId="22368"/>
    <cellStyle name="40% - Accent3 6 4 2 2 3" xfId="22369"/>
    <cellStyle name="40% - Accent3 6 4 2 3" xfId="22370"/>
    <cellStyle name="40% - Accent3 6 4 2 3 2" xfId="22371"/>
    <cellStyle name="40% - Accent3 6 4 2 4" xfId="22372"/>
    <cellStyle name="40% - Accent3 6 4 3" xfId="22373"/>
    <cellStyle name="40% - Accent3 6 4 3 2" xfId="22374"/>
    <cellStyle name="40% - Accent3 6 4 3 2 2" xfId="22375"/>
    <cellStyle name="40% - Accent3 6 4 3 3" xfId="22376"/>
    <cellStyle name="40% - Accent3 6 4 4" xfId="22377"/>
    <cellStyle name="40% - Accent3 6 4 4 2" xfId="22378"/>
    <cellStyle name="40% - Accent3 6 4 5" xfId="22379"/>
    <cellStyle name="40% - Accent3 6 4 5 2" xfId="22380"/>
    <cellStyle name="40% - Accent3 6 4 6" xfId="22381"/>
    <cellStyle name="40% - Accent3 6 5" xfId="22382"/>
    <cellStyle name="40% - Accent3 6 5 2" xfId="22383"/>
    <cellStyle name="40% - Accent3 6 5 2 2" xfId="22384"/>
    <cellStyle name="40% - Accent3 6 5 2 2 2" xfId="22385"/>
    <cellStyle name="40% - Accent3 6 5 2 2 2 2" xfId="22386"/>
    <cellStyle name="40% - Accent3 6 5 2 2 3" xfId="22387"/>
    <cellStyle name="40% - Accent3 6 5 2 3" xfId="22388"/>
    <cellStyle name="40% - Accent3 6 5 2 3 2" xfId="22389"/>
    <cellStyle name="40% - Accent3 6 5 2 4" xfId="22390"/>
    <cellStyle name="40% - Accent3 6 5 3" xfId="22391"/>
    <cellStyle name="40% - Accent3 6 5 3 2" xfId="22392"/>
    <cellStyle name="40% - Accent3 6 5 3 2 2" xfId="22393"/>
    <cellStyle name="40% - Accent3 6 5 3 3" xfId="22394"/>
    <cellStyle name="40% - Accent3 6 5 4" xfId="22395"/>
    <cellStyle name="40% - Accent3 6 5 4 2" xfId="22396"/>
    <cellStyle name="40% - Accent3 6 5 5" xfId="22397"/>
    <cellStyle name="40% - Accent3 6 5 5 2" xfId="22398"/>
    <cellStyle name="40% - Accent3 6 5 6" xfId="22399"/>
    <cellStyle name="40% - Accent3 6 6" xfId="22400"/>
    <cellStyle name="40% - Accent3 6 6 2" xfId="22401"/>
    <cellStyle name="40% - Accent3 6 6 2 2" xfId="22402"/>
    <cellStyle name="40% - Accent3 6 6 2 2 2" xfId="22403"/>
    <cellStyle name="40% - Accent3 6 6 2 2 2 2" xfId="22404"/>
    <cellStyle name="40% - Accent3 6 6 2 2 3" xfId="22405"/>
    <cellStyle name="40% - Accent3 6 6 2 3" xfId="22406"/>
    <cellStyle name="40% - Accent3 6 6 2 3 2" xfId="22407"/>
    <cellStyle name="40% - Accent3 6 6 2 4" xfId="22408"/>
    <cellStyle name="40% - Accent3 6 6 3" xfId="22409"/>
    <cellStyle name="40% - Accent3 6 6 3 2" xfId="22410"/>
    <cellStyle name="40% - Accent3 6 6 3 2 2" xfId="22411"/>
    <cellStyle name="40% - Accent3 6 6 3 3" xfId="22412"/>
    <cellStyle name="40% - Accent3 6 6 4" xfId="22413"/>
    <cellStyle name="40% - Accent3 6 6 4 2" xfId="22414"/>
    <cellStyle name="40% - Accent3 6 6 5" xfId="22415"/>
    <cellStyle name="40% - Accent3 6 6 5 2" xfId="22416"/>
    <cellStyle name="40% - Accent3 6 6 6" xfId="22417"/>
    <cellStyle name="40% - Accent3 6 7" xfId="22418"/>
    <cellStyle name="40% - Accent3 6 7 2" xfId="22419"/>
    <cellStyle name="40% - Accent3 6 7 2 2" xfId="22420"/>
    <cellStyle name="40% - Accent3 6 7 2 2 2" xfId="22421"/>
    <cellStyle name="40% - Accent3 6 7 2 3" xfId="22422"/>
    <cellStyle name="40% - Accent3 6 7 3" xfId="22423"/>
    <cellStyle name="40% - Accent3 6 7 3 2" xfId="22424"/>
    <cellStyle name="40% - Accent3 6 7 4" xfId="22425"/>
    <cellStyle name="40% - Accent3 6 8" xfId="22426"/>
    <cellStyle name="40% - Accent3 6 8 2" xfId="22427"/>
    <cellStyle name="40% - Accent3 6 8 2 2" xfId="22428"/>
    <cellStyle name="40% - Accent3 6 8 3" xfId="22429"/>
    <cellStyle name="40% - Accent3 6 9" xfId="22430"/>
    <cellStyle name="40% - Accent3 6 9 2" xfId="22431"/>
    <cellStyle name="40% - Accent3 7" xfId="22432"/>
    <cellStyle name="40% - Accent3 7 2" xfId="22433"/>
    <cellStyle name="40% - Accent3 7 2 2" xfId="22434"/>
    <cellStyle name="40% - Accent3 7 2 2 2" xfId="22435"/>
    <cellStyle name="40% - Accent3 7 2 2 2 2" xfId="22436"/>
    <cellStyle name="40% - Accent3 7 2 2 2 2 2" xfId="22437"/>
    <cellStyle name="40% - Accent3 7 2 2 2 3" xfId="22438"/>
    <cellStyle name="40% - Accent3 7 2 2 3" xfId="22439"/>
    <cellStyle name="40% - Accent3 7 2 2 3 2" xfId="22440"/>
    <cellStyle name="40% - Accent3 7 2 2 4" xfId="22441"/>
    <cellStyle name="40% - Accent3 7 2 3" xfId="22442"/>
    <cellStyle name="40% - Accent3 7 2 3 2" xfId="22443"/>
    <cellStyle name="40% - Accent3 7 2 3 2 2" xfId="22444"/>
    <cellStyle name="40% - Accent3 7 2 3 3" xfId="22445"/>
    <cellStyle name="40% - Accent3 7 2 4" xfId="22446"/>
    <cellStyle name="40% - Accent3 7 2 4 2" xfId="22447"/>
    <cellStyle name="40% - Accent3 7 2 5" xfId="22448"/>
    <cellStyle name="40% - Accent3 7 2 5 2" xfId="22449"/>
    <cellStyle name="40% - Accent3 7 2 6" xfId="22450"/>
    <cellStyle name="40% - Accent3 7 3" xfId="22451"/>
    <cellStyle name="40% - Accent3 7 3 2" xfId="22452"/>
    <cellStyle name="40% - Accent3 7 3 2 2" xfId="22453"/>
    <cellStyle name="40% - Accent3 7 3 2 2 2" xfId="22454"/>
    <cellStyle name="40% - Accent3 7 3 2 2 2 2" xfId="22455"/>
    <cellStyle name="40% - Accent3 7 3 2 2 3" xfId="22456"/>
    <cellStyle name="40% - Accent3 7 3 2 3" xfId="22457"/>
    <cellStyle name="40% - Accent3 7 3 2 3 2" xfId="22458"/>
    <cellStyle name="40% - Accent3 7 3 2 4" xfId="22459"/>
    <cellStyle name="40% - Accent3 7 3 3" xfId="22460"/>
    <cellStyle name="40% - Accent3 7 3 3 2" xfId="22461"/>
    <cellStyle name="40% - Accent3 7 3 3 2 2" xfId="22462"/>
    <cellStyle name="40% - Accent3 7 3 3 3" xfId="22463"/>
    <cellStyle name="40% - Accent3 7 3 4" xfId="22464"/>
    <cellStyle name="40% - Accent3 7 3 4 2" xfId="22465"/>
    <cellStyle name="40% - Accent3 7 3 5" xfId="22466"/>
    <cellStyle name="40% - Accent3 7 3 5 2" xfId="22467"/>
    <cellStyle name="40% - Accent3 7 3 6" xfId="22468"/>
    <cellStyle name="40% - Accent3 7 4" xfId="22469"/>
    <cellStyle name="40% - Accent3 7 4 2" xfId="22470"/>
    <cellStyle name="40% - Accent3 7 4 2 2" xfId="22471"/>
    <cellStyle name="40% - Accent3 7 4 2 2 2" xfId="22472"/>
    <cellStyle name="40% - Accent3 7 4 2 3" xfId="22473"/>
    <cellStyle name="40% - Accent3 7 4 3" xfId="22474"/>
    <cellStyle name="40% - Accent3 7 4 3 2" xfId="22475"/>
    <cellStyle name="40% - Accent3 7 4 4" xfId="22476"/>
    <cellStyle name="40% - Accent3 7 5" xfId="22477"/>
    <cellStyle name="40% - Accent3 7 5 2" xfId="22478"/>
    <cellStyle name="40% - Accent3 7 5 2 2" xfId="22479"/>
    <cellStyle name="40% - Accent3 7 5 3" xfId="22480"/>
    <cellStyle name="40% - Accent3 7 6" xfId="22481"/>
    <cellStyle name="40% - Accent3 7 6 2" xfId="22482"/>
    <cellStyle name="40% - Accent3 7 7" xfId="22483"/>
    <cellStyle name="40% - Accent3 7 7 2" xfId="22484"/>
    <cellStyle name="40% - Accent3 7 8" xfId="22485"/>
    <cellStyle name="40% - Accent3 8" xfId="22486"/>
    <cellStyle name="40% - Accent3 8 2" xfId="22487"/>
    <cellStyle name="40% - Accent3 8 2 2" xfId="22488"/>
    <cellStyle name="40% - Accent3 8 2 2 2" xfId="22489"/>
    <cellStyle name="40% - Accent3 8 2 2 2 2" xfId="22490"/>
    <cellStyle name="40% - Accent3 8 2 2 2 2 2" xfId="22491"/>
    <cellStyle name="40% - Accent3 8 2 2 2 3" xfId="22492"/>
    <cellStyle name="40% - Accent3 8 2 2 3" xfId="22493"/>
    <cellStyle name="40% - Accent3 8 2 2 3 2" xfId="22494"/>
    <cellStyle name="40% - Accent3 8 2 2 4" xfId="22495"/>
    <cellStyle name="40% - Accent3 8 2 3" xfId="22496"/>
    <cellStyle name="40% - Accent3 8 2 3 2" xfId="22497"/>
    <cellStyle name="40% - Accent3 8 2 3 2 2" xfId="22498"/>
    <cellStyle name="40% - Accent3 8 2 3 3" xfId="22499"/>
    <cellStyle name="40% - Accent3 8 2 4" xfId="22500"/>
    <cellStyle name="40% - Accent3 8 2 4 2" xfId="22501"/>
    <cellStyle name="40% - Accent3 8 2 5" xfId="22502"/>
    <cellStyle name="40% - Accent3 8 2 5 2" xfId="22503"/>
    <cellStyle name="40% - Accent3 8 2 6" xfId="22504"/>
    <cellStyle name="40% - Accent3 8 3" xfId="22505"/>
    <cellStyle name="40% - Accent3 8 3 2" xfId="22506"/>
    <cellStyle name="40% - Accent3 8 3 2 2" xfId="22507"/>
    <cellStyle name="40% - Accent3 8 3 2 2 2" xfId="22508"/>
    <cellStyle name="40% - Accent3 8 3 2 2 2 2" xfId="22509"/>
    <cellStyle name="40% - Accent3 8 3 2 2 3" xfId="22510"/>
    <cellStyle name="40% - Accent3 8 3 2 3" xfId="22511"/>
    <cellStyle name="40% - Accent3 8 3 2 3 2" xfId="22512"/>
    <cellStyle name="40% - Accent3 8 3 2 4" xfId="22513"/>
    <cellStyle name="40% - Accent3 8 3 3" xfId="22514"/>
    <cellStyle name="40% - Accent3 8 3 3 2" xfId="22515"/>
    <cellStyle name="40% - Accent3 8 3 3 2 2" xfId="22516"/>
    <cellStyle name="40% - Accent3 8 3 3 3" xfId="22517"/>
    <cellStyle name="40% - Accent3 8 3 4" xfId="22518"/>
    <cellStyle name="40% - Accent3 8 3 4 2" xfId="22519"/>
    <cellStyle name="40% - Accent3 8 3 5" xfId="22520"/>
    <cellStyle name="40% - Accent3 8 3 5 2" xfId="22521"/>
    <cellStyle name="40% - Accent3 8 3 6" xfId="22522"/>
    <cellStyle name="40% - Accent3 8 4" xfId="22523"/>
    <cellStyle name="40% - Accent3 8 4 2" xfId="22524"/>
    <cellStyle name="40% - Accent3 8 4 2 2" xfId="22525"/>
    <cellStyle name="40% - Accent3 8 4 2 2 2" xfId="22526"/>
    <cellStyle name="40% - Accent3 8 4 2 3" xfId="22527"/>
    <cellStyle name="40% - Accent3 8 4 3" xfId="22528"/>
    <cellStyle name="40% - Accent3 8 4 3 2" xfId="22529"/>
    <cellStyle name="40% - Accent3 8 4 4" xfId="22530"/>
    <cellStyle name="40% - Accent3 8 5" xfId="22531"/>
    <cellStyle name="40% - Accent3 8 5 2" xfId="22532"/>
    <cellStyle name="40% - Accent3 8 5 2 2" xfId="22533"/>
    <cellStyle name="40% - Accent3 8 5 3" xfId="22534"/>
    <cellStyle name="40% - Accent3 8 6" xfId="22535"/>
    <cellStyle name="40% - Accent3 8 6 2" xfId="22536"/>
    <cellStyle name="40% - Accent3 8 7" xfId="22537"/>
    <cellStyle name="40% - Accent3 8 7 2" xfId="22538"/>
    <cellStyle name="40% - Accent3 8 8" xfId="22539"/>
    <cellStyle name="40% - Accent3 9" xfId="22540"/>
    <cellStyle name="40% - Accent3 9 2" xfId="22541"/>
    <cellStyle name="40% - Accent3 9 2 2" xfId="22542"/>
    <cellStyle name="40% - Accent3 9 2 2 2" xfId="22543"/>
    <cellStyle name="40% - Accent3 9 2 2 2 2" xfId="22544"/>
    <cellStyle name="40% - Accent3 9 2 2 3" xfId="22545"/>
    <cellStyle name="40% - Accent3 9 2 3" xfId="22546"/>
    <cellStyle name="40% - Accent3 9 2 3 2" xfId="22547"/>
    <cellStyle name="40% - Accent3 9 2 4" xfId="22548"/>
    <cellStyle name="40% - Accent3 9 3" xfId="22549"/>
    <cellStyle name="40% - Accent3 9 3 2" xfId="22550"/>
    <cellStyle name="40% - Accent3 9 3 2 2" xfId="22551"/>
    <cellStyle name="40% - Accent3 9 3 3" xfId="22552"/>
    <cellStyle name="40% - Accent3 9 4" xfId="22553"/>
    <cellStyle name="40% - Accent3 9 4 2" xfId="22554"/>
    <cellStyle name="40% - Accent3 9 5" xfId="22555"/>
    <cellStyle name="40% - Accent3 9 5 2" xfId="22556"/>
    <cellStyle name="40% - Accent3 9 6" xfId="22557"/>
    <cellStyle name="40% - Accent4 10" xfId="22558"/>
    <cellStyle name="40% - Accent4 10 2" xfId="22559"/>
    <cellStyle name="40% - Accent4 10 2 2" xfId="22560"/>
    <cellStyle name="40% - Accent4 10 2 2 2" xfId="22561"/>
    <cellStyle name="40% - Accent4 10 2 2 2 2" xfId="22562"/>
    <cellStyle name="40% - Accent4 10 2 2 3" xfId="22563"/>
    <cellStyle name="40% - Accent4 10 2 3" xfId="22564"/>
    <cellStyle name="40% - Accent4 10 2 3 2" xfId="22565"/>
    <cellStyle name="40% - Accent4 10 2 4" xfId="22566"/>
    <cellStyle name="40% - Accent4 10 3" xfId="22567"/>
    <cellStyle name="40% - Accent4 10 3 2" xfId="22568"/>
    <cellStyle name="40% - Accent4 10 3 2 2" xfId="22569"/>
    <cellStyle name="40% - Accent4 10 3 3" xfId="22570"/>
    <cellStyle name="40% - Accent4 10 4" xfId="22571"/>
    <cellStyle name="40% - Accent4 10 4 2" xfId="22572"/>
    <cellStyle name="40% - Accent4 10 5" xfId="22573"/>
    <cellStyle name="40% - Accent4 10 5 2" xfId="22574"/>
    <cellStyle name="40% - Accent4 10 6" xfId="22575"/>
    <cellStyle name="40% - Accent4 11" xfId="22576"/>
    <cellStyle name="40% - Accent4 11 2" xfId="22577"/>
    <cellStyle name="40% - Accent4 11 2 2" xfId="22578"/>
    <cellStyle name="40% - Accent4 11 2 2 2" xfId="22579"/>
    <cellStyle name="40% - Accent4 11 2 2 2 2" xfId="22580"/>
    <cellStyle name="40% - Accent4 11 2 2 3" xfId="22581"/>
    <cellStyle name="40% - Accent4 11 2 3" xfId="22582"/>
    <cellStyle name="40% - Accent4 11 2 3 2" xfId="22583"/>
    <cellStyle name="40% - Accent4 11 2 4" xfId="22584"/>
    <cellStyle name="40% - Accent4 11 3" xfId="22585"/>
    <cellStyle name="40% - Accent4 11 3 2" xfId="22586"/>
    <cellStyle name="40% - Accent4 11 3 2 2" xfId="22587"/>
    <cellStyle name="40% - Accent4 11 3 3" xfId="22588"/>
    <cellStyle name="40% - Accent4 11 4" xfId="22589"/>
    <cellStyle name="40% - Accent4 11 4 2" xfId="22590"/>
    <cellStyle name="40% - Accent4 11 5" xfId="22591"/>
    <cellStyle name="40% - Accent4 11 5 2" xfId="22592"/>
    <cellStyle name="40% - Accent4 11 6" xfId="22593"/>
    <cellStyle name="40% - Accent4 12" xfId="22594"/>
    <cellStyle name="40% - Accent4 12 2" xfId="22595"/>
    <cellStyle name="40% - Accent4 12 2 2" xfId="22596"/>
    <cellStyle name="40% - Accent4 12 2 2 2" xfId="22597"/>
    <cellStyle name="40% - Accent4 12 2 2 2 2" xfId="22598"/>
    <cellStyle name="40% - Accent4 12 2 2 3" xfId="22599"/>
    <cellStyle name="40% - Accent4 12 2 3" xfId="22600"/>
    <cellStyle name="40% - Accent4 12 2 3 2" xfId="22601"/>
    <cellStyle name="40% - Accent4 12 2 4" xfId="22602"/>
    <cellStyle name="40% - Accent4 12 3" xfId="22603"/>
    <cellStyle name="40% - Accent4 12 3 2" xfId="22604"/>
    <cellStyle name="40% - Accent4 12 3 2 2" xfId="22605"/>
    <cellStyle name="40% - Accent4 12 3 3" xfId="22606"/>
    <cellStyle name="40% - Accent4 12 4" xfId="22607"/>
    <cellStyle name="40% - Accent4 12 4 2" xfId="22608"/>
    <cellStyle name="40% - Accent4 12 5" xfId="22609"/>
    <cellStyle name="40% - Accent4 12 5 2" xfId="22610"/>
    <cellStyle name="40% - Accent4 12 6" xfId="22611"/>
    <cellStyle name="40% - Accent4 13" xfId="22612"/>
    <cellStyle name="40% - Accent4 13 2" xfId="22613"/>
    <cellStyle name="40% - Accent4 13 2 2" xfId="22614"/>
    <cellStyle name="40% - Accent4 13 2 2 2" xfId="22615"/>
    <cellStyle name="40% - Accent4 13 2 2 2 2" xfId="22616"/>
    <cellStyle name="40% - Accent4 13 2 2 3" xfId="22617"/>
    <cellStyle name="40% - Accent4 13 2 3" xfId="22618"/>
    <cellStyle name="40% - Accent4 13 2 3 2" xfId="22619"/>
    <cellStyle name="40% - Accent4 13 2 4" xfId="22620"/>
    <cellStyle name="40% - Accent4 13 3" xfId="22621"/>
    <cellStyle name="40% - Accent4 13 3 2" xfId="22622"/>
    <cellStyle name="40% - Accent4 13 3 2 2" xfId="22623"/>
    <cellStyle name="40% - Accent4 13 3 3" xfId="22624"/>
    <cellStyle name="40% - Accent4 13 4" xfId="22625"/>
    <cellStyle name="40% - Accent4 13 4 2" xfId="22626"/>
    <cellStyle name="40% - Accent4 13 5" xfId="22627"/>
    <cellStyle name="40% - Accent4 13 5 2" xfId="22628"/>
    <cellStyle name="40% - Accent4 13 6" xfId="22629"/>
    <cellStyle name="40% - Accent4 14" xfId="22630"/>
    <cellStyle name="40% - Accent4 14 2" xfId="22631"/>
    <cellStyle name="40% - Accent4 14 2 2" xfId="22632"/>
    <cellStyle name="40% - Accent4 14 2 2 2" xfId="22633"/>
    <cellStyle name="40% - Accent4 14 2 3" xfId="22634"/>
    <cellStyle name="40% - Accent4 14 3" xfId="22635"/>
    <cellStyle name="40% - Accent4 14 3 2" xfId="22636"/>
    <cellStyle name="40% - Accent4 14 4" xfId="22637"/>
    <cellStyle name="40% - Accent4 15" xfId="22638"/>
    <cellStyle name="40% - Accent4 15 2" xfId="22639"/>
    <cellStyle name="40% - Accent4 15 2 2" xfId="22640"/>
    <cellStyle name="40% - Accent4 15 3" xfId="22641"/>
    <cellStyle name="40% - Accent4 16" xfId="22642"/>
    <cellStyle name="40% - Accent4 16 2" xfId="22643"/>
    <cellStyle name="40% - Accent4 17" xfId="22644"/>
    <cellStyle name="40% - Accent4 17 2" xfId="22645"/>
    <cellStyle name="40% - Accent4 18" xfId="22646"/>
    <cellStyle name="40% - Accent4 2" xfId="22647"/>
    <cellStyle name="40% - Accent4 2 2" xfId="22648"/>
    <cellStyle name="40% - Accent4 3" xfId="22649"/>
    <cellStyle name="40% - Accent4 3 10" xfId="22650"/>
    <cellStyle name="40% - Accent4 3 10 2" xfId="22651"/>
    <cellStyle name="40% - Accent4 3 10 2 2" xfId="22652"/>
    <cellStyle name="40% - Accent4 3 10 2 2 2" xfId="22653"/>
    <cellStyle name="40% - Accent4 3 10 2 2 2 2" xfId="22654"/>
    <cellStyle name="40% - Accent4 3 10 2 2 3" xfId="22655"/>
    <cellStyle name="40% - Accent4 3 10 2 3" xfId="22656"/>
    <cellStyle name="40% - Accent4 3 10 2 3 2" xfId="22657"/>
    <cellStyle name="40% - Accent4 3 10 2 4" xfId="22658"/>
    <cellStyle name="40% - Accent4 3 10 3" xfId="22659"/>
    <cellStyle name="40% - Accent4 3 10 3 2" xfId="22660"/>
    <cellStyle name="40% - Accent4 3 10 3 2 2" xfId="22661"/>
    <cellStyle name="40% - Accent4 3 10 3 3" xfId="22662"/>
    <cellStyle name="40% - Accent4 3 10 4" xfId="22663"/>
    <cellStyle name="40% - Accent4 3 10 4 2" xfId="22664"/>
    <cellStyle name="40% - Accent4 3 10 5" xfId="22665"/>
    <cellStyle name="40% - Accent4 3 10 5 2" xfId="22666"/>
    <cellStyle name="40% - Accent4 3 10 6" xfId="22667"/>
    <cellStyle name="40% - Accent4 3 11" xfId="22668"/>
    <cellStyle name="40% - Accent4 3 11 2" xfId="22669"/>
    <cellStyle name="40% - Accent4 3 11 2 2" xfId="22670"/>
    <cellStyle name="40% - Accent4 3 11 2 2 2" xfId="22671"/>
    <cellStyle name="40% - Accent4 3 11 2 2 2 2" xfId="22672"/>
    <cellStyle name="40% - Accent4 3 11 2 2 3" xfId="22673"/>
    <cellStyle name="40% - Accent4 3 11 2 3" xfId="22674"/>
    <cellStyle name="40% - Accent4 3 11 2 3 2" xfId="22675"/>
    <cellStyle name="40% - Accent4 3 11 2 4" xfId="22676"/>
    <cellStyle name="40% - Accent4 3 11 3" xfId="22677"/>
    <cellStyle name="40% - Accent4 3 11 3 2" xfId="22678"/>
    <cellStyle name="40% - Accent4 3 11 3 2 2" xfId="22679"/>
    <cellStyle name="40% - Accent4 3 11 3 3" xfId="22680"/>
    <cellStyle name="40% - Accent4 3 11 4" xfId="22681"/>
    <cellStyle name="40% - Accent4 3 11 4 2" xfId="22682"/>
    <cellStyle name="40% - Accent4 3 11 5" xfId="22683"/>
    <cellStyle name="40% - Accent4 3 11 5 2" xfId="22684"/>
    <cellStyle name="40% - Accent4 3 11 6" xfId="22685"/>
    <cellStyle name="40% - Accent4 3 12" xfId="22686"/>
    <cellStyle name="40% - Accent4 3 12 2" xfId="22687"/>
    <cellStyle name="40% - Accent4 3 12 2 2" xfId="22688"/>
    <cellStyle name="40% - Accent4 3 12 2 2 2" xfId="22689"/>
    <cellStyle name="40% - Accent4 3 12 2 3" xfId="22690"/>
    <cellStyle name="40% - Accent4 3 12 3" xfId="22691"/>
    <cellStyle name="40% - Accent4 3 12 3 2" xfId="22692"/>
    <cellStyle name="40% - Accent4 3 12 4" xfId="22693"/>
    <cellStyle name="40% - Accent4 3 13" xfId="22694"/>
    <cellStyle name="40% - Accent4 3 13 2" xfId="22695"/>
    <cellStyle name="40% - Accent4 3 13 2 2" xfId="22696"/>
    <cellStyle name="40% - Accent4 3 13 3" xfId="22697"/>
    <cellStyle name="40% - Accent4 3 13 4" xfId="22698"/>
    <cellStyle name="40% - Accent4 3 14" xfId="22699"/>
    <cellStyle name="40% - Accent4 3 14 2" xfId="22700"/>
    <cellStyle name="40% - Accent4 3 15" xfId="22701"/>
    <cellStyle name="40% - Accent4 3 15 2" xfId="22702"/>
    <cellStyle name="40% - Accent4 3 16" xfId="22703"/>
    <cellStyle name="40% - Accent4 3 2" xfId="22704"/>
    <cellStyle name="40% - Accent4 3 2 10" xfId="22705"/>
    <cellStyle name="40% - Accent4 3 2 10 2" xfId="22706"/>
    <cellStyle name="40% - Accent4 3 2 10 2 2" xfId="22707"/>
    <cellStyle name="40% - Accent4 3 2 10 2 2 2" xfId="22708"/>
    <cellStyle name="40% - Accent4 3 2 10 2 2 2 2" xfId="22709"/>
    <cellStyle name="40% - Accent4 3 2 10 2 2 3" xfId="22710"/>
    <cellStyle name="40% - Accent4 3 2 10 2 3" xfId="22711"/>
    <cellStyle name="40% - Accent4 3 2 10 2 3 2" xfId="22712"/>
    <cellStyle name="40% - Accent4 3 2 10 2 4" xfId="22713"/>
    <cellStyle name="40% - Accent4 3 2 10 3" xfId="22714"/>
    <cellStyle name="40% - Accent4 3 2 10 3 2" xfId="22715"/>
    <cellStyle name="40% - Accent4 3 2 10 3 2 2" xfId="22716"/>
    <cellStyle name="40% - Accent4 3 2 10 3 3" xfId="22717"/>
    <cellStyle name="40% - Accent4 3 2 10 4" xfId="22718"/>
    <cellStyle name="40% - Accent4 3 2 10 4 2" xfId="22719"/>
    <cellStyle name="40% - Accent4 3 2 10 5" xfId="22720"/>
    <cellStyle name="40% - Accent4 3 2 10 5 2" xfId="22721"/>
    <cellStyle name="40% - Accent4 3 2 10 6" xfId="22722"/>
    <cellStyle name="40% - Accent4 3 2 11" xfId="22723"/>
    <cellStyle name="40% - Accent4 3 2 11 2" xfId="22724"/>
    <cellStyle name="40% - Accent4 3 2 11 2 2" xfId="22725"/>
    <cellStyle name="40% - Accent4 3 2 11 2 2 2" xfId="22726"/>
    <cellStyle name="40% - Accent4 3 2 11 2 3" xfId="22727"/>
    <cellStyle name="40% - Accent4 3 2 11 3" xfId="22728"/>
    <cellStyle name="40% - Accent4 3 2 11 3 2" xfId="22729"/>
    <cellStyle name="40% - Accent4 3 2 11 4" xfId="22730"/>
    <cellStyle name="40% - Accent4 3 2 12" xfId="22731"/>
    <cellStyle name="40% - Accent4 3 2 12 2" xfId="22732"/>
    <cellStyle name="40% - Accent4 3 2 12 2 2" xfId="22733"/>
    <cellStyle name="40% - Accent4 3 2 12 3" xfId="22734"/>
    <cellStyle name="40% - Accent4 3 2 13" xfId="22735"/>
    <cellStyle name="40% - Accent4 3 2 13 2" xfId="22736"/>
    <cellStyle name="40% - Accent4 3 2 14" xfId="22737"/>
    <cellStyle name="40% - Accent4 3 2 14 2" xfId="22738"/>
    <cellStyle name="40% - Accent4 3 2 15" xfId="22739"/>
    <cellStyle name="40% - Accent4 3 2 2" xfId="22740"/>
    <cellStyle name="40% - Accent4 3 2 2 10" xfId="22741"/>
    <cellStyle name="40% - Accent4 3 2 2 10 2" xfId="22742"/>
    <cellStyle name="40% - Accent4 3 2 2 11" xfId="22743"/>
    <cellStyle name="40% - Accent4 3 2 2 2" xfId="22744"/>
    <cellStyle name="40% - Accent4 3 2 2 2 2" xfId="22745"/>
    <cellStyle name="40% - Accent4 3 2 2 2 2 2" xfId="22746"/>
    <cellStyle name="40% - Accent4 3 2 2 2 2 2 2" xfId="22747"/>
    <cellStyle name="40% - Accent4 3 2 2 2 2 2 2 2" xfId="22748"/>
    <cellStyle name="40% - Accent4 3 2 2 2 2 2 2 2 2" xfId="22749"/>
    <cellStyle name="40% - Accent4 3 2 2 2 2 2 2 3" xfId="22750"/>
    <cellStyle name="40% - Accent4 3 2 2 2 2 2 3" xfId="22751"/>
    <cellStyle name="40% - Accent4 3 2 2 2 2 2 3 2" xfId="22752"/>
    <cellStyle name="40% - Accent4 3 2 2 2 2 2 4" xfId="22753"/>
    <cellStyle name="40% - Accent4 3 2 2 2 2 3" xfId="22754"/>
    <cellStyle name="40% - Accent4 3 2 2 2 2 3 2" xfId="22755"/>
    <cellStyle name="40% - Accent4 3 2 2 2 2 3 2 2" xfId="22756"/>
    <cellStyle name="40% - Accent4 3 2 2 2 2 3 3" xfId="22757"/>
    <cellStyle name="40% - Accent4 3 2 2 2 2 4" xfId="22758"/>
    <cellStyle name="40% - Accent4 3 2 2 2 2 4 2" xfId="22759"/>
    <cellStyle name="40% - Accent4 3 2 2 2 2 5" xfId="22760"/>
    <cellStyle name="40% - Accent4 3 2 2 2 2 5 2" xfId="22761"/>
    <cellStyle name="40% - Accent4 3 2 2 2 2 6" xfId="22762"/>
    <cellStyle name="40% - Accent4 3 2 2 2 3" xfId="22763"/>
    <cellStyle name="40% - Accent4 3 2 2 2 3 2" xfId="22764"/>
    <cellStyle name="40% - Accent4 3 2 2 2 3 2 2" xfId="22765"/>
    <cellStyle name="40% - Accent4 3 2 2 2 3 2 2 2" xfId="22766"/>
    <cellStyle name="40% - Accent4 3 2 2 2 3 2 2 2 2" xfId="22767"/>
    <cellStyle name="40% - Accent4 3 2 2 2 3 2 2 3" xfId="22768"/>
    <cellStyle name="40% - Accent4 3 2 2 2 3 2 3" xfId="22769"/>
    <cellStyle name="40% - Accent4 3 2 2 2 3 2 3 2" xfId="22770"/>
    <cellStyle name="40% - Accent4 3 2 2 2 3 2 4" xfId="22771"/>
    <cellStyle name="40% - Accent4 3 2 2 2 3 3" xfId="22772"/>
    <cellStyle name="40% - Accent4 3 2 2 2 3 3 2" xfId="22773"/>
    <cellStyle name="40% - Accent4 3 2 2 2 3 3 2 2" xfId="22774"/>
    <cellStyle name="40% - Accent4 3 2 2 2 3 3 3" xfId="22775"/>
    <cellStyle name="40% - Accent4 3 2 2 2 3 4" xfId="22776"/>
    <cellStyle name="40% - Accent4 3 2 2 2 3 4 2" xfId="22777"/>
    <cellStyle name="40% - Accent4 3 2 2 2 3 5" xfId="22778"/>
    <cellStyle name="40% - Accent4 3 2 2 2 3 5 2" xfId="22779"/>
    <cellStyle name="40% - Accent4 3 2 2 2 3 6" xfId="22780"/>
    <cellStyle name="40% - Accent4 3 2 2 2 4" xfId="22781"/>
    <cellStyle name="40% - Accent4 3 2 2 2 4 2" xfId="22782"/>
    <cellStyle name="40% - Accent4 3 2 2 2 4 2 2" xfId="22783"/>
    <cellStyle name="40% - Accent4 3 2 2 2 4 2 2 2" xfId="22784"/>
    <cellStyle name="40% - Accent4 3 2 2 2 4 2 3" xfId="22785"/>
    <cellStyle name="40% - Accent4 3 2 2 2 4 3" xfId="22786"/>
    <cellStyle name="40% - Accent4 3 2 2 2 4 3 2" xfId="22787"/>
    <cellStyle name="40% - Accent4 3 2 2 2 4 4" xfId="22788"/>
    <cellStyle name="40% - Accent4 3 2 2 2 5" xfId="22789"/>
    <cellStyle name="40% - Accent4 3 2 2 2 5 2" xfId="22790"/>
    <cellStyle name="40% - Accent4 3 2 2 2 5 2 2" xfId="22791"/>
    <cellStyle name="40% - Accent4 3 2 2 2 5 3" xfId="22792"/>
    <cellStyle name="40% - Accent4 3 2 2 2 6" xfId="22793"/>
    <cellStyle name="40% - Accent4 3 2 2 2 6 2" xfId="22794"/>
    <cellStyle name="40% - Accent4 3 2 2 2 7" xfId="22795"/>
    <cellStyle name="40% - Accent4 3 2 2 2 7 2" xfId="22796"/>
    <cellStyle name="40% - Accent4 3 2 2 2 8" xfId="22797"/>
    <cellStyle name="40% - Accent4 3 2 2 3" xfId="22798"/>
    <cellStyle name="40% - Accent4 3 2 2 3 2" xfId="22799"/>
    <cellStyle name="40% - Accent4 3 2 2 3 2 2" xfId="22800"/>
    <cellStyle name="40% - Accent4 3 2 2 3 2 2 2" xfId="22801"/>
    <cellStyle name="40% - Accent4 3 2 2 3 2 2 2 2" xfId="22802"/>
    <cellStyle name="40% - Accent4 3 2 2 3 2 2 2 2 2" xfId="22803"/>
    <cellStyle name="40% - Accent4 3 2 2 3 2 2 2 3" xfId="22804"/>
    <cellStyle name="40% - Accent4 3 2 2 3 2 2 3" xfId="22805"/>
    <cellStyle name="40% - Accent4 3 2 2 3 2 2 3 2" xfId="22806"/>
    <cellStyle name="40% - Accent4 3 2 2 3 2 2 4" xfId="22807"/>
    <cellStyle name="40% - Accent4 3 2 2 3 2 3" xfId="22808"/>
    <cellStyle name="40% - Accent4 3 2 2 3 2 3 2" xfId="22809"/>
    <cellStyle name="40% - Accent4 3 2 2 3 2 3 2 2" xfId="22810"/>
    <cellStyle name="40% - Accent4 3 2 2 3 2 3 3" xfId="22811"/>
    <cellStyle name="40% - Accent4 3 2 2 3 2 4" xfId="22812"/>
    <cellStyle name="40% - Accent4 3 2 2 3 2 4 2" xfId="22813"/>
    <cellStyle name="40% - Accent4 3 2 2 3 2 5" xfId="22814"/>
    <cellStyle name="40% - Accent4 3 2 2 3 2 5 2" xfId="22815"/>
    <cellStyle name="40% - Accent4 3 2 2 3 2 6" xfId="22816"/>
    <cellStyle name="40% - Accent4 3 2 2 3 3" xfId="22817"/>
    <cellStyle name="40% - Accent4 3 2 2 3 3 2" xfId="22818"/>
    <cellStyle name="40% - Accent4 3 2 2 3 3 2 2" xfId="22819"/>
    <cellStyle name="40% - Accent4 3 2 2 3 3 2 2 2" xfId="22820"/>
    <cellStyle name="40% - Accent4 3 2 2 3 3 2 2 2 2" xfId="22821"/>
    <cellStyle name="40% - Accent4 3 2 2 3 3 2 2 3" xfId="22822"/>
    <cellStyle name="40% - Accent4 3 2 2 3 3 2 3" xfId="22823"/>
    <cellStyle name="40% - Accent4 3 2 2 3 3 2 3 2" xfId="22824"/>
    <cellStyle name="40% - Accent4 3 2 2 3 3 2 4" xfId="22825"/>
    <cellStyle name="40% - Accent4 3 2 2 3 3 3" xfId="22826"/>
    <cellStyle name="40% - Accent4 3 2 2 3 3 3 2" xfId="22827"/>
    <cellStyle name="40% - Accent4 3 2 2 3 3 3 2 2" xfId="22828"/>
    <cellStyle name="40% - Accent4 3 2 2 3 3 3 3" xfId="22829"/>
    <cellStyle name="40% - Accent4 3 2 2 3 3 4" xfId="22830"/>
    <cellStyle name="40% - Accent4 3 2 2 3 3 4 2" xfId="22831"/>
    <cellStyle name="40% - Accent4 3 2 2 3 3 5" xfId="22832"/>
    <cellStyle name="40% - Accent4 3 2 2 3 3 5 2" xfId="22833"/>
    <cellStyle name="40% - Accent4 3 2 2 3 3 6" xfId="22834"/>
    <cellStyle name="40% - Accent4 3 2 2 3 4" xfId="22835"/>
    <cellStyle name="40% - Accent4 3 2 2 3 4 2" xfId="22836"/>
    <cellStyle name="40% - Accent4 3 2 2 3 4 2 2" xfId="22837"/>
    <cellStyle name="40% - Accent4 3 2 2 3 4 2 2 2" xfId="22838"/>
    <cellStyle name="40% - Accent4 3 2 2 3 4 2 3" xfId="22839"/>
    <cellStyle name="40% - Accent4 3 2 2 3 4 3" xfId="22840"/>
    <cellStyle name="40% - Accent4 3 2 2 3 4 3 2" xfId="22841"/>
    <cellStyle name="40% - Accent4 3 2 2 3 4 4" xfId="22842"/>
    <cellStyle name="40% - Accent4 3 2 2 3 5" xfId="22843"/>
    <cellStyle name="40% - Accent4 3 2 2 3 5 2" xfId="22844"/>
    <cellStyle name="40% - Accent4 3 2 2 3 5 2 2" xfId="22845"/>
    <cellStyle name="40% - Accent4 3 2 2 3 5 3" xfId="22846"/>
    <cellStyle name="40% - Accent4 3 2 2 3 6" xfId="22847"/>
    <cellStyle name="40% - Accent4 3 2 2 3 6 2" xfId="22848"/>
    <cellStyle name="40% - Accent4 3 2 2 3 7" xfId="22849"/>
    <cellStyle name="40% - Accent4 3 2 2 3 7 2" xfId="22850"/>
    <cellStyle name="40% - Accent4 3 2 2 3 8" xfId="22851"/>
    <cellStyle name="40% - Accent4 3 2 2 4" xfId="22852"/>
    <cellStyle name="40% - Accent4 3 2 2 4 2" xfId="22853"/>
    <cellStyle name="40% - Accent4 3 2 2 4 2 2" xfId="22854"/>
    <cellStyle name="40% - Accent4 3 2 2 4 2 2 2" xfId="22855"/>
    <cellStyle name="40% - Accent4 3 2 2 4 2 2 2 2" xfId="22856"/>
    <cellStyle name="40% - Accent4 3 2 2 4 2 2 3" xfId="22857"/>
    <cellStyle name="40% - Accent4 3 2 2 4 2 3" xfId="22858"/>
    <cellStyle name="40% - Accent4 3 2 2 4 2 3 2" xfId="22859"/>
    <cellStyle name="40% - Accent4 3 2 2 4 2 4" xfId="22860"/>
    <cellStyle name="40% - Accent4 3 2 2 4 3" xfId="22861"/>
    <cellStyle name="40% - Accent4 3 2 2 4 3 2" xfId="22862"/>
    <cellStyle name="40% - Accent4 3 2 2 4 3 2 2" xfId="22863"/>
    <cellStyle name="40% - Accent4 3 2 2 4 3 3" xfId="22864"/>
    <cellStyle name="40% - Accent4 3 2 2 4 4" xfId="22865"/>
    <cellStyle name="40% - Accent4 3 2 2 4 4 2" xfId="22866"/>
    <cellStyle name="40% - Accent4 3 2 2 4 5" xfId="22867"/>
    <cellStyle name="40% - Accent4 3 2 2 4 5 2" xfId="22868"/>
    <cellStyle name="40% - Accent4 3 2 2 4 6" xfId="22869"/>
    <cellStyle name="40% - Accent4 3 2 2 5" xfId="22870"/>
    <cellStyle name="40% - Accent4 3 2 2 5 2" xfId="22871"/>
    <cellStyle name="40% - Accent4 3 2 2 5 2 2" xfId="22872"/>
    <cellStyle name="40% - Accent4 3 2 2 5 2 2 2" xfId="22873"/>
    <cellStyle name="40% - Accent4 3 2 2 5 2 2 2 2" xfId="22874"/>
    <cellStyle name="40% - Accent4 3 2 2 5 2 2 3" xfId="22875"/>
    <cellStyle name="40% - Accent4 3 2 2 5 2 3" xfId="22876"/>
    <cellStyle name="40% - Accent4 3 2 2 5 2 3 2" xfId="22877"/>
    <cellStyle name="40% - Accent4 3 2 2 5 2 4" xfId="22878"/>
    <cellStyle name="40% - Accent4 3 2 2 5 3" xfId="22879"/>
    <cellStyle name="40% - Accent4 3 2 2 5 3 2" xfId="22880"/>
    <cellStyle name="40% - Accent4 3 2 2 5 3 2 2" xfId="22881"/>
    <cellStyle name="40% - Accent4 3 2 2 5 3 3" xfId="22882"/>
    <cellStyle name="40% - Accent4 3 2 2 5 4" xfId="22883"/>
    <cellStyle name="40% - Accent4 3 2 2 5 4 2" xfId="22884"/>
    <cellStyle name="40% - Accent4 3 2 2 5 5" xfId="22885"/>
    <cellStyle name="40% - Accent4 3 2 2 5 5 2" xfId="22886"/>
    <cellStyle name="40% - Accent4 3 2 2 5 6" xfId="22887"/>
    <cellStyle name="40% - Accent4 3 2 2 6" xfId="22888"/>
    <cellStyle name="40% - Accent4 3 2 2 6 2" xfId="22889"/>
    <cellStyle name="40% - Accent4 3 2 2 6 2 2" xfId="22890"/>
    <cellStyle name="40% - Accent4 3 2 2 6 2 2 2" xfId="22891"/>
    <cellStyle name="40% - Accent4 3 2 2 6 2 2 2 2" xfId="22892"/>
    <cellStyle name="40% - Accent4 3 2 2 6 2 2 3" xfId="22893"/>
    <cellStyle name="40% - Accent4 3 2 2 6 2 3" xfId="22894"/>
    <cellStyle name="40% - Accent4 3 2 2 6 2 3 2" xfId="22895"/>
    <cellStyle name="40% - Accent4 3 2 2 6 2 4" xfId="22896"/>
    <cellStyle name="40% - Accent4 3 2 2 6 3" xfId="22897"/>
    <cellStyle name="40% - Accent4 3 2 2 6 3 2" xfId="22898"/>
    <cellStyle name="40% - Accent4 3 2 2 6 3 2 2" xfId="22899"/>
    <cellStyle name="40% - Accent4 3 2 2 6 3 3" xfId="22900"/>
    <cellStyle name="40% - Accent4 3 2 2 6 4" xfId="22901"/>
    <cellStyle name="40% - Accent4 3 2 2 6 4 2" xfId="22902"/>
    <cellStyle name="40% - Accent4 3 2 2 6 5" xfId="22903"/>
    <cellStyle name="40% - Accent4 3 2 2 6 5 2" xfId="22904"/>
    <cellStyle name="40% - Accent4 3 2 2 6 6" xfId="22905"/>
    <cellStyle name="40% - Accent4 3 2 2 7" xfId="22906"/>
    <cellStyle name="40% - Accent4 3 2 2 7 2" xfId="22907"/>
    <cellStyle name="40% - Accent4 3 2 2 7 2 2" xfId="22908"/>
    <cellStyle name="40% - Accent4 3 2 2 7 2 2 2" xfId="22909"/>
    <cellStyle name="40% - Accent4 3 2 2 7 2 3" xfId="22910"/>
    <cellStyle name="40% - Accent4 3 2 2 7 3" xfId="22911"/>
    <cellStyle name="40% - Accent4 3 2 2 7 3 2" xfId="22912"/>
    <cellStyle name="40% - Accent4 3 2 2 7 4" xfId="22913"/>
    <cellStyle name="40% - Accent4 3 2 2 8" xfId="22914"/>
    <cellStyle name="40% - Accent4 3 2 2 8 2" xfId="22915"/>
    <cellStyle name="40% - Accent4 3 2 2 8 2 2" xfId="22916"/>
    <cellStyle name="40% - Accent4 3 2 2 8 3" xfId="22917"/>
    <cellStyle name="40% - Accent4 3 2 2 9" xfId="22918"/>
    <cellStyle name="40% - Accent4 3 2 2 9 2" xfId="22919"/>
    <cellStyle name="40% - Accent4 3 2 3" xfId="22920"/>
    <cellStyle name="40% - Accent4 3 2 3 10" xfId="22921"/>
    <cellStyle name="40% - Accent4 3 2 3 10 2" xfId="22922"/>
    <cellStyle name="40% - Accent4 3 2 3 11" xfId="22923"/>
    <cellStyle name="40% - Accent4 3 2 3 2" xfId="22924"/>
    <cellStyle name="40% - Accent4 3 2 3 2 2" xfId="22925"/>
    <cellStyle name="40% - Accent4 3 2 3 2 2 2" xfId="22926"/>
    <cellStyle name="40% - Accent4 3 2 3 2 2 2 2" xfId="22927"/>
    <cellStyle name="40% - Accent4 3 2 3 2 2 2 2 2" xfId="22928"/>
    <cellStyle name="40% - Accent4 3 2 3 2 2 2 2 2 2" xfId="22929"/>
    <cellStyle name="40% - Accent4 3 2 3 2 2 2 2 3" xfId="22930"/>
    <cellStyle name="40% - Accent4 3 2 3 2 2 2 3" xfId="22931"/>
    <cellStyle name="40% - Accent4 3 2 3 2 2 2 3 2" xfId="22932"/>
    <cellStyle name="40% - Accent4 3 2 3 2 2 2 4" xfId="22933"/>
    <cellStyle name="40% - Accent4 3 2 3 2 2 3" xfId="22934"/>
    <cellStyle name="40% - Accent4 3 2 3 2 2 3 2" xfId="22935"/>
    <cellStyle name="40% - Accent4 3 2 3 2 2 3 2 2" xfId="22936"/>
    <cellStyle name="40% - Accent4 3 2 3 2 2 3 3" xfId="22937"/>
    <cellStyle name="40% - Accent4 3 2 3 2 2 4" xfId="22938"/>
    <cellStyle name="40% - Accent4 3 2 3 2 2 4 2" xfId="22939"/>
    <cellStyle name="40% - Accent4 3 2 3 2 2 5" xfId="22940"/>
    <cellStyle name="40% - Accent4 3 2 3 2 2 5 2" xfId="22941"/>
    <cellStyle name="40% - Accent4 3 2 3 2 2 6" xfId="22942"/>
    <cellStyle name="40% - Accent4 3 2 3 2 3" xfId="22943"/>
    <cellStyle name="40% - Accent4 3 2 3 2 3 2" xfId="22944"/>
    <cellStyle name="40% - Accent4 3 2 3 2 3 2 2" xfId="22945"/>
    <cellStyle name="40% - Accent4 3 2 3 2 3 2 2 2" xfId="22946"/>
    <cellStyle name="40% - Accent4 3 2 3 2 3 2 2 2 2" xfId="22947"/>
    <cellStyle name="40% - Accent4 3 2 3 2 3 2 2 3" xfId="22948"/>
    <cellStyle name="40% - Accent4 3 2 3 2 3 2 3" xfId="22949"/>
    <cellStyle name="40% - Accent4 3 2 3 2 3 2 3 2" xfId="22950"/>
    <cellStyle name="40% - Accent4 3 2 3 2 3 2 4" xfId="22951"/>
    <cellStyle name="40% - Accent4 3 2 3 2 3 3" xfId="22952"/>
    <cellStyle name="40% - Accent4 3 2 3 2 3 3 2" xfId="22953"/>
    <cellStyle name="40% - Accent4 3 2 3 2 3 3 2 2" xfId="22954"/>
    <cellStyle name="40% - Accent4 3 2 3 2 3 3 3" xfId="22955"/>
    <cellStyle name="40% - Accent4 3 2 3 2 3 4" xfId="22956"/>
    <cellStyle name="40% - Accent4 3 2 3 2 3 4 2" xfId="22957"/>
    <cellStyle name="40% - Accent4 3 2 3 2 3 5" xfId="22958"/>
    <cellStyle name="40% - Accent4 3 2 3 2 3 5 2" xfId="22959"/>
    <cellStyle name="40% - Accent4 3 2 3 2 3 6" xfId="22960"/>
    <cellStyle name="40% - Accent4 3 2 3 2 4" xfId="22961"/>
    <cellStyle name="40% - Accent4 3 2 3 2 4 2" xfId="22962"/>
    <cellStyle name="40% - Accent4 3 2 3 2 4 2 2" xfId="22963"/>
    <cellStyle name="40% - Accent4 3 2 3 2 4 2 2 2" xfId="22964"/>
    <cellStyle name="40% - Accent4 3 2 3 2 4 2 3" xfId="22965"/>
    <cellStyle name="40% - Accent4 3 2 3 2 4 3" xfId="22966"/>
    <cellStyle name="40% - Accent4 3 2 3 2 4 3 2" xfId="22967"/>
    <cellStyle name="40% - Accent4 3 2 3 2 4 4" xfId="22968"/>
    <cellStyle name="40% - Accent4 3 2 3 2 5" xfId="22969"/>
    <cellStyle name="40% - Accent4 3 2 3 2 5 2" xfId="22970"/>
    <cellStyle name="40% - Accent4 3 2 3 2 5 2 2" xfId="22971"/>
    <cellStyle name="40% - Accent4 3 2 3 2 5 3" xfId="22972"/>
    <cellStyle name="40% - Accent4 3 2 3 2 6" xfId="22973"/>
    <cellStyle name="40% - Accent4 3 2 3 2 6 2" xfId="22974"/>
    <cellStyle name="40% - Accent4 3 2 3 2 7" xfId="22975"/>
    <cellStyle name="40% - Accent4 3 2 3 2 7 2" xfId="22976"/>
    <cellStyle name="40% - Accent4 3 2 3 2 8" xfId="22977"/>
    <cellStyle name="40% - Accent4 3 2 3 3" xfId="22978"/>
    <cellStyle name="40% - Accent4 3 2 3 3 2" xfId="22979"/>
    <cellStyle name="40% - Accent4 3 2 3 3 2 2" xfId="22980"/>
    <cellStyle name="40% - Accent4 3 2 3 3 2 2 2" xfId="22981"/>
    <cellStyle name="40% - Accent4 3 2 3 3 2 2 2 2" xfId="22982"/>
    <cellStyle name="40% - Accent4 3 2 3 3 2 2 2 2 2" xfId="22983"/>
    <cellStyle name="40% - Accent4 3 2 3 3 2 2 2 3" xfId="22984"/>
    <cellStyle name="40% - Accent4 3 2 3 3 2 2 3" xfId="22985"/>
    <cellStyle name="40% - Accent4 3 2 3 3 2 2 3 2" xfId="22986"/>
    <cellStyle name="40% - Accent4 3 2 3 3 2 2 4" xfId="22987"/>
    <cellStyle name="40% - Accent4 3 2 3 3 2 3" xfId="22988"/>
    <cellStyle name="40% - Accent4 3 2 3 3 2 3 2" xfId="22989"/>
    <cellStyle name="40% - Accent4 3 2 3 3 2 3 2 2" xfId="22990"/>
    <cellStyle name="40% - Accent4 3 2 3 3 2 3 3" xfId="22991"/>
    <cellStyle name="40% - Accent4 3 2 3 3 2 4" xfId="22992"/>
    <cellStyle name="40% - Accent4 3 2 3 3 2 4 2" xfId="22993"/>
    <cellStyle name="40% - Accent4 3 2 3 3 2 5" xfId="22994"/>
    <cellStyle name="40% - Accent4 3 2 3 3 2 5 2" xfId="22995"/>
    <cellStyle name="40% - Accent4 3 2 3 3 2 6" xfId="22996"/>
    <cellStyle name="40% - Accent4 3 2 3 3 3" xfId="22997"/>
    <cellStyle name="40% - Accent4 3 2 3 3 3 2" xfId="22998"/>
    <cellStyle name="40% - Accent4 3 2 3 3 3 2 2" xfId="22999"/>
    <cellStyle name="40% - Accent4 3 2 3 3 3 2 2 2" xfId="23000"/>
    <cellStyle name="40% - Accent4 3 2 3 3 3 2 2 2 2" xfId="23001"/>
    <cellStyle name="40% - Accent4 3 2 3 3 3 2 2 3" xfId="23002"/>
    <cellStyle name="40% - Accent4 3 2 3 3 3 2 3" xfId="23003"/>
    <cellStyle name="40% - Accent4 3 2 3 3 3 2 3 2" xfId="23004"/>
    <cellStyle name="40% - Accent4 3 2 3 3 3 2 4" xfId="23005"/>
    <cellStyle name="40% - Accent4 3 2 3 3 3 3" xfId="23006"/>
    <cellStyle name="40% - Accent4 3 2 3 3 3 3 2" xfId="23007"/>
    <cellStyle name="40% - Accent4 3 2 3 3 3 3 2 2" xfId="23008"/>
    <cellStyle name="40% - Accent4 3 2 3 3 3 3 3" xfId="23009"/>
    <cellStyle name="40% - Accent4 3 2 3 3 3 4" xfId="23010"/>
    <cellStyle name="40% - Accent4 3 2 3 3 3 4 2" xfId="23011"/>
    <cellStyle name="40% - Accent4 3 2 3 3 3 5" xfId="23012"/>
    <cellStyle name="40% - Accent4 3 2 3 3 3 5 2" xfId="23013"/>
    <cellStyle name="40% - Accent4 3 2 3 3 3 6" xfId="23014"/>
    <cellStyle name="40% - Accent4 3 2 3 3 4" xfId="23015"/>
    <cellStyle name="40% - Accent4 3 2 3 3 4 2" xfId="23016"/>
    <cellStyle name="40% - Accent4 3 2 3 3 4 2 2" xfId="23017"/>
    <cellStyle name="40% - Accent4 3 2 3 3 4 2 2 2" xfId="23018"/>
    <cellStyle name="40% - Accent4 3 2 3 3 4 2 3" xfId="23019"/>
    <cellStyle name="40% - Accent4 3 2 3 3 4 3" xfId="23020"/>
    <cellStyle name="40% - Accent4 3 2 3 3 4 3 2" xfId="23021"/>
    <cellStyle name="40% - Accent4 3 2 3 3 4 4" xfId="23022"/>
    <cellStyle name="40% - Accent4 3 2 3 3 5" xfId="23023"/>
    <cellStyle name="40% - Accent4 3 2 3 3 5 2" xfId="23024"/>
    <cellStyle name="40% - Accent4 3 2 3 3 5 2 2" xfId="23025"/>
    <cellStyle name="40% - Accent4 3 2 3 3 5 3" xfId="23026"/>
    <cellStyle name="40% - Accent4 3 2 3 3 6" xfId="23027"/>
    <cellStyle name="40% - Accent4 3 2 3 3 6 2" xfId="23028"/>
    <cellStyle name="40% - Accent4 3 2 3 3 7" xfId="23029"/>
    <cellStyle name="40% - Accent4 3 2 3 3 7 2" xfId="23030"/>
    <cellStyle name="40% - Accent4 3 2 3 3 8" xfId="23031"/>
    <cellStyle name="40% - Accent4 3 2 3 4" xfId="23032"/>
    <cellStyle name="40% - Accent4 3 2 3 4 2" xfId="23033"/>
    <cellStyle name="40% - Accent4 3 2 3 4 2 2" xfId="23034"/>
    <cellStyle name="40% - Accent4 3 2 3 4 2 2 2" xfId="23035"/>
    <cellStyle name="40% - Accent4 3 2 3 4 2 2 2 2" xfId="23036"/>
    <cellStyle name="40% - Accent4 3 2 3 4 2 2 3" xfId="23037"/>
    <cellStyle name="40% - Accent4 3 2 3 4 2 3" xfId="23038"/>
    <cellStyle name="40% - Accent4 3 2 3 4 2 3 2" xfId="23039"/>
    <cellStyle name="40% - Accent4 3 2 3 4 2 4" xfId="23040"/>
    <cellStyle name="40% - Accent4 3 2 3 4 3" xfId="23041"/>
    <cellStyle name="40% - Accent4 3 2 3 4 3 2" xfId="23042"/>
    <cellStyle name="40% - Accent4 3 2 3 4 3 2 2" xfId="23043"/>
    <cellStyle name="40% - Accent4 3 2 3 4 3 3" xfId="23044"/>
    <cellStyle name="40% - Accent4 3 2 3 4 4" xfId="23045"/>
    <cellStyle name="40% - Accent4 3 2 3 4 4 2" xfId="23046"/>
    <cellStyle name="40% - Accent4 3 2 3 4 5" xfId="23047"/>
    <cellStyle name="40% - Accent4 3 2 3 4 5 2" xfId="23048"/>
    <cellStyle name="40% - Accent4 3 2 3 4 6" xfId="23049"/>
    <cellStyle name="40% - Accent4 3 2 3 5" xfId="23050"/>
    <cellStyle name="40% - Accent4 3 2 3 5 2" xfId="23051"/>
    <cellStyle name="40% - Accent4 3 2 3 5 2 2" xfId="23052"/>
    <cellStyle name="40% - Accent4 3 2 3 5 2 2 2" xfId="23053"/>
    <cellStyle name="40% - Accent4 3 2 3 5 2 2 2 2" xfId="23054"/>
    <cellStyle name="40% - Accent4 3 2 3 5 2 2 3" xfId="23055"/>
    <cellStyle name="40% - Accent4 3 2 3 5 2 3" xfId="23056"/>
    <cellStyle name="40% - Accent4 3 2 3 5 2 3 2" xfId="23057"/>
    <cellStyle name="40% - Accent4 3 2 3 5 2 4" xfId="23058"/>
    <cellStyle name="40% - Accent4 3 2 3 5 3" xfId="23059"/>
    <cellStyle name="40% - Accent4 3 2 3 5 3 2" xfId="23060"/>
    <cellStyle name="40% - Accent4 3 2 3 5 3 2 2" xfId="23061"/>
    <cellStyle name="40% - Accent4 3 2 3 5 3 3" xfId="23062"/>
    <cellStyle name="40% - Accent4 3 2 3 5 4" xfId="23063"/>
    <cellStyle name="40% - Accent4 3 2 3 5 4 2" xfId="23064"/>
    <cellStyle name="40% - Accent4 3 2 3 5 5" xfId="23065"/>
    <cellStyle name="40% - Accent4 3 2 3 5 5 2" xfId="23066"/>
    <cellStyle name="40% - Accent4 3 2 3 5 6" xfId="23067"/>
    <cellStyle name="40% - Accent4 3 2 3 6" xfId="23068"/>
    <cellStyle name="40% - Accent4 3 2 3 6 2" xfId="23069"/>
    <cellStyle name="40% - Accent4 3 2 3 6 2 2" xfId="23070"/>
    <cellStyle name="40% - Accent4 3 2 3 6 2 2 2" xfId="23071"/>
    <cellStyle name="40% - Accent4 3 2 3 6 2 2 2 2" xfId="23072"/>
    <cellStyle name="40% - Accent4 3 2 3 6 2 2 3" xfId="23073"/>
    <cellStyle name="40% - Accent4 3 2 3 6 2 3" xfId="23074"/>
    <cellStyle name="40% - Accent4 3 2 3 6 2 3 2" xfId="23075"/>
    <cellStyle name="40% - Accent4 3 2 3 6 2 4" xfId="23076"/>
    <cellStyle name="40% - Accent4 3 2 3 6 3" xfId="23077"/>
    <cellStyle name="40% - Accent4 3 2 3 6 3 2" xfId="23078"/>
    <cellStyle name="40% - Accent4 3 2 3 6 3 2 2" xfId="23079"/>
    <cellStyle name="40% - Accent4 3 2 3 6 3 3" xfId="23080"/>
    <cellStyle name="40% - Accent4 3 2 3 6 4" xfId="23081"/>
    <cellStyle name="40% - Accent4 3 2 3 6 4 2" xfId="23082"/>
    <cellStyle name="40% - Accent4 3 2 3 6 5" xfId="23083"/>
    <cellStyle name="40% - Accent4 3 2 3 6 5 2" xfId="23084"/>
    <cellStyle name="40% - Accent4 3 2 3 6 6" xfId="23085"/>
    <cellStyle name="40% - Accent4 3 2 3 7" xfId="23086"/>
    <cellStyle name="40% - Accent4 3 2 3 7 2" xfId="23087"/>
    <cellStyle name="40% - Accent4 3 2 3 7 2 2" xfId="23088"/>
    <cellStyle name="40% - Accent4 3 2 3 7 2 2 2" xfId="23089"/>
    <cellStyle name="40% - Accent4 3 2 3 7 2 3" xfId="23090"/>
    <cellStyle name="40% - Accent4 3 2 3 7 3" xfId="23091"/>
    <cellStyle name="40% - Accent4 3 2 3 7 3 2" xfId="23092"/>
    <cellStyle name="40% - Accent4 3 2 3 7 4" xfId="23093"/>
    <cellStyle name="40% - Accent4 3 2 3 8" xfId="23094"/>
    <cellStyle name="40% - Accent4 3 2 3 8 2" xfId="23095"/>
    <cellStyle name="40% - Accent4 3 2 3 8 2 2" xfId="23096"/>
    <cellStyle name="40% - Accent4 3 2 3 8 3" xfId="23097"/>
    <cellStyle name="40% - Accent4 3 2 3 9" xfId="23098"/>
    <cellStyle name="40% - Accent4 3 2 3 9 2" xfId="23099"/>
    <cellStyle name="40% - Accent4 3 2 4" xfId="23100"/>
    <cellStyle name="40% - Accent4 3 2 4 10" xfId="23101"/>
    <cellStyle name="40% - Accent4 3 2 4 10 2" xfId="23102"/>
    <cellStyle name="40% - Accent4 3 2 4 11" xfId="23103"/>
    <cellStyle name="40% - Accent4 3 2 4 2" xfId="23104"/>
    <cellStyle name="40% - Accent4 3 2 4 2 2" xfId="23105"/>
    <cellStyle name="40% - Accent4 3 2 4 2 2 2" xfId="23106"/>
    <cellStyle name="40% - Accent4 3 2 4 2 2 2 2" xfId="23107"/>
    <cellStyle name="40% - Accent4 3 2 4 2 2 2 2 2" xfId="23108"/>
    <cellStyle name="40% - Accent4 3 2 4 2 2 2 2 2 2" xfId="23109"/>
    <cellStyle name="40% - Accent4 3 2 4 2 2 2 2 3" xfId="23110"/>
    <cellStyle name="40% - Accent4 3 2 4 2 2 2 3" xfId="23111"/>
    <cellStyle name="40% - Accent4 3 2 4 2 2 2 3 2" xfId="23112"/>
    <cellStyle name="40% - Accent4 3 2 4 2 2 2 4" xfId="23113"/>
    <cellStyle name="40% - Accent4 3 2 4 2 2 3" xfId="23114"/>
    <cellStyle name="40% - Accent4 3 2 4 2 2 3 2" xfId="23115"/>
    <cellStyle name="40% - Accent4 3 2 4 2 2 3 2 2" xfId="23116"/>
    <cellStyle name="40% - Accent4 3 2 4 2 2 3 3" xfId="23117"/>
    <cellStyle name="40% - Accent4 3 2 4 2 2 4" xfId="23118"/>
    <cellStyle name="40% - Accent4 3 2 4 2 2 4 2" xfId="23119"/>
    <cellStyle name="40% - Accent4 3 2 4 2 2 5" xfId="23120"/>
    <cellStyle name="40% - Accent4 3 2 4 2 2 5 2" xfId="23121"/>
    <cellStyle name="40% - Accent4 3 2 4 2 2 6" xfId="23122"/>
    <cellStyle name="40% - Accent4 3 2 4 2 3" xfId="23123"/>
    <cellStyle name="40% - Accent4 3 2 4 2 3 2" xfId="23124"/>
    <cellStyle name="40% - Accent4 3 2 4 2 3 2 2" xfId="23125"/>
    <cellStyle name="40% - Accent4 3 2 4 2 3 2 2 2" xfId="23126"/>
    <cellStyle name="40% - Accent4 3 2 4 2 3 2 2 2 2" xfId="23127"/>
    <cellStyle name="40% - Accent4 3 2 4 2 3 2 2 3" xfId="23128"/>
    <cellStyle name="40% - Accent4 3 2 4 2 3 2 3" xfId="23129"/>
    <cellStyle name="40% - Accent4 3 2 4 2 3 2 3 2" xfId="23130"/>
    <cellStyle name="40% - Accent4 3 2 4 2 3 2 4" xfId="23131"/>
    <cellStyle name="40% - Accent4 3 2 4 2 3 3" xfId="23132"/>
    <cellStyle name="40% - Accent4 3 2 4 2 3 3 2" xfId="23133"/>
    <cellStyle name="40% - Accent4 3 2 4 2 3 3 2 2" xfId="23134"/>
    <cellStyle name="40% - Accent4 3 2 4 2 3 3 3" xfId="23135"/>
    <cellStyle name="40% - Accent4 3 2 4 2 3 4" xfId="23136"/>
    <cellStyle name="40% - Accent4 3 2 4 2 3 4 2" xfId="23137"/>
    <cellStyle name="40% - Accent4 3 2 4 2 3 5" xfId="23138"/>
    <cellStyle name="40% - Accent4 3 2 4 2 3 5 2" xfId="23139"/>
    <cellStyle name="40% - Accent4 3 2 4 2 3 6" xfId="23140"/>
    <cellStyle name="40% - Accent4 3 2 4 2 4" xfId="23141"/>
    <cellStyle name="40% - Accent4 3 2 4 2 4 2" xfId="23142"/>
    <cellStyle name="40% - Accent4 3 2 4 2 4 2 2" xfId="23143"/>
    <cellStyle name="40% - Accent4 3 2 4 2 4 2 2 2" xfId="23144"/>
    <cellStyle name="40% - Accent4 3 2 4 2 4 2 3" xfId="23145"/>
    <cellStyle name="40% - Accent4 3 2 4 2 4 3" xfId="23146"/>
    <cellStyle name="40% - Accent4 3 2 4 2 4 3 2" xfId="23147"/>
    <cellStyle name="40% - Accent4 3 2 4 2 4 4" xfId="23148"/>
    <cellStyle name="40% - Accent4 3 2 4 2 5" xfId="23149"/>
    <cellStyle name="40% - Accent4 3 2 4 2 5 2" xfId="23150"/>
    <cellStyle name="40% - Accent4 3 2 4 2 5 2 2" xfId="23151"/>
    <cellStyle name="40% - Accent4 3 2 4 2 5 3" xfId="23152"/>
    <cellStyle name="40% - Accent4 3 2 4 2 6" xfId="23153"/>
    <cellStyle name="40% - Accent4 3 2 4 2 6 2" xfId="23154"/>
    <cellStyle name="40% - Accent4 3 2 4 2 7" xfId="23155"/>
    <cellStyle name="40% - Accent4 3 2 4 2 7 2" xfId="23156"/>
    <cellStyle name="40% - Accent4 3 2 4 2 8" xfId="23157"/>
    <cellStyle name="40% - Accent4 3 2 4 3" xfId="23158"/>
    <cellStyle name="40% - Accent4 3 2 4 3 2" xfId="23159"/>
    <cellStyle name="40% - Accent4 3 2 4 3 2 2" xfId="23160"/>
    <cellStyle name="40% - Accent4 3 2 4 3 2 2 2" xfId="23161"/>
    <cellStyle name="40% - Accent4 3 2 4 3 2 2 2 2" xfId="23162"/>
    <cellStyle name="40% - Accent4 3 2 4 3 2 2 2 2 2" xfId="23163"/>
    <cellStyle name="40% - Accent4 3 2 4 3 2 2 2 3" xfId="23164"/>
    <cellStyle name="40% - Accent4 3 2 4 3 2 2 3" xfId="23165"/>
    <cellStyle name="40% - Accent4 3 2 4 3 2 2 3 2" xfId="23166"/>
    <cellStyle name="40% - Accent4 3 2 4 3 2 2 4" xfId="23167"/>
    <cellStyle name="40% - Accent4 3 2 4 3 2 3" xfId="23168"/>
    <cellStyle name="40% - Accent4 3 2 4 3 2 3 2" xfId="23169"/>
    <cellStyle name="40% - Accent4 3 2 4 3 2 3 2 2" xfId="23170"/>
    <cellStyle name="40% - Accent4 3 2 4 3 2 3 3" xfId="23171"/>
    <cellStyle name="40% - Accent4 3 2 4 3 2 4" xfId="23172"/>
    <cellStyle name="40% - Accent4 3 2 4 3 2 4 2" xfId="23173"/>
    <cellStyle name="40% - Accent4 3 2 4 3 2 5" xfId="23174"/>
    <cellStyle name="40% - Accent4 3 2 4 3 2 5 2" xfId="23175"/>
    <cellStyle name="40% - Accent4 3 2 4 3 2 6" xfId="23176"/>
    <cellStyle name="40% - Accent4 3 2 4 3 3" xfId="23177"/>
    <cellStyle name="40% - Accent4 3 2 4 3 3 2" xfId="23178"/>
    <cellStyle name="40% - Accent4 3 2 4 3 3 2 2" xfId="23179"/>
    <cellStyle name="40% - Accent4 3 2 4 3 3 2 2 2" xfId="23180"/>
    <cellStyle name="40% - Accent4 3 2 4 3 3 2 2 2 2" xfId="23181"/>
    <cellStyle name="40% - Accent4 3 2 4 3 3 2 2 3" xfId="23182"/>
    <cellStyle name="40% - Accent4 3 2 4 3 3 2 3" xfId="23183"/>
    <cellStyle name="40% - Accent4 3 2 4 3 3 2 3 2" xfId="23184"/>
    <cellStyle name="40% - Accent4 3 2 4 3 3 2 4" xfId="23185"/>
    <cellStyle name="40% - Accent4 3 2 4 3 3 3" xfId="23186"/>
    <cellStyle name="40% - Accent4 3 2 4 3 3 3 2" xfId="23187"/>
    <cellStyle name="40% - Accent4 3 2 4 3 3 3 2 2" xfId="23188"/>
    <cellStyle name="40% - Accent4 3 2 4 3 3 3 3" xfId="23189"/>
    <cellStyle name="40% - Accent4 3 2 4 3 3 4" xfId="23190"/>
    <cellStyle name="40% - Accent4 3 2 4 3 3 4 2" xfId="23191"/>
    <cellStyle name="40% - Accent4 3 2 4 3 3 5" xfId="23192"/>
    <cellStyle name="40% - Accent4 3 2 4 3 3 5 2" xfId="23193"/>
    <cellStyle name="40% - Accent4 3 2 4 3 3 6" xfId="23194"/>
    <cellStyle name="40% - Accent4 3 2 4 3 4" xfId="23195"/>
    <cellStyle name="40% - Accent4 3 2 4 3 4 2" xfId="23196"/>
    <cellStyle name="40% - Accent4 3 2 4 3 4 2 2" xfId="23197"/>
    <cellStyle name="40% - Accent4 3 2 4 3 4 2 2 2" xfId="23198"/>
    <cellStyle name="40% - Accent4 3 2 4 3 4 2 3" xfId="23199"/>
    <cellStyle name="40% - Accent4 3 2 4 3 4 3" xfId="23200"/>
    <cellStyle name="40% - Accent4 3 2 4 3 4 3 2" xfId="23201"/>
    <cellStyle name="40% - Accent4 3 2 4 3 4 4" xfId="23202"/>
    <cellStyle name="40% - Accent4 3 2 4 3 5" xfId="23203"/>
    <cellStyle name="40% - Accent4 3 2 4 3 5 2" xfId="23204"/>
    <cellStyle name="40% - Accent4 3 2 4 3 5 2 2" xfId="23205"/>
    <cellStyle name="40% - Accent4 3 2 4 3 5 3" xfId="23206"/>
    <cellStyle name="40% - Accent4 3 2 4 3 6" xfId="23207"/>
    <cellStyle name="40% - Accent4 3 2 4 3 6 2" xfId="23208"/>
    <cellStyle name="40% - Accent4 3 2 4 3 7" xfId="23209"/>
    <cellStyle name="40% - Accent4 3 2 4 3 7 2" xfId="23210"/>
    <cellStyle name="40% - Accent4 3 2 4 3 8" xfId="23211"/>
    <cellStyle name="40% - Accent4 3 2 4 4" xfId="23212"/>
    <cellStyle name="40% - Accent4 3 2 4 4 2" xfId="23213"/>
    <cellStyle name="40% - Accent4 3 2 4 4 2 2" xfId="23214"/>
    <cellStyle name="40% - Accent4 3 2 4 4 2 2 2" xfId="23215"/>
    <cellStyle name="40% - Accent4 3 2 4 4 2 2 2 2" xfId="23216"/>
    <cellStyle name="40% - Accent4 3 2 4 4 2 2 3" xfId="23217"/>
    <cellStyle name="40% - Accent4 3 2 4 4 2 3" xfId="23218"/>
    <cellStyle name="40% - Accent4 3 2 4 4 2 3 2" xfId="23219"/>
    <cellStyle name="40% - Accent4 3 2 4 4 2 4" xfId="23220"/>
    <cellStyle name="40% - Accent4 3 2 4 4 3" xfId="23221"/>
    <cellStyle name="40% - Accent4 3 2 4 4 3 2" xfId="23222"/>
    <cellStyle name="40% - Accent4 3 2 4 4 3 2 2" xfId="23223"/>
    <cellStyle name="40% - Accent4 3 2 4 4 3 3" xfId="23224"/>
    <cellStyle name="40% - Accent4 3 2 4 4 4" xfId="23225"/>
    <cellStyle name="40% - Accent4 3 2 4 4 4 2" xfId="23226"/>
    <cellStyle name="40% - Accent4 3 2 4 4 5" xfId="23227"/>
    <cellStyle name="40% - Accent4 3 2 4 4 5 2" xfId="23228"/>
    <cellStyle name="40% - Accent4 3 2 4 4 6" xfId="23229"/>
    <cellStyle name="40% - Accent4 3 2 4 5" xfId="23230"/>
    <cellStyle name="40% - Accent4 3 2 4 5 2" xfId="23231"/>
    <cellStyle name="40% - Accent4 3 2 4 5 2 2" xfId="23232"/>
    <cellStyle name="40% - Accent4 3 2 4 5 2 2 2" xfId="23233"/>
    <cellStyle name="40% - Accent4 3 2 4 5 2 2 2 2" xfId="23234"/>
    <cellStyle name="40% - Accent4 3 2 4 5 2 2 3" xfId="23235"/>
    <cellStyle name="40% - Accent4 3 2 4 5 2 3" xfId="23236"/>
    <cellStyle name="40% - Accent4 3 2 4 5 2 3 2" xfId="23237"/>
    <cellStyle name="40% - Accent4 3 2 4 5 2 4" xfId="23238"/>
    <cellStyle name="40% - Accent4 3 2 4 5 3" xfId="23239"/>
    <cellStyle name="40% - Accent4 3 2 4 5 3 2" xfId="23240"/>
    <cellStyle name="40% - Accent4 3 2 4 5 3 2 2" xfId="23241"/>
    <cellStyle name="40% - Accent4 3 2 4 5 3 3" xfId="23242"/>
    <cellStyle name="40% - Accent4 3 2 4 5 4" xfId="23243"/>
    <cellStyle name="40% - Accent4 3 2 4 5 4 2" xfId="23244"/>
    <cellStyle name="40% - Accent4 3 2 4 5 5" xfId="23245"/>
    <cellStyle name="40% - Accent4 3 2 4 5 5 2" xfId="23246"/>
    <cellStyle name="40% - Accent4 3 2 4 5 6" xfId="23247"/>
    <cellStyle name="40% - Accent4 3 2 4 6" xfId="23248"/>
    <cellStyle name="40% - Accent4 3 2 4 6 2" xfId="23249"/>
    <cellStyle name="40% - Accent4 3 2 4 6 2 2" xfId="23250"/>
    <cellStyle name="40% - Accent4 3 2 4 6 2 2 2" xfId="23251"/>
    <cellStyle name="40% - Accent4 3 2 4 6 2 2 2 2" xfId="23252"/>
    <cellStyle name="40% - Accent4 3 2 4 6 2 2 3" xfId="23253"/>
    <cellStyle name="40% - Accent4 3 2 4 6 2 3" xfId="23254"/>
    <cellStyle name="40% - Accent4 3 2 4 6 2 3 2" xfId="23255"/>
    <cellStyle name="40% - Accent4 3 2 4 6 2 4" xfId="23256"/>
    <cellStyle name="40% - Accent4 3 2 4 6 3" xfId="23257"/>
    <cellStyle name="40% - Accent4 3 2 4 6 3 2" xfId="23258"/>
    <cellStyle name="40% - Accent4 3 2 4 6 3 2 2" xfId="23259"/>
    <cellStyle name="40% - Accent4 3 2 4 6 3 3" xfId="23260"/>
    <cellStyle name="40% - Accent4 3 2 4 6 4" xfId="23261"/>
    <cellStyle name="40% - Accent4 3 2 4 6 4 2" xfId="23262"/>
    <cellStyle name="40% - Accent4 3 2 4 6 5" xfId="23263"/>
    <cellStyle name="40% - Accent4 3 2 4 6 5 2" xfId="23264"/>
    <cellStyle name="40% - Accent4 3 2 4 6 6" xfId="23265"/>
    <cellStyle name="40% - Accent4 3 2 4 7" xfId="23266"/>
    <cellStyle name="40% - Accent4 3 2 4 7 2" xfId="23267"/>
    <cellStyle name="40% - Accent4 3 2 4 7 2 2" xfId="23268"/>
    <cellStyle name="40% - Accent4 3 2 4 7 2 2 2" xfId="23269"/>
    <cellStyle name="40% - Accent4 3 2 4 7 2 3" xfId="23270"/>
    <cellStyle name="40% - Accent4 3 2 4 7 3" xfId="23271"/>
    <cellStyle name="40% - Accent4 3 2 4 7 3 2" xfId="23272"/>
    <cellStyle name="40% - Accent4 3 2 4 7 4" xfId="23273"/>
    <cellStyle name="40% - Accent4 3 2 4 8" xfId="23274"/>
    <cellStyle name="40% - Accent4 3 2 4 8 2" xfId="23275"/>
    <cellStyle name="40% - Accent4 3 2 4 8 2 2" xfId="23276"/>
    <cellStyle name="40% - Accent4 3 2 4 8 3" xfId="23277"/>
    <cellStyle name="40% - Accent4 3 2 4 9" xfId="23278"/>
    <cellStyle name="40% - Accent4 3 2 4 9 2" xfId="23279"/>
    <cellStyle name="40% - Accent4 3 2 5" xfId="23280"/>
    <cellStyle name="40% - Accent4 3 2 5 2" xfId="23281"/>
    <cellStyle name="40% - Accent4 3 2 5 2 2" xfId="23282"/>
    <cellStyle name="40% - Accent4 3 2 5 2 2 2" xfId="23283"/>
    <cellStyle name="40% - Accent4 3 2 5 2 2 2 2" xfId="23284"/>
    <cellStyle name="40% - Accent4 3 2 5 2 2 2 2 2" xfId="23285"/>
    <cellStyle name="40% - Accent4 3 2 5 2 2 2 3" xfId="23286"/>
    <cellStyle name="40% - Accent4 3 2 5 2 2 3" xfId="23287"/>
    <cellStyle name="40% - Accent4 3 2 5 2 2 3 2" xfId="23288"/>
    <cellStyle name="40% - Accent4 3 2 5 2 2 4" xfId="23289"/>
    <cellStyle name="40% - Accent4 3 2 5 2 3" xfId="23290"/>
    <cellStyle name="40% - Accent4 3 2 5 2 3 2" xfId="23291"/>
    <cellStyle name="40% - Accent4 3 2 5 2 3 2 2" xfId="23292"/>
    <cellStyle name="40% - Accent4 3 2 5 2 3 3" xfId="23293"/>
    <cellStyle name="40% - Accent4 3 2 5 2 4" xfId="23294"/>
    <cellStyle name="40% - Accent4 3 2 5 2 4 2" xfId="23295"/>
    <cellStyle name="40% - Accent4 3 2 5 2 5" xfId="23296"/>
    <cellStyle name="40% - Accent4 3 2 5 2 5 2" xfId="23297"/>
    <cellStyle name="40% - Accent4 3 2 5 2 6" xfId="23298"/>
    <cellStyle name="40% - Accent4 3 2 5 3" xfId="23299"/>
    <cellStyle name="40% - Accent4 3 2 5 3 2" xfId="23300"/>
    <cellStyle name="40% - Accent4 3 2 5 3 2 2" xfId="23301"/>
    <cellStyle name="40% - Accent4 3 2 5 3 2 2 2" xfId="23302"/>
    <cellStyle name="40% - Accent4 3 2 5 3 2 2 2 2" xfId="23303"/>
    <cellStyle name="40% - Accent4 3 2 5 3 2 2 3" xfId="23304"/>
    <cellStyle name="40% - Accent4 3 2 5 3 2 3" xfId="23305"/>
    <cellStyle name="40% - Accent4 3 2 5 3 2 3 2" xfId="23306"/>
    <cellStyle name="40% - Accent4 3 2 5 3 2 4" xfId="23307"/>
    <cellStyle name="40% - Accent4 3 2 5 3 3" xfId="23308"/>
    <cellStyle name="40% - Accent4 3 2 5 3 3 2" xfId="23309"/>
    <cellStyle name="40% - Accent4 3 2 5 3 3 2 2" xfId="23310"/>
    <cellStyle name="40% - Accent4 3 2 5 3 3 3" xfId="23311"/>
    <cellStyle name="40% - Accent4 3 2 5 3 4" xfId="23312"/>
    <cellStyle name="40% - Accent4 3 2 5 3 4 2" xfId="23313"/>
    <cellStyle name="40% - Accent4 3 2 5 3 5" xfId="23314"/>
    <cellStyle name="40% - Accent4 3 2 5 3 5 2" xfId="23315"/>
    <cellStyle name="40% - Accent4 3 2 5 3 6" xfId="23316"/>
    <cellStyle name="40% - Accent4 3 2 5 4" xfId="23317"/>
    <cellStyle name="40% - Accent4 3 2 5 4 2" xfId="23318"/>
    <cellStyle name="40% - Accent4 3 2 5 4 2 2" xfId="23319"/>
    <cellStyle name="40% - Accent4 3 2 5 4 2 2 2" xfId="23320"/>
    <cellStyle name="40% - Accent4 3 2 5 4 2 3" xfId="23321"/>
    <cellStyle name="40% - Accent4 3 2 5 4 3" xfId="23322"/>
    <cellStyle name="40% - Accent4 3 2 5 4 3 2" xfId="23323"/>
    <cellStyle name="40% - Accent4 3 2 5 4 4" xfId="23324"/>
    <cellStyle name="40% - Accent4 3 2 5 5" xfId="23325"/>
    <cellStyle name="40% - Accent4 3 2 5 5 2" xfId="23326"/>
    <cellStyle name="40% - Accent4 3 2 5 5 2 2" xfId="23327"/>
    <cellStyle name="40% - Accent4 3 2 5 5 3" xfId="23328"/>
    <cellStyle name="40% - Accent4 3 2 5 6" xfId="23329"/>
    <cellStyle name="40% - Accent4 3 2 5 6 2" xfId="23330"/>
    <cellStyle name="40% - Accent4 3 2 5 7" xfId="23331"/>
    <cellStyle name="40% - Accent4 3 2 5 7 2" xfId="23332"/>
    <cellStyle name="40% - Accent4 3 2 5 8" xfId="23333"/>
    <cellStyle name="40% - Accent4 3 2 6" xfId="23334"/>
    <cellStyle name="40% - Accent4 3 2 6 2" xfId="23335"/>
    <cellStyle name="40% - Accent4 3 2 6 2 2" xfId="23336"/>
    <cellStyle name="40% - Accent4 3 2 6 2 2 2" xfId="23337"/>
    <cellStyle name="40% - Accent4 3 2 6 2 2 2 2" xfId="23338"/>
    <cellStyle name="40% - Accent4 3 2 6 2 2 2 2 2" xfId="23339"/>
    <cellStyle name="40% - Accent4 3 2 6 2 2 2 3" xfId="23340"/>
    <cellStyle name="40% - Accent4 3 2 6 2 2 3" xfId="23341"/>
    <cellStyle name="40% - Accent4 3 2 6 2 2 3 2" xfId="23342"/>
    <cellStyle name="40% - Accent4 3 2 6 2 2 4" xfId="23343"/>
    <cellStyle name="40% - Accent4 3 2 6 2 3" xfId="23344"/>
    <cellStyle name="40% - Accent4 3 2 6 2 3 2" xfId="23345"/>
    <cellStyle name="40% - Accent4 3 2 6 2 3 2 2" xfId="23346"/>
    <cellStyle name="40% - Accent4 3 2 6 2 3 3" xfId="23347"/>
    <cellStyle name="40% - Accent4 3 2 6 2 4" xfId="23348"/>
    <cellStyle name="40% - Accent4 3 2 6 2 4 2" xfId="23349"/>
    <cellStyle name="40% - Accent4 3 2 6 2 5" xfId="23350"/>
    <cellStyle name="40% - Accent4 3 2 6 2 5 2" xfId="23351"/>
    <cellStyle name="40% - Accent4 3 2 6 2 6" xfId="23352"/>
    <cellStyle name="40% - Accent4 3 2 6 3" xfId="23353"/>
    <cellStyle name="40% - Accent4 3 2 6 3 2" xfId="23354"/>
    <cellStyle name="40% - Accent4 3 2 6 3 2 2" xfId="23355"/>
    <cellStyle name="40% - Accent4 3 2 6 3 2 2 2" xfId="23356"/>
    <cellStyle name="40% - Accent4 3 2 6 3 2 2 2 2" xfId="23357"/>
    <cellStyle name="40% - Accent4 3 2 6 3 2 2 3" xfId="23358"/>
    <cellStyle name="40% - Accent4 3 2 6 3 2 3" xfId="23359"/>
    <cellStyle name="40% - Accent4 3 2 6 3 2 3 2" xfId="23360"/>
    <cellStyle name="40% - Accent4 3 2 6 3 2 4" xfId="23361"/>
    <cellStyle name="40% - Accent4 3 2 6 3 3" xfId="23362"/>
    <cellStyle name="40% - Accent4 3 2 6 3 3 2" xfId="23363"/>
    <cellStyle name="40% - Accent4 3 2 6 3 3 2 2" xfId="23364"/>
    <cellStyle name="40% - Accent4 3 2 6 3 3 3" xfId="23365"/>
    <cellStyle name="40% - Accent4 3 2 6 3 4" xfId="23366"/>
    <cellStyle name="40% - Accent4 3 2 6 3 4 2" xfId="23367"/>
    <cellStyle name="40% - Accent4 3 2 6 3 5" xfId="23368"/>
    <cellStyle name="40% - Accent4 3 2 6 3 5 2" xfId="23369"/>
    <cellStyle name="40% - Accent4 3 2 6 3 6" xfId="23370"/>
    <cellStyle name="40% - Accent4 3 2 6 4" xfId="23371"/>
    <cellStyle name="40% - Accent4 3 2 6 4 2" xfId="23372"/>
    <cellStyle name="40% - Accent4 3 2 6 4 2 2" xfId="23373"/>
    <cellStyle name="40% - Accent4 3 2 6 4 2 2 2" xfId="23374"/>
    <cellStyle name="40% - Accent4 3 2 6 4 2 3" xfId="23375"/>
    <cellStyle name="40% - Accent4 3 2 6 4 3" xfId="23376"/>
    <cellStyle name="40% - Accent4 3 2 6 4 3 2" xfId="23377"/>
    <cellStyle name="40% - Accent4 3 2 6 4 4" xfId="23378"/>
    <cellStyle name="40% - Accent4 3 2 6 5" xfId="23379"/>
    <cellStyle name="40% - Accent4 3 2 6 5 2" xfId="23380"/>
    <cellStyle name="40% - Accent4 3 2 6 5 2 2" xfId="23381"/>
    <cellStyle name="40% - Accent4 3 2 6 5 3" xfId="23382"/>
    <cellStyle name="40% - Accent4 3 2 6 6" xfId="23383"/>
    <cellStyle name="40% - Accent4 3 2 6 6 2" xfId="23384"/>
    <cellStyle name="40% - Accent4 3 2 6 7" xfId="23385"/>
    <cellStyle name="40% - Accent4 3 2 6 7 2" xfId="23386"/>
    <cellStyle name="40% - Accent4 3 2 6 8" xfId="23387"/>
    <cellStyle name="40% - Accent4 3 2 7" xfId="23388"/>
    <cellStyle name="40% - Accent4 3 2 7 2" xfId="23389"/>
    <cellStyle name="40% - Accent4 3 2 7 2 2" xfId="23390"/>
    <cellStyle name="40% - Accent4 3 2 7 2 2 2" xfId="23391"/>
    <cellStyle name="40% - Accent4 3 2 7 2 2 2 2" xfId="23392"/>
    <cellStyle name="40% - Accent4 3 2 7 2 2 3" xfId="23393"/>
    <cellStyle name="40% - Accent4 3 2 7 2 3" xfId="23394"/>
    <cellStyle name="40% - Accent4 3 2 7 2 3 2" xfId="23395"/>
    <cellStyle name="40% - Accent4 3 2 7 2 4" xfId="23396"/>
    <cellStyle name="40% - Accent4 3 2 7 3" xfId="23397"/>
    <cellStyle name="40% - Accent4 3 2 7 3 2" xfId="23398"/>
    <cellStyle name="40% - Accent4 3 2 7 3 2 2" xfId="23399"/>
    <cellStyle name="40% - Accent4 3 2 7 3 3" xfId="23400"/>
    <cellStyle name="40% - Accent4 3 2 7 4" xfId="23401"/>
    <cellStyle name="40% - Accent4 3 2 7 4 2" xfId="23402"/>
    <cellStyle name="40% - Accent4 3 2 7 5" xfId="23403"/>
    <cellStyle name="40% - Accent4 3 2 7 5 2" xfId="23404"/>
    <cellStyle name="40% - Accent4 3 2 7 6" xfId="23405"/>
    <cellStyle name="40% - Accent4 3 2 8" xfId="23406"/>
    <cellStyle name="40% - Accent4 3 2 8 2" xfId="23407"/>
    <cellStyle name="40% - Accent4 3 2 8 2 2" xfId="23408"/>
    <cellStyle name="40% - Accent4 3 2 8 2 2 2" xfId="23409"/>
    <cellStyle name="40% - Accent4 3 2 8 2 2 2 2" xfId="23410"/>
    <cellStyle name="40% - Accent4 3 2 8 2 2 3" xfId="23411"/>
    <cellStyle name="40% - Accent4 3 2 8 2 3" xfId="23412"/>
    <cellStyle name="40% - Accent4 3 2 8 2 3 2" xfId="23413"/>
    <cellStyle name="40% - Accent4 3 2 8 2 4" xfId="23414"/>
    <cellStyle name="40% - Accent4 3 2 8 3" xfId="23415"/>
    <cellStyle name="40% - Accent4 3 2 8 3 2" xfId="23416"/>
    <cellStyle name="40% - Accent4 3 2 8 3 2 2" xfId="23417"/>
    <cellStyle name="40% - Accent4 3 2 8 3 3" xfId="23418"/>
    <cellStyle name="40% - Accent4 3 2 8 4" xfId="23419"/>
    <cellStyle name="40% - Accent4 3 2 8 4 2" xfId="23420"/>
    <cellStyle name="40% - Accent4 3 2 8 5" xfId="23421"/>
    <cellStyle name="40% - Accent4 3 2 8 5 2" xfId="23422"/>
    <cellStyle name="40% - Accent4 3 2 8 6" xfId="23423"/>
    <cellStyle name="40% - Accent4 3 2 9" xfId="23424"/>
    <cellStyle name="40% - Accent4 3 2 9 2" xfId="23425"/>
    <cellStyle name="40% - Accent4 3 2 9 2 2" xfId="23426"/>
    <cellStyle name="40% - Accent4 3 2 9 2 2 2" xfId="23427"/>
    <cellStyle name="40% - Accent4 3 2 9 2 2 2 2" xfId="23428"/>
    <cellStyle name="40% - Accent4 3 2 9 2 2 3" xfId="23429"/>
    <cellStyle name="40% - Accent4 3 2 9 2 3" xfId="23430"/>
    <cellStyle name="40% - Accent4 3 2 9 2 3 2" xfId="23431"/>
    <cellStyle name="40% - Accent4 3 2 9 2 4" xfId="23432"/>
    <cellStyle name="40% - Accent4 3 2 9 3" xfId="23433"/>
    <cellStyle name="40% - Accent4 3 2 9 3 2" xfId="23434"/>
    <cellStyle name="40% - Accent4 3 2 9 3 2 2" xfId="23435"/>
    <cellStyle name="40% - Accent4 3 2 9 3 3" xfId="23436"/>
    <cellStyle name="40% - Accent4 3 2 9 4" xfId="23437"/>
    <cellStyle name="40% - Accent4 3 2 9 4 2" xfId="23438"/>
    <cellStyle name="40% - Accent4 3 2 9 5" xfId="23439"/>
    <cellStyle name="40% - Accent4 3 2 9 5 2" xfId="23440"/>
    <cellStyle name="40% - Accent4 3 2 9 6" xfId="23441"/>
    <cellStyle name="40% - Accent4 3 3" xfId="23442"/>
    <cellStyle name="40% - Accent4 3 3 10" xfId="23443"/>
    <cellStyle name="40% - Accent4 3 3 10 2" xfId="23444"/>
    <cellStyle name="40% - Accent4 3 3 11" xfId="23445"/>
    <cellStyle name="40% - Accent4 3 3 2" xfId="23446"/>
    <cellStyle name="40% - Accent4 3 3 2 2" xfId="23447"/>
    <cellStyle name="40% - Accent4 3 3 2 2 2" xfId="23448"/>
    <cellStyle name="40% - Accent4 3 3 2 2 2 2" xfId="23449"/>
    <cellStyle name="40% - Accent4 3 3 2 2 2 2 2" xfId="23450"/>
    <cellStyle name="40% - Accent4 3 3 2 2 2 2 2 2" xfId="23451"/>
    <cellStyle name="40% - Accent4 3 3 2 2 2 2 3" xfId="23452"/>
    <cellStyle name="40% - Accent4 3 3 2 2 2 3" xfId="23453"/>
    <cellStyle name="40% - Accent4 3 3 2 2 2 3 2" xfId="23454"/>
    <cellStyle name="40% - Accent4 3 3 2 2 2 4" xfId="23455"/>
    <cellStyle name="40% - Accent4 3 3 2 2 3" xfId="23456"/>
    <cellStyle name="40% - Accent4 3 3 2 2 3 2" xfId="23457"/>
    <cellStyle name="40% - Accent4 3 3 2 2 3 2 2" xfId="23458"/>
    <cellStyle name="40% - Accent4 3 3 2 2 3 3" xfId="23459"/>
    <cellStyle name="40% - Accent4 3 3 2 2 4" xfId="23460"/>
    <cellStyle name="40% - Accent4 3 3 2 2 4 2" xfId="23461"/>
    <cellStyle name="40% - Accent4 3 3 2 2 5" xfId="23462"/>
    <cellStyle name="40% - Accent4 3 3 2 2 5 2" xfId="23463"/>
    <cellStyle name="40% - Accent4 3 3 2 2 6" xfId="23464"/>
    <cellStyle name="40% - Accent4 3 3 2 3" xfId="23465"/>
    <cellStyle name="40% - Accent4 3 3 2 3 2" xfId="23466"/>
    <cellStyle name="40% - Accent4 3 3 2 3 2 2" xfId="23467"/>
    <cellStyle name="40% - Accent4 3 3 2 3 2 2 2" xfId="23468"/>
    <cellStyle name="40% - Accent4 3 3 2 3 2 2 2 2" xfId="23469"/>
    <cellStyle name="40% - Accent4 3 3 2 3 2 2 3" xfId="23470"/>
    <cellStyle name="40% - Accent4 3 3 2 3 2 3" xfId="23471"/>
    <cellStyle name="40% - Accent4 3 3 2 3 2 3 2" xfId="23472"/>
    <cellStyle name="40% - Accent4 3 3 2 3 2 4" xfId="23473"/>
    <cellStyle name="40% - Accent4 3 3 2 3 3" xfId="23474"/>
    <cellStyle name="40% - Accent4 3 3 2 3 3 2" xfId="23475"/>
    <cellStyle name="40% - Accent4 3 3 2 3 3 2 2" xfId="23476"/>
    <cellStyle name="40% - Accent4 3 3 2 3 3 3" xfId="23477"/>
    <cellStyle name="40% - Accent4 3 3 2 3 4" xfId="23478"/>
    <cellStyle name="40% - Accent4 3 3 2 3 4 2" xfId="23479"/>
    <cellStyle name="40% - Accent4 3 3 2 3 5" xfId="23480"/>
    <cellStyle name="40% - Accent4 3 3 2 3 5 2" xfId="23481"/>
    <cellStyle name="40% - Accent4 3 3 2 3 6" xfId="23482"/>
    <cellStyle name="40% - Accent4 3 3 2 4" xfId="23483"/>
    <cellStyle name="40% - Accent4 3 3 2 4 2" xfId="23484"/>
    <cellStyle name="40% - Accent4 3 3 2 4 2 2" xfId="23485"/>
    <cellStyle name="40% - Accent4 3 3 2 4 2 2 2" xfId="23486"/>
    <cellStyle name="40% - Accent4 3 3 2 4 2 3" xfId="23487"/>
    <cellStyle name="40% - Accent4 3 3 2 4 3" xfId="23488"/>
    <cellStyle name="40% - Accent4 3 3 2 4 3 2" xfId="23489"/>
    <cellStyle name="40% - Accent4 3 3 2 4 4" xfId="23490"/>
    <cellStyle name="40% - Accent4 3 3 2 5" xfId="23491"/>
    <cellStyle name="40% - Accent4 3 3 2 5 2" xfId="23492"/>
    <cellStyle name="40% - Accent4 3 3 2 5 2 2" xfId="23493"/>
    <cellStyle name="40% - Accent4 3 3 2 5 3" xfId="23494"/>
    <cellStyle name="40% - Accent4 3 3 2 6" xfId="23495"/>
    <cellStyle name="40% - Accent4 3 3 2 6 2" xfId="23496"/>
    <cellStyle name="40% - Accent4 3 3 2 7" xfId="23497"/>
    <cellStyle name="40% - Accent4 3 3 2 7 2" xfId="23498"/>
    <cellStyle name="40% - Accent4 3 3 2 8" xfId="23499"/>
    <cellStyle name="40% - Accent4 3 3 3" xfId="23500"/>
    <cellStyle name="40% - Accent4 3 3 3 2" xfId="23501"/>
    <cellStyle name="40% - Accent4 3 3 3 2 2" xfId="23502"/>
    <cellStyle name="40% - Accent4 3 3 3 2 2 2" xfId="23503"/>
    <cellStyle name="40% - Accent4 3 3 3 2 2 2 2" xfId="23504"/>
    <cellStyle name="40% - Accent4 3 3 3 2 2 2 2 2" xfId="23505"/>
    <cellStyle name="40% - Accent4 3 3 3 2 2 2 3" xfId="23506"/>
    <cellStyle name="40% - Accent4 3 3 3 2 2 3" xfId="23507"/>
    <cellStyle name="40% - Accent4 3 3 3 2 2 3 2" xfId="23508"/>
    <cellStyle name="40% - Accent4 3 3 3 2 2 4" xfId="23509"/>
    <cellStyle name="40% - Accent4 3 3 3 2 3" xfId="23510"/>
    <cellStyle name="40% - Accent4 3 3 3 2 3 2" xfId="23511"/>
    <cellStyle name="40% - Accent4 3 3 3 2 3 2 2" xfId="23512"/>
    <cellStyle name="40% - Accent4 3 3 3 2 3 3" xfId="23513"/>
    <cellStyle name="40% - Accent4 3 3 3 2 4" xfId="23514"/>
    <cellStyle name="40% - Accent4 3 3 3 2 4 2" xfId="23515"/>
    <cellStyle name="40% - Accent4 3 3 3 2 5" xfId="23516"/>
    <cellStyle name="40% - Accent4 3 3 3 2 5 2" xfId="23517"/>
    <cellStyle name="40% - Accent4 3 3 3 2 6" xfId="23518"/>
    <cellStyle name="40% - Accent4 3 3 3 3" xfId="23519"/>
    <cellStyle name="40% - Accent4 3 3 3 3 2" xfId="23520"/>
    <cellStyle name="40% - Accent4 3 3 3 3 2 2" xfId="23521"/>
    <cellStyle name="40% - Accent4 3 3 3 3 2 2 2" xfId="23522"/>
    <cellStyle name="40% - Accent4 3 3 3 3 2 2 2 2" xfId="23523"/>
    <cellStyle name="40% - Accent4 3 3 3 3 2 2 3" xfId="23524"/>
    <cellStyle name="40% - Accent4 3 3 3 3 2 3" xfId="23525"/>
    <cellStyle name="40% - Accent4 3 3 3 3 2 3 2" xfId="23526"/>
    <cellStyle name="40% - Accent4 3 3 3 3 2 4" xfId="23527"/>
    <cellStyle name="40% - Accent4 3 3 3 3 3" xfId="23528"/>
    <cellStyle name="40% - Accent4 3 3 3 3 3 2" xfId="23529"/>
    <cellStyle name="40% - Accent4 3 3 3 3 3 2 2" xfId="23530"/>
    <cellStyle name="40% - Accent4 3 3 3 3 3 3" xfId="23531"/>
    <cellStyle name="40% - Accent4 3 3 3 3 4" xfId="23532"/>
    <cellStyle name="40% - Accent4 3 3 3 3 4 2" xfId="23533"/>
    <cellStyle name="40% - Accent4 3 3 3 3 5" xfId="23534"/>
    <cellStyle name="40% - Accent4 3 3 3 3 5 2" xfId="23535"/>
    <cellStyle name="40% - Accent4 3 3 3 3 6" xfId="23536"/>
    <cellStyle name="40% - Accent4 3 3 3 4" xfId="23537"/>
    <cellStyle name="40% - Accent4 3 3 3 4 2" xfId="23538"/>
    <cellStyle name="40% - Accent4 3 3 3 4 2 2" xfId="23539"/>
    <cellStyle name="40% - Accent4 3 3 3 4 2 2 2" xfId="23540"/>
    <cellStyle name="40% - Accent4 3 3 3 4 2 3" xfId="23541"/>
    <cellStyle name="40% - Accent4 3 3 3 4 3" xfId="23542"/>
    <cellStyle name="40% - Accent4 3 3 3 4 3 2" xfId="23543"/>
    <cellStyle name="40% - Accent4 3 3 3 4 4" xfId="23544"/>
    <cellStyle name="40% - Accent4 3 3 3 5" xfId="23545"/>
    <cellStyle name="40% - Accent4 3 3 3 5 2" xfId="23546"/>
    <cellStyle name="40% - Accent4 3 3 3 5 2 2" xfId="23547"/>
    <cellStyle name="40% - Accent4 3 3 3 5 3" xfId="23548"/>
    <cellStyle name="40% - Accent4 3 3 3 6" xfId="23549"/>
    <cellStyle name="40% - Accent4 3 3 3 6 2" xfId="23550"/>
    <cellStyle name="40% - Accent4 3 3 3 7" xfId="23551"/>
    <cellStyle name="40% - Accent4 3 3 3 7 2" xfId="23552"/>
    <cellStyle name="40% - Accent4 3 3 3 8" xfId="23553"/>
    <cellStyle name="40% - Accent4 3 3 4" xfId="23554"/>
    <cellStyle name="40% - Accent4 3 3 4 2" xfId="23555"/>
    <cellStyle name="40% - Accent4 3 3 4 2 2" xfId="23556"/>
    <cellStyle name="40% - Accent4 3 3 4 2 2 2" xfId="23557"/>
    <cellStyle name="40% - Accent4 3 3 4 2 2 2 2" xfId="23558"/>
    <cellStyle name="40% - Accent4 3 3 4 2 2 3" xfId="23559"/>
    <cellStyle name="40% - Accent4 3 3 4 2 3" xfId="23560"/>
    <cellStyle name="40% - Accent4 3 3 4 2 3 2" xfId="23561"/>
    <cellStyle name="40% - Accent4 3 3 4 2 4" xfId="23562"/>
    <cellStyle name="40% - Accent4 3 3 4 3" xfId="23563"/>
    <cellStyle name="40% - Accent4 3 3 4 3 2" xfId="23564"/>
    <cellStyle name="40% - Accent4 3 3 4 3 2 2" xfId="23565"/>
    <cellStyle name="40% - Accent4 3 3 4 3 3" xfId="23566"/>
    <cellStyle name="40% - Accent4 3 3 4 4" xfId="23567"/>
    <cellStyle name="40% - Accent4 3 3 4 4 2" xfId="23568"/>
    <cellStyle name="40% - Accent4 3 3 4 5" xfId="23569"/>
    <cellStyle name="40% - Accent4 3 3 4 5 2" xfId="23570"/>
    <cellStyle name="40% - Accent4 3 3 4 6" xfId="23571"/>
    <cellStyle name="40% - Accent4 3 3 5" xfId="23572"/>
    <cellStyle name="40% - Accent4 3 3 5 2" xfId="23573"/>
    <cellStyle name="40% - Accent4 3 3 5 2 2" xfId="23574"/>
    <cellStyle name="40% - Accent4 3 3 5 2 2 2" xfId="23575"/>
    <cellStyle name="40% - Accent4 3 3 5 2 2 2 2" xfId="23576"/>
    <cellStyle name="40% - Accent4 3 3 5 2 2 3" xfId="23577"/>
    <cellStyle name="40% - Accent4 3 3 5 2 3" xfId="23578"/>
    <cellStyle name="40% - Accent4 3 3 5 2 3 2" xfId="23579"/>
    <cellStyle name="40% - Accent4 3 3 5 2 4" xfId="23580"/>
    <cellStyle name="40% - Accent4 3 3 5 3" xfId="23581"/>
    <cellStyle name="40% - Accent4 3 3 5 3 2" xfId="23582"/>
    <cellStyle name="40% - Accent4 3 3 5 3 2 2" xfId="23583"/>
    <cellStyle name="40% - Accent4 3 3 5 3 3" xfId="23584"/>
    <cellStyle name="40% - Accent4 3 3 5 4" xfId="23585"/>
    <cellStyle name="40% - Accent4 3 3 5 4 2" xfId="23586"/>
    <cellStyle name="40% - Accent4 3 3 5 5" xfId="23587"/>
    <cellStyle name="40% - Accent4 3 3 5 5 2" xfId="23588"/>
    <cellStyle name="40% - Accent4 3 3 5 6" xfId="23589"/>
    <cellStyle name="40% - Accent4 3 3 6" xfId="23590"/>
    <cellStyle name="40% - Accent4 3 3 6 2" xfId="23591"/>
    <cellStyle name="40% - Accent4 3 3 6 2 2" xfId="23592"/>
    <cellStyle name="40% - Accent4 3 3 6 2 2 2" xfId="23593"/>
    <cellStyle name="40% - Accent4 3 3 6 2 2 2 2" xfId="23594"/>
    <cellStyle name="40% - Accent4 3 3 6 2 2 3" xfId="23595"/>
    <cellStyle name="40% - Accent4 3 3 6 2 3" xfId="23596"/>
    <cellStyle name="40% - Accent4 3 3 6 2 3 2" xfId="23597"/>
    <cellStyle name="40% - Accent4 3 3 6 2 4" xfId="23598"/>
    <cellStyle name="40% - Accent4 3 3 6 3" xfId="23599"/>
    <cellStyle name="40% - Accent4 3 3 6 3 2" xfId="23600"/>
    <cellStyle name="40% - Accent4 3 3 6 3 2 2" xfId="23601"/>
    <cellStyle name="40% - Accent4 3 3 6 3 3" xfId="23602"/>
    <cellStyle name="40% - Accent4 3 3 6 4" xfId="23603"/>
    <cellStyle name="40% - Accent4 3 3 6 4 2" xfId="23604"/>
    <cellStyle name="40% - Accent4 3 3 6 5" xfId="23605"/>
    <cellStyle name="40% - Accent4 3 3 6 5 2" xfId="23606"/>
    <cellStyle name="40% - Accent4 3 3 6 6" xfId="23607"/>
    <cellStyle name="40% - Accent4 3 3 7" xfId="23608"/>
    <cellStyle name="40% - Accent4 3 3 7 2" xfId="23609"/>
    <cellStyle name="40% - Accent4 3 3 7 2 2" xfId="23610"/>
    <cellStyle name="40% - Accent4 3 3 7 2 2 2" xfId="23611"/>
    <cellStyle name="40% - Accent4 3 3 7 2 3" xfId="23612"/>
    <cellStyle name="40% - Accent4 3 3 7 3" xfId="23613"/>
    <cellStyle name="40% - Accent4 3 3 7 3 2" xfId="23614"/>
    <cellStyle name="40% - Accent4 3 3 7 4" xfId="23615"/>
    <cellStyle name="40% - Accent4 3 3 8" xfId="23616"/>
    <cellStyle name="40% - Accent4 3 3 8 2" xfId="23617"/>
    <cellStyle name="40% - Accent4 3 3 8 2 2" xfId="23618"/>
    <cellStyle name="40% - Accent4 3 3 8 3" xfId="23619"/>
    <cellStyle name="40% - Accent4 3 3 9" xfId="23620"/>
    <cellStyle name="40% - Accent4 3 3 9 2" xfId="23621"/>
    <cellStyle name="40% - Accent4 3 4" xfId="23622"/>
    <cellStyle name="40% - Accent4 3 4 10" xfId="23623"/>
    <cellStyle name="40% - Accent4 3 4 10 2" xfId="23624"/>
    <cellStyle name="40% - Accent4 3 4 11" xfId="23625"/>
    <cellStyle name="40% - Accent4 3 4 2" xfId="23626"/>
    <cellStyle name="40% - Accent4 3 4 2 2" xfId="23627"/>
    <cellStyle name="40% - Accent4 3 4 2 2 2" xfId="23628"/>
    <cellStyle name="40% - Accent4 3 4 2 2 2 2" xfId="23629"/>
    <cellStyle name="40% - Accent4 3 4 2 2 2 2 2" xfId="23630"/>
    <cellStyle name="40% - Accent4 3 4 2 2 2 2 2 2" xfId="23631"/>
    <cellStyle name="40% - Accent4 3 4 2 2 2 2 3" xfId="23632"/>
    <cellStyle name="40% - Accent4 3 4 2 2 2 3" xfId="23633"/>
    <cellStyle name="40% - Accent4 3 4 2 2 2 3 2" xfId="23634"/>
    <cellStyle name="40% - Accent4 3 4 2 2 2 4" xfId="23635"/>
    <cellStyle name="40% - Accent4 3 4 2 2 3" xfId="23636"/>
    <cellStyle name="40% - Accent4 3 4 2 2 3 2" xfId="23637"/>
    <cellStyle name="40% - Accent4 3 4 2 2 3 2 2" xfId="23638"/>
    <cellStyle name="40% - Accent4 3 4 2 2 3 3" xfId="23639"/>
    <cellStyle name="40% - Accent4 3 4 2 2 4" xfId="23640"/>
    <cellStyle name="40% - Accent4 3 4 2 2 4 2" xfId="23641"/>
    <cellStyle name="40% - Accent4 3 4 2 2 5" xfId="23642"/>
    <cellStyle name="40% - Accent4 3 4 2 2 5 2" xfId="23643"/>
    <cellStyle name="40% - Accent4 3 4 2 2 6" xfId="23644"/>
    <cellStyle name="40% - Accent4 3 4 2 3" xfId="23645"/>
    <cellStyle name="40% - Accent4 3 4 2 3 2" xfId="23646"/>
    <cellStyle name="40% - Accent4 3 4 2 3 2 2" xfId="23647"/>
    <cellStyle name="40% - Accent4 3 4 2 3 2 2 2" xfId="23648"/>
    <cellStyle name="40% - Accent4 3 4 2 3 2 2 2 2" xfId="23649"/>
    <cellStyle name="40% - Accent4 3 4 2 3 2 2 3" xfId="23650"/>
    <cellStyle name="40% - Accent4 3 4 2 3 2 3" xfId="23651"/>
    <cellStyle name="40% - Accent4 3 4 2 3 2 3 2" xfId="23652"/>
    <cellStyle name="40% - Accent4 3 4 2 3 2 4" xfId="23653"/>
    <cellStyle name="40% - Accent4 3 4 2 3 3" xfId="23654"/>
    <cellStyle name="40% - Accent4 3 4 2 3 3 2" xfId="23655"/>
    <cellStyle name="40% - Accent4 3 4 2 3 3 2 2" xfId="23656"/>
    <cellStyle name="40% - Accent4 3 4 2 3 3 3" xfId="23657"/>
    <cellStyle name="40% - Accent4 3 4 2 3 4" xfId="23658"/>
    <cellStyle name="40% - Accent4 3 4 2 3 4 2" xfId="23659"/>
    <cellStyle name="40% - Accent4 3 4 2 3 5" xfId="23660"/>
    <cellStyle name="40% - Accent4 3 4 2 3 5 2" xfId="23661"/>
    <cellStyle name="40% - Accent4 3 4 2 3 6" xfId="23662"/>
    <cellStyle name="40% - Accent4 3 4 2 4" xfId="23663"/>
    <cellStyle name="40% - Accent4 3 4 2 4 2" xfId="23664"/>
    <cellStyle name="40% - Accent4 3 4 2 4 2 2" xfId="23665"/>
    <cellStyle name="40% - Accent4 3 4 2 4 2 2 2" xfId="23666"/>
    <cellStyle name="40% - Accent4 3 4 2 4 2 3" xfId="23667"/>
    <cellStyle name="40% - Accent4 3 4 2 4 3" xfId="23668"/>
    <cellStyle name="40% - Accent4 3 4 2 4 3 2" xfId="23669"/>
    <cellStyle name="40% - Accent4 3 4 2 4 4" xfId="23670"/>
    <cellStyle name="40% - Accent4 3 4 2 5" xfId="23671"/>
    <cellStyle name="40% - Accent4 3 4 2 5 2" xfId="23672"/>
    <cellStyle name="40% - Accent4 3 4 2 5 2 2" xfId="23673"/>
    <cellStyle name="40% - Accent4 3 4 2 5 3" xfId="23674"/>
    <cellStyle name="40% - Accent4 3 4 2 6" xfId="23675"/>
    <cellStyle name="40% - Accent4 3 4 2 6 2" xfId="23676"/>
    <cellStyle name="40% - Accent4 3 4 2 7" xfId="23677"/>
    <cellStyle name="40% - Accent4 3 4 2 7 2" xfId="23678"/>
    <cellStyle name="40% - Accent4 3 4 2 8" xfId="23679"/>
    <cellStyle name="40% - Accent4 3 4 3" xfId="23680"/>
    <cellStyle name="40% - Accent4 3 4 3 2" xfId="23681"/>
    <cellStyle name="40% - Accent4 3 4 3 2 2" xfId="23682"/>
    <cellStyle name="40% - Accent4 3 4 3 2 2 2" xfId="23683"/>
    <cellStyle name="40% - Accent4 3 4 3 2 2 2 2" xfId="23684"/>
    <cellStyle name="40% - Accent4 3 4 3 2 2 2 2 2" xfId="23685"/>
    <cellStyle name="40% - Accent4 3 4 3 2 2 2 3" xfId="23686"/>
    <cellStyle name="40% - Accent4 3 4 3 2 2 3" xfId="23687"/>
    <cellStyle name="40% - Accent4 3 4 3 2 2 3 2" xfId="23688"/>
    <cellStyle name="40% - Accent4 3 4 3 2 2 4" xfId="23689"/>
    <cellStyle name="40% - Accent4 3 4 3 2 3" xfId="23690"/>
    <cellStyle name="40% - Accent4 3 4 3 2 3 2" xfId="23691"/>
    <cellStyle name="40% - Accent4 3 4 3 2 3 2 2" xfId="23692"/>
    <cellStyle name="40% - Accent4 3 4 3 2 3 3" xfId="23693"/>
    <cellStyle name="40% - Accent4 3 4 3 2 4" xfId="23694"/>
    <cellStyle name="40% - Accent4 3 4 3 2 4 2" xfId="23695"/>
    <cellStyle name="40% - Accent4 3 4 3 2 5" xfId="23696"/>
    <cellStyle name="40% - Accent4 3 4 3 2 5 2" xfId="23697"/>
    <cellStyle name="40% - Accent4 3 4 3 2 6" xfId="23698"/>
    <cellStyle name="40% - Accent4 3 4 3 3" xfId="23699"/>
    <cellStyle name="40% - Accent4 3 4 3 3 2" xfId="23700"/>
    <cellStyle name="40% - Accent4 3 4 3 3 2 2" xfId="23701"/>
    <cellStyle name="40% - Accent4 3 4 3 3 2 2 2" xfId="23702"/>
    <cellStyle name="40% - Accent4 3 4 3 3 2 2 2 2" xfId="23703"/>
    <cellStyle name="40% - Accent4 3 4 3 3 2 2 3" xfId="23704"/>
    <cellStyle name="40% - Accent4 3 4 3 3 2 3" xfId="23705"/>
    <cellStyle name="40% - Accent4 3 4 3 3 2 3 2" xfId="23706"/>
    <cellStyle name="40% - Accent4 3 4 3 3 2 4" xfId="23707"/>
    <cellStyle name="40% - Accent4 3 4 3 3 3" xfId="23708"/>
    <cellStyle name="40% - Accent4 3 4 3 3 3 2" xfId="23709"/>
    <cellStyle name="40% - Accent4 3 4 3 3 3 2 2" xfId="23710"/>
    <cellStyle name="40% - Accent4 3 4 3 3 3 3" xfId="23711"/>
    <cellStyle name="40% - Accent4 3 4 3 3 4" xfId="23712"/>
    <cellStyle name="40% - Accent4 3 4 3 3 4 2" xfId="23713"/>
    <cellStyle name="40% - Accent4 3 4 3 3 5" xfId="23714"/>
    <cellStyle name="40% - Accent4 3 4 3 3 5 2" xfId="23715"/>
    <cellStyle name="40% - Accent4 3 4 3 3 6" xfId="23716"/>
    <cellStyle name="40% - Accent4 3 4 3 4" xfId="23717"/>
    <cellStyle name="40% - Accent4 3 4 3 4 2" xfId="23718"/>
    <cellStyle name="40% - Accent4 3 4 3 4 2 2" xfId="23719"/>
    <cellStyle name="40% - Accent4 3 4 3 4 2 2 2" xfId="23720"/>
    <cellStyle name="40% - Accent4 3 4 3 4 2 3" xfId="23721"/>
    <cellStyle name="40% - Accent4 3 4 3 4 3" xfId="23722"/>
    <cellStyle name="40% - Accent4 3 4 3 4 3 2" xfId="23723"/>
    <cellStyle name="40% - Accent4 3 4 3 4 4" xfId="23724"/>
    <cellStyle name="40% - Accent4 3 4 3 5" xfId="23725"/>
    <cellStyle name="40% - Accent4 3 4 3 5 2" xfId="23726"/>
    <cellStyle name="40% - Accent4 3 4 3 5 2 2" xfId="23727"/>
    <cellStyle name="40% - Accent4 3 4 3 5 3" xfId="23728"/>
    <cellStyle name="40% - Accent4 3 4 3 6" xfId="23729"/>
    <cellStyle name="40% - Accent4 3 4 3 6 2" xfId="23730"/>
    <cellStyle name="40% - Accent4 3 4 3 7" xfId="23731"/>
    <cellStyle name="40% - Accent4 3 4 3 7 2" xfId="23732"/>
    <cellStyle name="40% - Accent4 3 4 3 8" xfId="23733"/>
    <cellStyle name="40% - Accent4 3 4 4" xfId="23734"/>
    <cellStyle name="40% - Accent4 3 4 4 2" xfId="23735"/>
    <cellStyle name="40% - Accent4 3 4 4 2 2" xfId="23736"/>
    <cellStyle name="40% - Accent4 3 4 4 2 2 2" xfId="23737"/>
    <cellStyle name="40% - Accent4 3 4 4 2 2 2 2" xfId="23738"/>
    <cellStyle name="40% - Accent4 3 4 4 2 2 3" xfId="23739"/>
    <cellStyle name="40% - Accent4 3 4 4 2 3" xfId="23740"/>
    <cellStyle name="40% - Accent4 3 4 4 2 3 2" xfId="23741"/>
    <cellStyle name="40% - Accent4 3 4 4 2 4" xfId="23742"/>
    <cellStyle name="40% - Accent4 3 4 4 3" xfId="23743"/>
    <cellStyle name="40% - Accent4 3 4 4 3 2" xfId="23744"/>
    <cellStyle name="40% - Accent4 3 4 4 3 2 2" xfId="23745"/>
    <cellStyle name="40% - Accent4 3 4 4 3 3" xfId="23746"/>
    <cellStyle name="40% - Accent4 3 4 4 4" xfId="23747"/>
    <cellStyle name="40% - Accent4 3 4 4 4 2" xfId="23748"/>
    <cellStyle name="40% - Accent4 3 4 4 5" xfId="23749"/>
    <cellStyle name="40% - Accent4 3 4 4 5 2" xfId="23750"/>
    <cellStyle name="40% - Accent4 3 4 4 6" xfId="23751"/>
    <cellStyle name="40% - Accent4 3 4 5" xfId="23752"/>
    <cellStyle name="40% - Accent4 3 4 5 2" xfId="23753"/>
    <cellStyle name="40% - Accent4 3 4 5 2 2" xfId="23754"/>
    <cellStyle name="40% - Accent4 3 4 5 2 2 2" xfId="23755"/>
    <cellStyle name="40% - Accent4 3 4 5 2 2 2 2" xfId="23756"/>
    <cellStyle name="40% - Accent4 3 4 5 2 2 3" xfId="23757"/>
    <cellStyle name="40% - Accent4 3 4 5 2 3" xfId="23758"/>
    <cellStyle name="40% - Accent4 3 4 5 2 3 2" xfId="23759"/>
    <cellStyle name="40% - Accent4 3 4 5 2 4" xfId="23760"/>
    <cellStyle name="40% - Accent4 3 4 5 3" xfId="23761"/>
    <cellStyle name="40% - Accent4 3 4 5 3 2" xfId="23762"/>
    <cellStyle name="40% - Accent4 3 4 5 3 2 2" xfId="23763"/>
    <cellStyle name="40% - Accent4 3 4 5 3 3" xfId="23764"/>
    <cellStyle name="40% - Accent4 3 4 5 4" xfId="23765"/>
    <cellStyle name="40% - Accent4 3 4 5 4 2" xfId="23766"/>
    <cellStyle name="40% - Accent4 3 4 5 5" xfId="23767"/>
    <cellStyle name="40% - Accent4 3 4 5 5 2" xfId="23768"/>
    <cellStyle name="40% - Accent4 3 4 5 6" xfId="23769"/>
    <cellStyle name="40% - Accent4 3 4 6" xfId="23770"/>
    <cellStyle name="40% - Accent4 3 4 6 2" xfId="23771"/>
    <cellStyle name="40% - Accent4 3 4 6 2 2" xfId="23772"/>
    <cellStyle name="40% - Accent4 3 4 6 2 2 2" xfId="23773"/>
    <cellStyle name="40% - Accent4 3 4 6 2 2 2 2" xfId="23774"/>
    <cellStyle name="40% - Accent4 3 4 6 2 2 3" xfId="23775"/>
    <cellStyle name="40% - Accent4 3 4 6 2 3" xfId="23776"/>
    <cellStyle name="40% - Accent4 3 4 6 2 3 2" xfId="23777"/>
    <cellStyle name="40% - Accent4 3 4 6 2 4" xfId="23778"/>
    <cellStyle name="40% - Accent4 3 4 6 3" xfId="23779"/>
    <cellStyle name="40% - Accent4 3 4 6 3 2" xfId="23780"/>
    <cellStyle name="40% - Accent4 3 4 6 3 2 2" xfId="23781"/>
    <cellStyle name="40% - Accent4 3 4 6 3 3" xfId="23782"/>
    <cellStyle name="40% - Accent4 3 4 6 4" xfId="23783"/>
    <cellStyle name="40% - Accent4 3 4 6 4 2" xfId="23784"/>
    <cellStyle name="40% - Accent4 3 4 6 5" xfId="23785"/>
    <cellStyle name="40% - Accent4 3 4 6 5 2" xfId="23786"/>
    <cellStyle name="40% - Accent4 3 4 6 6" xfId="23787"/>
    <cellStyle name="40% - Accent4 3 4 7" xfId="23788"/>
    <cellStyle name="40% - Accent4 3 4 7 2" xfId="23789"/>
    <cellStyle name="40% - Accent4 3 4 7 2 2" xfId="23790"/>
    <cellStyle name="40% - Accent4 3 4 7 2 2 2" xfId="23791"/>
    <cellStyle name="40% - Accent4 3 4 7 2 3" xfId="23792"/>
    <cellStyle name="40% - Accent4 3 4 7 3" xfId="23793"/>
    <cellStyle name="40% - Accent4 3 4 7 3 2" xfId="23794"/>
    <cellStyle name="40% - Accent4 3 4 7 4" xfId="23795"/>
    <cellStyle name="40% - Accent4 3 4 8" xfId="23796"/>
    <cellStyle name="40% - Accent4 3 4 8 2" xfId="23797"/>
    <cellStyle name="40% - Accent4 3 4 8 2 2" xfId="23798"/>
    <cellStyle name="40% - Accent4 3 4 8 3" xfId="23799"/>
    <cellStyle name="40% - Accent4 3 4 9" xfId="23800"/>
    <cellStyle name="40% - Accent4 3 4 9 2" xfId="23801"/>
    <cellStyle name="40% - Accent4 3 5" xfId="23802"/>
    <cellStyle name="40% - Accent4 3 5 10" xfId="23803"/>
    <cellStyle name="40% - Accent4 3 5 10 2" xfId="23804"/>
    <cellStyle name="40% - Accent4 3 5 11" xfId="23805"/>
    <cellStyle name="40% - Accent4 3 5 2" xfId="23806"/>
    <cellStyle name="40% - Accent4 3 5 2 2" xfId="23807"/>
    <cellStyle name="40% - Accent4 3 5 2 2 2" xfId="23808"/>
    <cellStyle name="40% - Accent4 3 5 2 2 2 2" xfId="23809"/>
    <cellStyle name="40% - Accent4 3 5 2 2 2 2 2" xfId="23810"/>
    <cellStyle name="40% - Accent4 3 5 2 2 2 2 2 2" xfId="23811"/>
    <cellStyle name="40% - Accent4 3 5 2 2 2 2 3" xfId="23812"/>
    <cellStyle name="40% - Accent4 3 5 2 2 2 3" xfId="23813"/>
    <cellStyle name="40% - Accent4 3 5 2 2 2 3 2" xfId="23814"/>
    <cellStyle name="40% - Accent4 3 5 2 2 2 4" xfId="23815"/>
    <cellStyle name="40% - Accent4 3 5 2 2 3" xfId="23816"/>
    <cellStyle name="40% - Accent4 3 5 2 2 3 2" xfId="23817"/>
    <cellStyle name="40% - Accent4 3 5 2 2 3 2 2" xfId="23818"/>
    <cellStyle name="40% - Accent4 3 5 2 2 3 3" xfId="23819"/>
    <cellStyle name="40% - Accent4 3 5 2 2 4" xfId="23820"/>
    <cellStyle name="40% - Accent4 3 5 2 2 4 2" xfId="23821"/>
    <cellStyle name="40% - Accent4 3 5 2 2 5" xfId="23822"/>
    <cellStyle name="40% - Accent4 3 5 2 2 5 2" xfId="23823"/>
    <cellStyle name="40% - Accent4 3 5 2 2 6" xfId="23824"/>
    <cellStyle name="40% - Accent4 3 5 2 3" xfId="23825"/>
    <cellStyle name="40% - Accent4 3 5 2 3 2" xfId="23826"/>
    <cellStyle name="40% - Accent4 3 5 2 3 2 2" xfId="23827"/>
    <cellStyle name="40% - Accent4 3 5 2 3 2 2 2" xfId="23828"/>
    <cellStyle name="40% - Accent4 3 5 2 3 2 2 2 2" xfId="23829"/>
    <cellStyle name="40% - Accent4 3 5 2 3 2 2 3" xfId="23830"/>
    <cellStyle name="40% - Accent4 3 5 2 3 2 3" xfId="23831"/>
    <cellStyle name="40% - Accent4 3 5 2 3 2 3 2" xfId="23832"/>
    <cellStyle name="40% - Accent4 3 5 2 3 2 4" xfId="23833"/>
    <cellStyle name="40% - Accent4 3 5 2 3 3" xfId="23834"/>
    <cellStyle name="40% - Accent4 3 5 2 3 3 2" xfId="23835"/>
    <cellStyle name="40% - Accent4 3 5 2 3 3 2 2" xfId="23836"/>
    <cellStyle name="40% - Accent4 3 5 2 3 3 3" xfId="23837"/>
    <cellStyle name="40% - Accent4 3 5 2 3 4" xfId="23838"/>
    <cellStyle name="40% - Accent4 3 5 2 3 4 2" xfId="23839"/>
    <cellStyle name="40% - Accent4 3 5 2 3 5" xfId="23840"/>
    <cellStyle name="40% - Accent4 3 5 2 3 5 2" xfId="23841"/>
    <cellStyle name="40% - Accent4 3 5 2 3 6" xfId="23842"/>
    <cellStyle name="40% - Accent4 3 5 2 4" xfId="23843"/>
    <cellStyle name="40% - Accent4 3 5 2 4 2" xfId="23844"/>
    <cellStyle name="40% - Accent4 3 5 2 4 2 2" xfId="23845"/>
    <cellStyle name="40% - Accent4 3 5 2 4 2 2 2" xfId="23846"/>
    <cellStyle name="40% - Accent4 3 5 2 4 2 3" xfId="23847"/>
    <cellStyle name="40% - Accent4 3 5 2 4 3" xfId="23848"/>
    <cellStyle name="40% - Accent4 3 5 2 4 3 2" xfId="23849"/>
    <cellStyle name="40% - Accent4 3 5 2 4 4" xfId="23850"/>
    <cellStyle name="40% - Accent4 3 5 2 5" xfId="23851"/>
    <cellStyle name="40% - Accent4 3 5 2 5 2" xfId="23852"/>
    <cellStyle name="40% - Accent4 3 5 2 5 2 2" xfId="23853"/>
    <cellStyle name="40% - Accent4 3 5 2 5 3" xfId="23854"/>
    <cellStyle name="40% - Accent4 3 5 2 6" xfId="23855"/>
    <cellStyle name="40% - Accent4 3 5 2 6 2" xfId="23856"/>
    <cellStyle name="40% - Accent4 3 5 2 7" xfId="23857"/>
    <cellStyle name="40% - Accent4 3 5 2 7 2" xfId="23858"/>
    <cellStyle name="40% - Accent4 3 5 2 8" xfId="23859"/>
    <cellStyle name="40% - Accent4 3 5 3" xfId="23860"/>
    <cellStyle name="40% - Accent4 3 5 3 2" xfId="23861"/>
    <cellStyle name="40% - Accent4 3 5 3 2 2" xfId="23862"/>
    <cellStyle name="40% - Accent4 3 5 3 2 2 2" xfId="23863"/>
    <cellStyle name="40% - Accent4 3 5 3 2 2 2 2" xfId="23864"/>
    <cellStyle name="40% - Accent4 3 5 3 2 2 2 2 2" xfId="23865"/>
    <cellStyle name="40% - Accent4 3 5 3 2 2 2 3" xfId="23866"/>
    <cellStyle name="40% - Accent4 3 5 3 2 2 3" xfId="23867"/>
    <cellStyle name="40% - Accent4 3 5 3 2 2 3 2" xfId="23868"/>
    <cellStyle name="40% - Accent4 3 5 3 2 2 4" xfId="23869"/>
    <cellStyle name="40% - Accent4 3 5 3 2 3" xfId="23870"/>
    <cellStyle name="40% - Accent4 3 5 3 2 3 2" xfId="23871"/>
    <cellStyle name="40% - Accent4 3 5 3 2 3 2 2" xfId="23872"/>
    <cellStyle name="40% - Accent4 3 5 3 2 3 3" xfId="23873"/>
    <cellStyle name="40% - Accent4 3 5 3 2 4" xfId="23874"/>
    <cellStyle name="40% - Accent4 3 5 3 2 4 2" xfId="23875"/>
    <cellStyle name="40% - Accent4 3 5 3 2 5" xfId="23876"/>
    <cellStyle name="40% - Accent4 3 5 3 2 5 2" xfId="23877"/>
    <cellStyle name="40% - Accent4 3 5 3 2 6" xfId="23878"/>
    <cellStyle name="40% - Accent4 3 5 3 3" xfId="23879"/>
    <cellStyle name="40% - Accent4 3 5 3 3 2" xfId="23880"/>
    <cellStyle name="40% - Accent4 3 5 3 3 2 2" xfId="23881"/>
    <cellStyle name="40% - Accent4 3 5 3 3 2 2 2" xfId="23882"/>
    <cellStyle name="40% - Accent4 3 5 3 3 2 2 2 2" xfId="23883"/>
    <cellStyle name="40% - Accent4 3 5 3 3 2 2 3" xfId="23884"/>
    <cellStyle name="40% - Accent4 3 5 3 3 2 3" xfId="23885"/>
    <cellStyle name="40% - Accent4 3 5 3 3 2 3 2" xfId="23886"/>
    <cellStyle name="40% - Accent4 3 5 3 3 2 4" xfId="23887"/>
    <cellStyle name="40% - Accent4 3 5 3 3 3" xfId="23888"/>
    <cellStyle name="40% - Accent4 3 5 3 3 3 2" xfId="23889"/>
    <cellStyle name="40% - Accent4 3 5 3 3 3 2 2" xfId="23890"/>
    <cellStyle name="40% - Accent4 3 5 3 3 3 3" xfId="23891"/>
    <cellStyle name="40% - Accent4 3 5 3 3 4" xfId="23892"/>
    <cellStyle name="40% - Accent4 3 5 3 3 4 2" xfId="23893"/>
    <cellStyle name="40% - Accent4 3 5 3 3 5" xfId="23894"/>
    <cellStyle name="40% - Accent4 3 5 3 3 5 2" xfId="23895"/>
    <cellStyle name="40% - Accent4 3 5 3 3 6" xfId="23896"/>
    <cellStyle name="40% - Accent4 3 5 3 4" xfId="23897"/>
    <cellStyle name="40% - Accent4 3 5 3 4 2" xfId="23898"/>
    <cellStyle name="40% - Accent4 3 5 3 4 2 2" xfId="23899"/>
    <cellStyle name="40% - Accent4 3 5 3 4 2 2 2" xfId="23900"/>
    <cellStyle name="40% - Accent4 3 5 3 4 2 3" xfId="23901"/>
    <cellStyle name="40% - Accent4 3 5 3 4 3" xfId="23902"/>
    <cellStyle name="40% - Accent4 3 5 3 4 3 2" xfId="23903"/>
    <cellStyle name="40% - Accent4 3 5 3 4 4" xfId="23904"/>
    <cellStyle name="40% - Accent4 3 5 3 5" xfId="23905"/>
    <cellStyle name="40% - Accent4 3 5 3 5 2" xfId="23906"/>
    <cellStyle name="40% - Accent4 3 5 3 5 2 2" xfId="23907"/>
    <cellStyle name="40% - Accent4 3 5 3 5 3" xfId="23908"/>
    <cellStyle name="40% - Accent4 3 5 3 6" xfId="23909"/>
    <cellStyle name="40% - Accent4 3 5 3 6 2" xfId="23910"/>
    <cellStyle name="40% - Accent4 3 5 3 7" xfId="23911"/>
    <cellStyle name="40% - Accent4 3 5 3 7 2" xfId="23912"/>
    <cellStyle name="40% - Accent4 3 5 3 8" xfId="23913"/>
    <cellStyle name="40% - Accent4 3 5 4" xfId="23914"/>
    <cellStyle name="40% - Accent4 3 5 4 2" xfId="23915"/>
    <cellStyle name="40% - Accent4 3 5 4 2 2" xfId="23916"/>
    <cellStyle name="40% - Accent4 3 5 4 2 2 2" xfId="23917"/>
    <cellStyle name="40% - Accent4 3 5 4 2 2 2 2" xfId="23918"/>
    <cellStyle name="40% - Accent4 3 5 4 2 2 3" xfId="23919"/>
    <cellStyle name="40% - Accent4 3 5 4 2 3" xfId="23920"/>
    <cellStyle name="40% - Accent4 3 5 4 2 3 2" xfId="23921"/>
    <cellStyle name="40% - Accent4 3 5 4 2 4" xfId="23922"/>
    <cellStyle name="40% - Accent4 3 5 4 3" xfId="23923"/>
    <cellStyle name="40% - Accent4 3 5 4 3 2" xfId="23924"/>
    <cellStyle name="40% - Accent4 3 5 4 3 2 2" xfId="23925"/>
    <cellStyle name="40% - Accent4 3 5 4 3 3" xfId="23926"/>
    <cellStyle name="40% - Accent4 3 5 4 4" xfId="23927"/>
    <cellStyle name="40% - Accent4 3 5 4 4 2" xfId="23928"/>
    <cellStyle name="40% - Accent4 3 5 4 5" xfId="23929"/>
    <cellStyle name="40% - Accent4 3 5 4 5 2" xfId="23930"/>
    <cellStyle name="40% - Accent4 3 5 4 6" xfId="23931"/>
    <cellStyle name="40% - Accent4 3 5 5" xfId="23932"/>
    <cellStyle name="40% - Accent4 3 5 5 2" xfId="23933"/>
    <cellStyle name="40% - Accent4 3 5 5 2 2" xfId="23934"/>
    <cellStyle name="40% - Accent4 3 5 5 2 2 2" xfId="23935"/>
    <cellStyle name="40% - Accent4 3 5 5 2 2 2 2" xfId="23936"/>
    <cellStyle name="40% - Accent4 3 5 5 2 2 3" xfId="23937"/>
    <cellStyle name="40% - Accent4 3 5 5 2 3" xfId="23938"/>
    <cellStyle name="40% - Accent4 3 5 5 2 3 2" xfId="23939"/>
    <cellStyle name="40% - Accent4 3 5 5 2 4" xfId="23940"/>
    <cellStyle name="40% - Accent4 3 5 5 3" xfId="23941"/>
    <cellStyle name="40% - Accent4 3 5 5 3 2" xfId="23942"/>
    <cellStyle name="40% - Accent4 3 5 5 3 2 2" xfId="23943"/>
    <cellStyle name="40% - Accent4 3 5 5 3 3" xfId="23944"/>
    <cellStyle name="40% - Accent4 3 5 5 4" xfId="23945"/>
    <cellStyle name="40% - Accent4 3 5 5 4 2" xfId="23946"/>
    <cellStyle name="40% - Accent4 3 5 5 5" xfId="23947"/>
    <cellStyle name="40% - Accent4 3 5 5 5 2" xfId="23948"/>
    <cellStyle name="40% - Accent4 3 5 5 6" xfId="23949"/>
    <cellStyle name="40% - Accent4 3 5 6" xfId="23950"/>
    <cellStyle name="40% - Accent4 3 5 6 2" xfId="23951"/>
    <cellStyle name="40% - Accent4 3 5 6 2 2" xfId="23952"/>
    <cellStyle name="40% - Accent4 3 5 6 2 2 2" xfId="23953"/>
    <cellStyle name="40% - Accent4 3 5 6 2 2 2 2" xfId="23954"/>
    <cellStyle name="40% - Accent4 3 5 6 2 2 3" xfId="23955"/>
    <cellStyle name="40% - Accent4 3 5 6 2 3" xfId="23956"/>
    <cellStyle name="40% - Accent4 3 5 6 2 3 2" xfId="23957"/>
    <cellStyle name="40% - Accent4 3 5 6 2 4" xfId="23958"/>
    <cellStyle name="40% - Accent4 3 5 6 3" xfId="23959"/>
    <cellStyle name="40% - Accent4 3 5 6 3 2" xfId="23960"/>
    <cellStyle name="40% - Accent4 3 5 6 3 2 2" xfId="23961"/>
    <cellStyle name="40% - Accent4 3 5 6 3 3" xfId="23962"/>
    <cellStyle name="40% - Accent4 3 5 6 4" xfId="23963"/>
    <cellStyle name="40% - Accent4 3 5 6 4 2" xfId="23964"/>
    <cellStyle name="40% - Accent4 3 5 6 5" xfId="23965"/>
    <cellStyle name="40% - Accent4 3 5 6 5 2" xfId="23966"/>
    <cellStyle name="40% - Accent4 3 5 6 6" xfId="23967"/>
    <cellStyle name="40% - Accent4 3 5 7" xfId="23968"/>
    <cellStyle name="40% - Accent4 3 5 7 2" xfId="23969"/>
    <cellStyle name="40% - Accent4 3 5 7 2 2" xfId="23970"/>
    <cellStyle name="40% - Accent4 3 5 7 2 2 2" xfId="23971"/>
    <cellStyle name="40% - Accent4 3 5 7 2 3" xfId="23972"/>
    <cellStyle name="40% - Accent4 3 5 7 3" xfId="23973"/>
    <cellStyle name="40% - Accent4 3 5 7 3 2" xfId="23974"/>
    <cellStyle name="40% - Accent4 3 5 7 4" xfId="23975"/>
    <cellStyle name="40% - Accent4 3 5 8" xfId="23976"/>
    <cellStyle name="40% - Accent4 3 5 8 2" xfId="23977"/>
    <cellStyle name="40% - Accent4 3 5 8 2 2" xfId="23978"/>
    <cellStyle name="40% - Accent4 3 5 8 3" xfId="23979"/>
    <cellStyle name="40% - Accent4 3 5 9" xfId="23980"/>
    <cellStyle name="40% - Accent4 3 5 9 2" xfId="23981"/>
    <cellStyle name="40% - Accent4 3 6" xfId="23982"/>
    <cellStyle name="40% - Accent4 3 6 2" xfId="23983"/>
    <cellStyle name="40% - Accent4 3 6 2 2" xfId="23984"/>
    <cellStyle name="40% - Accent4 3 6 2 2 2" xfId="23985"/>
    <cellStyle name="40% - Accent4 3 6 2 2 2 2" xfId="23986"/>
    <cellStyle name="40% - Accent4 3 6 2 2 2 2 2" xfId="23987"/>
    <cellStyle name="40% - Accent4 3 6 2 2 2 3" xfId="23988"/>
    <cellStyle name="40% - Accent4 3 6 2 2 3" xfId="23989"/>
    <cellStyle name="40% - Accent4 3 6 2 2 3 2" xfId="23990"/>
    <cellStyle name="40% - Accent4 3 6 2 2 4" xfId="23991"/>
    <cellStyle name="40% - Accent4 3 6 2 3" xfId="23992"/>
    <cellStyle name="40% - Accent4 3 6 2 3 2" xfId="23993"/>
    <cellStyle name="40% - Accent4 3 6 2 3 2 2" xfId="23994"/>
    <cellStyle name="40% - Accent4 3 6 2 3 3" xfId="23995"/>
    <cellStyle name="40% - Accent4 3 6 2 4" xfId="23996"/>
    <cellStyle name="40% - Accent4 3 6 2 4 2" xfId="23997"/>
    <cellStyle name="40% - Accent4 3 6 2 5" xfId="23998"/>
    <cellStyle name="40% - Accent4 3 6 2 5 2" xfId="23999"/>
    <cellStyle name="40% - Accent4 3 6 2 6" xfId="24000"/>
    <cellStyle name="40% - Accent4 3 6 3" xfId="24001"/>
    <cellStyle name="40% - Accent4 3 6 3 2" xfId="24002"/>
    <cellStyle name="40% - Accent4 3 6 3 2 2" xfId="24003"/>
    <cellStyle name="40% - Accent4 3 6 3 2 2 2" xfId="24004"/>
    <cellStyle name="40% - Accent4 3 6 3 2 2 2 2" xfId="24005"/>
    <cellStyle name="40% - Accent4 3 6 3 2 2 3" xfId="24006"/>
    <cellStyle name="40% - Accent4 3 6 3 2 3" xfId="24007"/>
    <cellStyle name="40% - Accent4 3 6 3 2 3 2" xfId="24008"/>
    <cellStyle name="40% - Accent4 3 6 3 2 4" xfId="24009"/>
    <cellStyle name="40% - Accent4 3 6 3 3" xfId="24010"/>
    <cellStyle name="40% - Accent4 3 6 3 3 2" xfId="24011"/>
    <cellStyle name="40% - Accent4 3 6 3 3 2 2" xfId="24012"/>
    <cellStyle name="40% - Accent4 3 6 3 3 3" xfId="24013"/>
    <cellStyle name="40% - Accent4 3 6 3 4" xfId="24014"/>
    <cellStyle name="40% - Accent4 3 6 3 4 2" xfId="24015"/>
    <cellStyle name="40% - Accent4 3 6 3 5" xfId="24016"/>
    <cellStyle name="40% - Accent4 3 6 3 5 2" xfId="24017"/>
    <cellStyle name="40% - Accent4 3 6 3 6" xfId="24018"/>
    <cellStyle name="40% - Accent4 3 6 4" xfId="24019"/>
    <cellStyle name="40% - Accent4 3 6 4 2" xfId="24020"/>
    <cellStyle name="40% - Accent4 3 6 4 2 2" xfId="24021"/>
    <cellStyle name="40% - Accent4 3 6 4 2 2 2" xfId="24022"/>
    <cellStyle name="40% - Accent4 3 6 4 2 3" xfId="24023"/>
    <cellStyle name="40% - Accent4 3 6 4 3" xfId="24024"/>
    <cellStyle name="40% - Accent4 3 6 4 3 2" xfId="24025"/>
    <cellStyle name="40% - Accent4 3 6 4 4" xfId="24026"/>
    <cellStyle name="40% - Accent4 3 6 5" xfId="24027"/>
    <cellStyle name="40% - Accent4 3 6 5 2" xfId="24028"/>
    <cellStyle name="40% - Accent4 3 6 5 2 2" xfId="24029"/>
    <cellStyle name="40% - Accent4 3 6 5 3" xfId="24030"/>
    <cellStyle name="40% - Accent4 3 6 6" xfId="24031"/>
    <cellStyle name="40% - Accent4 3 6 6 2" xfId="24032"/>
    <cellStyle name="40% - Accent4 3 6 7" xfId="24033"/>
    <cellStyle name="40% - Accent4 3 6 7 2" xfId="24034"/>
    <cellStyle name="40% - Accent4 3 6 8" xfId="24035"/>
    <cellStyle name="40% - Accent4 3 7" xfId="24036"/>
    <cellStyle name="40% - Accent4 3 7 2" xfId="24037"/>
    <cellStyle name="40% - Accent4 3 7 2 2" xfId="24038"/>
    <cellStyle name="40% - Accent4 3 7 2 2 2" xfId="24039"/>
    <cellStyle name="40% - Accent4 3 7 2 2 2 2" xfId="24040"/>
    <cellStyle name="40% - Accent4 3 7 2 2 2 2 2" xfId="24041"/>
    <cellStyle name="40% - Accent4 3 7 2 2 2 3" xfId="24042"/>
    <cellStyle name="40% - Accent4 3 7 2 2 3" xfId="24043"/>
    <cellStyle name="40% - Accent4 3 7 2 2 3 2" xfId="24044"/>
    <cellStyle name="40% - Accent4 3 7 2 2 4" xfId="24045"/>
    <cellStyle name="40% - Accent4 3 7 2 3" xfId="24046"/>
    <cellStyle name="40% - Accent4 3 7 2 3 2" xfId="24047"/>
    <cellStyle name="40% - Accent4 3 7 2 3 2 2" xfId="24048"/>
    <cellStyle name="40% - Accent4 3 7 2 3 3" xfId="24049"/>
    <cellStyle name="40% - Accent4 3 7 2 4" xfId="24050"/>
    <cellStyle name="40% - Accent4 3 7 2 4 2" xfId="24051"/>
    <cellStyle name="40% - Accent4 3 7 2 5" xfId="24052"/>
    <cellStyle name="40% - Accent4 3 7 2 5 2" xfId="24053"/>
    <cellStyle name="40% - Accent4 3 7 2 6" xfId="24054"/>
    <cellStyle name="40% - Accent4 3 7 3" xfId="24055"/>
    <cellStyle name="40% - Accent4 3 7 3 2" xfId="24056"/>
    <cellStyle name="40% - Accent4 3 7 3 2 2" xfId="24057"/>
    <cellStyle name="40% - Accent4 3 7 3 2 2 2" xfId="24058"/>
    <cellStyle name="40% - Accent4 3 7 3 2 2 2 2" xfId="24059"/>
    <cellStyle name="40% - Accent4 3 7 3 2 2 3" xfId="24060"/>
    <cellStyle name="40% - Accent4 3 7 3 2 3" xfId="24061"/>
    <cellStyle name="40% - Accent4 3 7 3 2 3 2" xfId="24062"/>
    <cellStyle name="40% - Accent4 3 7 3 2 4" xfId="24063"/>
    <cellStyle name="40% - Accent4 3 7 3 3" xfId="24064"/>
    <cellStyle name="40% - Accent4 3 7 3 3 2" xfId="24065"/>
    <cellStyle name="40% - Accent4 3 7 3 3 2 2" xfId="24066"/>
    <cellStyle name="40% - Accent4 3 7 3 3 3" xfId="24067"/>
    <cellStyle name="40% - Accent4 3 7 3 4" xfId="24068"/>
    <cellStyle name="40% - Accent4 3 7 3 4 2" xfId="24069"/>
    <cellStyle name="40% - Accent4 3 7 3 5" xfId="24070"/>
    <cellStyle name="40% - Accent4 3 7 3 5 2" xfId="24071"/>
    <cellStyle name="40% - Accent4 3 7 3 6" xfId="24072"/>
    <cellStyle name="40% - Accent4 3 7 4" xfId="24073"/>
    <cellStyle name="40% - Accent4 3 7 4 2" xfId="24074"/>
    <cellStyle name="40% - Accent4 3 7 4 2 2" xfId="24075"/>
    <cellStyle name="40% - Accent4 3 7 4 2 2 2" xfId="24076"/>
    <cellStyle name="40% - Accent4 3 7 4 2 3" xfId="24077"/>
    <cellStyle name="40% - Accent4 3 7 4 3" xfId="24078"/>
    <cellStyle name="40% - Accent4 3 7 4 3 2" xfId="24079"/>
    <cellStyle name="40% - Accent4 3 7 4 4" xfId="24080"/>
    <cellStyle name="40% - Accent4 3 7 5" xfId="24081"/>
    <cellStyle name="40% - Accent4 3 7 5 2" xfId="24082"/>
    <cellStyle name="40% - Accent4 3 7 5 2 2" xfId="24083"/>
    <cellStyle name="40% - Accent4 3 7 5 3" xfId="24084"/>
    <cellStyle name="40% - Accent4 3 7 6" xfId="24085"/>
    <cellStyle name="40% - Accent4 3 7 6 2" xfId="24086"/>
    <cellStyle name="40% - Accent4 3 7 7" xfId="24087"/>
    <cellStyle name="40% - Accent4 3 7 7 2" xfId="24088"/>
    <cellStyle name="40% - Accent4 3 7 8" xfId="24089"/>
    <cellStyle name="40% - Accent4 3 8" xfId="24090"/>
    <cellStyle name="40% - Accent4 3 8 2" xfId="24091"/>
    <cellStyle name="40% - Accent4 3 8 2 2" xfId="24092"/>
    <cellStyle name="40% - Accent4 3 8 2 2 2" xfId="24093"/>
    <cellStyle name="40% - Accent4 3 8 2 2 2 2" xfId="24094"/>
    <cellStyle name="40% - Accent4 3 8 2 2 3" xfId="24095"/>
    <cellStyle name="40% - Accent4 3 8 2 3" xfId="24096"/>
    <cellStyle name="40% - Accent4 3 8 2 3 2" xfId="24097"/>
    <cellStyle name="40% - Accent4 3 8 2 4" xfId="24098"/>
    <cellStyle name="40% - Accent4 3 8 3" xfId="24099"/>
    <cellStyle name="40% - Accent4 3 8 3 2" xfId="24100"/>
    <cellStyle name="40% - Accent4 3 8 3 2 2" xfId="24101"/>
    <cellStyle name="40% - Accent4 3 8 3 3" xfId="24102"/>
    <cellStyle name="40% - Accent4 3 8 4" xfId="24103"/>
    <cellStyle name="40% - Accent4 3 8 4 2" xfId="24104"/>
    <cellStyle name="40% - Accent4 3 8 5" xfId="24105"/>
    <cellStyle name="40% - Accent4 3 8 5 2" xfId="24106"/>
    <cellStyle name="40% - Accent4 3 8 6" xfId="24107"/>
    <cellStyle name="40% - Accent4 3 9" xfId="24108"/>
    <cellStyle name="40% - Accent4 3 9 2" xfId="24109"/>
    <cellStyle name="40% - Accent4 3 9 2 2" xfId="24110"/>
    <cellStyle name="40% - Accent4 3 9 2 2 2" xfId="24111"/>
    <cellStyle name="40% - Accent4 3 9 2 2 2 2" xfId="24112"/>
    <cellStyle name="40% - Accent4 3 9 2 2 3" xfId="24113"/>
    <cellStyle name="40% - Accent4 3 9 2 3" xfId="24114"/>
    <cellStyle name="40% - Accent4 3 9 2 3 2" xfId="24115"/>
    <cellStyle name="40% - Accent4 3 9 2 4" xfId="24116"/>
    <cellStyle name="40% - Accent4 3 9 3" xfId="24117"/>
    <cellStyle name="40% - Accent4 3 9 3 2" xfId="24118"/>
    <cellStyle name="40% - Accent4 3 9 3 2 2" xfId="24119"/>
    <cellStyle name="40% - Accent4 3 9 3 3" xfId="24120"/>
    <cellStyle name="40% - Accent4 3 9 4" xfId="24121"/>
    <cellStyle name="40% - Accent4 3 9 4 2" xfId="24122"/>
    <cellStyle name="40% - Accent4 3 9 5" xfId="24123"/>
    <cellStyle name="40% - Accent4 3 9 5 2" xfId="24124"/>
    <cellStyle name="40% - Accent4 3 9 6" xfId="24125"/>
    <cellStyle name="40% - Accent4 4" xfId="24126"/>
    <cellStyle name="40% - Accent4 5" xfId="24127"/>
    <cellStyle name="40% - Accent4 5 10" xfId="24128"/>
    <cellStyle name="40% - Accent4 5 10 2" xfId="24129"/>
    <cellStyle name="40% - Accent4 5 11" xfId="24130"/>
    <cellStyle name="40% - Accent4 5 2" xfId="24131"/>
    <cellStyle name="40% - Accent4 5 2 2" xfId="24132"/>
    <cellStyle name="40% - Accent4 5 2 2 2" xfId="24133"/>
    <cellStyle name="40% - Accent4 5 2 2 2 2" xfId="24134"/>
    <cellStyle name="40% - Accent4 5 2 2 2 2 2" xfId="24135"/>
    <cellStyle name="40% - Accent4 5 2 2 2 2 2 2" xfId="24136"/>
    <cellStyle name="40% - Accent4 5 2 2 2 2 3" xfId="24137"/>
    <cellStyle name="40% - Accent4 5 2 2 2 3" xfId="24138"/>
    <cellStyle name="40% - Accent4 5 2 2 2 3 2" xfId="24139"/>
    <cellStyle name="40% - Accent4 5 2 2 2 4" xfId="24140"/>
    <cellStyle name="40% - Accent4 5 2 2 3" xfId="24141"/>
    <cellStyle name="40% - Accent4 5 2 2 3 2" xfId="24142"/>
    <cellStyle name="40% - Accent4 5 2 2 3 2 2" xfId="24143"/>
    <cellStyle name="40% - Accent4 5 2 2 3 3" xfId="24144"/>
    <cellStyle name="40% - Accent4 5 2 2 4" xfId="24145"/>
    <cellStyle name="40% - Accent4 5 2 2 4 2" xfId="24146"/>
    <cellStyle name="40% - Accent4 5 2 2 5" xfId="24147"/>
    <cellStyle name="40% - Accent4 5 2 2 5 2" xfId="24148"/>
    <cellStyle name="40% - Accent4 5 2 2 6" xfId="24149"/>
    <cellStyle name="40% - Accent4 5 2 3" xfId="24150"/>
    <cellStyle name="40% - Accent4 5 2 3 2" xfId="24151"/>
    <cellStyle name="40% - Accent4 5 2 3 2 2" xfId="24152"/>
    <cellStyle name="40% - Accent4 5 2 3 2 2 2" xfId="24153"/>
    <cellStyle name="40% - Accent4 5 2 3 2 2 2 2" xfId="24154"/>
    <cellStyle name="40% - Accent4 5 2 3 2 2 3" xfId="24155"/>
    <cellStyle name="40% - Accent4 5 2 3 2 3" xfId="24156"/>
    <cellStyle name="40% - Accent4 5 2 3 2 3 2" xfId="24157"/>
    <cellStyle name="40% - Accent4 5 2 3 2 4" xfId="24158"/>
    <cellStyle name="40% - Accent4 5 2 3 3" xfId="24159"/>
    <cellStyle name="40% - Accent4 5 2 3 3 2" xfId="24160"/>
    <cellStyle name="40% - Accent4 5 2 3 3 2 2" xfId="24161"/>
    <cellStyle name="40% - Accent4 5 2 3 3 3" xfId="24162"/>
    <cellStyle name="40% - Accent4 5 2 3 4" xfId="24163"/>
    <cellStyle name="40% - Accent4 5 2 3 4 2" xfId="24164"/>
    <cellStyle name="40% - Accent4 5 2 3 5" xfId="24165"/>
    <cellStyle name="40% - Accent4 5 2 3 5 2" xfId="24166"/>
    <cellStyle name="40% - Accent4 5 2 3 6" xfId="24167"/>
    <cellStyle name="40% - Accent4 5 2 4" xfId="24168"/>
    <cellStyle name="40% - Accent4 5 2 4 2" xfId="24169"/>
    <cellStyle name="40% - Accent4 5 2 4 2 2" xfId="24170"/>
    <cellStyle name="40% - Accent4 5 2 4 2 2 2" xfId="24171"/>
    <cellStyle name="40% - Accent4 5 2 4 2 3" xfId="24172"/>
    <cellStyle name="40% - Accent4 5 2 4 3" xfId="24173"/>
    <cellStyle name="40% - Accent4 5 2 4 3 2" xfId="24174"/>
    <cellStyle name="40% - Accent4 5 2 4 4" xfId="24175"/>
    <cellStyle name="40% - Accent4 5 2 5" xfId="24176"/>
    <cellStyle name="40% - Accent4 5 2 5 2" xfId="24177"/>
    <cellStyle name="40% - Accent4 5 2 5 2 2" xfId="24178"/>
    <cellStyle name="40% - Accent4 5 2 5 3" xfId="24179"/>
    <cellStyle name="40% - Accent4 5 2 6" xfId="24180"/>
    <cellStyle name="40% - Accent4 5 2 6 2" xfId="24181"/>
    <cellStyle name="40% - Accent4 5 2 7" xfId="24182"/>
    <cellStyle name="40% - Accent4 5 2 7 2" xfId="24183"/>
    <cellStyle name="40% - Accent4 5 2 8" xfId="24184"/>
    <cellStyle name="40% - Accent4 5 3" xfId="24185"/>
    <cellStyle name="40% - Accent4 5 3 2" xfId="24186"/>
    <cellStyle name="40% - Accent4 5 3 2 2" xfId="24187"/>
    <cellStyle name="40% - Accent4 5 3 2 2 2" xfId="24188"/>
    <cellStyle name="40% - Accent4 5 3 2 2 2 2" xfId="24189"/>
    <cellStyle name="40% - Accent4 5 3 2 2 2 2 2" xfId="24190"/>
    <cellStyle name="40% - Accent4 5 3 2 2 2 3" xfId="24191"/>
    <cellStyle name="40% - Accent4 5 3 2 2 3" xfId="24192"/>
    <cellStyle name="40% - Accent4 5 3 2 2 3 2" xfId="24193"/>
    <cellStyle name="40% - Accent4 5 3 2 2 4" xfId="24194"/>
    <cellStyle name="40% - Accent4 5 3 2 3" xfId="24195"/>
    <cellStyle name="40% - Accent4 5 3 2 3 2" xfId="24196"/>
    <cellStyle name="40% - Accent4 5 3 2 3 2 2" xfId="24197"/>
    <cellStyle name="40% - Accent4 5 3 2 3 3" xfId="24198"/>
    <cellStyle name="40% - Accent4 5 3 2 4" xfId="24199"/>
    <cellStyle name="40% - Accent4 5 3 2 4 2" xfId="24200"/>
    <cellStyle name="40% - Accent4 5 3 2 5" xfId="24201"/>
    <cellStyle name="40% - Accent4 5 3 2 5 2" xfId="24202"/>
    <cellStyle name="40% - Accent4 5 3 2 6" xfId="24203"/>
    <cellStyle name="40% - Accent4 5 3 3" xfId="24204"/>
    <cellStyle name="40% - Accent4 5 3 3 2" xfId="24205"/>
    <cellStyle name="40% - Accent4 5 3 3 2 2" xfId="24206"/>
    <cellStyle name="40% - Accent4 5 3 3 2 2 2" xfId="24207"/>
    <cellStyle name="40% - Accent4 5 3 3 2 2 2 2" xfId="24208"/>
    <cellStyle name="40% - Accent4 5 3 3 2 2 3" xfId="24209"/>
    <cellStyle name="40% - Accent4 5 3 3 2 3" xfId="24210"/>
    <cellStyle name="40% - Accent4 5 3 3 2 3 2" xfId="24211"/>
    <cellStyle name="40% - Accent4 5 3 3 2 4" xfId="24212"/>
    <cellStyle name="40% - Accent4 5 3 3 3" xfId="24213"/>
    <cellStyle name="40% - Accent4 5 3 3 3 2" xfId="24214"/>
    <cellStyle name="40% - Accent4 5 3 3 3 2 2" xfId="24215"/>
    <cellStyle name="40% - Accent4 5 3 3 3 3" xfId="24216"/>
    <cellStyle name="40% - Accent4 5 3 3 4" xfId="24217"/>
    <cellStyle name="40% - Accent4 5 3 3 4 2" xfId="24218"/>
    <cellStyle name="40% - Accent4 5 3 3 5" xfId="24219"/>
    <cellStyle name="40% - Accent4 5 3 3 5 2" xfId="24220"/>
    <cellStyle name="40% - Accent4 5 3 3 6" xfId="24221"/>
    <cellStyle name="40% - Accent4 5 3 4" xfId="24222"/>
    <cellStyle name="40% - Accent4 5 3 4 2" xfId="24223"/>
    <cellStyle name="40% - Accent4 5 3 4 2 2" xfId="24224"/>
    <cellStyle name="40% - Accent4 5 3 4 2 2 2" xfId="24225"/>
    <cellStyle name="40% - Accent4 5 3 4 2 3" xfId="24226"/>
    <cellStyle name="40% - Accent4 5 3 4 3" xfId="24227"/>
    <cellStyle name="40% - Accent4 5 3 4 3 2" xfId="24228"/>
    <cellStyle name="40% - Accent4 5 3 4 4" xfId="24229"/>
    <cellStyle name="40% - Accent4 5 3 5" xfId="24230"/>
    <cellStyle name="40% - Accent4 5 3 5 2" xfId="24231"/>
    <cellStyle name="40% - Accent4 5 3 5 2 2" xfId="24232"/>
    <cellStyle name="40% - Accent4 5 3 5 3" xfId="24233"/>
    <cellStyle name="40% - Accent4 5 3 6" xfId="24234"/>
    <cellStyle name="40% - Accent4 5 3 6 2" xfId="24235"/>
    <cellStyle name="40% - Accent4 5 3 7" xfId="24236"/>
    <cellStyle name="40% - Accent4 5 3 7 2" xfId="24237"/>
    <cellStyle name="40% - Accent4 5 3 8" xfId="24238"/>
    <cellStyle name="40% - Accent4 5 4" xfId="24239"/>
    <cellStyle name="40% - Accent4 5 4 2" xfId="24240"/>
    <cellStyle name="40% - Accent4 5 4 2 2" xfId="24241"/>
    <cellStyle name="40% - Accent4 5 4 2 2 2" xfId="24242"/>
    <cellStyle name="40% - Accent4 5 4 2 2 2 2" xfId="24243"/>
    <cellStyle name="40% - Accent4 5 4 2 2 3" xfId="24244"/>
    <cellStyle name="40% - Accent4 5 4 2 3" xfId="24245"/>
    <cellStyle name="40% - Accent4 5 4 2 3 2" xfId="24246"/>
    <cellStyle name="40% - Accent4 5 4 2 4" xfId="24247"/>
    <cellStyle name="40% - Accent4 5 4 3" xfId="24248"/>
    <cellStyle name="40% - Accent4 5 4 3 2" xfId="24249"/>
    <cellStyle name="40% - Accent4 5 4 3 2 2" xfId="24250"/>
    <cellStyle name="40% - Accent4 5 4 3 3" xfId="24251"/>
    <cellStyle name="40% - Accent4 5 4 4" xfId="24252"/>
    <cellStyle name="40% - Accent4 5 4 4 2" xfId="24253"/>
    <cellStyle name="40% - Accent4 5 4 5" xfId="24254"/>
    <cellStyle name="40% - Accent4 5 4 5 2" xfId="24255"/>
    <cellStyle name="40% - Accent4 5 4 6" xfId="24256"/>
    <cellStyle name="40% - Accent4 5 5" xfId="24257"/>
    <cellStyle name="40% - Accent4 5 5 2" xfId="24258"/>
    <cellStyle name="40% - Accent4 5 5 2 2" xfId="24259"/>
    <cellStyle name="40% - Accent4 5 5 2 2 2" xfId="24260"/>
    <cellStyle name="40% - Accent4 5 5 2 2 2 2" xfId="24261"/>
    <cellStyle name="40% - Accent4 5 5 2 2 3" xfId="24262"/>
    <cellStyle name="40% - Accent4 5 5 2 3" xfId="24263"/>
    <cellStyle name="40% - Accent4 5 5 2 3 2" xfId="24264"/>
    <cellStyle name="40% - Accent4 5 5 2 4" xfId="24265"/>
    <cellStyle name="40% - Accent4 5 5 3" xfId="24266"/>
    <cellStyle name="40% - Accent4 5 5 3 2" xfId="24267"/>
    <cellStyle name="40% - Accent4 5 5 3 2 2" xfId="24268"/>
    <cellStyle name="40% - Accent4 5 5 3 3" xfId="24269"/>
    <cellStyle name="40% - Accent4 5 5 4" xfId="24270"/>
    <cellStyle name="40% - Accent4 5 5 4 2" xfId="24271"/>
    <cellStyle name="40% - Accent4 5 5 5" xfId="24272"/>
    <cellStyle name="40% - Accent4 5 5 5 2" xfId="24273"/>
    <cellStyle name="40% - Accent4 5 5 6" xfId="24274"/>
    <cellStyle name="40% - Accent4 5 6" xfId="24275"/>
    <cellStyle name="40% - Accent4 5 6 2" xfId="24276"/>
    <cellStyle name="40% - Accent4 5 6 2 2" xfId="24277"/>
    <cellStyle name="40% - Accent4 5 6 2 2 2" xfId="24278"/>
    <cellStyle name="40% - Accent4 5 6 2 2 2 2" xfId="24279"/>
    <cellStyle name="40% - Accent4 5 6 2 2 3" xfId="24280"/>
    <cellStyle name="40% - Accent4 5 6 2 3" xfId="24281"/>
    <cellStyle name="40% - Accent4 5 6 2 3 2" xfId="24282"/>
    <cellStyle name="40% - Accent4 5 6 2 4" xfId="24283"/>
    <cellStyle name="40% - Accent4 5 6 3" xfId="24284"/>
    <cellStyle name="40% - Accent4 5 6 3 2" xfId="24285"/>
    <cellStyle name="40% - Accent4 5 6 3 2 2" xfId="24286"/>
    <cellStyle name="40% - Accent4 5 6 3 3" xfId="24287"/>
    <cellStyle name="40% - Accent4 5 6 4" xfId="24288"/>
    <cellStyle name="40% - Accent4 5 6 4 2" xfId="24289"/>
    <cellStyle name="40% - Accent4 5 6 5" xfId="24290"/>
    <cellStyle name="40% - Accent4 5 6 5 2" xfId="24291"/>
    <cellStyle name="40% - Accent4 5 6 6" xfId="24292"/>
    <cellStyle name="40% - Accent4 5 7" xfId="24293"/>
    <cellStyle name="40% - Accent4 5 7 2" xfId="24294"/>
    <cellStyle name="40% - Accent4 5 7 2 2" xfId="24295"/>
    <cellStyle name="40% - Accent4 5 7 2 2 2" xfId="24296"/>
    <cellStyle name="40% - Accent4 5 7 2 3" xfId="24297"/>
    <cellStyle name="40% - Accent4 5 7 3" xfId="24298"/>
    <cellStyle name="40% - Accent4 5 7 3 2" xfId="24299"/>
    <cellStyle name="40% - Accent4 5 7 4" xfId="24300"/>
    <cellStyle name="40% - Accent4 5 8" xfId="24301"/>
    <cellStyle name="40% - Accent4 5 8 2" xfId="24302"/>
    <cellStyle name="40% - Accent4 5 8 2 2" xfId="24303"/>
    <cellStyle name="40% - Accent4 5 8 3" xfId="24304"/>
    <cellStyle name="40% - Accent4 5 9" xfId="24305"/>
    <cellStyle name="40% - Accent4 5 9 2" xfId="24306"/>
    <cellStyle name="40% - Accent4 6" xfId="24307"/>
    <cellStyle name="40% - Accent4 6 10" xfId="24308"/>
    <cellStyle name="40% - Accent4 6 10 2" xfId="24309"/>
    <cellStyle name="40% - Accent4 6 11" xfId="24310"/>
    <cellStyle name="40% - Accent4 6 2" xfId="24311"/>
    <cellStyle name="40% - Accent4 6 2 2" xfId="24312"/>
    <cellStyle name="40% - Accent4 6 2 2 2" xfId="24313"/>
    <cellStyle name="40% - Accent4 6 2 2 2 2" xfId="24314"/>
    <cellStyle name="40% - Accent4 6 2 2 2 2 2" xfId="24315"/>
    <cellStyle name="40% - Accent4 6 2 2 2 2 2 2" xfId="24316"/>
    <cellStyle name="40% - Accent4 6 2 2 2 2 3" xfId="24317"/>
    <cellStyle name="40% - Accent4 6 2 2 2 3" xfId="24318"/>
    <cellStyle name="40% - Accent4 6 2 2 2 3 2" xfId="24319"/>
    <cellStyle name="40% - Accent4 6 2 2 2 4" xfId="24320"/>
    <cellStyle name="40% - Accent4 6 2 2 3" xfId="24321"/>
    <cellStyle name="40% - Accent4 6 2 2 3 2" xfId="24322"/>
    <cellStyle name="40% - Accent4 6 2 2 3 2 2" xfId="24323"/>
    <cellStyle name="40% - Accent4 6 2 2 3 3" xfId="24324"/>
    <cellStyle name="40% - Accent4 6 2 2 4" xfId="24325"/>
    <cellStyle name="40% - Accent4 6 2 2 4 2" xfId="24326"/>
    <cellStyle name="40% - Accent4 6 2 2 5" xfId="24327"/>
    <cellStyle name="40% - Accent4 6 2 2 5 2" xfId="24328"/>
    <cellStyle name="40% - Accent4 6 2 2 6" xfId="24329"/>
    <cellStyle name="40% - Accent4 6 2 3" xfId="24330"/>
    <cellStyle name="40% - Accent4 6 2 3 2" xfId="24331"/>
    <cellStyle name="40% - Accent4 6 2 3 2 2" xfId="24332"/>
    <cellStyle name="40% - Accent4 6 2 3 2 2 2" xfId="24333"/>
    <cellStyle name="40% - Accent4 6 2 3 2 2 2 2" xfId="24334"/>
    <cellStyle name="40% - Accent4 6 2 3 2 2 3" xfId="24335"/>
    <cellStyle name="40% - Accent4 6 2 3 2 3" xfId="24336"/>
    <cellStyle name="40% - Accent4 6 2 3 2 3 2" xfId="24337"/>
    <cellStyle name="40% - Accent4 6 2 3 2 4" xfId="24338"/>
    <cellStyle name="40% - Accent4 6 2 3 3" xfId="24339"/>
    <cellStyle name="40% - Accent4 6 2 3 3 2" xfId="24340"/>
    <cellStyle name="40% - Accent4 6 2 3 3 2 2" xfId="24341"/>
    <cellStyle name="40% - Accent4 6 2 3 3 3" xfId="24342"/>
    <cellStyle name="40% - Accent4 6 2 3 4" xfId="24343"/>
    <cellStyle name="40% - Accent4 6 2 3 4 2" xfId="24344"/>
    <cellStyle name="40% - Accent4 6 2 3 5" xfId="24345"/>
    <cellStyle name="40% - Accent4 6 2 3 5 2" xfId="24346"/>
    <cellStyle name="40% - Accent4 6 2 3 6" xfId="24347"/>
    <cellStyle name="40% - Accent4 6 2 4" xfId="24348"/>
    <cellStyle name="40% - Accent4 6 2 4 2" xfId="24349"/>
    <cellStyle name="40% - Accent4 6 2 4 2 2" xfId="24350"/>
    <cellStyle name="40% - Accent4 6 2 4 2 2 2" xfId="24351"/>
    <cellStyle name="40% - Accent4 6 2 4 2 3" xfId="24352"/>
    <cellStyle name="40% - Accent4 6 2 4 3" xfId="24353"/>
    <cellStyle name="40% - Accent4 6 2 4 3 2" xfId="24354"/>
    <cellStyle name="40% - Accent4 6 2 4 4" xfId="24355"/>
    <cellStyle name="40% - Accent4 6 2 5" xfId="24356"/>
    <cellStyle name="40% - Accent4 6 2 5 2" xfId="24357"/>
    <cellStyle name="40% - Accent4 6 2 5 2 2" xfId="24358"/>
    <cellStyle name="40% - Accent4 6 2 5 3" xfId="24359"/>
    <cellStyle name="40% - Accent4 6 2 6" xfId="24360"/>
    <cellStyle name="40% - Accent4 6 2 6 2" xfId="24361"/>
    <cellStyle name="40% - Accent4 6 2 7" xfId="24362"/>
    <cellStyle name="40% - Accent4 6 2 7 2" xfId="24363"/>
    <cellStyle name="40% - Accent4 6 2 8" xfId="24364"/>
    <cellStyle name="40% - Accent4 6 3" xfId="24365"/>
    <cellStyle name="40% - Accent4 6 3 2" xfId="24366"/>
    <cellStyle name="40% - Accent4 6 3 2 2" xfId="24367"/>
    <cellStyle name="40% - Accent4 6 3 2 2 2" xfId="24368"/>
    <cellStyle name="40% - Accent4 6 3 2 2 2 2" xfId="24369"/>
    <cellStyle name="40% - Accent4 6 3 2 2 2 2 2" xfId="24370"/>
    <cellStyle name="40% - Accent4 6 3 2 2 2 3" xfId="24371"/>
    <cellStyle name="40% - Accent4 6 3 2 2 3" xfId="24372"/>
    <cellStyle name="40% - Accent4 6 3 2 2 3 2" xfId="24373"/>
    <cellStyle name="40% - Accent4 6 3 2 2 4" xfId="24374"/>
    <cellStyle name="40% - Accent4 6 3 2 3" xfId="24375"/>
    <cellStyle name="40% - Accent4 6 3 2 3 2" xfId="24376"/>
    <cellStyle name="40% - Accent4 6 3 2 3 2 2" xfId="24377"/>
    <cellStyle name="40% - Accent4 6 3 2 3 3" xfId="24378"/>
    <cellStyle name="40% - Accent4 6 3 2 4" xfId="24379"/>
    <cellStyle name="40% - Accent4 6 3 2 4 2" xfId="24380"/>
    <cellStyle name="40% - Accent4 6 3 2 5" xfId="24381"/>
    <cellStyle name="40% - Accent4 6 3 2 5 2" xfId="24382"/>
    <cellStyle name="40% - Accent4 6 3 2 6" xfId="24383"/>
    <cellStyle name="40% - Accent4 6 3 3" xfId="24384"/>
    <cellStyle name="40% - Accent4 6 3 3 2" xfId="24385"/>
    <cellStyle name="40% - Accent4 6 3 3 2 2" xfId="24386"/>
    <cellStyle name="40% - Accent4 6 3 3 2 2 2" xfId="24387"/>
    <cellStyle name="40% - Accent4 6 3 3 2 2 2 2" xfId="24388"/>
    <cellStyle name="40% - Accent4 6 3 3 2 2 3" xfId="24389"/>
    <cellStyle name="40% - Accent4 6 3 3 2 3" xfId="24390"/>
    <cellStyle name="40% - Accent4 6 3 3 2 3 2" xfId="24391"/>
    <cellStyle name="40% - Accent4 6 3 3 2 4" xfId="24392"/>
    <cellStyle name="40% - Accent4 6 3 3 3" xfId="24393"/>
    <cellStyle name="40% - Accent4 6 3 3 3 2" xfId="24394"/>
    <cellStyle name="40% - Accent4 6 3 3 3 2 2" xfId="24395"/>
    <cellStyle name="40% - Accent4 6 3 3 3 3" xfId="24396"/>
    <cellStyle name="40% - Accent4 6 3 3 4" xfId="24397"/>
    <cellStyle name="40% - Accent4 6 3 3 4 2" xfId="24398"/>
    <cellStyle name="40% - Accent4 6 3 3 5" xfId="24399"/>
    <cellStyle name="40% - Accent4 6 3 3 5 2" xfId="24400"/>
    <cellStyle name="40% - Accent4 6 3 3 6" xfId="24401"/>
    <cellStyle name="40% - Accent4 6 3 4" xfId="24402"/>
    <cellStyle name="40% - Accent4 6 3 4 2" xfId="24403"/>
    <cellStyle name="40% - Accent4 6 3 4 2 2" xfId="24404"/>
    <cellStyle name="40% - Accent4 6 3 4 2 2 2" xfId="24405"/>
    <cellStyle name="40% - Accent4 6 3 4 2 3" xfId="24406"/>
    <cellStyle name="40% - Accent4 6 3 4 3" xfId="24407"/>
    <cellStyle name="40% - Accent4 6 3 4 3 2" xfId="24408"/>
    <cellStyle name="40% - Accent4 6 3 4 4" xfId="24409"/>
    <cellStyle name="40% - Accent4 6 3 5" xfId="24410"/>
    <cellStyle name="40% - Accent4 6 3 5 2" xfId="24411"/>
    <cellStyle name="40% - Accent4 6 3 5 2 2" xfId="24412"/>
    <cellStyle name="40% - Accent4 6 3 5 3" xfId="24413"/>
    <cellStyle name="40% - Accent4 6 3 6" xfId="24414"/>
    <cellStyle name="40% - Accent4 6 3 6 2" xfId="24415"/>
    <cellStyle name="40% - Accent4 6 3 7" xfId="24416"/>
    <cellStyle name="40% - Accent4 6 3 7 2" xfId="24417"/>
    <cellStyle name="40% - Accent4 6 3 8" xfId="24418"/>
    <cellStyle name="40% - Accent4 6 4" xfId="24419"/>
    <cellStyle name="40% - Accent4 6 4 2" xfId="24420"/>
    <cellStyle name="40% - Accent4 6 4 2 2" xfId="24421"/>
    <cellStyle name="40% - Accent4 6 4 2 2 2" xfId="24422"/>
    <cellStyle name="40% - Accent4 6 4 2 2 2 2" xfId="24423"/>
    <cellStyle name="40% - Accent4 6 4 2 2 3" xfId="24424"/>
    <cellStyle name="40% - Accent4 6 4 2 3" xfId="24425"/>
    <cellStyle name="40% - Accent4 6 4 2 3 2" xfId="24426"/>
    <cellStyle name="40% - Accent4 6 4 2 4" xfId="24427"/>
    <cellStyle name="40% - Accent4 6 4 3" xfId="24428"/>
    <cellStyle name="40% - Accent4 6 4 3 2" xfId="24429"/>
    <cellStyle name="40% - Accent4 6 4 3 2 2" xfId="24430"/>
    <cellStyle name="40% - Accent4 6 4 3 3" xfId="24431"/>
    <cellStyle name="40% - Accent4 6 4 4" xfId="24432"/>
    <cellStyle name="40% - Accent4 6 4 4 2" xfId="24433"/>
    <cellStyle name="40% - Accent4 6 4 5" xfId="24434"/>
    <cellStyle name="40% - Accent4 6 4 5 2" xfId="24435"/>
    <cellStyle name="40% - Accent4 6 4 6" xfId="24436"/>
    <cellStyle name="40% - Accent4 6 5" xfId="24437"/>
    <cellStyle name="40% - Accent4 6 5 2" xfId="24438"/>
    <cellStyle name="40% - Accent4 6 5 2 2" xfId="24439"/>
    <cellStyle name="40% - Accent4 6 5 2 2 2" xfId="24440"/>
    <cellStyle name="40% - Accent4 6 5 2 2 2 2" xfId="24441"/>
    <cellStyle name="40% - Accent4 6 5 2 2 3" xfId="24442"/>
    <cellStyle name="40% - Accent4 6 5 2 3" xfId="24443"/>
    <cellStyle name="40% - Accent4 6 5 2 3 2" xfId="24444"/>
    <cellStyle name="40% - Accent4 6 5 2 4" xfId="24445"/>
    <cellStyle name="40% - Accent4 6 5 3" xfId="24446"/>
    <cellStyle name="40% - Accent4 6 5 3 2" xfId="24447"/>
    <cellStyle name="40% - Accent4 6 5 3 2 2" xfId="24448"/>
    <cellStyle name="40% - Accent4 6 5 3 3" xfId="24449"/>
    <cellStyle name="40% - Accent4 6 5 4" xfId="24450"/>
    <cellStyle name="40% - Accent4 6 5 4 2" xfId="24451"/>
    <cellStyle name="40% - Accent4 6 5 5" xfId="24452"/>
    <cellStyle name="40% - Accent4 6 5 5 2" xfId="24453"/>
    <cellStyle name="40% - Accent4 6 5 6" xfId="24454"/>
    <cellStyle name="40% - Accent4 6 6" xfId="24455"/>
    <cellStyle name="40% - Accent4 6 6 2" xfId="24456"/>
    <cellStyle name="40% - Accent4 6 6 2 2" xfId="24457"/>
    <cellStyle name="40% - Accent4 6 6 2 2 2" xfId="24458"/>
    <cellStyle name="40% - Accent4 6 6 2 2 2 2" xfId="24459"/>
    <cellStyle name="40% - Accent4 6 6 2 2 3" xfId="24460"/>
    <cellStyle name="40% - Accent4 6 6 2 3" xfId="24461"/>
    <cellStyle name="40% - Accent4 6 6 2 3 2" xfId="24462"/>
    <cellStyle name="40% - Accent4 6 6 2 4" xfId="24463"/>
    <cellStyle name="40% - Accent4 6 6 3" xfId="24464"/>
    <cellStyle name="40% - Accent4 6 6 3 2" xfId="24465"/>
    <cellStyle name="40% - Accent4 6 6 3 2 2" xfId="24466"/>
    <cellStyle name="40% - Accent4 6 6 3 3" xfId="24467"/>
    <cellStyle name="40% - Accent4 6 6 4" xfId="24468"/>
    <cellStyle name="40% - Accent4 6 6 4 2" xfId="24469"/>
    <cellStyle name="40% - Accent4 6 6 5" xfId="24470"/>
    <cellStyle name="40% - Accent4 6 6 5 2" xfId="24471"/>
    <cellStyle name="40% - Accent4 6 6 6" xfId="24472"/>
    <cellStyle name="40% - Accent4 6 7" xfId="24473"/>
    <cellStyle name="40% - Accent4 6 7 2" xfId="24474"/>
    <cellStyle name="40% - Accent4 6 7 2 2" xfId="24475"/>
    <cellStyle name="40% - Accent4 6 7 2 2 2" xfId="24476"/>
    <cellStyle name="40% - Accent4 6 7 2 3" xfId="24477"/>
    <cellStyle name="40% - Accent4 6 7 3" xfId="24478"/>
    <cellStyle name="40% - Accent4 6 7 3 2" xfId="24479"/>
    <cellStyle name="40% - Accent4 6 7 4" xfId="24480"/>
    <cellStyle name="40% - Accent4 6 8" xfId="24481"/>
    <cellStyle name="40% - Accent4 6 8 2" xfId="24482"/>
    <cellStyle name="40% - Accent4 6 8 2 2" xfId="24483"/>
    <cellStyle name="40% - Accent4 6 8 3" xfId="24484"/>
    <cellStyle name="40% - Accent4 6 9" xfId="24485"/>
    <cellStyle name="40% - Accent4 6 9 2" xfId="24486"/>
    <cellStyle name="40% - Accent4 7" xfId="24487"/>
    <cellStyle name="40% - Accent4 7 10" xfId="24488"/>
    <cellStyle name="40% - Accent4 7 10 2" xfId="24489"/>
    <cellStyle name="40% - Accent4 7 11" xfId="24490"/>
    <cellStyle name="40% - Accent4 7 2" xfId="24491"/>
    <cellStyle name="40% - Accent4 7 2 2" xfId="24492"/>
    <cellStyle name="40% - Accent4 7 2 2 2" xfId="24493"/>
    <cellStyle name="40% - Accent4 7 2 2 2 2" xfId="24494"/>
    <cellStyle name="40% - Accent4 7 2 2 2 2 2" xfId="24495"/>
    <cellStyle name="40% - Accent4 7 2 2 2 2 2 2" xfId="24496"/>
    <cellStyle name="40% - Accent4 7 2 2 2 2 3" xfId="24497"/>
    <cellStyle name="40% - Accent4 7 2 2 2 3" xfId="24498"/>
    <cellStyle name="40% - Accent4 7 2 2 2 3 2" xfId="24499"/>
    <cellStyle name="40% - Accent4 7 2 2 2 4" xfId="24500"/>
    <cellStyle name="40% - Accent4 7 2 2 3" xfId="24501"/>
    <cellStyle name="40% - Accent4 7 2 2 3 2" xfId="24502"/>
    <cellStyle name="40% - Accent4 7 2 2 3 2 2" xfId="24503"/>
    <cellStyle name="40% - Accent4 7 2 2 3 3" xfId="24504"/>
    <cellStyle name="40% - Accent4 7 2 2 4" xfId="24505"/>
    <cellStyle name="40% - Accent4 7 2 2 4 2" xfId="24506"/>
    <cellStyle name="40% - Accent4 7 2 2 5" xfId="24507"/>
    <cellStyle name="40% - Accent4 7 2 2 5 2" xfId="24508"/>
    <cellStyle name="40% - Accent4 7 2 2 6" xfId="24509"/>
    <cellStyle name="40% - Accent4 7 2 3" xfId="24510"/>
    <cellStyle name="40% - Accent4 7 2 3 2" xfId="24511"/>
    <cellStyle name="40% - Accent4 7 2 3 2 2" xfId="24512"/>
    <cellStyle name="40% - Accent4 7 2 3 2 2 2" xfId="24513"/>
    <cellStyle name="40% - Accent4 7 2 3 2 2 2 2" xfId="24514"/>
    <cellStyle name="40% - Accent4 7 2 3 2 2 3" xfId="24515"/>
    <cellStyle name="40% - Accent4 7 2 3 2 3" xfId="24516"/>
    <cellStyle name="40% - Accent4 7 2 3 2 3 2" xfId="24517"/>
    <cellStyle name="40% - Accent4 7 2 3 2 4" xfId="24518"/>
    <cellStyle name="40% - Accent4 7 2 3 3" xfId="24519"/>
    <cellStyle name="40% - Accent4 7 2 3 3 2" xfId="24520"/>
    <cellStyle name="40% - Accent4 7 2 3 3 2 2" xfId="24521"/>
    <cellStyle name="40% - Accent4 7 2 3 3 3" xfId="24522"/>
    <cellStyle name="40% - Accent4 7 2 3 4" xfId="24523"/>
    <cellStyle name="40% - Accent4 7 2 3 4 2" xfId="24524"/>
    <cellStyle name="40% - Accent4 7 2 3 5" xfId="24525"/>
    <cellStyle name="40% - Accent4 7 2 3 5 2" xfId="24526"/>
    <cellStyle name="40% - Accent4 7 2 3 6" xfId="24527"/>
    <cellStyle name="40% - Accent4 7 2 4" xfId="24528"/>
    <cellStyle name="40% - Accent4 7 2 4 2" xfId="24529"/>
    <cellStyle name="40% - Accent4 7 2 4 2 2" xfId="24530"/>
    <cellStyle name="40% - Accent4 7 2 4 2 2 2" xfId="24531"/>
    <cellStyle name="40% - Accent4 7 2 4 2 3" xfId="24532"/>
    <cellStyle name="40% - Accent4 7 2 4 3" xfId="24533"/>
    <cellStyle name="40% - Accent4 7 2 4 3 2" xfId="24534"/>
    <cellStyle name="40% - Accent4 7 2 4 4" xfId="24535"/>
    <cellStyle name="40% - Accent4 7 2 5" xfId="24536"/>
    <cellStyle name="40% - Accent4 7 2 5 2" xfId="24537"/>
    <cellStyle name="40% - Accent4 7 2 5 2 2" xfId="24538"/>
    <cellStyle name="40% - Accent4 7 2 5 3" xfId="24539"/>
    <cellStyle name="40% - Accent4 7 2 6" xfId="24540"/>
    <cellStyle name="40% - Accent4 7 2 6 2" xfId="24541"/>
    <cellStyle name="40% - Accent4 7 2 7" xfId="24542"/>
    <cellStyle name="40% - Accent4 7 2 7 2" xfId="24543"/>
    <cellStyle name="40% - Accent4 7 2 8" xfId="24544"/>
    <cellStyle name="40% - Accent4 7 3" xfId="24545"/>
    <cellStyle name="40% - Accent4 7 3 2" xfId="24546"/>
    <cellStyle name="40% - Accent4 7 3 2 2" xfId="24547"/>
    <cellStyle name="40% - Accent4 7 3 2 2 2" xfId="24548"/>
    <cellStyle name="40% - Accent4 7 3 2 2 2 2" xfId="24549"/>
    <cellStyle name="40% - Accent4 7 3 2 2 2 2 2" xfId="24550"/>
    <cellStyle name="40% - Accent4 7 3 2 2 2 3" xfId="24551"/>
    <cellStyle name="40% - Accent4 7 3 2 2 3" xfId="24552"/>
    <cellStyle name="40% - Accent4 7 3 2 2 3 2" xfId="24553"/>
    <cellStyle name="40% - Accent4 7 3 2 2 4" xfId="24554"/>
    <cellStyle name="40% - Accent4 7 3 2 3" xfId="24555"/>
    <cellStyle name="40% - Accent4 7 3 2 3 2" xfId="24556"/>
    <cellStyle name="40% - Accent4 7 3 2 3 2 2" xfId="24557"/>
    <cellStyle name="40% - Accent4 7 3 2 3 3" xfId="24558"/>
    <cellStyle name="40% - Accent4 7 3 2 4" xfId="24559"/>
    <cellStyle name="40% - Accent4 7 3 2 4 2" xfId="24560"/>
    <cellStyle name="40% - Accent4 7 3 2 5" xfId="24561"/>
    <cellStyle name="40% - Accent4 7 3 2 5 2" xfId="24562"/>
    <cellStyle name="40% - Accent4 7 3 2 6" xfId="24563"/>
    <cellStyle name="40% - Accent4 7 3 3" xfId="24564"/>
    <cellStyle name="40% - Accent4 7 3 3 2" xfId="24565"/>
    <cellStyle name="40% - Accent4 7 3 3 2 2" xfId="24566"/>
    <cellStyle name="40% - Accent4 7 3 3 2 2 2" xfId="24567"/>
    <cellStyle name="40% - Accent4 7 3 3 2 2 2 2" xfId="24568"/>
    <cellStyle name="40% - Accent4 7 3 3 2 2 3" xfId="24569"/>
    <cellStyle name="40% - Accent4 7 3 3 2 3" xfId="24570"/>
    <cellStyle name="40% - Accent4 7 3 3 2 3 2" xfId="24571"/>
    <cellStyle name="40% - Accent4 7 3 3 2 4" xfId="24572"/>
    <cellStyle name="40% - Accent4 7 3 3 3" xfId="24573"/>
    <cellStyle name="40% - Accent4 7 3 3 3 2" xfId="24574"/>
    <cellStyle name="40% - Accent4 7 3 3 3 2 2" xfId="24575"/>
    <cellStyle name="40% - Accent4 7 3 3 3 3" xfId="24576"/>
    <cellStyle name="40% - Accent4 7 3 3 4" xfId="24577"/>
    <cellStyle name="40% - Accent4 7 3 3 4 2" xfId="24578"/>
    <cellStyle name="40% - Accent4 7 3 3 5" xfId="24579"/>
    <cellStyle name="40% - Accent4 7 3 3 5 2" xfId="24580"/>
    <cellStyle name="40% - Accent4 7 3 3 6" xfId="24581"/>
    <cellStyle name="40% - Accent4 7 3 4" xfId="24582"/>
    <cellStyle name="40% - Accent4 7 3 4 2" xfId="24583"/>
    <cellStyle name="40% - Accent4 7 3 4 2 2" xfId="24584"/>
    <cellStyle name="40% - Accent4 7 3 4 2 2 2" xfId="24585"/>
    <cellStyle name="40% - Accent4 7 3 4 2 3" xfId="24586"/>
    <cellStyle name="40% - Accent4 7 3 4 3" xfId="24587"/>
    <cellStyle name="40% - Accent4 7 3 4 3 2" xfId="24588"/>
    <cellStyle name="40% - Accent4 7 3 4 4" xfId="24589"/>
    <cellStyle name="40% - Accent4 7 3 5" xfId="24590"/>
    <cellStyle name="40% - Accent4 7 3 5 2" xfId="24591"/>
    <cellStyle name="40% - Accent4 7 3 5 2 2" xfId="24592"/>
    <cellStyle name="40% - Accent4 7 3 5 3" xfId="24593"/>
    <cellStyle name="40% - Accent4 7 3 6" xfId="24594"/>
    <cellStyle name="40% - Accent4 7 3 6 2" xfId="24595"/>
    <cellStyle name="40% - Accent4 7 3 7" xfId="24596"/>
    <cellStyle name="40% - Accent4 7 3 7 2" xfId="24597"/>
    <cellStyle name="40% - Accent4 7 3 8" xfId="24598"/>
    <cellStyle name="40% - Accent4 7 4" xfId="24599"/>
    <cellStyle name="40% - Accent4 7 4 2" xfId="24600"/>
    <cellStyle name="40% - Accent4 7 4 2 2" xfId="24601"/>
    <cellStyle name="40% - Accent4 7 4 2 2 2" xfId="24602"/>
    <cellStyle name="40% - Accent4 7 4 2 2 2 2" xfId="24603"/>
    <cellStyle name="40% - Accent4 7 4 2 2 3" xfId="24604"/>
    <cellStyle name="40% - Accent4 7 4 2 3" xfId="24605"/>
    <cellStyle name="40% - Accent4 7 4 2 3 2" xfId="24606"/>
    <cellStyle name="40% - Accent4 7 4 2 4" xfId="24607"/>
    <cellStyle name="40% - Accent4 7 4 3" xfId="24608"/>
    <cellStyle name="40% - Accent4 7 4 3 2" xfId="24609"/>
    <cellStyle name="40% - Accent4 7 4 3 2 2" xfId="24610"/>
    <cellStyle name="40% - Accent4 7 4 3 3" xfId="24611"/>
    <cellStyle name="40% - Accent4 7 4 4" xfId="24612"/>
    <cellStyle name="40% - Accent4 7 4 4 2" xfId="24613"/>
    <cellStyle name="40% - Accent4 7 4 5" xfId="24614"/>
    <cellStyle name="40% - Accent4 7 4 5 2" xfId="24615"/>
    <cellStyle name="40% - Accent4 7 4 6" xfId="24616"/>
    <cellStyle name="40% - Accent4 7 5" xfId="24617"/>
    <cellStyle name="40% - Accent4 7 5 2" xfId="24618"/>
    <cellStyle name="40% - Accent4 7 5 2 2" xfId="24619"/>
    <cellStyle name="40% - Accent4 7 5 2 2 2" xfId="24620"/>
    <cellStyle name="40% - Accent4 7 5 2 2 2 2" xfId="24621"/>
    <cellStyle name="40% - Accent4 7 5 2 2 3" xfId="24622"/>
    <cellStyle name="40% - Accent4 7 5 2 3" xfId="24623"/>
    <cellStyle name="40% - Accent4 7 5 2 3 2" xfId="24624"/>
    <cellStyle name="40% - Accent4 7 5 2 4" xfId="24625"/>
    <cellStyle name="40% - Accent4 7 5 3" xfId="24626"/>
    <cellStyle name="40% - Accent4 7 5 3 2" xfId="24627"/>
    <cellStyle name="40% - Accent4 7 5 3 2 2" xfId="24628"/>
    <cellStyle name="40% - Accent4 7 5 3 3" xfId="24629"/>
    <cellStyle name="40% - Accent4 7 5 4" xfId="24630"/>
    <cellStyle name="40% - Accent4 7 5 4 2" xfId="24631"/>
    <cellStyle name="40% - Accent4 7 5 5" xfId="24632"/>
    <cellStyle name="40% - Accent4 7 5 5 2" xfId="24633"/>
    <cellStyle name="40% - Accent4 7 5 6" xfId="24634"/>
    <cellStyle name="40% - Accent4 7 6" xfId="24635"/>
    <cellStyle name="40% - Accent4 7 6 2" xfId="24636"/>
    <cellStyle name="40% - Accent4 7 6 2 2" xfId="24637"/>
    <cellStyle name="40% - Accent4 7 6 2 2 2" xfId="24638"/>
    <cellStyle name="40% - Accent4 7 6 2 2 2 2" xfId="24639"/>
    <cellStyle name="40% - Accent4 7 6 2 2 3" xfId="24640"/>
    <cellStyle name="40% - Accent4 7 6 2 3" xfId="24641"/>
    <cellStyle name="40% - Accent4 7 6 2 3 2" xfId="24642"/>
    <cellStyle name="40% - Accent4 7 6 2 4" xfId="24643"/>
    <cellStyle name="40% - Accent4 7 6 3" xfId="24644"/>
    <cellStyle name="40% - Accent4 7 6 3 2" xfId="24645"/>
    <cellStyle name="40% - Accent4 7 6 3 2 2" xfId="24646"/>
    <cellStyle name="40% - Accent4 7 6 3 3" xfId="24647"/>
    <cellStyle name="40% - Accent4 7 6 4" xfId="24648"/>
    <cellStyle name="40% - Accent4 7 6 4 2" xfId="24649"/>
    <cellStyle name="40% - Accent4 7 6 5" xfId="24650"/>
    <cellStyle name="40% - Accent4 7 6 5 2" xfId="24651"/>
    <cellStyle name="40% - Accent4 7 6 6" xfId="24652"/>
    <cellStyle name="40% - Accent4 7 7" xfId="24653"/>
    <cellStyle name="40% - Accent4 7 7 2" xfId="24654"/>
    <cellStyle name="40% - Accent4 7 7 2 2" xfId="24655"/>
    <cellStyle name="40% - Accent4 7 7 2 2 2" xfId="24656"/>
    <cellStyle name="40% - Accent4 7 7 2 3" xfId="24657"/>
    <cellStyle name="40% - Accent4 7 7 3" xfId="24658"/>
    <cellStyle name="40% - Accent4 7 7 3 2" xfId="24659"/>
    <cellStyle name="40% - Accent4 7 7 4" xfId="24660"/>
    <cellStyle name="40% - Accent4 7 8" xfId="24661"/>
    <cellStyle name="40% - Accent4 7 8 2" xfId="24662"/>
    <cellStyle name="40% - Accent4 7 8 2 2" xfId="24663"/>
    <cellStyle name="40% - Accent4 7 8 3" xfId="24664"/>
    <cellStyle name="40% - Accent4 7 9" xfId="24665"/>
    <cellStyle name="40% - Accent4 7 9 2" xfId="24666"/>
    <cellStyle name="40% - Accent4 8" xfId="24667"/>
    <cellStyle name="40% - Accent4 8 2" xfId="24668"/>
    <cellStyle name="40% - Accent4 8 2 2" xfId="24669"/>
    <cellStyle name="40% - Accent4 8 2 2 2" xfId="24670"/>
    <cellStyle name="40% - Accent4 8 2 2 2 2" xfId="24671"/>
    <cellStyle name="40% - Accent4 8 2 2 2 2 2" xfId="24672"/>
    <cellStyle name="40% - Accent4 8 2 2 2 3" xfId="24673"/>
    <cellStyle name="40% - Accent4 8 2 2 3" xfId="24674"/>
    <cellStyle name="40% - Accent4 8 2 2 3 2" xfId="24675"/>
    <cellStyle name="40% - Accent4 8 2 2 4" xfId="24676"/>
    <cellStyle name="40% - Accent4 8 2 3" xfId="24677"/>
    <cellStyle name="40% - Accent4 8 2 3 2" xfId="24678"/>
    <cellStyle name="40% - Accent4 8 2 3 2 2" xfId="24679"/>
    <cellStyle name="40% - Accent4 8 2 3 3" xfId="24680"/>
    <cellStyle name="40% - Accent4 8 2 4" xfId="24681"/>
    <cellStyle name="40% - Accent4 8 2 4 2" xfId="24682"/>
    <cellStyle name="40% - Accent4 8 2 5" xfId="24683"/>
    <cellStyle name="40% - Accent4 8 2 5 2" xfId="24684"/>
    <cellStyle name="40% - Accent4 8 2 6" xfId="24685"/>
    <cellStyle name="40% - Accent4 8 3" xfId="24686"/>
    <cellStyle name="40% - Accent4 8 3 2" xfId="24687"/>
    <cellStyle name="40% - Accent4 8 3 2 2" xfId="24688"/>
    <cellStyle name="40% - Accent4 8 3 2 2 2" xfId="24689"/>
    <cellStyle name="40% - Accent4 8 3 2 2 2 2" xfId="24690"/>
    <cellStyle name="40% - Accent4 8 3 2 2 3" xfId="24691"/>
    <cellStyle name="40% - Accent4 8 3 2 3" xfId="24692"/>
    <cellStyle name="40% - Accent4 8 3 2 3 2" xfId="24693"/>
    <cellStyle name="40% - Accent4 8 3 2 4" xfId="24694"/>
    <cellStyle name="40% - Accent4 8 3 3" xfId="24695"/>
    <cellStyle name="40% - Accent4 8 3 3 2" xfId="24696"/>
    <cellStyle name="40% - Accent4 8 3 3 2 2" xfId="24697"/>
    <cellStyle name="40% - Accent4 8 3 3 3" xfId="24698"/>
    <cellStyle name="40% - Accent4 8 3 4" xfId="24699"/>
    <cellStyle name="40% - Accent4 8 3 4 2" xfId="24700"/>
    <cellStyle name="40% - Accent4 8 3 5" xfId="24701"/>
    <cellStyle name="40% - Accent4 8 3 5 2" xfId="24702"/>
    <cellStyle name="40% - Accent4 8 3 6" xfId="24703"/>
    <cellStyle name="40% - Accent4 8 4" xfId="24704"/>
    <cellStyle name="40% - Accent4 8 4 2" xfId="24705"/>
    <cellStyle name="40% - Accent4 8 4 2 2" xfId="24706"/>
    <cellStyle name="40% - Accent4 8 4 2 2 2" xfId="24707"/>
    <cellStyle name="40% - Accent4 8 4 2 3" xfId="24708"/>
    <cellStyle name="40% - Accent4 8 4 3" xfId="24709"/>
    <cellStyle name="40% - Accent4 8 4 3 2" xfId="24710"/>
    <cellStyle name="40% - Accent4 8 4 4" xfId="24711"/>
    <cellStyle name="40% - Accent4 8 5" xfId="24712"/>
    <cellStyle name="40% - Accent4 8 5 2" xfId="24713"/>
    <cellStyle name="40% - Accent4 8 5 2 2" xfId="24714"/>
    <cellStyle name="40% - Accent4 8 5 3" xfId="24715"/>
    <cellStyle name="40% - Accent4 8 6" xfId="24716"/>
    <cellStyle name="40% - Accent4 8 6 2" xfId="24717"/>
    <cellStyle name="40% - Accent4 8 7" xfId="24718"/>
    <cellStyle name="40% - Accent4 8 7 2" xfId="24719"/>
    <cellStyle name="40% - Accent4 8 8" xfId="24720"/>
    <cellStyle name="40% - Accent4 9" xfId="24721"/>
    <cellStyle name="40% - Accent4 9 2" xfId="24722"/>
    <cellStyle name="40% - Accent4 9 2 2" xfId="24723"/>
    <cellStyle name="40% - Accent4 9 2 2 2" xfId="24724"/>
    <cellStyle name="40% - Accent4 9 2 2 2 2" xfId="24725"/>
    <cellStyle name="40% - Accent4 9 2 2 2 2 2" xfId="24726"/>
    <cellStyle name="40% - Accent4 9 2 2 2 3" xfId="24727"/>
    <cellStyle name="40% - Accent4 9 2 2 3" xfId="24728"/>
    <cellStyle name="40% - Accent4 9 2 2 3 2" xfId="24729"/>
    <cellStyle name="40% - Accent4 9 2 2 4" xfId="24730"/>
    <cellStyle name="40% - Accent4 9 2 3" xfId="24731"/>
    <cellStyle name="40% - Accent4 9 2 3 2" xfId="24732"/>
    <cellStyle name="40% - Accent4 9 2 3 2 2" xfId="24733"/>
    <cellStyle name="40% - Accent4 9 2 3 3" xfId="24734"/>
    <cellStyle name="40% - Accent4 9 2 4" xfId="24735"/>
    <cellStyle name="40% - Accent4 9 2 4 2" xfId="24736"/>
    <cellStyle name="40% - Accent4 9 2 5" xfId="24737"/>
    <cellStyle name="40% - Accent4 9 2 5 2" xfId="24738"/>
    <cellStyle name="40% - Accent4 9 2 6" xfId="24739"/>
    <cellStyle name="40% - Accent4 9 3" xfId="24740"/>
    <cellStyle name="40% - Accent4 9 3 2" xfId="24741"/>
    <cellStyle name="40% - Accent4 9 3 2 2" xfId="24742"/>
    <cellStyle name="40% - Accent4 9 3 2 2 2" xfId="24743"/>
    <cellStyle name="40% - Accent4 9 3 2 2 2 2" xfId="24744"/>
    <cellStyle name="40% - Accent4 9 3 2 2 3" xfId="24745"/>
    <cellStyle name="40% - Accent4 9 3 2 3" xfId="24746"/>
    <cellStyle name="40% - Accent4 9 3 2 3 2" xfId="24747"/>
    <cellStyle name="40% - Accent4 9 3 2 4" xfId="24748"/>
    <cellStyle name="40% - Accent4 9 3 3" xfId="24749"/>
    <cellStyle name="40% - Accent4 9 3 3 2" xfId="24750"/>
    <cellStyle name="40% - Accent4 9 3 3 2 2" xfId="24751"/>
    <cellStyle name="40% - Accent4 9 3 3 3" xfId="24752"/>
    <cellStyle name="40% - Accent4 9 3 4" xfId="24753"/>
    <cellStyle name="40% - Accent4 9 3 4 2" xfId="24754"/>
    <cellStyle name="40% - Accent4 9 3 5" xfId="24755"/>
    <cellStyle name="40% - Accent4 9 3 5 2" xfId="24756"/>
    <cellStyle name="40% - Accent4 9 3 6" xfId="24757"/>
    <cellStyle name="40% - Accent4 9 4" xfId="24758"/>
    <cellStyle name="40% - Accent4 9 4 2" xfId="24759"/>
    <cellStyle name="40% - Accent4 9 4 2 2" xfId="24760"/>
    <cellStyle name="40% - Accent4 9 4 2 2 2" xfId="24761"/>
    <cellStyle name="40% - Accent4 9 4 2 3" xfId="24762"/>
    <cellStyle name="40% - Accent4 9 4 3" xfId="24763"/>
    <cellStyle name="40% - Accent4 9 4 3 2" xfId="24764"/>
    <cellStyle name="40% - Accent4 9 4 4" xfId="24765"/>
    <cellStyle name="40% - Accent4 9 5" xfId="24766"/>
    <cellStyle name="40% - Accent4 9 5 2" xfId="24767"/>
    <cellStyle name="40% - Accent4 9 5 2 2" xfId="24768"/>
    <cellStyle name="40% - Accent4 9 5 3" xfId="24769"/>
    <cellStyle name="40% - Accent4 9 6" xfId="24770"/>
    <cellStyle name="40% - Accent4 9 6 2" xfId="24771"/>
    <cellStyle name="40% - Accent4 9 7" xfId="24772"/>
    <cellStyle name="40% - Accent4 9 7 2" xfId="24773"/>
    <cellStyle name="40% - Accent4 9 8" xfId="24774"/>
    <cellStyle name="40% - Accent5 10" xfId="24775"/>
    <cellStyle name="40% - Accent5 10 2" xfId="24776"/>
    <cellStyle name="40% - Accent5 10 2 2" xfId="24777"/>
    <cellStyle name="40% - Accent5 10 2 2 2" xfId="24778"/>
    <cellStyle name="40% - Accent5 10 2 2 2 2" xfId="24779"/>
    <cellStyle name="40% - Accent5 10 2 2 3" xfId="24780"/>
    <cellStyle name="40% - Accent5 10 2 3" xfId="24781"/>
    <cellStyle name="40% - Accent5 10 2 3 2" xfId="24782"/>
    <cellStyle name="40% - Accent5 10 2 4" xfId="24783"/>
    <cellStyle name="40% - Accent5 10 3" xfId="24784"/>
    <cellStyle name="40% - Accent5 10 3 2" xfId="24785"/>
    <cellStyle name="40% - Accent5 10 3 2 2" xfId="24786"/>
    <cellStyle name="40% - Accent5 10 3 3" xfId="24787"/>
    <cellStyle name="40% - Accent5 10 4" xfId="24788"/>
    <cellStyle name="40% - Accent5 10 4 2" xfId="24789"/>
    <cellStyle name="40% - Accent5 10 5" xfId="24790"/>
    <cellStyle name="40% - Accent5 10 5 2" xfId="24791"/>
    <cellStyle name="40% - Accent5 10 6" xfId="24792"/>
    <cellStyle name="40% - Accent5 11" xfId="24793"/>
    <cellStyle name="40% - Accent5 11 2" xfId="24794"/>
    <cellStyle name="40% - Accent5 11 2 2" xfId="24795"/>
    <cellStyle name="40% - Accent5 11 2 2 2" xfId="24796"/>
    <cellStyle name="40% - Accent5 11 2 2 2 2" xfId="24797"/>
    <cellStyle name="40% - Accent5 11 2 2 3" xfId="24798"/>
    <cellStyle name="40% - Accent5 11 2 3" xfId="24799"/>
    <cellStyle name="40% - Accent5 11 2 3 2" xfId="24800"/>
    <cellStyle name="40% - Accent5 11 2 4" xfId="24801"/>
    <cellStyle name="40% - Accent5 11 3" xfId="24802"/>
    <cellStyle name="40% - Accent5 11 3 2" xfId="24803"/>
    <cellStyle name="40% - Accent5 11 3 2 2" xfId="24804"/>
    <cellStyle name="40% - Accent5 11 3 3" xfId="24805"/>
    <cellStyle name="40% - Accent5 11 4" xfId="24806"/>
    <cellStyle name="40% - Accent5 11 4 2" xfId="24807"/>
    <cellStyle name="40% - Accent5 11 5" xfId="24808"/>
    <cellStyle name="40% - Accent5 11 5 2" xfId="24809"/>
    <cellStyle name="40% - Accent5 11 6" xfId="24810"/>
    <cellStyle name="40% - Accent5 12" xfId="24811"/>
    <cellStyle name="40% - Accent5 12 2" xfId="24812"/>
    <cellStyle name="40% - Accent5 12 2 2" xfId="24813"/>
    <cellStyle name="40% - Accent5 12 2 2 2" xfId="24814"/>
    <cellStyle name="40% - Accent5 12 2 2 2 2" xfId="24815"/>
    <cellStyle name="40% - Accent5 12 2 2 3" xfId="24816"/>
    <cellStyle name="40% - Accent5 12 2 3" xfId="24817"/>
    <cellStyle name="40% - Accent5 12 2 3 2" xfId="24818"/>
    <cellStyle name="40% - Accent5 12 2 4" xfId="24819"/>
    <cellStyle name="40% - Accent5 12 3" xfId="24820"/>
    <cellStyle name="40% - Accent5 12 3 2" xfId="24821"/>
    <cellStyle name="40% - Accent5 12 3 2 2" xfId="24822"/>
    <cellStyle name="40% - Accent5 12 3 3" xfId="24823"/>
    <cellStyle name="40% - Accent5 12 4" xfId="24824"/>
    <cellStyle name="40% - Accent5 12 4 2" xfId="24825"/>
    <cellStyle name="40% - Accent5 12 5" xfId="24826"/>
    <cellStyle name="40% - Accent5 12 5 2" xfId="24827"/>
    <cellStyle name="40% - Accent5 12 6" xfId="24828"/>
    <cellStyle name="40% - Accent5 13" xfId="24829"/>
    <cellStyle name="40% - Accent5 13 2" xfId="24830"/>
    <cellStyle name="40% - Accent5 13 2 2" xfId="24831"/>
    <cellStyle name="40% - Accent5 13 2 2 2" xfId="24832"/>
    <cellStyle name="40% - Accent5 13 2 2 2 2" xfId="24833"/>
    <cellStyle name="40% - Accent5 13 2 2 3" xfId="24834"/>
    <cellStyle name="40% - Accent5 13 2 3" xfId="24835"/>
    <cellStyle name="40% - Accent5 13 2 3 2" xfId="24836"/>
    <cellStyle name="40% - Accent5 13 2 4" xfId="24837"/>
    <cellStyle name="40% - Accent5 13 3" xfId="24838"/>
    <cellStyle name="40% - Accent5 13 3 2" xfId="24839"/>
    <cellStyle name="40% - Accent5 13 3 2 2" xfId="24840"/>
    <cellStyle name="40% - Accent5 13 3 3" xfId="24841"/>
    <cellStyle name="40% - Accent5 13 4" xfId="24842"/>
    <cellStyle name="40% - Accent5 13 4 2" xfId="24843"/>
    <cellStyle name="40% - Accent5 13 5" xfId="24844"/>
    <cellStyle name="40% - Accent5 13 5 2" xfId="24845"/>
    <cellStyle name="40% - Accent5 13 6" xfId="24846"/>
    <cellStyle name="40% - Accent5 14" xfId="24847"/>
    <cellStyle name="40% - Accent5 14 2" xfId="24848"/>
    <cellStyle name="40% - Accent5 14 2 2" xfId="24849"/>
    <cellStyle name="40% - Accent5 14 2 2 2" xfId="24850"/>
    <cellStyle name="40% - Accent5 14 2 3" xfId="24851"/>
    <cellStyle name="40% - Accent5 14 3" xfId="24852"/>
    <cellStyle name="40% - Accent5 14 3 2" xfId="24853"/>
    <cellStyle name="40% - Accent5 14 4" xfId="24854"/>
    <cellStyle name="40% - Accent5 15" xfId="24855"/>
    <cellStyle name="40% - Accent5 15 2" xfId="24856"/>
    <cellStyle name="40% - Accent5 15 2 2" xfId="24857"/>
    <cellStyle name="40% - Accent5 15 3" xfId="24858"/>
    <cellStyle name="40% - Accent5 16" xfId="24859"/>
    <cellStyle name="40% - Accent5 16 2" xfId="24860"/>
    <cellStyle name="40% - Accent5 17" xfId="24861"/>
    <cellStyle name="40% - Accent5 17 2" xfId="24862"/>
    <cellStyle name="40% - Accent5 18" xfId="24863"/>
    <cellStyle name="40% - Accent5 2" xfId="24864"/>
    <cellStyle name="40% - Accent5 2 2" xfId="24865"/>
    <cellStyle name="40% - Accent5 3" xfId="24866"/>
    <cellStyle name="40% - Accent5 3 10" xfId="24867"/>
    <cellStyle name="40% - Accent5 3 10 2" xfId="24868"/>
    <cellStyle name="40% - Accent5 3 10 2 2" xfId="24869"/>
    <cellStyle name="40% - Accent5 3 10 2 2 2" xfId="24870"/>
    <cellStyle name="40% - Accent5 3 10 2 2 2 2" xfId="24871"/>
    <cellStyle name="40% - Accent5 3 10 2 2 3" xfId="24872"/>
    <cellStyle name="40% - Accent5 3 10 2 3" xfId="24873"/>
    <cellStyle name="40% - Accent5 3 10 2 3 2" xfId="24874"/>
    <cellStyle name="40% - Accent5 3 10 2 4" xfId="24875"/>
    <cellStyle name="40% - Accent5 3 10 3" xfId="24876"/>
    <cellStyle name="40% - Accent5 3 10 3 2" xfId="24877"/>
    <cellStyle name="40% - Accent5 3 10 3 2 2" xfId="24878"/>
    <cellStyle name="40% - Accent5 3 10 3 3" xfId="24879"/>
    <cellStyle name="40% - Accent5 3 10 4" xfId="24880"/>
    <cellStyle name="40% - Accent5 3 10 4 2" xfId="24881"/>
    <cellStyle name="40% - Accent5 3 10 5" xfId="24882"/>
    <cellStyle name="40% - Accent5 3 10 5 2" xfId="24883"/>
    <cellStyle name="40% - Accent5 3 10 6" xfId="24884"/>
    <cellStyle name="40% - Accent5 3 11" xfId="24885"/>
    <cellStyle name="40% - Accent5 3 11 2" xfId="24886"/>
    <cellStyle name="40% - Accent5 3 11 2 2" xfId="24887"/>
    <cellStyle name="40% - Accent5 3 11 2 2 2" xfId="24888"/>
    <cellStyle name="40% - Accent5 3 11 2 2 2 2" xfId="24889"/>
    <cellStyle name="40% - Accent5 3 11 2 2 3" xfId="24890"/>
    <cellStyle name="40% - Accent5 3 11 2 3" xfId="24891"/>
    <cellStyle name="40% - Accent5 3 11 2 3 2" xfId="24892"/>
    <cellStyle name="40% - Accent5 3 11 2 4" xfId="24893"/>
    <cellStyle name="40% - Accent5 3 11 3" xfId="24894"/>
    <cellStyle name="40% - Accent5 3 11 3 2" xfId="24895"/>
    <cellStyle name="40% - Accent5 3 11 3 2 2" xfId="24896"/>
    <cellStyle name="40% - Accent5 3 11 3 3" xfId="24897"/>
    <cellStyle name="40% - Accent5 3 11 4" xfId="24898"/>
    <cellStyle name="40% - Accent5 3 11 4 2" xfId="24899"/>
    <cellStyle name="40% - Accent5 3 11 5" xfId="24900"/>
    <cellStyle name="40% - Accent5 3 11 5 2" xfId="24901"/>
    <cellStyle name="40% - Accent5 3 11 6" xfId="24902"/>
    <cellStyle name="40% - Accent5 3 12" xfId="24903"/>
    <cellStyle name="40% - Accent5 3 12 2" xfId="24904"/>
    <cellStyle name="40% - Accent5 3 12 2 2" xfId="24905"/>
    <cellStyle name="40% - Accent5 3 12 2 2 2" xfId="24906"/>
    <cellStyle name="40% - Accent5 3 12 2 3" xfId="24907"/>
    <cellStyle name="40% - Accent5 3 12 3" xfId="24908"/>
    <cellStyle name="40% - Accent5 3 12 3 2" xfId="24909"/>
    <cellStyle name="40% - Accent5 3 12 4" xfId="24910"/>
    <cellStyle name="40% - Accent5 3 13" xfId="24911"/>
    <cellStyle name="40% - Accent5 3 13 2" xfId="24912"/>
    <cellStyle name="40% - Accent5 3 13 2 2" xfId="24913"/>
    <cellStyle name="40% - Accent5 3 13 3" xfId="24914"/>
    <cellStyle name="40% - Accent5 3 13 4" xfId="24915"/>
    <cellStyle name="40% - Accent5 3 14" xfId="24916"/>
    <cellStyle name="40% - Accent5 3 14 2" xfId="24917"/>
    <cellStyle name="40% - Accent5 3 15" xfId="24918"/>
    <cellStyle name="40% - Accent5 3 15 2" xfId="24919"/>
    <cellStyle name="40% - Accent5 3 16" xfId="24920"/>
    <cellStyle name="40% - Accent5 3 2" xfId="24921"/>
    <cellStyle name="40% - Accent5 3 2 10" xfId="24922"/>
    <cellStyle name="40% - Accent5 3 2 10 2" xfId="24923"/>
    <cellStyle name="40% - Accent5 3 2 10 2 2" xfId="24924"/>
    <cellStyle name="40% - Accent5 3 2 10 2 2 2" xfId="24925"/>
    <cellStyle name="40% - Accent5 3 2 10 2 2 2 2" xfId="24926"/>
    <cellStyle name="40% - Accent5 3 2 10 2 2 3" xfId="24927"/>
    <cellStyle name="40% - Accent5 3 2 10 2 3" xfId="24928"/>
    <cellStyle name="40% - Accent5 3 2 10 2 3 2" xfId="24929"/>
    <cellStyle name="40% - Accent5 3 2 10 2 4" xfId="24930"/>
    <cellStyle name="40% - Accent5 3 2 10 3" xfId="24931"/>
    <cellStyle name="40% - Accent5 3 2 10 3 2" xfId="24932"/>
    <cellStyle name="40% - Accent5 3 2 10 3 2 2" xfId="24933"/>
    <cellStyle name="40% - Accent5 3 2 10 3 3" xfId="24934"/>
    <cellStyle name="40% - Accent5 3 2 10 4" xfId="24935"/>
    <cellStyle name="40% - Accent5 3 2 10 4 2" xfId="24936"/>
    <cellStyle name="40% - Accent5 3 2 10 5" xfId="24937"/>
    <cellStyle name="40% - Accent5 3 2 10 5 2" xfId="24938"/>
    <cellStyle name="40% - Accent5 3 2 10 6" xfId="24939"/>
    <cellStyle name="40% - Accent5 3 2 11" xfId="24940"/>
    <cellStyle name="40% - Accent5 3 2 11 2" xfId="24941"/>
    <cellStyle name="40% - Accent5 3 2 11 2 2" xfId="24942"/>
    <cellStyle name="40% - Accent5 3 2 11 2 2 2" xfId="24943"/>
    <cellStyle name="40% - Accent5 3 2 11 2 3" xfId="24944"/>
    <cellStyle name="40% - Accent5 3 2 11 3" xfId="24945"/>
    <cellStyle name="40% - Accent5 3 2 11 3 2" xfId="24946"/>
    <cellStyle name="40% - Accent5 3 2 11 4" xfId="24947"/>
    <cellStyle name="40% - Accent5 3 2 12" xfId="24948"/>
    <cellStyle name="40% - Accent5 3 2 12 2" xfId="24949"/>
    <cellStyle name="40% - Accent5 3 2 12 2 2" xfId="24950"/>
    <cellStyle name="40% - Accent5 3 2 12 3" xfId="24951"/>
    <cellStyle name="40% - Accent5 3 2 13" xfId="24952"/>
    <cellStyle name="40% - Accent5 3 2 13 2" xfId="24953"/>
    <cellStyle name="40% - Accent5 3 2 14" xfId="24954"/>
    <cellStyle name="40% - Accent5 3 2 14 2" xfId="24955"/>
    <cellStyle name="40% - Accent5 3 2 15" xfId="24956"/>
    <cellStyle name="40% - Accent5 3 2 2" xfId="24957"/>
    <cellStyle name="40% - Accent5 3 2 2 10" xfId="24958"/>
    <cellStyle name="40% - Accent5 3 2 2 10 2" xfId="24959"/>
    <cellStyle name="40% - Accent5 3 2 2 11" xfId="24960"/>
    <cellStyle name="40% - Accent5 3 2 2 2" xfId="24961"/>
    <cellStyle name="40% - Accent5 3 2 2 2 2" xfId="24962"/>
    <cellStyle name="40% - Accent5 3 2 2 2 2 2" xfId="24963"/>
    <cellStyle name="40% - Accent5 3 2 2 2 2 2 2" xfId="24964"/>
    <cellStyle name="40% - Accent5 3 2 2 2 2 2 2 2" xfId="24965"/>
    <cellStyle name="40% - Accent5 3 2 2 2 2 2 2 2 2" xfId="24966"/>
    <cellStyle name="40% - Accent5 3 2 2 2 2 2 2 3" xfId="24967"/>
    <cellStyle name="40% - Accent5 3 2 2 2 2 2 3" xfId="24968"/>
    <cellStyle name="40% - Accent5 3 2 2 2 2 2 3 2" xfId="24969"/>
    <cellStyle name="40% - Accent5 3 2 2 2 2 2 4" xfId="24970"/>
    <cellStyle name="40% - Accent5 3 2 2 2 2 3" xfId="24971"/>
    <cellStyle name="40% - Accent5 3 2 2 2 2 3 2" xfId="24972"/>
    <cellStyle name="40% - Accent5 3 2 2 2 2 3 2 2" xfId="24973"/>
    <cellStyle name="40% - Accent5 3 2 2 2 2 3 3" xfId="24974"/>
    <cellStyle name="40% - Accent5 3 2 2 2 2 4" xfId="24975"/>
    <cellStyle name="40% - Accent5 3 2 2 2 2 4 2" xfId="24976"/>
    <cellStyle name="40% - Accent5 3 2 2 2 2 5" xfId="24977"/>
    <cellStyle name="40% - Accent5 3 2 2 2 2 5 2" xfId="24978"/>
    <cellStyle name="40% - Accent5 3 2 2 2 2 6" xfId="24979"/>
    <cellStyle name="40% - Accent5 3 2 2 2 3" xfId="24980"/>
    <cellStyle name="40% - Accent5 3 2 2 2 3 2" xfId="24981"/>
    <cellStyle name="40% - Accent5 3 2 2 2 3 2 2" xfId="24982"/>
    <cellStyle name="40% - Accent5 3 2 2 2 3 2 2 2" xfId="24983"/>
    <cellStyle name="40% - Accent5 3 2 2 2 3 2 2 2 2" xfId="24984"/>
    <cellStyle name="40% - Accent5 3 2 2 2 3 2 2 3" xfId="24985"/>
    <cellStyle name="40% - Accent5 3 2 2 2 3 2 3" xfId="24986"/>
    <cellStyle name="40% - Accent5 3 2 2 2 3 2 3 2" xfId="24987"/>
    <cellStyle name="40% - Accent5 3 2 2 2 3 2 4" xfId="24988"/>
    <cellStyle name="40% - Accent5 3 2 2 2 3 3" xfId="24989"/>
    <cellStyle name="40% - Accent5 3 2 2 2 3 3 2" xfId="24990"/>
    <cellStyle name="40% - Accent5 3 2 2 2 3 3 2 2" xfId="24991"/>
    <cellStyle name="40% - Accent5 3 2 2 2 3 3 3" xfId="24992"/>
    <cellStyle name="40% - Accent5 3 2 2 2 3 4" xfId="24993"/>
    <cellStyle name="40% - Accent5 3 2 2 2 3 4 2" xfId="24994"/>
    <cellStyle name="40% - Accent5 3 2 2 2 3 5" xfId="24995"/>
    <cellStyle name="40% - Accent5 3 2 2 2 3 5 2" xfId="24996"/>
    <cellStyle name="40% - Accent5 3 2 2 2 3 6" xfId="24997"/>
    <cellStyle name="40% - Accent5 3 2 2 2 4" xfId="24998"/>
    <cellStyle name="40% - Accent5 3 2 2 2 4 2" xfId="24999"/>
    <cellStyle name="40% - Accent5 3 2 2 2 4 2 2" xfId="25000"/>
    <cellStyle name="40% - Accent5 3 2 2 2 4 2 2 2" xfId="25001"/>
    <cellStyle name="40% - Accent5 3 2 2 2 4 2 3" xfId="25002"/>
    <cellStyle name="40% - Accent5 3 2 2 2 4 3" xfId="25003"/>
    <cellStyle name="40% - Accent5 3 2 2 2 4 3 2" xfId="25004"/>
    <cellStyle name="40% - Accent5 3 2 2 2 4 4" xfId="25005"/>
    <cellStyle name="40% - Accent5 3 2 2 2 5" xfId="25006"/>
    <cellStyle name="40% - Accent5 3 2 2 2 5 2" xfId="25007"/>
    <cellStyle name="40% - Accent5 3 2 2 2 5 2 2" xfId="25008"/>
    <cellStyle name="40% - Accent5 3 2 2 2 5 3" xfId="25009"/>
    <cellStyle name="40% - Accent5 3 2 2 2 6" xfId="25010"/>
    <cellStyle name="40% - Accent5 3 2 2 2 6 2" xfId="25011"/>
    <cellStyle name="40% - Accent5 3 2 2 2 7" xfId="25012"/>
    <cellStyle name="40% - Accent5 3 2 2 2 7 2" xfId="25013"/>
    <cellStyle name="40% - Accent5 3 2 2 2 8" xfId="25014"/>
    <cellStyle name="40% - Accent5 3 2 2 3" xfId="25015"/>
    <cellStyle name="40% - Accent5 3 2 2 3 2" xfId="25016"/>
    <cellStyle name="40% - Accent5 3 2 2 3 2 2" xfId="25017"/>
    <cellStyle name="40% - Accent5 3 2 2 3 2 2 2" xfId="25018"/>
    <cellStyle name="40% - Accent5 3 2 2 3 2 2 2 2" xfId="25019"/>
    <cellStyle name="40% - Accent5 3 2 2 3 2 2 2 2 2" xfId="25020"/>
    <cellStyle name="40% - Accent5 3 2 2 3 2 2 2 3" xfId="25021"/>
    <cellStyle name="40% - Accent5 3 2 2 3 2 2 3" xfId="25022"/>
    <cellStyle name="40% - Accent5 3 2 2 3 2 2 3 2" xfId="25023"/>
    <cellStyle name="40% - Accent5 3 2 2 3 2 2 4" xfId="25024"/>
    <cellStyle name="40% - Accent5 3 2 2 3 2 3" xfId="25025"/>
    <cellStyle name="40% - Accent5 3 2 2 3 2 3 2" xfId="25026"/>
    <cellStyle name="40% - Accent5 3 2 2 3 2 3 2 2" xfId="25027"/>
    <cellStyle name="40% - Accent5 3 2 2 3 2 3 3" xfId="25028"/>
    <cellStyle name="40% - Accent5 3 2 2 3 2 4" xfId="25029"/>
    <cellStyle name="40% - Accent5 3 2 2 3 2 4 2" xfId="25030"/>
    <cellStyle name="40% - Accent5 3 2 2 3 2 5" xfId="25031"/>
    <cellStyle name="40% - Accent5 3 2 2 3 2 5 2" xfId="25032"/>
    <cellStyle name="40% - Accent5 3 2 2 3 2 6" xfId="25033"/>
    <cellStyle name="40% - Accent5 3 2 2 3 3" xfId="25034"/>
    <cellStyle name="40% - Accent5 3 2 2 3 3 2" xfId="25035"/>
    <cellStyle name="40% - Accent5 3 2 2 3 3 2 2" xfId="25036"/>
    <cellStyle name="40% - Accent5 3 2 2 3 3 2 2 2" xfId="25037"/>
    <cellStyle name="40% - Accent5 3 2 2 3 3 2 2 2 2" xfId="25038"/>
    <cellStyle name="40% - Accent5 3 2 2 3 3 2 2 3" xfId="25039"/>
    <cellStyle name="40% - Accent5 3 2 2 3 3 2 3" xfId="25040"/>
    <cellStyle name="40% - Accent5 3 2 2 3 3 2 3 2" xfId="25041"/>
    <cellStyle name="40% - Accent5 3 2 2 3 3 2 4" xfId="25042"/>
    <cellStyle name="40% - Accent5 3 2 2 3 3 3" xfId="25043"/>
    <cellStyle name="40% - Accent5 3 2 2 3 3 3 2" xfId="25044"/>
    <cellStyle name="40% - Accent5 3 2 2 3 3 3 2 2" xfId="25045"/>
    <cellStyle name="40% - Accent5 3 2 2 3 3 3 3" xfId="25046"/>
    <cellStyle name="40% - Accent5 3 2 2 3 3 4" xfId="25047"/>
    <cellStyle name="40% - Accent5 3 2 2 3 3 4 2" xfId="25048"/>
    <cellStyle name="40% - Accent5 3 2 2 3 3 5" xfId="25049"/>
    <cellStyle name="40% - Accent5 3 2 2 3 3 5 2" xfId="25050"/>
    <cellStyle name="40% - Accent5 3 2 2 3 3 6" xfId="25051"/>
    <cellStyle name="40% - Accent5 3 2 2 3 4" xfId="25052"/>
    <cellStyle name="40% - Accent5 3 2 2 3 4 2" xfId="25053"/>
    <cellStyle name="40% - Accent5 3 2 2 3 4 2 2" xfId="25054"/>
    <cellStyle name="40% - Accent5 3 2 2 3 4 2 2 2" xfId="25055"/>
    <cellStyle name="40% - Accent5 3 2 2 3 4 2 3" xfId="25056"/>
    <cellStyle name="40% - Accent5 3 2 2 3 4 3" xfId="25057"/>
    <cellStyle name="40% - Accent5 3 2 2 3 4 3 2" xfId="25058"/>
    <cellStyle name="40% - Accent5 3 2 2 3 4 4" xfId="25059"/>
    <cellStyle name="40% - Accent5 3 2 2 3 5" xfId="25060"/>
    <cellStyle name="40% - Accent5 3 2 2 3 5 2" xfId="25061"/>
    <cellStyle name="40% - Accent5 3 2 2 3 5 2 2" xfId="25062"/>
    <cellStyle name="40% - Accent5 3 2 2 3 5 3" xfId="25063"/>
    <cellStyle name="40% - Accent5 3 2 2 3 6" xfId="25064"/>
    <cellStyle name="40% - Accent5 3 2 2 3 6 2" xfId="25065"/>
    <cellStyle name="40% - Accent5 3 2 2 3 7" xfId="25066"/>
    <cellStyle name="40% - Accent5 3 2 2 3 7 2" xfId="25067"/>
    <cellStyle name="40% - Accent5 3 2 2 3 8" xfId="25068"/>
    <cellStyle name="40% - Accent5 3 2 2 4" xfId="25069"/>
    <cellStyle name="40% - Accent5 3 2 2 4 2" xfId="25070"/>
    <cellStyle name="40% - Accent5 3 2 2 4 2 2" xfId="25071"/>
    <cellStyle name="40% - Accent5 3 2 2 4 2 2 2" xfId="25072"/>
    <cellStyle name="40% - Accent5 3 2 2 4 2 2 2 2" xfId="25073"/>
    <cellStyle name="40% - Accent5 3 2 2 4 2 2 3" xfId="25074"/>
    <cellStyle name="40% - Accent5 3 2 2 4 2 3" xfId="25075"/>
    <cellStyle name="40% - Accent5 3 2 2 4 2 3 2" xfId="25076"/>
    <cellStyle name="40% - Accent5 3 2 2 4 2 4" xfId="25077"/>
    <cellStyle name="40% - Accent5 3 2 2 4 3" xfId="25078"/>
    <cellStyle name="40% - Accent5 3 2 2 4 3 2" xfId="25079"/>
    <cellStyle name="40% - Accent5 3 2 2 4 3 2 2" xfId="25080"/>
    <cellStyle name="40% - Accent5 3 2 2 4 3 3" xfId="25081"/>
    <cellStyle name="40% - Accent5 3 2 2 4 4" xfId="25082"/>
    <cellStyle name="40% - Accent5 3 2 2 4 4 2" xfId="25083"/>
    <cellStyle name="40% - Accent5 3 2 2 4 5" xfId="25084"/>
    <cellStyle name="40% - Accent5 3 2 2 4 5 2" xfId="25085"/>
    <cellStyle name="40% - Accent5 3 2 2 4 6" xfId="25086"/>
    <cellStyle name="40% - Accent5 3 2 2 5" xfId="25087"/>
    <cellStyle name="40% - Accent5 3 2 2 5 2" xfId="25088"/>
    <cellStyle name="40% - Accent5 3 2 2 5 2 2" xfId="25089"/>
    <cellStyle name="40% - Accent5 3 2 2 5 2 2 2" xfId="25090"/>
    <cellStyle name="40% - Accent5 3 2 2 5 2 2 2 2" xfId="25091"/>
    <cellStyle name="40% - Accent5 3 2 2 5 2 2 3" xfId="25092"/>
    <cellStyle name="40% - Accent5 3 2 2 5 2 3" xfId="25093"/>
    <cellStyle name="40% - Accent5 3 2 2 5 2 3 2" xfId="25094"/>
    <cellStyle name="40% - Accent5 3 2 2 5 2 4" xfId="25095"/>
    <cellStyle name="40% - Accent5 3 2 2 5 3" xfId="25096"/>
    <cellStyle name="40% - Accent5 3 2 2 5 3 2" xfId="25097"/>
    <cellStyle name="40% - Accent5 3 2 2 5 3 2 2" xfId="25098"/>
    <cellStyle name="40% - Accent5 3 2 2 5 3 3" xfId="25099"/>
    <cellStyle name="40% - Accent5 3 2 2 5 4" xfId="25100"/>
    <cellStyle name="40% - Accent5 3 2 2 5 4 2" xfId="25101"/>
    <cellStyle name="40% - Accent5 3 2 2 5 5" xfId="25102"/>
    <cellStyle name="40% - Accent5 3 2 2 5 5 2" xfId="25103"/>
    <cellStyle name="40% - Accent5 3 2 2 5 6" xfId="25104"/>
    <cellStyle name="40% - Accent5 3 2 2 6" xfId="25105"/>
    <cellStyle name="40% - Accent5 3 2 2 6 2" xfId="25106"/>
    <cellStyle name="40% - Accent5 3 2 2 6 2 2" xfId="25107"/>
    <cellStyle name="40% - Accent5 3 2 2 6 2 2 2" xfId="25108"/>
    <cellStyle name="40% - Accent5 3 2 2 6 2 2 2 2" xfId="25109"/>
    <cellStyle name="40% - Accent5 3 2 2 6 2 2 3" xfId="25110"/>
    <cellStyle name="40% - Accent5 3 2 2 6 2 3" xfId="25111"/>
    <cellStyle name="40% - Accent5 3 2 2 6 2 3 2" xfId="25112"/>
    <cellStyle name="40% - Accent5 3 2 2 6 2 4" xfId="25113"/>
    <cellStyle name="40% - Accent5 3 2 2 6 3" xfId="25114"/>
    <cellStyle name="40% - Accent5 3 2 2 6 3 2" xfId="25115"/>
    <cellStyle name="40% - Accent5 3 2 2 6 3 2 2" xfId="25116"/>
    <cellStyle name="40% - Accent5 3 2 2 6 3 3" xfId="25117"/>
    <cellStyle name="40% - Accent5 3 2 2 6 4" xfId="25118"/>
    <cellStyle name="40% - Accent5 3 2 2 6 4 2" xfId="25119"/>
    <cellStyle name="40% - Accent5 3 2 2 6 5" xfId="25120"/>
    <cellStyle name="40% - Accent5 3 2 2 6 5 2" xfId="25121"/>
    <cellStyle name="40% - Accent5 3 2 2 6 6" xfId="25122"/>
    <cellStyle name="40% - Accent5 3 2 2 7" xfId="25123"/>
    <cellStyle name="40% - Accent5 3 2 2 7 2" xfId="25124"/>
    <cellStyle name="40% - Accent5 3 2 2 7 2 2" xfId="25125"/>
    <cellStyle name="40% - Accent5 3 2 2 7 2 2 2" xfId="25126"/>
    <cellStyle name="40% - Accent5 3 2 2 7 2 3" xfId="25127"/>
    <cellStyle name="40% - Accent5 3 2 2 7 3" xfId="25128"/>
    <cellStyle name="40% - Accent5 3 2 2 7 3 2" xfId="25129"/>
    <cellStyle name="40% - Accent5 3 2 2 7 4" xfId="25130"/>
    <cellStyle name="40% - Accent5 3 2 2 8" xfId="25131"/>
    <cellStyle name="40% - Accent5 3 2 2 8 2" xfId="25132"/>
    <cellStyle name="40% - Accent5 3 2 2 8 2 2" xfId="25133"/>
    <cellStyle name="40% - Accent5 3 2 2 8 3" xfId="25134"/>
    <cellStyle name="40% - Accent5 3 2 2 9" xfId="25135"/>
    <cellStyle name="40% - Accent5 3 2 2 9 2" xfId="25136"/>
    <cellStyle name="40% - Accent5 3 2 3" xfId="25137"/>
    <cellStyle name="40% - Accent5 3 2 3 10" xfId="25138"/>
    <cellStyle name="40% - Accent5 3 2 3 10 2" xfId="25139"/>
    <cellStyle name="40% - Accent5 3 2 3 11" xfId="25140"/>
    <cellStyle name="40% - Accent5 3 2 3 2" xfId="25141"/>
    <cellStyle name="40% - Accent5 3 2 3 2 2" xfId="25142"/>
    <cellStyle name="40% - Accent5 3 2 3 2 2 2" xfId="25143"/>
    <cellStyle name="40% - Accent5 3 2 3 2 2 2 2" xfId="25144"/>
    <cellStyle name="40% - Accent5 3 2 3 2 2 2 2 2" xfId="25145"/>
    <cellStyle name="40% - Accent5 3 2 3 2 2 2 2 2 2" xfId="25146"/>
    <cellStyle name="40% - Accent5 3 2 3 2 2 2 2 3" xfId="25147"/>
    <cellStyle name="40% - Accent5 3 2 3 2 2 2 3" xfId="25148"/>
    <cellStyle name="40% - Accent5 3 2 3 2 2 2 3 2" xfId="25149"/>
    <cellStyle name="40% - Accent5 3 2 3 2 2 2 4" xfId="25150"/>
    <cellStyle name="40% - Accent5 3 2 3 2 2 3" xfId="25151"/>
    <cellStyle name="40% - Accent5 3 2 3 2 2 3 2" xfId="25152"/>
    <cellStyle name="40% - Accent5 3 2 3 2 2 3 2 2" xfId="25153"/>
    <cellStyle name="40% - Accent5 3 2 3 2 2 3 3" xfId="25154"/>
    <cellStyle name="40% - Accent5 3 2 3 2 2 4" xfId="25155"/>
    <cellStyle name="40% - Accent5 3 2 3 2 2 4 2" xfId="25156"/>
    <cellStyle name="40% - Accent5 3 2 3 2 2 5" xfId="25157"/>
    <cellStyle name="40% - Accent5 3 2 3 2 2 5 2" xfId="25158"/>
    <cellStyle name="40% - Accent5 3 2 3 2 2 6" xfId="25159"/>
    <cellStyle name="40% - Accent5 3 2 3 2 3" xfId="25160"/>
    <cellStyle name="40% - Accent5 3 2 3 2 3 2" xfId="25161"/>
    <cellStyle name="40% - Accent5 3 2 3 2 3 2 2" xfId="25162"/>
    <cellStyle name="40% - Accent5 3 2 3 2 3 2 2 2" xfId="25163"/>
    <cellStyle name="40% - Accent5 3 2 3 2 3 2 2 2 2" xfId="25164"/>
    <cellStyle name="40% - Accent5 3 2 3 2 3 2 2 3" xfId="25165"/>
    <cellStyle name="40% - Accent5 3 2 3 2 3 2 3" xfId="25166"/>
    <cellStyle name="40% - Accent5 3 2 3 2 3 2 3 2" xfId="25167"/>
    <cellStyle name="40% - Accent5 3 2 3 2 3 2 4" xfId="25168"/>
    <cellStyle name="40% - Accent5 3 2 3 2 3 3" xfId="25169"/>
    <cellStyle name="40% - Accent5 3 2 3 2 3 3 2" xfId="25170"/>
    <cellStyle name="40% - Accent5 3 2 3 2 3 3 2 2" xfId="25171"/>
    <cellStyle name="40% - Accent5 3 2 3 2 3 3 3" xfId="25172"/>
    <cellStyle name="40% - Accent5 3 2 3 2 3 4" xfId="25173"/>
    <cellStyle name="40% - Accent5 3 2 3 2 3 4 2" xfId="25174"/>
    <cellStyle name="40% - Accent5 3 2 3 2 3 5" xfId="25175"/>
    <cellStyle name="40% - Accent5 3 2 3 2 3 5 2" xfId="25176"/>
    <cellStyle name="40% - Accent5 3 2 3 2 3 6" xfId="25177"/>
    <cellStyle name="40% - Accent5 3 2 3 2 4" xfId="25178"/>
    <cellStyle name="40% - Accent5 3 2 3 2 4 2" xfId="25179"/>
    <cellStyle name="40% - Accent5 3 2 3 2 4 2 2" xfId="25180"/>
    <cellStyle name="40% - Accent5 3 2 3 2 4 2 2 2" xfId="25181"/>
    <cellStyle name="40% - Accent5 3 2 3 2 4 2 3" xfId="25182"/>
    <cellStyle name="40% - Accent5 3 2 3 2 4 3" xfId="25183"/>
    <cellStyle name="40% - Accent5 3 2 3 2 4 3 2" xfId="25184"/>
    <cellStyle name="40% - Accent5 3 2 3 2 4 4" xfId="25185"/>
    <cellStyle name="40% - Accent5 3 2 3 2 5" xfId="25186"/>
    <cellStyle name="40% - Accent5 3 2 3 2 5 2" xfId="25187"/>
    <cellStyle name="40% - Accent5 3 2 3 2 5 2 2" xfId="25188"/>
    <cellStyle name="40% - Accent5 3 2 3 2 5 3" xfId="25189"/>
    <cellStyle name="40% - Accent5 3 2 3 2 6" xfId="25190"/>
    <cellStyle name="40% - Accent5 3 2 3 2 6 2" xfId="25191"/>
    <cellStyle name="40% - Accent5 3 2 3 2 7" xfId="25192"/>
    <cellStyle name="40% - Accent5 3 2 3 2 7 2" xfId="25193"/>
    <cellStyle name="40% - Accent5 3 2 3 2 8" xfId="25194"/>
    <cellStyle name="40% - Accent5 3 2 3 3" xfId="25195"/>
    <cellStyle name="40% - Accent5 3 2 3 3 2" xfId="25196"/>
    <cellStyle name="40% - Accent5 3 2 3 3 2 2" xfId="25197"/>
    <cellStyle name="40% - Accent5 3 2 3 3 2 2 2" xfId="25198"/>
    <cellStyle name="40% - Accent5 3 2 3 3 2 2 2 2" xfId="25199"/>
    <cellStyle name="40% - Accent5 3 2 3 3 2 2 2 2 2" xfId="25200"/>
    <cellStyle name="40% - Accent5 3 2 3 3 2 2 2 3" xfId="25201"/>
    <cellStyle name="40% - Accent5 3 2 3 3 2 2 3" xfId="25202"/>
    <cellStyle name="40% - Accent5 3 2 3 3 2 2 3 2" xfId="25203"/>
    <cellStyle name="40% - Accent5 3 2 3 3 2 2 4" xfId="25204"/>
    <cellStyle name="40% - Accent5 3 2 3 3 2 3" xfId="25205"/>
    <cellStyle name="40% - Accent5 3 2 3 3 2 3 2" xfId="25206"/>
    <cellStyle name="40% - Accent5 3 2 3 3 2 3 2 2" xfId="25207"/>
    <cellStyle name="40% - Accent5 3 2 3 3 2 3 3" xfId="25208"/>
    <cellStyle name="40% - Accent5 3 2 3 3 2 4" xfId="25209"/>
    <cellStyle name="40% - Accent5 3 2 3 3 2 4 2" xfId="25210"/>
    <cellStyle name="40% - Accent5 3 2 3 3 2 5" xfId="25211"/>
    <cellStyle name="40% - Accent5 3 2 3 3 2 5 2" xfId="25212"/>
    <cellStyle name="40% - Accent5 3 2 3 3 2 6" xfId="25213"/>
    <cellStyle name="40% - Accent5 3 2 3 3 3" xfId="25214"/>
    <cellStyle name="40% - Accent5 3 2 3 3 3 2" xfId="25215"/>
    <cellStyle name="40% - Accent5 3 2 3 3 3 2 2" xfId="25216"/>
    <cellStyle name="40% - Accent5 3 2 3 3 3 2 2 2" xfId="25217"/>
    <cellStyle name="40% - Accent5 3 2 3 3 3 2 2 2 2" xfId="25218"/>
    <cellStyle name="40% - Accent5 3 2 3 3 3 2 2 3" xfId="25219"/>
    <cellStyle name="40% - Accent5 3 2 3 3 3 2 3" xfId="25220"/>
    <cellStyle name="40% - Accent5 3 2 3 3 3 2 3 2" xfId="25221"/>
    <cellStyle name="40% - Accent5 3 2 3 3 3 2 4" xfId="25222"/>
    <cellStyle name="40% - Accent5 3 2 3 3 3 3" xfId="25223"/>
    <cellStyle name="40% - Accent5 3 2 3 3 3 3 2" xfId="25224"/>
    <cellStyle name="40% - Accent5 3 2 3 3 3 3 2 2" xfId="25225"/>
    <cellStyle name="40% - Accent5 3 2 3 3 3 3 3" xfId="25226"/>
    <cellStyle name="40% - Accent5 3 2 3 3 3 4" xfId="25227"/>
    <cellStyle name="40% - Accent5 3 2 3 3 3 4 2" xfId="25228"/>
    <cellStyle name="40% - Accent5 3 2 3 3 3 5" xfId="25229"/>
    <cellStyle name="40% - Accent5 3 2 3 3 3 5 2" xfId="25230"/>
    <cellStyle name="40% - Accent5 3 2 3 3 3 6" xfId="25231"/>
    <cellStyle name="40% - Accent5 3 2 3 3 4" xfId="25232"/>
    <cellStyle name="40% - Accent5 3 2 3 3 4 2" xfId="25233"/>
    <cellStyle name="40% - Accent5 3 2 3 3 4 2 2" xfId="25234"/>
    <cellStyle name="40% - Accent5 3 2 3 3 4 2 2 2" xfId="25235"/>
    <cellStyle name="40% - Accent5 3 2 3 3 4 2 3" xfId="25236"/>
    <cellStyle name="40% - Accent5 3 2 3 3 4 3" xfId="25237"/>
    <cellStyle name="40% - Accent5 3 2 3 3 4 3 2" xfId="25238"/>
    <cellStyle name="40% - Accent5 3 2 3 3 4 4" xfId="25239"/>
    <cellStyle name="40% - Accent5 3 2 3 3 5" xfId="25240"/>
    <cellStyle name="40% - Accent5 3 2 3 3 5 2" xfId="25241"/>
    <cellStyle name="40% - Accent5 3 2 3 3 5 2 2" xfId="25242"/>
    <cellStyle name="40% - Accent5 3 2 3 3 5 3" xfId="25243"/>
    <cellStyle name="40% - Accent5 3 2 3 3 6" xfId="25244"/>
    <cellStyle name="40% - Accent5 3 2 3 3 6 2" xfId="25245"/>
    <cellStyle name="40% - Accent5 3 2 3 3 7" xfId="25246"/>
    <cellStyle name="40% - Accent5 3 2 3 3 7 2" xfId="25247"/>
    <cellStyle name="40% - Accent5 3 2 3 3 8" xfId="25248"/>
    <cellStyle name="40% - Accent5 3 2 3 4" xfId="25249"/>
    <cellStyle name="40% - Accent5 3 2 3 4 2" xfId="25250"/>
    <cellStyle name="40% - Accent5 3 2 3 4 2 2" xfId="25251"/>
    <cellStyle name="40% - Accent5 3 2 3 4 2 2 2" xfId="25252"/>
    <cellStyle name="40% - Accent5 3 2 3 4 2 2 2 2" xfId="25253"/>
    <cellStyle name="40% - Accent5 3 2 3 4 2 2 3" xfId="25254"/>
    <cellStyle name="40% - Accent5 3 2 3 4 2 3" xfId="25255"/>
    <cellStyle name="40% - Accent5 3 2 3 4 2 3 2" xfId="25256"/>
    <cellStyle name="40% - Accent5 3 2 3 4 2 4" xfId="25257"/>
    <cellStyle name="40% - Accent5 3 2 3 4 3" xfId="25258"/>
    <cellStyle name="40% - Accent5 3 2 3 4 3 2" xfId="25259"/>
    <cellStyle name="40% - Accent5 3 2 3 4 3 2 2" xfId="25260"/>
    <cellStyle name="40% - Accent5 3 2 3 4 3 3" xfId="25261"/>
    <cellStyle name="40% - Accent5 3 2 3 4 4" xfId="25262"/>
    <cellStyle name="40% - Accent5 3 2 3 4 4 2" xfId="25263"/>
    <cellStyle name="40% - Accent5 3 2 3 4 5" xfId="25264"/>
    <cellStyle name="40% - Accent5 3 2 3 4 5 2" xfId="25265"/>
    <cellStyle name="40% - Accent5 3 2 3 4 6" xfId="25266"/>
    <cellStyle name="40% - Accent5 3 2 3 5" xfId="25267"/>
    <cellStyle name="40% - Accent5 3 2 3 5 2" xfId="25268"/>
    <cellStyle name="40% - Accent5 3 2 3 5 2 2" xfId="25269"/>
    <cellStyle name="40% - Accent5 3 2 3 5 2 2 2" xfId="25270"/>
    <cellStyle name="40% - Accent5 3 2 3 5 2 2 2 2" xfId="25271"/>
    <cellStyle name="40% - Accent5 3 2 3 5 2 2 3" xfId="25272"/>
    <cellStyle name="40% - Accent5 3 2 3 5 2 3" xfId="25273"/>
    <cellStyle name="40% - Accent5 3 2 3 5 2 3 2" xfId="25274"/>
    <cellStyle name="40% - Accent5 3 2 3 5 2 4" xfId="25275"/>
    <cellStyle name="40% - Accent5 3 2 3 5 3" xfId="25276"/>
    <cellStyle name="40% - Accent5 3 2 3 5 3 2" xfId="25277"/>
    <cellStyle name="40% - Accent5 3 2 3 5 3 2 2" xfId="25278"/>
    <cellStyle name="40% - Accent5 3 2 3 5 3 3" xfId="25279"/>
    <cellStyle name="40% - Accent5 3 2 3 5 4" xfId="25280"/>
    <cellStyle name="40% - Accent5 3 2 3 5 4 2" xfId="25281"/>
    <cellStyle name="40% - Accent5 3 2 3 5 5" xfId="25282"/>
    <cellStyle name="40% - Accent5 3 2 3 5 5 2" xfId="25283"/>
    <cellStyle name="40% - Accent5 3 2 3 5 6" xfId="25284"/>
    <cellStyle name="40% - Accent5 3 2 3 6" xfId="25285"/>
    <cellStyle name="40% - Accent5 3 2 3 6 2" xfId="25286"/>
    <cellStyle name="40% - Accent5 3 2 3 6 2 2" xfId="25287"/>
    <cellStyle name="40% - Accent5 3 2 3 6 2 2 2" xfId="25288"/>
    <cellStyle name="40% - Accent5 3 2 3 6 2 2 2 2" xfId="25289"/>
    <cellStyle name="40% - Accent5 3 2 3 6 2 2 3" xfId="25290"/>
    <cellStyle name="40% - Accent5 3 2 3 6 2 3" xfId="25291"/>
    <cellStyle name="40% - Accent5 3 2 3 6 2 3 2" xfId="25292"/>
    <cellStyle name="40% - Accent5 3 2 3 6 2 4" xfId="25293"/>
    <cellStyle name="40% - Accent5 3 2 3 6 3" xfId="25294"/>
    <cellStyle name="40% - Accent5 3 2 3 6 3 2" xfId="25295"/>
    <cellStyle name="40% - Accent5 3 2 3 6 3 2 2" xfId="25296"/>
    <cellStyle name="40% - Accent5 3 2 3 6 3 3" xfId="25297"/>
    <cellStyle name="40% - Accent5 3 2 3 6 4" xfId="25298"/>
    <cellStyle name="40% - Accent5 3 2 3 6 4 2" xfId="25299"/>
    <cellStyle name="40% - Accent5 3 2 3 6 5" xfId="25300"/>
    <cellStyle name="40% - Accent5 3 2 3 6 5 2" xfId="25301"/>
    <cellStyle name="40% - Accent5 3 2 3 6 6" xfId="25302"/>
    <cellStyle name="40% - Accent5 3 2 3 7" xfId="25303"/>
    <cellStyle name="40% - Accent5 3 2 3 7 2" xfId="25304"/>
    <cellStyle name="40% - Accent5 3 2 3 7 2 2" xfId="25305"/>
    <cellStyle name="40% - Accent5 3 2 3 7 2 2 2" xfId="25306"/>
    <cellStyle name="40% - Accent5 3 2 3 7 2 3" xfId="25307"/>
    <cellStyle name="40% - Accent5 3 2 3 7 3" xfId="25308"/>
    <cellStyle name="40% - Accent5 3 2 3 7 3 2" xfId="25309"/>
    <cellStyle name="40% - Accent5 3 2 3 7 4" xfId="25310"/>
    <cellStyle name="40% - Accent5 3 2 3 8" xfId="25311"/>
    <cellStyle name="40% - Accent5 3 2 3 8 2" xfId="25312"/>
    <cellStyle name="40% - Accent5 3 2 3 8 2 2" xfId="25313"/>
    <cellStyle name="40% - Accent5 3 2 3 8 3" xfId="25314"/>
    <cellStyle name="40% - Accent5 3 2 3 9" xfId="25315"/>
    <cellStyle name="40% - Accent5 3 2 3 9 2" xfId="25316"/>
    <cellStyle name="40% - Accent5 3 2 4" xfId="25317"/>
    <cellStyle name="40% - Accent5 3 2 4 10" xfId="25318"/>
    <cellStyle name="40% - Accent5 3 2 4 10 2" xfId="25319"/>
    <cellStyle name="40% - Accent5 3 2 4 11" xfId="25320"/>
    <cellStyle name="40% - Accent5 3 2 4 2" xfId="25321"/>
    <cellStyle name="40% - Accent5 3 2 4 2 2" xfId="25322"/>
    <cellStyle name="40% - Accent5 3 2 4 2 2 2" xfId="25323"/>
    <cellStyle name="40% - Accent5 3 2 4 2 2 2 2" xfId="25324"/>
    <cellStyle name="40% - Accent5 3 2 4 2 2 2 2 2" xfId="25325"/>
    <cellStyle name="40% - Accent5 3 2 4 2 2 2 2 2 2" xfId="25326"/>
    <cellStyle name="40% - Accent5 3 2 4 2 2 2 2 3" xfId="25327"/>
    <cellStyle name="40% - Accent5 3 2 4 2 2 2 3" xfId="25328"/>
    <cellStyle name="40% - Accent5 3 2 4 2 2 2 3 2" xfId="25329"/>
    <cellStyle name="40% - Accent5 3 2 4 2 2 2 4" xfId="25330"/>
    <cellStyle name="40% - Accent5 3 2 4 2 2 3" xfId="25331"/>
    <cellStyle name="40% - Accent5 3 2 4 2 2 3 2" xfId="25332"/>
    <cellStyle name="40% - Accent5 3 2 4 2 2 3 2 2" xfId="25333"/>
    <cellStyle name="40% - Accent5 3 2 4 2 2 3 3" xfId="25334"/>
    <cellStyle name="40% - Accent5 3 2 4 2 2 4" xfId="25335"/>
    <cellStyle name="40% - Accent5 3 2 4 2 2 4 2" xfId="25336"/>
    <cellStyle name="40% - Accent5 3 2 4 2 2 5" xfId="25337"/>
    <cellStyle name="40% - Accent5 3 2 4 2 2 5 2" xfId="25338"/>
    <cellStyle name="40% - Accent5 3 2 4 2 2 6" xfId="25339"/>
    <cellStyle name="40% - Accent5 3 2 4 2 3" xfId="25340"/>
    <cellStyle name="40% - Accent5 3 2 4 2 3 2" xfId="25341"/>
    <cellStyle name="40% - Accent5 3 2 4 2 3 2 2" xfId="25342"/>
    <cellStyle name="40% - Accent5 3 2 4 2 3 2 2 2" xfId="25343"/>
    <cellStyle name="40% - Accent5 3 2 4 2 3 2 2 2 2" xfId="25344"/>
    <cellStyle name="40% - Accent5 3 2 4 2 3 2 2 3" xfId="25345"/>
    <cellStyle name="40% - Accent5 3 2 4 2 3 2 3" xfId="25346"/>
    <cellStyle name="40% - Accent5 3 2 4 2 3 2 3 2" xfId="25347"/>
    <cellStyle name="40% - Accent5 3 2 4 2 3 2 4" xfId="25348"/>
    <cellStyle name="40% - Accent5 3 2 4 2 3 3" xfId="25349"/>
    <cellStyle name="40% - Accent5 3 2 4 2 3 3 2" xfId="25350"/>
    <cellStyle name="40% - Accent5 3 2 4 2 3 3 2 2" xfId="25351"/>
    <cellStyle name="40% - Accent5 3 2 4 2 3 3 3" xfId="25352"/>
    <cellStyle name="40% - Accent5 3 2 4 2 3 4" xfId="25353"/>
    <cellStyle name="40% - Accent5 3 2 4 2 3 4 2" xfId="25354"/>
    <cellStyle name="40% - Accent5 3 2 4 2 3 5" xfId="25355"/>
    <cellStyle name="40% - Accent5 3 2 4 2 3 5 2" xfId="25356"/>
    <cellStyle name="40% - Accent5 3 2 4 2 3 6" xfId="25357"/>
    <cellStyle name="40% - Accent5 3 2 4 2 4" xfId="25358"/>
    <cellStyle name="40% - Accent5 3 2 4 2 4 2" xfId="25359"/>
    <cellStyle name="40% - Accent5 3 2 4 2 4 2 2" xfId="25360"/>
    <cellStyle name="40% - Accent5 3 2 4 2 4 2 2 2" xfId="25361"/>
    <cellStyle name="40% - Accent5 3 2 4 2 4 2 3" xfId="25362"/>
    <cellStyle name="40% - Accent5 3 2 4 2 4 3" xfId="25363"/>
    <cellStyle name="40% - Accent5 3 2 4 2 4 3 2" xfId="25364"/>
    <cellStyle name="40% - Accent5 3 2 4 2 4 4" xfId="25365"/>
    <cellStyle name="40% - Accent5 3 2 4 2 5" xfId="25366"/>
    <cellStyle name="40% - Accent5 3 2 4 2 5 2" xfId="25367"/>
    <cellStyle name="40% - Accent5 3 2 4 2 5 2 2" xfId="25368"/>
    <cellStyle name="40% - Accent5 3 2 4 2 5 3" xfId="25369"/>
    <cellStyle name="40% - Accent5 3 2 4 2 6" xfId="25370"/>
    <cellStyle name="40% - Accent5 3 2 4 2 6 2" xfId="25371"/>
    <cellStyle name="40% - Accent5 3 2 4 2 7" xfId="25372"/>
    <cellStyle name="40% - Accent5 3 2 4 2 7 2" xfId="25373"/>
    <cellStyle name="40% - Accent5 3 2 4 2 8" xfId="25374"/>
    <cellStyle name="40% - Accent5 3 2 4 3" xfId="25375"/>
    <cellStyle name="40% - Accent5 3 2 4 3 2" xfId="25376"/>
    <cellStyle name="40% - Accent5 3 2 4 3 2 2" xfId="25377"/>
    <cellStyle name="40% - Accent5 3 2 4 3 2 2 2" xfId="25378"/>
    <cellStyle name="40% - Accent5 3 2 4 3 2 2 2 2" xfId="25379"/>
    <cellStyle name="40% - Accent5 3 2 4 3 2 2 2 2 2" xfId="25380"/>
    <cellStyle name="40% - Accent5 3 2 4 3 2 2 2 3" xfId="25381"/>
    <cellStyle name="40% - Accent5 3 2 4 3 2 2 3" xfId="25382"/>
    <cellStyle name="40% - Accent5 3 2 4 3 2 2 3 2" xfId="25383"/>
    <cellStyle name="40% - Accent5 3 2 4 3 2 2 4" xfId="25384"/>
    <cellStyle name="40% - Accent5 3 2 4 3 2 3" xfId="25385"/>
    <cellStyle name="40% - Accent5 3 2 4 3 2 3 2" xfId="25386"/>
    <cellStyle name="40% - Accent5 3 2 4 3 2 3 2 2" xfId="25387"/>
    <cellStyle name="40% - Accent5 3 2 4 3 2 3 3" xfId="25388"/>
    <cellStyle name="40% - Accent5 3 2 4 3 2 4" xfId="25389"/>
    <cellStyle name="40% - Accent5 3 2 4 3 2 4 2" xfId="25390"/>
    <cellStyle name="40% - Accent5 3 2 4 3 2 5" xfId="25391"/>
    <cellStyle name="40% - Accent5 3 2 4 3 2 5 2" xfId="25392"/>
    <cellStyle name="40% - Accent5 3 2 4 3 2 6" xfId="25393"/>
    <cellStyle name="40% - Accent5 3 2 4 3 3" xfId="25394"/>
    <cellStyle name="40% - Accent5 3 2 4 3 3 2" xfId="25395"/>
    <cellStyle name="40% - Accent5 3 2 4 3 3 2 2" xfId="25396"/>
    <cellStyle name="40% - Accent5 3 2 4 3 3 2 2 2" xfId="25397"/>
    <cellStyle name="40% - Accent5 3 2 4 3 3 2 2 2 2" xfId="25398"/>
    <cellStyle name="40% - Accent5 3 2 4 3 3 2 2 3" xfId="25399"/>
    <cellStyle name="40% - Accent5 3 2 4 3 3 2 3" xfId="25400"/>
    <cellStyle name="40% - Accent5 3 2 4 3 3 2 3 2" xfId="25401"/>
    <cellStyle name="40% - Accent5 3 2 4 3 3 2 4" xfId="25402"/>
    <cellStyle name="40% - Accent5 3 2 4 3 3 3" xfId="25403"/>
    <cellStyle name="40% - Accent5 3 2 4 3 3 3 2" xfId="25404"/>
    <cellStyle name="40% - Accent5 3 2 4 3 3 3 2 2" xfId="25405"/>
    <cellStyle name="40% - Accent5 3 2 4 3 3 3 3" xfId="25406"/>
    <cellStyle name="40% - Accent5 3 2 4 3 3 4" xfId="25407"/>
    <cellStyle name="40% - Accent5 3 2 4 3 3 4 2" xfId="25408"/>
    <cellStyle name="40% - Accent5 3 2 4 3 3 5" xfId="25409"/>
    <cellStyle name="40% - Accent5 3 2 4 3 3 5 2" xfId="25410"/>
    <cellStyle name="40% - Accent5 3 2 4 3 3 6" xfId="25411"/>
    <cellStyle name="40% - Accent5 3 2 4 3 4" xfId="25412"/>
    <cellStyle name="40% - Accent5 3 2 4 3 4 2" xfId="25413"/>
    <cellStyle name="40% - Accent5 3 2 4 3 4 2 2" xfId="25414"/>
    <cellStyle name="40% - Accent5 3 2 4 3 4 2 2 2" xfId="25415"/>
    <cellStyle name="40% - Accent5 3 2 4 3 4 2 3" xfId="25416"/>
    <cellStyle name="40% - Accent5 3 2 4 3 4 3" xfId="25417"/>
    <cellStyle name="40% - Accent5 3 2 4 3 4 3 2" xfId="25418"/>
    <cellStyle name="40% - Accent5 3 2 4 3 4 4" xfId="25419"/>
    <cellStyle name="40% - Accent5 3 2 4 3 5" xfId="25420"/>
    <cellStyle name="40% - Accent5 3 2 4 3 5 2" xfId="25421"/>
    <cellStyle name="40% - Accent5 3 2 4 3 5 2 2" xfId="25422"/>
    <cellStyle name="40% - Accent5 3 2 4 3 5 3" xfId="25423"/>
    <cellStyle name="40% - Accent5 3 2 4 3 6" xfId="25424"/>
    <cellStyle name="40% - Accent5 3 2 4 3 6 2" xfId="25425"/>
    <cellStyle name="40% - Accent5 3 2 4 3 7" xfId="25426"/>
    <cellStyle name="40% - Accent5 3 2 4 3 7 2" xfId="25427"/>
    <cellStyle name="40% - Accent5 3 2 4 3 8" xfId="25428"/>
    <cellStyle name="40% - Accent5 3 2 4 4" xfId="25429"/>
    <cellStyle name="40% - Accent5 3 2 4 4 2" xfId="25430"/>
    <cellStyle name="40% - Accent5 3 2 4 4 2 2" xfId="25431"/>
    <cellStyle name="40% - Accent5 3 2 4 4 2 2 2" xfId="25432"/>
    <cellStyle name="40% - Accent5 3 2 4 4 2 2 2 2" xfId="25433"/>
    <cellStyle name="40% - Accent5 3 2 4 4 2 2 3" xfId="25434"/>
    <cellStyle name="40% - Accent5 3 2 4 4 2 3" xfId="25435"/>
    <cellStyle name="40% - Accent5 3 2 4 4 2 3 2" xfId="25436"/>
    <cellStyle name="40% - Accent5 3 2 4 4 2 4" xfId="25437"/>
    <cellStyle name="40% - Accent5 3 2 4 4 3" xfId="25438"/>
    <cellStyle name="40% - Accent5 3 2 4 4 3 2" xfId="25439"/>
    <cellStyle name="40% - Accent5 3 2 4 4 3 2 2" xfId="25440"/>
    <cellStyle name="40% - Accent5 3 2 4 4 3 3" xfId="25441"/>
    <cellStyle name="40% - Accent5 3 2 4 4 4" xfId="25442"/>
    <cellStyle name="40% - Accent5 3 2 4 4 4 2" xfId="25443"/>
    <cellStyle name="40% - Accent5 3 2 4 4 5" xfId="25444"/>
    <cellStyle name="40% - Accent5 3 2 4 4 5 2" xfId="25445"/>
    <cellStyle name="40% - Accent5 3 2 4 4 6" xfId="25446"/>
    <cellStyle name="40% - Accent5 3 2 4 5" xfId="25447"/>
    <cellStyle name="40% - Accent5 3 2 4 5 2" xfId="25448"/>
    <cellStyle name="40% - Accent5 3 2 4 5 2 2" xfId="25449"/>
    <cellStyle name="40% - Accent5 3 2 4 5 2 2 2" xfId="25450"/>
    <cellStyle name="40% - Accent5 3 2 4 5 2 2 2 2" xfId="25451"/>
    <cellStyle name="40% - Accent5 3 2 4 5 2 2 3" xfId="25452"/>
    <cellStyle name="40% - Accent5 3 2 4 5 2 3" xfId="25453"/>
    <cellStyle name="40% - Accent5 3 2 4 5 2 3 2" xfId="25454"/>
    <cellStyle name="40% - Accent5 3 2 4 5 2 4" xfId="25455"/>
    <cellStyle name="40% - Accent5 3 2 4 5 3" xfId="25456"/>
    <cellStyle name="40% - Accent5 3 2 4 5 3 2" xfId="25457"/>
    <cellStyle name="40% - Accent5 3 2 4 5 3 2 2" xfId="25458"/>
    <cellStyle name="40% - Accent5 3 2 4 5 3 3" xfId="25459"/>
    <cellStyle name="40% - Accent5 3 2 4 5 4" xfId="25460"/>
    <cellStyle name="40% - Accent5 3 2 4 5 4 2" xfId="25461"/>
    <cellStyle name="40% - Accent5 3 2 4 5 5" xfId="25462"/>
    <cellStyle name="40% - Accent5 3 2 4 5 5 2" xfId="25463"/>
    <cellStyle name="40% - Accent5 3 2 4 5 6" xfId="25464"/>
    <cellStyle name="40% - Accent5 3 2 4 6" xfId="25465"/>
    <cellStyle name="40% - Accent5 3 2 4 6 2" xfId="25466"/>
    <cellStyle name="40% - Accent5 3 2 4 6 2 2" xfId="25467"/>
    <cellStyle name="40% - Accent5 3 2 4 6 2 2 2" xfId="25468"/>
    <cellStyle name="40% - Accent5 3 2 4 6 2 2 2 2" xfId="25469"/>
    <cellStyle name="40% - Accent5 3 2 4 6 2 2 3" xfId="25470"/>
    <cellStyle name="40% - Accent5 3 2 4 6 2 3" xfId="25471"/>
    <cellStyle name="40% - Accent5 3 2 4 6 2 3 2" xfId="25472"/>
    <cellStyle name="40% - Accent5 3 2 4 6 2 4" xfId="25473"/>
    <cellStyle name="40% - Accent5 3 2 4 6 3" xfId="25474"/>
    <cellStyle name="40% - Accent5 3 2 4 6 3 2" xfId="25475"/>
    <cellStyle name="40% - Accent5 3 2 4 6 3 2 2" xfId="25476"/>
    <cellStyle name="40% - Accent5 3 2 4 6 3 3" xfId="25477"/>
    <cellStyle name="40% - Accent5 3 2 4 6 4" xfId="25478"/>
    <cellStyle name="40% - Accent5 3 2 4 6 4 2" xfId="25479"/>
    <cellStyle name="40% - Accent5 3 2 4 6 5" xfId="25480"/>
    <cellStyle name="40% - Accent5 3 2 4 6 5 2" xfId="25481"/>
    <cellStyle name="40% - Accent5 3 2 4 6 6" xfId="25482"/>
    <cellStyle name="40% - Accent5 3 2 4 7" xfId="25483"/>
    <cellStyle name="40% - Accent5 3 2 4 7 2" xfId="25484"/>
    <cellStyle name="40% - Accent5 3 2 4 7 2 2" xfId="25485"/>
    <cellStyle name="40% - Accent5 3 2 4 7 2 2 2" xfId="25486"/>
    <cellStyle name="40% - Accent5 3 2 4 7 2 3" xfId="25487"/>
    <cellStyle name="40% - Accent5 3 2 4 7 3" xfId="25488"/>
    <cellStyle name="40% - Accent5 3 2 4 7 3 2" xfId="25489"/>
    <cellStyle name="40% - Accent5 3 2 4 7 4" xfId="25490"/>
    <cellStyle name="40% - Accent5 3 2 4 8" xfId="25491"/>
    <cellStyle name="40% - Accent5 3 2 4 8 2" xfId="25492"/>
    <cellStyle name="40% - Accent5 3 2 4 8 2 2" xfId="25493"/>
    <cellStyle name="40% - Accent5 3 2 4 8 3" xfId="25494"/>
    <cellStyle name="40% - Accent5 3 2 4 9" xfId="25495"/>
    <cellStyle name="40% - Accent5 3 2 4 9 2" xfId="25496"/>
    <cellStyle name="40% - Accent5 3 2 5" xfId="25497"/>
    <cellStyle name="40% - Accent5 3 2 5 2" xfId="25498"/>
    <cellStyle name="40% - Accent5 3 2 5 2 2" xfId="25499"/>
    <cellStyle name="40% - Accent5 3 2 5 2 2 2" xfId="25500"/>
    <cellStyle name="40% - Accent5 3 2 5 2 2 2 2" xfId="25501"/>
    <cellStyle name="40% - Accent5 3 2 5 2 2 2 2 2" xfId="25502"/>
    <cellStyle name="40% - Accent5 3 2 5 2 2 2 3" xfId="25503"/>
    <cellStyle name="40% - Accent5 3 2 5 2 2 3" xfId="25504"/>
    <cellStyle name="40% - Accent5 3 2 5 2 2 3 2" xfId="25505"/>
    <cellStyle name="40% - Accent5 3 2 5 2 2 4" xfId="25506"/>
    <cellStyle name="40% - Accent5 3 2 5 2 3" xfId="25507"/>
    <cellStyle name="40% - Accent5 3 2 5 2 3 2" xfId="25508"/>
    <cellStyle name="40% - Accent5 3 2 5 2 3 2 2" xfId="25509"/>
    <cellStyle name="40% - Accent5 3 2 5 2 3 3" xfId="25510"/>
    <cellStyle name="40% - Accent5 3 2 5 2 4" xfId="25511"/>
    <cellStyle name="40% - Accent5 3 2 5 2 4 2" xfId="25512"/>
    <cellStyle name="40% - Accent5 3 2 5 2 5" xfId="25513"/>
    <cellStyle name="40% - Accent5 3 2 5 2 5 2" xfId="25514"/>
    <cellStyle name="40% - Accent5 3 2 5 2 6" xfId="25515"/>
    <cellStyle name="40% - Accent5 3 2 5 3" xfId="25516"/>
    <cellStyle name="40% - Accent5 3 2 5 3 2" xfId="25517"/>
    <cellStyle name="40% - Accent5 3 2 5 3 2 2" xfId="25518"/>
    <cellStyle name="40% - Accent5 3 2 5 3 2 2 2" xfId="25519"/>
    <cellStyle name="40% - Accent5 3 2 5 3 2 2 2 2" xfId="25520"/>
    <cellStyle name="40% - Accent5 3 2 5 3 2 2 3" xfId="25521"/>
    <cellStyle name="40% - Accent5 3 2 5 3 2 3" xfId="25522"/>
    <cellStyle name="40% - Accent5 3 2 5 3 2 3 2" xfId="25523"/>
    <cellStyle name="40% - Accent5 3 2 5 3 2 4" xfId="25524"/>
    <cellStyle name="40% - Accent5 3 2 5 3 3" xfId="25525"/>
    <cellStyle name="40% - Accent5 3 2 5 3 3 2" xfId="25526"/>
    <cellStyle name="40% - Accent5 3 2 5 3 3 2 2" xfId="25527"/>
    <cellStyle name="40% - Accent5 3 2 5 3 3 3" xfId="25528"/>
    <cellStyle name="40% - Accent5 3 2 5 3 4" xfId="25529"/>
    <cellStyle name="40% - Accent5 3 2 5 3 4 2" xfId="25530"/>
    <cellStyle name="40% - Accent5 3 2 5 3 5" xfId="25531"/>
    <cellStyle name="40% - Accent5 3 2 5 3 5 2" xfId="25532"/>
    <cellStyle name="40% - Accent5 3 2 5 3 6" xfId="25533"/>
    <cellStyle name="40% - Accent5 3 2 5 4" xfId="25534"/>
    <cellStyle name="40% - Accent5 3 2 5 4 2" xfId="25535"/>
    <cellStyle name="40% - Accent5 3 2 5 4 2 2" xfId="25536"/>
    <cellStyle name="40% - Accent5 3 2 5 4 2 2 2" xfId="25537"/>
    <cellStyle name="40% - Accent5 3 2 5 4 2 3" xfId="25538"/>
    <cellStyle name="40% - Accent5 3 2 5 4 3" xfId="25539"/>
    <cellStyle name="40% - Accent5 3 2 5 4 3 2" xfId="25540"/>
    <cellStyle name="40% - Accent5 3 2 5 4 4" xfId="25541"/>
    <cellStyle name="40% - Accent5 3 2 5 5" xfId="25542"/>
    <cellStyle name="40% - Accent5 3 2 5 5 2" xfId="25543"/>
    <cellStyle name="40% - Accent5 3 2 5 5 2 2" xfId="25544"/>
    <cellStyle name="40% - Accent5 3 2 5 5 3" xfId="25545"/>
    <cellStyle name="40% - Accent5 3 2 5 6" xfId="25546"/>
    <cellStyle name="40% - Accent5 3 2 5 6 2" xfId="25547"/>
    <cellStyle name="40% - Accent5 3 2 5 7" xfId="25548"/>
    <cellStyle name="40% - Accent5 3 2 5 7 2" xfId="25549"/>
    <cellStyle name="40% - Accent5 3 2 5 8" xfId="25550"/>
    <cellStyle name="40% - Accent5 3 2 6" xfId="25551"/>
    <cellStyle name="40% - Accent5 3 2 6 2" xfId="25552"/>
    <cellStyle name="40% - Accent5 3 2 6 2 2" xfId="25553"/>
    <cellStyle name="40% - Accent5 3 2 6 2 2 2" xfId="25554"/>
    <cellStyle name="40% - Accent5 3 2 6 2 2 2 2" xfId="25555"/>
    <cellStyle name="40% - Accent5 3 2 6 2 2 2 2 2" xfId="25556"/>
    <cellStyle name="40% - Accent5 3 2 6 2 2 2 3" xfId="25557"/>
    <cellStyle name="40% - Accent5 3 2 6 2 2 3" xfId="25558"/>
    <cellStyle name="40% - Accent5 3 2 6 2 2 3 2" xfId="25559"/>
    <cellStyle name="40% - Accent5 3 2 6 2 2 4" xfId="25560"/>
    <cellStyle name="40% - Accent5 3 2 6 2 3" xfId="25561"/>
    <cellStyle name="40% - Accent5 3 2 6 2 3 2" xfId="25562"/>
    <cellStyle name="40% - Accent5 3 2 6 2 3 2 2" xfId="25563"/>
    <cellStyle name="40% - Accent5 3 2 6 2 3 3" xfId="25564"/>
    <cellStyle name="40% - Accent5 3 2 6 2 4" xfId="25565"/>
    <cellStyle name="40% - Accent5 3 2 6 2 4 2" xfId="25566"/>
    <cellStyle name="40% - Accent5 3 2 6 2 5" xfId="25567"/>
    <cellStyle name="40% - Accent5 3 2 6 2 5 2" xfId="25568"/>
    <cellStyle name="40% - Accent5 3 2 6 2 6" xfId="25569"/>
    <cellStyle name="40% - Accent5 3 2 6 3" xfId="25570"/>
    <cellStyle name="40% - Accent5 3 2 6 3 2" xfId="25571"/>
    <cellStyle name="40% - Accent5 3 2 6 3 2 2" xfId="25572"/>
    <cellStyle name="40% - Accent5 3 2 6 3 2 2 2" xfId="25573"/>
    <cellStyle name="40% - Accent5 3 2 6 3 2 2 2 2" xfId="25574"/>
    <cellStyle name="40% - Accent5 3 2 6 3 2 2 3" xfId="25575"/>
    <cellStyle name="40% - Accent5 3 2 6 3 2 3" xfId="25576"/>
    <cellStyle name="40% - Accent5 3 2 6 3 2 3 2" xfId="25577"/>
    <cellStyle name="40% - Accent5 3 2 6 3 2 4" xfId="25578"/>
    <cellStyle name="40% - Accent5 3 2 6 3 3" xfId="25579"/>
    <cellStyle name="40% - Accent5 3 2 6 3 3 2" xfId="25580"/>
    <cellStyle name="40% - Accent5 3 2 6 3 3 2 2" xfId="25581"/>
    <cellStyle name="40% - Accent5 3 2 6 3 3 3" xfId="25582"/>
    <cellStyle name="40% - Accent5 3 2 6 3 4" xfId="25583"/>
    <cellStyle name="40% - Accent5 3 2 6 3 4 2" xfId="25584"/>
    <cellStyle name="40% - Accent5 3 2 6 3 5" xfId="25585"/>
    <cellStyle name="40% - Accent5 3 2 6 3 5 2" xfId="25586"/>
    <cellStyle name="40% - Accent5 3 2 6 3 6" xfId="25587"/>
    <cellStyle name="40% - Accent5 3 2 6 4" xfId="25588"/>
    <cellStyle name="40% - Accent5 3 2 6 4 2" xfId="25589"/>
    <cellStyle name="40% - Accent5 3 2 6 4 2 2" xfId="25590"/>
    <cellStyle name="40% - Accent5 3 2 6 4 2 2 2" xfId="25591"/>
    <cellStyle name="40% - Accent5 3 2 6 4 2 3" xfId="25592"/>
    <cellStyle name="40% - Accent5 3 2 6 4 3" xfId="25593"/>
    <cellStyle name="40% - Accent5 3 2 6 4 3 2" xfId="25594"/>
    <cellStyle name="40% - Accent5 3 2 6 4 4" xfId="25595"/>
    <cellStyle name="40% - Accent5 3 2 6 5" xfId="25596"/>
    <cellStyle name="40% - Accent5 3 2 6 5 2" xfId="25597"/>
    <cellStyle name="40% - Accent5 3 2 6 5 2 2" xfId="25598"/>
    <cellStyle name="40% - Accent5 3 2 6 5 3" xfId="25599"/>
    <cellStyle name="40% - Accent5 3 2 6 6" xfId="25600"/>
    <cellStyle name="40% - Accent5 3 2 6 6 2" xfId="25601"/>
    <cellStyle name="40% - Accent5 3 2 6 7" xfId="25602"/>
    <cellStyle name="40% - Accent5 3 2 6 7 2" xfId="25603"/>
    <cellStyle name="40% - Accent5 3 2 6 8" xfId="25604"/>
    <cellStyle name="40% - Accent5 3 2 7" xfId="25605"/>
    <cellStyle name="40% - Accent5 3 2 7 2" xfId="25606"/>
    <cellStyle name="40% - Accent5 3 2 7 2 2" xfId="25607"/>
    <cellStyle name="40% - Accent5 3 2 7 2 2 2" xfId="25608"/>
    <cellStyle name="40% - Accent5 3 2 7 2 2 2 2" xfId="25609"/>
    <cellStyle name="40% - Accent5 3 2 7 2 2 3" xfId="25610"/>
    <cellStyle name="40% - Accent5 3 2 7 2 3" xfId="25611"/>
    <cellStyle name="40% - Accent5 3 2 7 2 3 2" xfId="25612"/>
    <cellStyle name="40% - Accent5 3 2 7 2 4" xfId="25613"/>
    <cellStyle name="40% - Accent5 3 2 7 3" xfId="25614"/>
    <cellStyle name="40% - Accent5 3 2 7 3 2" xfId="25615"/>
    <cellStyle name="40% - Accent5 3 2 7 3 2 2" xfId="25616"/>
    <cellStyle name="40% - Accent5 3 2 7 3 3" xfId="25617"/>
    <cellStyle name="40% - Accent5 3 2 7 4" xfId="25618"/>
    <cellStyle name="40% - Accent5 3 2 7 4 2" xfId="25619"/>
    <cellStyle name="40% - Accent5 3 2 7 5" xfId="25620"/>
    <cellStyle name="40% - Accent5 3 2 7 5 2" xfId="25621"/>
    <cellStyle name="40% - Accent5 3 2 7 6" xfId="25622"/>
    <cellStyle name="40% - Accent5 3 2 8" xfId="25623"/>
    <cellStyle name="40% - Accent5 3 2 8 2" xfId="25624"/>
    <cellStyle name="40% - Accent5 3 2 8 2 2" xfId="25625"/>
    <cellStyle name="40% - Accent5 3 2 8 2 2 2" xfId="25626"/>
    <cellStyle name="40% - Accent5 3 2 8 2 2 2 2" xfId="25627"/>
    <cellStyle name="40% - Accent5 3 2 8 2 2 3" xfId="25628"/>
    <cellStyle name="40% - Accent5 3 2 8 2 3" xfId="25629"/>
    <cellStyle name="40% - Accent5 3 2 8 2 3 2" xfId="25630"/>
    <cellStyle name="40% - Accent5 3 2 8 2 4" xfId="25631"/>
    <cellStyle name="40% - Accent5 3 2 8 3" xfId="25632"/>
    <cellStyle name="40% - Accent5 3 2 8 3 2" xfId="25633"/>
    <cellStyle name="40% - Accent5 3 2 8 3 2 2" xfId="25634"/>
    <cellStyle name="40% - Accent5 3 2 8 3 3" xfId="25635"/>
    <cellStyle name="40% - Accent5 3 2 8 4" xfId="25636"/>
    <cellStyle name="40% - Accent5 3 2 8 4 2" xfId="25637"/>
    <cellStyle name="40% - Accent5 3 2 8 5" xfId="25638"/>
    <cellStyle name="40% - Accent5 3 2 8 5 2" xfId="25639"/>
    <cellStyle name="40% - Accent5 3 2 8 6" xfId="25640"/>
    <cellStyle name="40% - Accent5 3 2 9" xfId="25641"/>
    <cellStyle name="40% - Accent5 3 2 9 2" xfId="25642"/>
    <cellStyle name="40% - Accent5 3 2 9 2 2" xfId="25643"/>
    <cellStyle name="40% - Accent5 3 2 9 2 2 2" xfId="25644"/>
    <cellStyle name="40% - Accent5 3 2 9 2 2 2 2" xfId="25645"/>
    <cellStyle name="40% - Accent5 3 2 9 2 2 3" xfId="25646"/>
    <cellStyle name="40% - Accent5 3 2 9 2 3" xfId="25647"/>
    <cellStyle name="40% - Accent5 3 2 9 2 3 2" xfId="25648"/>
    <cellStyle name="40% - Accent5 3 2 9 2 4" xfId="25649"/>
    <cellStyle name="40% - Accent5 3 2 9 3" xfId="25650"/>
    <cellStyle name="40% - Accent5 3 2 9 3 2" xfId="25651"/>
    <cellStyle name="40% - Accent5 3 2 9 3 2 2" xfId="25652"/>
    <cellStyle name="40% - Accent5 3 2 9 3 3" xfId="25653"/>
    <cellStyle name="40% - Accent5 3 2 9 4" xfId="25654"/>
    <cellStyle name="40% - Accent5 3 2 9 4 2" xfId="25655"/>
    <cellStyle name="40% - Accent5 3 2 9 5" xfId="25656"/>
    <cellStyle name="40% - Accent5 3 2 9 5 2" xfId="25657"/>
    <cellStyle name="40% - Accent5 3 2 9 6" xfId="25658"/>
    <cellStyle name="40% - Accent5 3 3" xfId="25659"/>
    <cellStyle name="40% - Accent5 3 3 10" xfId="25660"/>
    <cellStyle name="40% - Accent5 3 3 10 2" xfId="25661"/>
    <cellStyle name="40% - Accent5 3 3 11" xfId="25662"/>
    <cellStyle name="40% - Accent5 3 3 2" xfId="25663"/>
    <cellStyle name="40% - Accent5 3 3 2 2" xfId="25664"/>
    <cellStyle name="40% - Accent5 3 3 2 2 2" xfId="25665"/>
    <cellStyle name="40% - Accent5 3 3 2 2 2 2" xfId="25666"/>
    <cellStyle name="40% - Accent5 3 3 2 2 2 2 2" xfId="25667"/>
    <cellStyle name="40% - Accent5 3 3 2 2 2 2 2 2" xfId="25668"/>
    <cellStyle name="40% - Accent5 3 3 2 2 2 2 3" xfId="25669"/>
    <cellStyle name="40% - Accent5 3 3 2 2 2 3" xfId="25670"/>
    <cellStyle name="40% - Accent5 3 3 2 2 2 3 2" xfId="25671"/>
    <cellStyle name="40% - Accent5 3 3 2 2 2 4" xfId="25672"/>
    <cellStyle name="40% - Accent5 3 3 2 2 3" xfId="25673"/>
    <cellStyle name="40% - Accent5 3 3 2 2 3 2" xfId="25674"/>
    <cellStyle name="40% - Accent5 3 3 2 2 3 2 2" xfId="25675"/>
    <cellStyle name="40% - Accent5 3 3 2 2 3 3" xfId="25676"/>
    <cellStyle name="40% - Accent5 3 3 2 2 4" xfId="25677"/>
    <cellStyle name="40% - Accent5 3 3 2 2 4 2" xfId="25678"/>
    <cellStyle name="40% - Accent5 3 3 2 2 5" xfId="25679"/>
    <cellStyle name="40% - Accent5 3 3 2 2 5 2" xfId="25680"/>
    <cellStyle name="40% - Accent5 3 3 2 2 6" xfId="25681"/>
    <cellStyle name="40% - Accent5 3 3 2 3" xfId="25682"/>
    <cellStyle name="40% - Accent5 3 3 2 3 2" xfId="25683"/>
    <cellStyle name="40% - Accent5 3 3 2 3 2 2" xfId="25684"/>
    <cellStyle name="40% - Accent5 3 3 2 3 2 2 2" xfId="25685"/>
    <cellStyle name="40% - Accent5 3 3 2 3 2 2 2 2" xfId="25686"/>
    <cellStyle name="40% - Accent5 3 3 2 3 2 2 3" xfId="25687"/>
    <cellStyle name="40% - Accent5 3 3 2 3 2 3" xfId="25688"/>
    <cellStyle name="40% - Accent5 3 3 2 3 2 3 2" xfId="25689"/>
    <cellStyle name="40% - Accent5 3 3 2 3 2 4" xfId="25690"/>
    <cellStyle name="40% - Accent5 3 3 2 3 3" xfId="25691"/>
    <cellStyle name="40% - Accent5 3 3 2 3 3 2" xfId="25692"/>
    <cellStyle name="40% - Accent5 3 3 2 3 3 2 2" xfId="25693"/>
    <cellStyle name="40% - Accent5 3 3 2 3 3 3" xfId="25694"/>
    <cellStyle name="40% - Accent5 3 3 2 3 4" xfId="25695"/>
    <cellStyle name="40% - Accent5 3 3 2 3 4 2" xfId="25696"/>
    <cellStyle name="40% - Accent5 3 3 2 3 5" xfId="25697"/>
    <cellStyle name="40% - Accent5 3 3 2 3 5 2" xfId="25698"/>
    <cellStyle name="40% - Accent5 3 3 2 3 6" xfId="25699"/>
    <cellStyle name="40% - Accent5 3 3 2 4" xfId="25700"/>
    <cellStyle name="40% - Accent5 3 3 2 4 2" xfId="25701"/>
    <cellStyle name="40% - Accent5 3 3 2 4 2 2" xfId="25702"/>
    <cellStyle name="40% - Accent5 3 3 2 4 2 2 2" xfId="25703"/>
    <cellStyle name="40% - Accent5 3 3 2 4 2 3" xfId="25704"/>
    <cellStyle name="40% - Accent5 3 3 2 4 3" xfId="25705"/>
    <cellStyle name="40% - Accent5 3 3 2 4 3 2" xfId="25706"/>
    <cellStyle name="40% - Accent5 3 3 2 4 4" xfId="25707"/>
    <cellStyle name="40% - Accent5 3 3 2 5" xfId="25708"/>
    <cellStyle name="40% - Accent5 3 3 2 5 2" xfId="25709"/>
    <cellStyle name="40% - Accent5 3 3 2 5 2 2" xfId="25710"/>
    <cellStyle name="40% - Accent5 3 3 2 5 3" xfId="25711"/>
    <cellStyle name="40% - Accent5 3 3 2 6" xfId="25712"/>
    <cellStyle name="40% - Accent5 3 3 2 6 2" xfId="25713"/>
    <cellStyle name="40% - Accent5 3 3 2 7" xfId="25714"/>
    <cellStyle name="40% - Accent5 3 3 2 7 2" xfId="25715"/>
    <cellStyle name="40% - Accent5 3 3 2 8" xfId="25716"/>
    <cellStyle name="40% - Accent5 3 3 3" xfId="25717"/>
    <cellStyle name="40% - Accent5 3 3 3 2" xfId="25718"/>
    <cellStyle name="40% - Accent5 3 3 3 2 2" xfId="25719"/>
    <cellStyle name="40% - Accent5 3 3 3 2 2 2" xfId="25720"/>
    <cellStyle name="40% - Accent5 3 3 3 2 2 2 2" xfId="25721"/>
    <cellStyle name="40% - Accent5 3 3 3 2 2 2 2 2" xfId="25722"/>
    <cellStyle name="40% - Accent5 3 3 3 2 2 2 3" xfId="25723"/>
    <cellStyle name="40% - Accent5 3 3 3 2 2 3" xfId="25724"/>
    <cellStyle name="40% - Accent5 3 3 3 2 2 3 2" xfId="25725"/>
    <cellStyle name="40% - Accent5 3 3 3 2 2 4" xfId="25726"/>
    <cellStyle name="40% - Accent5 3 3 3 2 3" xfId="25727"/>
    <cellStyle name="40% - Accent5 3 3 3 2 3 2" xfId="25728"/>
    <cellStyle name="40% - Accent5 3 3 3 2 3 2 2" xfId="25729"/>
    <cellStyle name="40% - Accent5 3 3 3 2 3 3" xfId="25730"/>
    <cellStyle name="40% - Accent5 3 3 3 2 4" xfId="25731"/>
    <cellStyle name="40% - Accent5 3 3 3 2 4 2" xfId="25732"/>
    <cellStyle name="40% - Accent5 3 3 3 2 5" xfId="25733"/>
    <cellStyle name="40% - Accent5 3 3 3 2 5 2" xfId="25734"/>
    <cellStyle name="40% - Accent5 3 3 3 2 6" xfId="25735"/>
    <cellStyle name="40% - Accent5 3 3 3 3" xfId="25736"/>
    <cellStyle name="40% - Accent5 3 3 3 3 2" xfId="25737"/>
    <cellStyle name="40% - Accent5 3 3 3 3 2 2" xfId="25738"/>
    <cellStyle name="40% - Accent5 3 3 3 3 2 2 2" xfId="25739"/>
    <cellStyle name="40% - Accent5 3 3 3 3 2 2 2 2" xfId="25740"/>
    <cellStyle name="40% - Accent5 3 3 3 3 2 2 3" xfId="25741"/>
    <cellStyle name="40% - Accent5 3 3 3 3 2 3" xfId="25742"/>
    <cellStyle name="40% - Accent5 3 3 3 3 2 3 2" xfId="25743"/>
    <cellStyle name="40% - Accent5 3 3 3 3 2 4" xfId="25744"/>
    <cellStyle name="40% - Accent5 3 3 3 3 3" xfId="25745"/>
    <cellStyle name="40% - Accent5 3 3 3 3 3 2" xfId="25746"/>
    <cellStyle name="40% - Accent5 3 3 3 3 3 2 2" xfId="25747"/>
    <cellStyle name="40% - Accent5 3 3 3 3 3 3" xfId="25748"/>
    <cellStyle name="40% - Accent5 3 3 3 3 4" xfId="25749"/>
    <cellStyle name="40% - Accent5 3 3 3 3 4 2" xfId="25750"/>
    <cellStyle name="40% - Accent5 3 3 3 3 5" xfId="25751"/>
    <cellStyle name="40% - Accent5 3 3 3 3 5 2" xfId="25752"/>
    <cellStyle name="40% - Accent5 3 3 3 3 6" xfId="25753"/>
    <cellStyle name="40% - Accent5 3 3 3 4" xfId="25754"/>
    <cellStyle name="40% - Accent5 3 3 3 4 2" xfId="25755"/>
    <cellStyle name="40% - Accent5 3 3 3 4 2 2" xfId="25756"/>
    <cellStyle name="40% - Accent5 3 3 3 4 2 2 2" xfId="25757"/>
    <cellStyle name="40% - Accent5 3 3 3 4 2 3" xfId="25758"/>
    <cellStyle name="40% - Accent5 3 3 3 4 3" xfId="25759"/>
    <cellStyle name="40% - Accent5 3 3 3 4 3 2" xfId="25760"/>
    <cellStyle name="40% - Accent5 3 3 3 4 4" xfId="25761"/>
    <cellStyle name="40% - Accent5 3 3 3 5" xfId="25762"/>
    <cellStyle name="40% - Accent5 3 3 3 5 2" xfId="25763"/>
    <cellStyle name="40% - Accent5 3 3 3 5 2 2" xfId="25764"/>
    <cellStyle name="40% - Accent5 3 3 3 5 3" xfId="25765"/>
    <cellStyle name="40% - Accent5 3 3 3 6" xfId="25766"/>
    <cellStyle name="40% - Accent5 3 3 3 6 2" xfId="25767"/>
    <cellStyle name="40% - Accent5 3 3 3 7" xfId="25768"/>
    <cellStyle name="40% - Accent5 3 3 3 7 2" xfId="25769"/>
    <cellStyle name="40% - Accent5 3 3 3 8" xfId="25770"/>
    <cellStyle name="40% - Accent5 3 3 4" xfId="25771"/>
    <cellStyle name="40% - Accent5 3 3 4 2" xfId="25772"/>
    <cellStyle name="40% - Accent5 3 3 4 2 2" xfId="25773"/>
    <cellStyle name="40% - Accent5 3 3 4 2 2 2" xfId="25774"/>
    <cellStyle name="40% - Accent5 3 3 4 2 2 2 2" xfId="25775"/>
    <cellStyle name="40% - Accent5 3 3 4 2 2 3" xfId="25776"/>
    <cellStyle name="40% - Accent5 3 3 4 2 3" xfId="25777"/>
    <cellStyle name="40% - Accent5 3 3 4 2 3 2" xfId="25778"/>
    <cellStyle name="40% - Accent5 3 3 4 2 4" xfId="25779"/>
    <cellStyle name="40% - Accent5 3 3 4 3" xfId="25780"/>
    <cellStyle name="40% - Accent5 3 3 4 3 2" xfId="25781"/>
    <cellStyle name="40% - Accent5 3 3 4 3 2 2" xfId="25782"/>
    <cellStyle name="40% - Accent5 3 3 4 3 3" xfId="25783"/>
    <cellStyle name="40% - Accent5 3 3 4 4" xfId="25784"/>
    <cellStyle name="40% - Accent5 3 3 4 4 2" xfId="25785"/>
    <cellStyle name="40% - Accent5 3 3 4 5" xfId="25786"/>
    <cellStyle name="40% - Accent5 3 3 4 5 2" xfId="25787"/>
    <cellStyle name="40% - Accent5 3 3 4 6" xfId="25788"/>
    <cellStyle name="40% - Accent5 3 3 5" xfId="25789"/>
    <cellStyle name="40% - Accent5 3 3 5 2" xfId="25790"/>
    <cellStyle name="40% - Accent5 3 3 5 2 2" xfId="25791"/>
    <cellStyle name="40% - Accent5 3 3 5 2 2 2" xfId="25792"/>
    <cellStyle name="40% - Accent5 3 3 5 2 2 2 2" xfId="25793"/>
    <cellStyle name="40% - Accent5 3 3 5 2 2 3" xfId="25794"/>
    <cellStyle name="40% - Accent5 3 3 5 2 3" xfId="25795"/>
    <cellStyle name="40% - Accent5 3 3 5 2 3 2" xfId="25796"/>
    <cellStyle name="40% - Accent5 3 3 5 2 4" xfId="25797"/>
    <cellStyle name="40% - Accent5 3 3 5 3" xfId="25798"/>
    <cellStyle name="40% - Accent5 3 3 5 3 2" xfId="25799"/>
    <cellStyle name="40% - Accent5 3 3 5 3 2 2" xfId="25800"/>
    <cellStyle name="40% - Accent5 3 3 5 3 3" xfId="25801"/>
    <cellStyle name="40% - Accent5 3 3 5 4" xfId="25802"/>
    <cellStyle name="40% - Accent5 3 3 5 4 2" xfId="25803"/>
    <cellStyle name="40% - Accent5 3 3 5 5" xfId="25804"/>
    <cellStyle name="40% - Accent5 3 3 5 5 2" xfId="25805"/>
    <cellStyle name="40% - Accent5 3 3 5 6" xfId="25806"/>
    <cellStyle name="40% - Accent5 3 3 6" xfId="25807"/>
    <cellStyle name="40% - Accent5 3 3 6 2" xfId="25808"/>
    <cellStyle name="40% - Accent5 3 3 6 2 2" xfId="25809"/>
    <cellStyle name="40% - Accent5 3 3 6 2 2 2" xfId="25810"/>
    <cellStyle name="40% - Accent5 3 3 6 2 2 2 2" xfId="25811"/>
    <cellStyle name="40% - Accent5 3 3 6 2 2 3" xfId="25812"/>
    <cellStyle name="40% - Accent5 3 3 6 2 3" xfId="25813"/>
    <cellStyle name="40% - Accent5 3 3 6 2 3 2" xfId="25814"/>
    <cellStyle name="40% - Accent5 3 3 6 2 4" xfId="25815"/>
    <cellStyle name="40% - Accent5 3 3 6 3" xfId="25816"/>
    <cellStyle name="40% - Accent5 3 3 6 3 2" xfId="25817"/>
    <cellStyle name="40% - Accent5 3 3 6 3 2 2" xfId="25818"/>
    <cellStyle name="40% - Accent5 3 3 6 3 3" xfId="25819"/>
    <cellStyle name="40% - Accent5 3 3 6 4" xfId="25820"/>
    <cellStyle name="40% - Accent5 3 3 6 4 2" xfId="25821"/>
    <cellStyle name="40% - Accent5 3 3 6 5" xfId="25822"/>
    <cellStyle name="40% - Accent5 3 3 6 5 2" xfId="25823"/>
    <cellStyle name="40% - Accent5 3 3 6 6" xfId="25824"/>
    <cellStyle name="40% - Accent5 3 3 7" xfId="25825"/>
    <cellStyle name="40% - Accent5 3 3 7 2" xfId="25826"/>
    <cellStyle name="40% - Accent5 3 3 7 2 2" xfId="25827"/>
    <cellStyle name="40% - Accent5 3 3 7 2 2 2" xfId="25828"/>
    <cellStyle name="40% - Accent5 3 3 7 2 3" xfId="25829"/>
    <cellStyle name="40% - Accent5 3 3 7 3" xfId="25830"/>
    <cellStyle name="40% - Accent5 3 3 7 3 2" xfId="25831"/>
    <cellStyle name="40% - Accent5 3 3 7 4" xfId="25832"/>
    <cellStyle name="40% - Accent5 3 3 8" xfId="25833"/>
    <cellStyle name="40% - Accent5 3 3 8 2" xfId="25834"/>
    <cellStyle name="40% - Accent5 3 3 8 2 2" xfId="25835"/>
    <cellStyle name="40% - Accent5 3 3 8 3" xfId="25836"/>
    <cellStyle name="40% - Accent5 3 3 9" xfId="25837"/>
    <cellStyle name="40% - Accent5 3 3 9 2" xfId="25838"/>
    <cellStyle name="40% - Accent5 3 4" xfId="25839"/>
    <cellStyle name="40% - Accent5 3 4 10" xfId="25840"/>
    <cellStyle name="40% - Accent5 3 4 10 2" xfId="25841"/>
    <cellStyle name="40% - Accent5 3 4 11" xfId="25842"/>
    <cellStyle name="40% - Accent5 3 4 2" xfId="25843"/>
    <cellStyle name="40% - Accent5 3 4 2 2" xfId="25844"/>
    <cellStyle name="40% - Accent5 3 4 2 2 2" xfId="25845"/>
    <cellStyle name="40% - Accent5 3 4 2 2 2 2" xfId="25846"/>
    <cellStyle name="40% - Accent5 3 4 2 2 2 2 2" xfId="25847"/>
    <cellStyle name="40% - Accent5 3 4 2 2 2 2 2 2" xfId="25848"/>
    <cellStyle name="40% - Accent5 3 4 2 2 2 2 3" xfId="25849"/>
    <cellStyle name="40% - Accent5 3 4 2 2 2 3" xfId="25850"/>
    <cellStyle name="40% - Accent5 3 4 2 2 2 3 2" xfId="25851"/>
    <cellStyle name="40% - Accent5 3 4 2 2 2 4" xfId="25852"/>
    <cellStyle name="40% - Accent5 3 4 2 2 3" xfId="25853"/>
    <cellStyle name="40% - Accent5 3 4 2 2 3 2" xfId="25854"/>
    <cellStyle name="40% - Accent5 3 4 2 2 3 2 2" xfId="25855"/>
    <cellStyle name="40% - Accent5 3 4 2 2 3 3" xfId="25856"/>
    <cellStyle name="40% - Accent5 3 4 2 2 4" xfId="25857"/>
    <cellStyle name="40% - Accent5 3 4 2 2 4 2" xfId="25858"/>
    <cellStyle name="40% - Accent5 3 4 2 2 5" xfId="25859"/>
    <cellStyle name="40% - Accent5 3 4 2 2 5 2" xfId="25860"/>
    <cellStyle name="40% - Accent5 3 4 2 2 6" xfId="25861"/>
    <cellStyle name="40% - Accent5 3 4 2 3" xfId="25862"/>
    <cellStyle name="40% - Accent5 3 4 2 3 2" xfId="25863"/>
    <cellStyle name="40% - Accent5 3 4 2 3 2 2" xfId="25864"/>
    <cellStyle name="40% - Accent5 3 4 2 3 2 2 2" xfId="25865"/>
    <cellStyle name="40% - Accent5 3 4 2 3 2 2 2 2" xfId="25866"/>
    <cellStyle name="40% - Accent5 3 4 2 3 2 2 3" xfId="25867"/>
    <cellStyle name="40% - Accent5 3 4 2 3 2 3" xfId="25868"/>
    <cellStyle name="40% - Accent5 3 4 2 3 2 3 2" xfId="25869"/>
    <cellStyle name="40% - Accent5 3 4 2 3 2 4" xfId="25870"/>
    <cellStyle name="40% - Accent5 3 4 2 3 3" xfId="25871"/>
    <cellStyle name="40% - Accent5 3 4 2 3 3 2" xfId="25872"/>
    <cellStyle name="40% - Accent5 3 4 2 3 3 2 2" xfId="25873"/>
    <cellStyle name="40% - Accent5 3 4 2 3 3 3" xfId="25874"/>
    <cellStyle name="40% - Accent5 3 4 2 3 4" xfId="25875"/>
    <cellStyle name="40% - Accent5 3 4 2 3 4 2" xfId="25876"/>
    <cellStyle name="40% - Accent5 3 4 2 3 5" xfId="25877"/>
    <cellStyle name="40% - Accent5 3 4 2 3 5 2" xfId="25878"/>
    <cellStyle name="40% - Accent5 3 4 2 3 6" xfId="25879"/>
    <cellStyle name="40% - Accent5 3 4 2 4" xfId="25880"/>
    <cellStyle name="40% - Accent5 3 4 2 4 2" xfId="25881"/>
    <cellStyle name="40% - Accent5 3 4 2 4 2 2" xfId="25882"/>
    <cellStyle name="40% - Accent5 3 4 2 4 2 2 2" xfId="25883"/>
    <cellStyle name="40% - Accent5 3 4 2 4 2 3" xfId="25884"/>
    <cellStyle name="40% - Accent5 3 4 2 4 3" xfId="25885"/>
    <cellStyle name="40% - Accent5 3 4 2 4 3 2" xfId="25886"/>
    <cellStyle name="40% - Accent5 3 4 2 4 4" xfId="25887"/>
    <cellStyle name="40% - Accent5 3 4 2 5" xfId="25888"/>
    <cellStyle name="40% - Accent5 3 4 2 5 2" xfId="25889"/>
    <cellStyle name="40% - Accent5 3 4 2 5 2 2" xfId="25890"/>
    <cellStyle name="40% - Accent5 3 4 2 5 3" xfId="25891"/>
    <cellStyle name="40% - Accent5 3 4 2 6" xfId="25892"/>
    <cellStyle name="40% - Accent5 3 4 2 6 2" xfId="25893"/>
    <cellStyle name="40% - Accent5 3 4 2 7" xfId="25894"/>
    <cellStyle name="40% - Accent5 3 4 2 7 2" xfId="25895"/>
    <cellStyle name="40% - Accent5 3 4 2 8" xfId="25896"/>
    <cellStyle name="40% - Accent5 3 4 3" xfId="25897"/>
    <cellStyle name="40% - Accent5 3 4 3 2" xfId="25898"/>
    <cellStyle name="40% - Accent5 3 4 3 2 2" xfId="25899"/>
    <cellStyle name="40% - Accent5 3 4 3 2 2 2" xfId="25900"/>
    <cellStyle name="40% - Accent5 3 4 3 2 2 2 2" xfId="25901"/>
    <cellStyle name="40% - Accent5 3 4 3 2 2 2 2 2" xfId="25902"/>
    <cellStyle name="40% - Accent5 3 4 3 2 2 2 3" xfId="25903"/>
    <cellStyle name="40% - Accent5 3 4 3 2 2 3" xfId="25904"/>
    <cellStyle name="40% - Accent5 3 4 3 2 2 3 2" xfId="25905"/>
    <cellStyle name="40% - Accent5 3 4 3 2 2 4" xfId="25906"/>
    <cellStyle name="40% - Accent5 3 4 3 2 3" xfId="25907"/>
    <cellStyle name="40% - Accent5 3 4 3 2 3 2" xfId="25908"/>
    <cellStyle name="40% - Accent5 3 4 3 2 3 2 2" xfId="25909"/>
    <cellStyle name="40% - Accent5 3 4 3 2 3 3" xfId="25910"/>
    <cellStyle name="40% - Accent5 3 4 3 2 4" xfId="25911"/>
    <cellStyle name="40% - Accent5 3 4 3 2 4 2" xfId="25912"/>
    <cellStyle name="40% - Accent5 3 4 3 2 5" xfId="25913"/>
    <cellStyle name="40% - Accent5 3 4 3 2 5 2" xfId="25914"/>
    <cellStyle name="40% - Accent5 3 4 3 2 6" xfId="25915"/>
    <cellStyle name="40% - Accent5 3 4 3 3" xfId="25916"/>
    <cellStyle name="40% - Accent5 3 4 3 3 2" xfId="25917"/>
    <cellStyle name="40% - Accent5 3 4 3 3 2 2" xfId="25918"/>
    <cellStyle name="40% - Accent5 3 4 3 3 2 2 2" xfId="25919"/>
    <cellStyle name="40% - Accent5 3 4 3 3 2 2 2 2" xfId="25920"/>
    <cellStyle name="40% - Accent5 3 4 3 3 2 2 3" xfId="25921"/>
    <cellStyle name="40% - Accent5 3 4 3 3 2 3" xfId="25922"/>
    <cellStyle name="40% - Accent5 3 4 3 3 2 3 2" xfId="25923"/>
    <cellStyle name="40% - Accent5 3 4 3 3 2 4" xfId="25924"/>
    <cellStyle name="40% - Accent5 3 4 3 3 3" xfId="25925"/>
    <cellStyle name="40% - Accent5 3 4 3 3 3 2" xfId="25926"/>
    <cellStyle name="40% - Accent5 3 4 3 3 3 2 2" xfId="25927"/>
    <cellStyle name="40% - Accent5 3 4 3 3 3 3" xfId="25928"/>
    <cellStyle name="40% - Accent5 3 4 3 3 4" xfId="25929"/>
    <cellStyle name="40% - Accent5 3 4 3 3 4 2" xfId="25930"/>
    <cellStyle name="40% - Accent5 3 4 3 3 5" xfId="25931"/>
    <cellStyle name="40% - Accent5 3 4 3 3 5 2" xfId="25932"/>
    <cellStyle name="40% - Accent5 3 4 3 3 6" xfId="25933"/>
    <cellStyle name="40% - Accent5 3 4 3 4" xfId="25934"/>
    <cellStyle name="40% - Accent5 3 4 3 4 2" xfId="25935"/>
    <cellStyle name="40% - Accent5 3 4 3 4 2 2" xfId="25936"/>
    <cellStyle name="40% - Accent5 3 4 3 4 2 2 2" xfId="25937"/>
    <cellStyle name="40% - Accent5 3 4 3 4 2 3" xfId="25938"/>
    <cellStyle name="40% - Accent5 3 4 3 4 3" xfId="25939"/>
    <cellStyle name="40% - Accent5 3 4 3 4 3 2" xfId="25940"/>
    <cellStyle name="40% - Accent5 3 4 3 4 4" xfId="25941"/>
    <cellStyle name="40% - Accent5 3 4 3 5" xfId="25942"/>
    <cellStyle name="40% - Accent5 3 4 3 5 2" xfId="25943"/>
    <cellStyle name="40% - Accent5 3 4 3 5 2 2" xfId="25944"/>
    <cellStyle name="40% - Accent5 3 4 3 5 3" xfId="25945"/>
    <cellStyle name="40% - Accent5 3 4 3 6" xfId="25946"/>
    <cellStyle name="40% - Accent5 3 4 3 6 2" xfId="25947"/>
    <cellStyle name="40% - Accent5 3 4 3 7" xfId="25948"/>
    <cellStyle name="40% - Accent5 3 4 3 7 2" xfId="25949"/>
    <cellStyle name="40% - Accent5 3 4 3 8" xfId="25950"/>
    <cellStyle name="40% - Accent5 3 4 4" xfId="25951"/>
    <cellStyle name="40% - Accent5 3 4 4 2" xfId="25952"/>
    <cellStyle name="40% - Accent5 3 4 4 2 2" xfId="25953"/>
    <cellStyle name="40% - Accent5 3 4 4 2 2 2" xfId="25954"/>
    <cellStyle name="40% - Accent5 3 4 4 2 2 2 2" xfId="25955"/>
    <cellStyle name="40% - Accent5 3 4 4 2 2 3" xfId="25956"/>
    <cellStyle name="40% - Accent5 3 4 4 2 3" xfId="25957"/>
    <cellStyle name="40% - Accent5 3 4 4 2 3 2" xfId="25958"/>
    <cellStyle name="40% - Accent5 3 4 4 2 4" xfId="25959"/>
    <cellStyle name="40% - Accent5 3 4 4 3" xfId="25960"/>
    <cellStyle name="40% - Accent5 3 4 4 3 2" xfId="25961"/>
    <cellStyle name="40% - Accent5 3 4 4 3 2 2" xfId="25962"/>
    <cellStyle name="40% - Accent5 3 4 4 3 3" xfId="25963"/>
    <cellStyle name="40% - Accent5 3 4 4 4" xfId="25964"/>
    <cellStyle name="40% - Accent5 3 4 4 4 2" xfId="25965"/>
    <cellStyle name="40% - Accent5 3 4 4 5" xfId="25966"/>
    <cellStyle name="40% - Accent5 3 4 4 5 2" xfId="25967"/>
    <cellStyle name="40% - Accent5 3 4 4 6" xfId="25968"/>
    <cellStyle name="40% - Accent5 3 4 5" xfId="25969"/>
    <cellStyle name="40% - Accent5 3 4 5 2" xfId="25970"/>
    <cellStyle name="40% - Accent5 3 4 5 2 2" xfId="25971"/>
    <cellStyle name="40% - Accent5 3 4 5 2 2 2" xfId="25972"/>
    <cellStyle name="40% - Accent5 3 4 5 2 2 2 2" xfId="25973"/>
    <cellStyle name="40% - Accent5 3 4 5 2 2 3" xfId="25974"/>
    <cellStyle name="40% - Accent5 3 4 5 2 3" xfId="25975"/>
    <cellStyle name="40% - Accent5 3 4 5 2 3 2" xfId="25976"/>
    <cellStyle name="40% - Accent5 3 4 5 2 4" xfId="25977"/>
    <cellStyle name="40% - Accent5 3 4 5 3" xfId="25978"/>
    <cellStyle name="40% - Accent5 3 4 5 3 2" xfId="25979"/>
    <cellStyle name="40% - Accent5 3 4 5 3 2 2" xfId="25980"/>
    <cellStyle name="40% - Accent5 3 4 5 3 3" xfId="25981"/>
    <cellStyle name="40% - Accent5 3 4 5 4" xfId="25982"/>
    <cellStyle name="40% - Accent5 3 4 5 4 2" xfId="25983"/>
    <cellStyle name="40% - Accent5 3 4 5 5" xfId="25984"/>
    <cellStyle name="40% - Accent5 3 4 5 5 2" xfId="25985"/>
    <cellStyle name="40% - Accent5 3 4 5 6" xfId="25986"/>
    <cellStyle name="40% - Accent5 3 4 6" xfId="25987"/>
    <cellStyle name="40% - Accent5 3 4 6 2" xfId="25988"/>
    <cellStyle name="40% - Accent5 3 4 6 2 2" xfId="25989"/>
    <cellStyle name="40% - Accent5 3 4 6 2 2 2" xfId="25990"/>
    <cellStyle name="40% - Accent5 3 4 6 2 2 2 2" xfId="25991"/>
    <cellStyle name="40% - Accent5 3 4 6 2 2 3" xfId="25992"/>
    <cellStyle name="40% - Accent5 3 4 6 2 3" xfId="25993"/>
    <cellStyle name="40% - Accent5 3 4 6 2 3 2" xfId="25994"/>
    <cellStyle name="40% - Accent5 3 4 6 2 4" xfId="25995"/>
    <cellStyle name="40% - Accent5 3 4 6 3" xfId="25996"/>
    <cellStyle name="40% - Accent5 3 4 6 3 2" xfId="25997"/>
    <cellStyle name="40% - Accent5 3 4 6 3 2 2" xfId="25998"/>
    <cellStyle name="40% - Accent5 3 4 6 3 3" xfId="25999"/>
    <cellStyle name="40% - Accent5 3 4 6 4" xfId="26000"/>
    <cellStyle name="40% - Accent5 3 4 6 4 2" xfId="26001"/>
    <cellStyle name="40% - Accent5 3 4 6 5" xfId="26002"/>
    <cellStyle name="40% - Accent5 3 4 6 5 2" xfId="26003"/>
    <cellStyle name="40% - Accent5 3 4 6 6" xfId="26004"/>
    <cellStyle name="40% - Accent5 3 4 7" xfId="26005"/>
    <cellStyle name="40% - Accent5 3 4 7 2" xfId="26006"/>
    <cellStyle name="40% - Accent5 3 4 7 2 2" xfId="26007"/>
    <cellStyle name="40% - Accent5 3 4 7 2 2 2" xfId="26008"/>
    <cellStyle name="40% - Accent5 3 4 7 2 3" xfId="26009"/>
    <cellStyle name="40% - Accent5 3 4 7 3" xfId="26010"/>
    <cellStyle name="40% - Accent5 3 4 7 3 2" xfId="26011"/>
    <cellStyle name="40% - Accent5 3 4 7 4" xfId="26012"/>
    <cellStyle name="40% - Accent5 3 4 8" xfId="26013"/>
    <cellStyle name="40% - Accent5 3 4 8 2" xfId="26014"/>
    <cellStyle name="40% - Accent5 3 4 8 2 2" xfId="26015"/>
    <cellStyle name="40% - Accent5 3 4 8 3" xfId="26016"/>
    <cellStyle name="40% - Accent5 3 4 9" xfId="26017"/>
    <cellStyle name="40% - Accent5 3 4 9 2" xfId="26018"/>
    <cellStyle name="40% - Accent5 3 5" xfId="26019"/>
    <cellStyle name="40% - Accent5 3 5 10" xfId="26020"/>
    <cellStyle name="40% - Accent5 3 5 10 2" xfId="26021"/>
    <cellStyle name="40% - Accent5 3 5 11" xfId="26022"/>
    <cellStyle name="40% - Accent5 3 5 2" xfId="26023"/>
    <cellStyle name="40% - Accent5 3 5 2 2" xfId="26024"/>
    <cellStyle name="40% - Accent5 3 5 2 2 2" xfId="26025"/>
    <cellStyle name="40% - Accent5 3 5 2 2 2 2" xfId="26026"/>
    <cellStyle name="40% - Accent5 3 5 2 2 2 2 2" xfId="26027"/>
    <cellStyle name="40% - Accent5 3 5 2 2 2 2 2 2" xfId="26028"/>
    <cellStyle name="40% - Accent5 3 5 2 2 2 2 3" xfId="26029"/>
    <cellStyle name="40% - Accent5 3 5 2 2 2 3" xfId="26030"/>
    <cellStyle name="40% - Accent5 3 5 2 2 2 3 2" xfId="26031"/>
    <cellStyle name="40% - Accent5 3 5 2 2 2 4" xfId="26032"/>
    <cellStyle name="40% - Accent5 3 5 2 2 3" xfId="26033"/>
    <cellStyle name="40% - Accent5 3 5 2 2 3 2" xfId="26034"/>
    <cellStyle name="40% - Accent5 3 5 2 2 3 2 2" xfId="26035"/>
    <cellStyle name="40% - Accent5 3 5 2 2 3 3" xfId="26036"/>
    <cellStyle name="40% - Accent5 3 5 2 2 4" xfId="26037"/>
    <cellStyle name="40% - Accent5 3 5 2 2 4 2" xfId="26038"/>
    <cellStyle name="40% - Accent5 3 5 2 2 5" xfId="26039"/>
    <cellStyle name="40% - Accent5 3 5 2 2 5 2" xfId="26040"/>
    <cellStyle name="40% - Accent5 3 5 2 2 6" xfId="26041"/>
    <cellStyle name="40% - Accent5 3 5 2 3" xfId="26042"/>
    <cellStyle name="40% - Accent5 3 5 2 3 2" xfId="26043"/>
    <cellStyle name="40% - Accent5 3 5 2 3 2 2" xfId="26044"/>
    <cellStyle name="40% - Accent5 3 5 2 3 2 2 2" xfId="26045"/>
    <cellStyle name="40% - Accent5 3 5 2 3 2 2 2 2" xfId="26046"/>
    <cellStyle name="40% - Accent5 3 5 2 3 2 2 3" xfId="26047"/>
    <cellStyle name="40% - Accent5 3 5 2 3 2 3" xfId="26048"/>
    <cellStyle name="40% - Accent5 3 5 2 3 2 3 2" xfId="26049"/>
    <cellStyle name="40% - Accent5 3 5 2 3 2 4" xfId="26050"/>
    <cellStyle name="40% - Accent5 3 5 2 3 3" xfId="26051"/>
    <cellStyle name="40% - Accent5 3 5 2 3 3 2" xfId="26052"/>
    <cellStyle name="40% - Accent5 3 5 2 3 3 2 2" xfId="26053"/>
    <cellStyle name="40% - Accent5 3 5 2 3 3 3" xfId="26054"/>
    <cellStyle name="40% - Accent5 3 5 2 3 4" xfId="26055"/>
    <cellStyle name="40% - Accent5 3 5 2 3 4 2" xfId="26056"/>
    <cellStyle name="40% - Accent5 3 5 2 3 5" xfId="26057"/>
    <cellStyle name="40% - Accent5 3 5 2 3 5 2" xfId="26058"/>
    <cellStyle name="40% - Accent5 3 5 2 3 6" xfId="26059"/>
    <cellStyle name="40% - Accent5 3 5 2 4" xfId="26060"/>
    <cellStyle name="40% - Accent5 3 5 2 4 2" xfId="26061"/>
    <cellStyle name="40% - Accent5 3 5 2 4 2 2" xfId="26062"/>
    <cellStyle name="40% - Accent5 3 5 2 4 2 2 2" xfId="26063"/>
    <cellStyle name="40% - Accent5 3 5 2 4 2 3" xfId="26064"/>
    <cellStyle name="40% - Accent5 3 5 2 4 3" xfId="26065"/>
    <cellStyle name="40% - Accent5 3 5 2 4 3 2" xfId="26066"/>
    <cellStyle name="40% - Accent5 3 5 2 4 4" xfId="26067"/>
    <cellStyle name="40% - Accent5 3 5 2 5" xfId="26068"/>
    <cellStyle name="40% - Accent5 3 5 2 5 2" xfId="26069"/>
    <cellStyle name="40% - Accent5 3 5 2 5 2 2" xfId="26070"/>
    <cellStyle name="40% - Accent5 3 5 2 5 3" xfId="26071"/>
    <cellStyle name="40% - Accent5 3 5 2 6" xfId="26072"/>
    <cellStyle name="40% - Accent5 3 5 2 6 2" xfId="26073"/>
    <cellStyle name="40% - Accent5 3 5 2 7" xfId="26074"/>
    <cellStyle name="40% - Accent5 3 5 2 7 2" xfId="26075"/>
    <cellStyle name="40% - Accent5 3 5 2 8" xfId="26076"/>
    <cellStyle name="40% - Accent5 3 5 3" xfId="26077"/>
    <cellStyle name="40% - Accent5 3 5 3 2" xfId="26078"/>
    <cellStyle name="40% - Accent5 3 5 3 2 2" xfId="26079"/>
    <cellStyle name="40% - Accent5 3 5 3 2 2 2" xfId="26080"/>
    <cellStyle name="40% - Accent5 3 5 3 2 2 2 2" xfId="26081"/>
    <cellStyle name="40% - Accent5 3 5 3 2 2 2 2 2" xfId="26082"/>
    <cellStyle name="40% - Accent5 3 5 3 2 2 2 3" xfId="26083"/>
    <cellStyle name="40% - Accent5 3 5 3 2 2 3" xfId="26084"/>
    <cellStyle name="40% - Accent5 3 5 3 2 2 3 2" xfId="26085"/>
    <cellStyle name="40% - Accent5 3 5 3 2 2 4" xfId="26086"/>
    <cellStyle name="40% - Accent5 3 5 3 2 3" xfId="26087"/>
    <cellStyle name="40% - Accent5 3 5 3 2 3 2" xfId="26088"/>
    <cellStyle name="40% - Accent5 3 5 3 2 3 2 2" xfId="26089"/>
    <cellStyle name="40% - Accent5 3 5 3 2 3 3" xfId="26090"/>
    <cellStyle name="40% - Accent5 3 5 3 2 4" xfId="26091"/>
    <cellStyle name="40% - Accent5 3 5 3 2 4 2" xfId="26092"/>
    <cellStyle name="40% - Accent5 3 5 3 2 5" xfId="26093"/>
    <cellStyle name="40% - Accent5 3 5 3 2 5 2" xfId="26094"/>
    <cellStyle name="40% - Accent5 3 5 3 2 6" xfId="26095"/>
    <cellStyle name="40% - Accent5 3 5 3 3" xfId="26096"/>
    <cellStyle name="40% - Accent5 3 5 3 3 2" xfId="26097"/>
    <cellStyle name="40% - Accent5 3 5 3 3 2 2" xfId="26098"/>
    <cellStyle name="40% - Accent5 3 5 3 3 2 2 2" xfId="26099"/>
    <cellStyle name="40% - Accent5 3 5 3 3 2 2 2 2" xfId="26100"/>
    <cellStyle name="40% - Accent5 3 5 3 3 2 2 3" xfId="26101"/>
    <cellStyle name="40% - Accent5 3 5 3 3 2 3" xfId="26102"/>
    <cellStyle name="40% - Accent5 3 5 3 3 2 3 2" xfId="26103"/>
    <cellStyle name="40% - Accent5 3 5 3 3 2 4" xfId="26104"/>
    <cellStyle name="40% - Accent5 3 5 3 3 3" xfId="26105"/>
    <cellStyle name="40% - Accent5 3 5 3 3 3 2" xfId="26106"/>
    <cellStyle name="40% - Accent5 3 5 3 3 3 2 2" xfId="26107"/>
    <cellStyle name="40% - Accent5 3 5 3 3 3 3" xfId="26108"/>
    <cellStyle name="40% - Accent5 3 5 3 3 4" xfId="26109"/>
    <cellStyle name="40% - Accent5 3 5 3 3 4 2" xfId="26110"/>
    <cellStyle name="40% - Accent5 3 5 3 3 5" xfId="26111"/>
    <cellStyle name="40% - Accent5 3 5 3 3 5 2" xfId="26112"/>
    <cellStyle name="40% - Accent5 3 5 3 3 6" xfId="26113"/>
    <cellStyle name="40% - Accent5 3 5 3 4" xfId="26114"/>
    <cellStyle name="40% - Accent5 3 5 3 4 2" xfId="26115"/>
    <cellStyle name="40% - Accent5 3 5 3 4 2 2" xfId="26116"/>
    <cellStyle name="40% - Accent5 3 5 3 4 2 2 2" xfId="26117"/>
    <cellStyle name="40% - Accent5 3 5 3 4 2 3" xfId="26118"/>
    <cellStyle name="40% - Accent5 3 5 3 4 3" xfId="26119"/>
    <cellStyle name="40% - Accent5 3 5 3 4 3 2" xfId="26120"/>
    <cellStyle name="40% - Accent5 3 5 3 4 4" xfId="26121"/>
    <cellStyle name="40% - Accent5 3 5 3 5" xfId="26122"/>
    <cellStyle name="40% - Accent5 3 5 3 5 2" xfId="26123"/>
    <cellStyle name="40% - Accent5 3 5 3 5 2 2" xfId="26124"/>
    <cellStyle name="40% - Accent5 3 5 3 5 3" xfId="26125"/>
    <cellStyle name="40% - Accent5 3 5 3 6" xfId="26126"/>
    <cellStyle name="40% - Accent5 3 5 3 6 2" xfId="26127"/>
    <cellStyle name="40% - Accent5 3 5 3 7" xfId="26128"/>
    <cellStyle name="40% - Accent5 3 5 3 7 2" xfId="26129"/>
    <cellStyle name="40% - Accent5 3 5 3 8" xfId="26130"/>
    <cellStyle name="40% - Accent5 3 5 4" xfId="26131"/>
    <cellStyle name="40% - Accent5 3 5 4 2" xfId="26132"/>
    <cellStyle name="40% - Accent5 3 5 4 2 2" xfId="26133"/>
    <cellStyle name="40% - Accent5 3 5 4 2 2 2" xfId="26134"/>
    <cellStyle name="40% - Accent5 3 5 4 2 2 2 2" xfId="26135"/>
    <cellStyle name="40% - Accent5 3 5 4 2 2 3" xfId="26136"/>
    <cellStyle name="40% - Accent5 3 5 4 2 3" xfId="26137"/>
    <cellStyle name="40% - Accent5 3 5 4 2 3 2" xfId="26138"/>
    <cellStyle name="40% - Accent5 3 5 4 2 4" xfId="26139"/>
    <cellStyle name="40% - Accent5 3 5 4 3" xfId="26140"/>
    <cellStyle name="40% - Accent5 3 5 4 3 2" xfId="26141"/>
    <cellStyle name="40% - Accent5 3 5 4 3 2 2" xfId="26142"/>
    <cellStyle name="40% - Accent5 3 5 4 3 3" xfId="26143"/>
    <cellStyle name="40% - Accent5 3 5 4 4" xfId="26144"/>
    <cellStyle name="40% - Accent5 3 5 4 4 2" xfId="26145"/>
    <cellStyle name="40% - Accent5 3 5 4 5" xfId="26146"/>
    <cellStyle name="40% - Accent5 3 5 4 5 2" xfId="26147"/>
    <cellStyle name="40% - Accent5 3 5 4 6" xfId="26148"/>
    <cellStyle name="40% - Accent5 3 5 5" xfId="26149"/>
    <cellStyle name="40% - Accent5 3 5 5 2" xfId="26150"/>
    <cellStyle name="40% - Accent5 3 5 5 2 2" xfId="26151"/>
    <cellStyle name="40% - Accent5 3 5 5 2 2 2" xfId="26152"/>
    <cellStyle name="40% - Accent5 3 5 5 2 2 2 2" xfId="26153"/>
    <cellStyle name="40% - Accent5 3 5 5 2 2 3" xfId="26154"/>
    <cellStyle name="40% - Accent5 3 5 5 2 3" xfId="26155"/>
    <cellStyle name="40% - Accent5 3 5 5 2 3 2" xfId="26156"/>
    <cellStyle name="40% - Accent5 3 5 5 2 4" xfId="26157"/>
    <cellStyle name="40% - Accent5 3 5 5 3" xfId="26158"/>
    <cellStyle name="40% - Accent5 3 5 5 3 2" xfId="26159"/>
    <cellStyle name="40% - Accent5 3 5 5 3 2 2" xfId="26160"/>
    <cellStyle name="40% - Accent5 3 5 5 3 3" xfId="26161"/>
    <cellStyle name="40% - Accent5 3 5 5 4" xfId="26162"/>
    <cellStyle name="40% - Accent5 3 5 5 4 2" xfId="26163"/>
    <cellStyle name="40% - Accent5 3 5 5 5" xfId="26164"/>
    <cellStyle name="40% - Accent5 3 5 5 5 2" xfId="26165"/>
    <cellStyle name="40% - Accent5 3 5 5 6" xfId="26166"/>
    <cellStyle name="40% - Accent5 3 5 6" xfId="26167"/>
    <cellStyle name="40% - Accent5 3 5 6 2" xfId="26168"/>
    <cellStyle name="40% - Accent5 3 5 6 2 2" xfId="26169"/>
    <cellStyle name="40% - Accent5 3 5 6 2 2 2" xfId="26170"/>
    <cellStyle name="40% - Accent5 3 5 6 2 2 2 2" xfId="26171"/>
    <cellStyle name="40% - Accent5 3 5 6 2 2 3" xfId="26172"/>
    <cellStyle name="40% - Accent5 3 5 6 2 3" xfId="26173"/>
    <cellStyle name="40% - Accent5 3 5 6 2 3 2" xfId="26174"/>
    <cellStyle name="40% - Accent5 3 5 6 2 4" xfId="26175"/>
    <cellStyle name="40% - Accent5 3 5 6 3" xfId="26176"/>
    <cellStyle name="40% - Accent5 3 5 6 3 2" xfId="26177"/>
    <cellStyle name="40% - Accent5 3 5 6 3 2 2" xfId="26178"/>
    <cellStyle name="40% - Accent5 3 5 6 3 3" xfId="26179"/>
    <cellStyle name="40% - Accent5 3 5 6 4" xfId="26180"/>
    <cellStyle name="40% - Accent5 3 5 6 4 2" xfId="26181"/>
    <cellStyle name="40% - Accent5 3 5 6 5" xfId="26182"/>
    <cellStyle name="40% - Accent5 3 5 6 5 2" xfId="26183"/>
    <cellStyle name="40% - Accent5 3 5 6 6" xfId="26184"/>
    <cellStyle name="40% - Accent5 3 5 7" xfId="26185"/>
    <cellStyle name="40% - Accent5 3 5 7 2" xfId="26186"/>
    <cellStyle name="40% - Accent5 3 5 7 2 2" xfId="26187"/>
    <cellStyle name="40% - Accent5 3 5 7 2 2 2" xfId="26188"/>
    <cellStyle name="40% - Accent5 3 5 7 2 3" xfId="26189"/>
    <cellStyle name="40% - Accent5 3 5 7 3" xfId="26190"/>
    <cellStyle name="40% - Accent5 3 5 7 3 2" xfId="26191"/>
    <cellStyle name="40% - Accent5 3 5 7 4" xfId="26192"/>
    <cellStyle name="40% - Accent5 3 5 8" xfId="26193"/>
    <cellStyle name="40% - Accent5 3 5 8 2" xfId="26194"/>
    <cellStyle name="40% - Accent5 3 5 8 2 2" xfId="26195"/>
    <cellStyle name="40% - Accent5 3 5 8 3" xfId="26196"/>
    <cellStyle name="40% - Accent5 3 5 9" xfId="26197"/>
    <cellStyle name="40% - Accent5 3 5 9 2" xfId="26198"/>
    <cellStyle name="40% - Accent5 3 6" xfId="26199"/>
    <cellStyle name="40% - Accent5 3 6 2" xfId="26200"/>
    <cellStyle name="40% - Accent5 3 6 2 2" xfId="26201"/>
    <cellStyle name="40% - Accent5 3 6 2 2 2" xfId="26202"/>
    <cellStyle name="40% - Accent5 3 6 2 2 2 2" xfId="26203"/>
    <cellStyle name="40% - Accent5 3 6 2 2 2 2 2" xfId="26204"/>
    <cellStyle name="40% - Accent5 3 6 2 2 2 3" xfId="26205"/>
    <cellStyle name="40% - Accent5 3 6 2 2 3" xfId="26206"/>
    <cellStyle name="40% - Accent5 3 6 2 2 3 2" xfId="26207"/>
    <cellStyle name="40% - Accent5 3 6 2 2 4" xfId="26208"/>
    <cellStyle name="40% - Accent5 3 6 2 3" xfId="26209"/>
    <cellStyle name="40% - Accent5 3 6 2 3 2" xfId="26210"/>
    <cellStyle name="40% - Accent5 3 6 2 3 2 2" xfId="26211"/>
    <cellStyle name="40% - Accent5 3 6 2 3 3" xfId="26212"/>
    <cellStyle name="40% - Accent5 3 6 2 4" xfId="26213"/>
    <cellStyle name="40% - Accent5 3 6 2 4 2" xfId="26214"/>
    <cellStyle name="40% - Accent5 3 6 2 5" xfId="26215"/>
    <cellStyle name="40% - Accent5 3 6 2 5 2" xfId="26216"/>
    <cellStyle name="40% - Accent5 3 6 2 6" xfId="26217"/>
    <cellStyle name="40% - Accent5 3 6 3" xfId="26218"/>
    <cellStyle name="40% - Accent5 3 6 3 2" xfId="26219"/>
    <cellStyle name="40% - Accent5 3 6 3 2 2" xfId="26220"/>
    <cellStyle name="40% - Accent5 3 6 3 2 2 2" xfId="26221"/>
    <cellStyle name="40% - Accent5 3 6 3 2 2 2 2" xfId="26222"/>
    <cellStyle name="40% - Accent5 3 6 3 2 2 3" xfId="26223"/>
    <cellStyle name="40% - Accent5 3 6 3 2 3" xfId="26224"/>
    <cellStyle name="40% - Accent5 3 6 3 2 3 2" xfId="26225"/>
    <cellStyle name="40% - Accent5 3 6 3 2 4" xfId="26226"/>
    <cellStyle name="40% - Accent5 3 6 3 3" xfId="26227"/>
    <cellStyle name="40% - Accent5 3 6 3 3 2" xfId="26228"/>
    <cellStyle name="40% - Accent5 3 6 3 3 2 2" xfId="26229"/>
    <cellStyle name="40% - Accent5 3 6 3 3 3" xfId="26230"/>
    <cellStyle name="40% - Accent5 3 6 3 4" xfId="26231"/>
    <cellStyle name="40% - Accent5 3 6 3 4 2" xfId="26232"/>
    <cellStyle name="40% - Accent5 3 6 3 5" xfId="26233"/>
    <cellStyle name="40% - Accent5 3 6 3 5 2" xfId="26234"/>
    <cellStyle name="40% - Accent5 3 6 3 6" xfId="26235"/>
    <cellStyle name="40% - Accent5 3 6 4" xfId="26236"/>
    <cellStyle name="40% - Accent5 3 6 4 2" xfId="26237"/>
    <cellStyle name="40% - Accent5 3 6 4 2 2" xfId="26238"/>
    <cellStyle name="40% - Accent5 3 6 4 2 2 2" xfId="26239"/>
    <cellStyle name="40% - Accent5 3 6 4 2 3" xfId="26240"/>
    <cellStyle name="40% - Accent5 3 6 4 3" xfId="26241"/>
    <cellStyle name="40% - Accent5 3 6 4 3 2" xfId="26242"/>
    <cellStyle name="40% - Accent5 3 6 4 4" xfId="26243"/>
    <cellStyle name="40% - Accent5 3 6 5" xfId="26244"/>
    <cellStyle name="40% - Accent5 3 6 5 2" xfId="26245"/>
    <cellStyle name="40% - Accent5 3 6 5 2 2" xfId="26246"/>
    <cellStyle name="40% - Accent5 3 6 5 3" xfId="26247"/>
    <cellStyle name="40% - Accent5 3 6 6" xfId="26248"/>
    <cellStyle name="40% - Accent5 3 6 6 2" xfId="26249"/>
    <cellStyle name="40% - Accent5 3 6 7" xfId="26250"/>
    <cellStyle name="40% - Accent5 3 6 7 2" xfId="26251"/>
    <cellStyle name="40% - Accent5 3 6 8" xfId="26252"/>
    <cellStyle name="40% - Accent5 3 7" xfId="26253"/>
    <cellStyle name="40% - Accent5 3 7 2" xfId="26254"/>
    <cellStyle name="40% - Accent5 3 7 2 2" xfId="26255"/>
    <cellStyle name="40% - Accent5 3 7 2 2 2" xfId="26256"/>
    <cellStyle name="40% - Accent5 3 7 2 2 2 2" xfId="26257"/>
    <cellStyle name="40% - Accent5 3 7 2 2 2 2 2" xfId="26258"/>
    <cellStyle name="40% - Accent5 3 7 2 2 2 3" xfId="26259"/>
    <cellStyle name="40% - Accent5 3 7 2 2 3" xfId="26260"/>
    <cellStyle name="40% - Accent5 3 7 2 2 3 2" xfId="26261"/>
    <cellStyle name="40% - Accent5 3 7 2 2 4" xfId="26262"/>
    <cellStyle name="40% - Accent5 3 7 2 3" xfId="26263"/>
    <cellStyle name="40% - Accent5 3 7 2 3 2" xfId="26264"/>
    <cellStyle name="40% - Accent5 3 7 2 3 2 2" xfId="26265"/>
    <cellStyle name="40% - Accent5 3 7 2 3 3" xfId="26266"/>
    <cellStyle name="40% - Accent5 3 7 2 4" xfId="26267"/>
    <cellStyle name="40% - Accent5 3 7 2 4 2" xfId="26268"/>
    <cellStyle name="40% - Accent5 3 7 2 5" xfId="26269"/>
    <cellStyle name="40% - Accent5 3 7 2 5 2" xfId="26270"/>
    <cellStyle name="40% - Accent5 3 7 2 6" xfId="26271"/>
    <cellStyle name="40% - Accent5 3 7 3" xfId="26272"/>
    <cellStyle name="40% - Accent5 3 7 3 2" xfId="26273"/>
    <cellStyle name="40% - Accent5 3 7 3 2 2" xfId="26274"/>
    <cellStyle name="40% - Accent5 3 7 3 2 2 2" xfId="26275"/>
    <cellStyle name="40% - Accent5 3 7 3 2 2 2 2" xfId="26276"/>
    <cellStyle name="40% - Accent5 3 7 3 2 2 3" xfId="26277"/>
    <cellStyle name="40% - Accent5 3 7 3 2 3" xfId="26278"/>
    <cellStyle name="40% - Accent5 3 7 3 2 3 2" xfId="26279"/>
    <cellStyle name="40% - Accent5 3 7 3 2 4" xfId="26280"/>
    <cellStyle name="40% - Accent5 3 7 3 3" xfId="26281"/>
    <cellStyle name="40% - Accent5 3 7 3 3 2" xfId="26282"/>
    <cellStyle name="40% - Accent5 3 7 3 3 2 2" xfId="26283"/>
    <cellStyle name="40% - Accent5 3 7 3 3 3" xfId="26284"/>
    <cellStyle name="40% - Accent5 3 7 3 4" xfId="26285"/>
    <cellStyle name="40% - Accent5 3 7 3 4 2" xfId="26286"/>
    <cellStyle name="40% - Accent5 3 7 3 5" xfId="26287"/>
    <cellStyle name="40% - Accent5 3 7 3 5 2" xfId="26288"/>
    <cellStyle name="40% - Accent5 3 7 3 6" xfId="26289"/>
    <cellStyle name="40% - Accent5 3 7 4" xfId="26290"/>
    <cellStyle name="40% - Accent5 3 7 4 2" xfId="26291"/>
    <cellStyle name="40% - Accent5 3 7 4 2 2" xfId="26292"/>
    <cellStyle name="40% - Accent5 3 7 4 2 2 2" xfId="26293"/>
    <cellStyle name="40% - Accent5 3 7 4 2 3" xfId="26294"/>
    <cellStyle name="40% - Accent5 3 7 4 3" xfId="26295"/>
    <cellStyle name="40% - Accent5 3 7 4 3 2" xfId="26296"/>
    <cellStyle name="40% - Accent5 3 7 4 4" xfId="26297"/>
    <cellStyle name="40% - Accent5 3 7 5" xfId="26298"/>
    <cellStyle name="40% - Accent5 3 7 5 2" xfId="26299"/>
    <cellStyle name="40% - Accent5 3 7 5 2 2" xfId="26300"/>
    <cellStyle name="40% - Accent5 3 7 5 3" xfId="26301"/>
    <cellStyle name="40% - Accent5 3 7 6" xfId="26302"/>
    <cellStyle name="40% - Accent5 3 7 6 2" xfId="26303"/>
    <cellStyle name="40% - Accent5 3 7 7" xfId="26304"/>
    <cellStyle name="40% - Accent5 3 7 7 2" xfId="26305"/>
    <cellStyle name="40% - Accent5 3 7 8" xfId="26306"/>
    <cellStyle name="40% - Accent5 3 8" xfId="26307"/>
    <cellStyle name="40% - Accent5 3 8 2" xfId="26308"/>
    <cellStyle name="40% - Accent5 3 8 2 2" xfId="26309"/>
    <cellStyle name="40% - Accent5 3 8 2 2 2" xfId="26310"/>
    <cellStyle name="40% - Accent5 3 8 2 2 2 2" xfId="26311"/>
    <cellStyle name="40% - Accent5 3 8 2 2 3" xfId="26312"/>
    <cellStyle name="40% - Accent5 3 8 2 3" xfId="26313"/>
    <cellStyle name="40% - Accent5 3 8 2 3 2" xfId="26314"/>
    <cellStyle name="40% - Accent5 3 8 2 4" xfId="26315"/>
    <cellStyle name="40% - Accent5 3 8 3" xfId="26316"/>
    <cellStyle name="40% - Accent5 3 8 3 2" xfId="26317"/>
    <cellStyle name="40% - Accent5 3 8 3 2 2" xfId="26318"/>
    <cellStyle name="40% - Accent5 3 8 3 3" xfId="26319"/>
    <cellStyle name="40% - Accent5 3 8 4" xfId="26320"/>
    <cellStyle name="40% - Accent5 3 8 4 2" xfId="26321"/>
    <cellStyle name="40% - Accent5 3 8 5" xfId="26322"/>
    <cellStyle name="40% - Accent5 3 8 5 2" xfId="26323"/>
    <cellStyle name="40% - Accent5 3 8 6" xfId="26324"/>
    <cellStyle name="40% - Accent5 3 9" xfId="26325"/>
    <cellStyle name="40% - Accent5 3 9 2" xfId="26326"/>
    <cellStyle name="40% - Accent5 3 9 2 2" xfId="26327"/>
    <cellStyle name="40% - Accent5 3 9 2 2 2" xfId="26328"/>
    <cellStyle name="40% - Accent5 3 9 2 2 2 2" xfId="26329"/>
    <cellStyle name="40% - Accent5 3 9 2 2 3" xfId="26330"/>
    <cellStyle name="40% - Accent5 3 9 2 3" xfId="26331"/>
    <cellStyle name="40% - Accent5 3 9 2 3 2" xfId="26332"/>
    <cellStyle name="40% - Accent5 3 9 2 4" xfId="26333"/>
    <cellStyle name="40% - Accent5 3 9 3" xfId="26334"/>
    <cellStyle name="40% - Accent5 3 9 3 2" xfId="26335"/>
    <cellStyle name="40% - Accent5 3 9 3 2 2" xfId="26336"/>
    <cellStyle name="40% - Accent5 3 9 3 3" xfId="26337"/>
    <cellStyle name="40% - Accent5 3 9 4" xfId="26338"/>
    <cellStyle name="40% - Accent5 3 9 4 2" xfId="26339"/>
    <cellStyle name="40% - Accent5 3 9 5" xfId="26340"/>
    <cellStyle name="40% - Accent5 3 9 5 2" xfId="26341"/>
    <cellStyle name="40% - Accent5 3 9 6" xfId="26342"/>
    <cellStyle name="40% - Accent5 4" xfId="26343"/>
    <cellStyle name="40% - Accent5 5" xfId="26344"/>
    <cellStyle name="40% - Accent5 5 10" xfId="26345"/>
    <cellStyle name="40% - Accent5 5 10 2" xfId="26346"/>
    <cellStyle name="40% - Accent5 5 11" xfId="26347"/>
    <cellStyle name="40% - Accent5 5 2" xfId="26348"/>
    <cellStyle name="40% - Accent5 5 2 2" xfId="26349"/>
    <cellStyle name="40% - Accent5 5 2 2 2" xfId="26350"/>
    <cellStyle name="40% - Accent5 5 2 2 2 2" xfId="26351"/>
    <cellStyle name="40% - Accent5 5 2 2 2 2 2" xfId="26352"/>
    <cellStyle name="40% - Accent5 5 2 2 2 2 2 2" xfId="26353"/>
    <cellStyle name="40% - Accent5 5 2 2 2 2 3" xfId="26354"/>
    <cellStyle name="40% - Accent5 5 2 2 2 3" xfId="26355"/>
    <cellStyle name="40% - Accent5 5 2 2 2 3 2" xfId="26356"/>
    <cellStyle name="40% - Accent5 5 2 2 2 4" xfId="26357"/>
    <cellStyle name="40% - Accent5 5 2 2 3" xfId="26358"/>
    <cellStyle name="40% - Accent5 5 2 2 3 2" xfId="26359"/>
    <cellStyle name="40% - Accent5 5 2 2 3 2 2" xfId="26360"/>
    <cellStyle name="40% - Accent5 5 2 2 3 3" xfId="26361"/>
    <cellStyle name="40% - Accent5 5 2 2 4" xfId="26362"/>
    <cellStyle name="40% - Accent5 5 2 2 4 2" xfId="26363"/>
    <cellStyle name="40% - Accent5 5 2 2 5" xfId="26364"/>
    <cellStyle name="40% - Accent5 5 2 2 5 2" xfId="26365"/>
    <cellStyle name="40% - Accent5 5 2 2 6" xfId="26366"/>
    <cellStyle name="40% - Accent5 5 2 3" xfId="26367"/>
    <cellStyle name="40% - Accent5 5 2 3 2" xfId="26368"/>
    <cellStyle name="40% - Accent5 5 2 3 2 2" xfId="26369"/>
    <cellStyle name="40% - Accent5 5 2 3 2 2 2" xfId="26370"/>
    <cellStyle name="40% - Accent5 5 2 3 2 2 2 2" xfId="26371"/>
    <cellStyle name="40% - Accent5 5 2 3 2 2 3" xfId="26372"/>
    <cellStyle name="40% - Accent5 5 2 3 2 3" xfId="26373"/>
    <cellStyle name="40% - Accent5 5 2 3 2 3 2" xfId="26374"/>
    <cellStyle name="40% - Accent5 5 2 3 2 4" xfId="26375"/>
    <cellStyle name="40% - Accent5 5 2 3 3" xfId="26376"/>
    <cellStyle name="40% - Accent5 5 2 3 3 2" xfId="26377"/>
    <cellStyle name="40% - Accent5 5 2 3 3 2 2" xfId="26378"/>
    <cellStyle name="40% - Accent5 5 2 3 3 3" xfId="26379"/>
    <cellStyle name="40% - Accent5 5 2 3 4" xfId="26380"/>
    <cellStyle name="40% - Accent5 5 2 3 4 2" xfId="26381"/>
    <cellStyle name="40% - Accent5 5 2 3 5" xfId="26382"/>
    <cellStyle name="40% - Accent5 5 2 3 5 2" xfId="26383"/>
    <cellStyle name="40% - Accent5 5 2 3 6" xfId="26384"/>
    <cellStyle name="40% - Accent5 5 2 4" xfId="26385"/>
    <cellStyle name="40% - Accent5 5 2 4 2" xfId="26386"/>
    <cellStyle name="40% - Accent5 5 2 4 2 2" xfId="26387"/>
    <cellStyle name="40% - Accent5 5 2 4 2 2 2" xfId="26388"/>
    <cellStyle name="40% - Accent5 5 2 4 2 3" xfId="26389"/>
    <cellStyle name="40% - Accent5 5 2 4 3" xfId="26390"/>
    <cellStyle name="40% - Accent5 5 2 4 3 2" xfId="26391"/>
    <cellStyle name="40% - Accent5 5 2 4 4" xfId="26392"/>
    <cellStyle name="40% - Accent5 5 2 5" xfId="26393"/>
    <cellStyle name="40% - Accent5 5 2 5 2" xfId="26394"/>
    <cellStyle name="40% - Accent5 5 2 5 2 2" xfId="26395"/>
    <cellStyle name="40% - Accent5 5 2 5 3" xfId="26396"/>
    <cellStyle name="40% - Accent5 5 2 6" xfId="26397"/>
    <cellStyle name="40% - Accent5 5 2 6 2" xfId="26398"/>
    <cellStyle name="40% - Accent5 5 2 7" xfId="26399"/>
    <cellStyle name="40% - Accent5 5 2 7 2" xfId="26400"/>
    <cellStyle name="40% - Accent5 5 2 8" xfId="26401"/>
    <cellStyle name="40% - Accent5 5 3" xfId="26402"/>
    <cellStyle name="40% - Accent5 5 3 2" xfId="26403"/>
    <cellStyle name="40% - Accent5 5 3 2 2" xfId="26404"/>
    <cellStyle name="40% - Accent5 5 3 2 2 2" xfId="26405"/>
    <cellStyle name="40% - Accent5 5 3 2 2 2 2" xfId="26406"/>
    <cellStyle name="40% - Accent5 5 3 2 2 2 2 2" xfId="26407"/>
    <cellStyle name="40% - Accent5 5 3 2 2 2 3" xfId="26408"/>
    <cellStyle name="40% - Accent5 5 3 2 2 3" xfId="26409"/>
    <cellStyle name="40% - Accent5 5 3 2 2 3 2" xfId="26410"/>
    <cellStyle name="40% - Accent5 5 3 2 2 4" xfId="26411"/>
    <cellStyle name="40% - Accent5 5 3 2 3" xfId="26412"/>
    <cellStyle name="40% - Accent5 5 3 2 3 2" xfId="26413"/>
    <cellStyle name="40% - Accent5 5 3 2 3 2 2" xfId="26414"/>
    <cellStyle name="40% - Accent5 5 3 2 3 3" xfId="26415"/>
    <cellStyle name="40% - Accent5 5 3 2 4" xfId="26416"/>
    <cellStyle name="40% - Accent5 5 3 2 4 2" xfId="26417"/>
    <cellStyle name="40% - Accent5 5 3 2 5" xfId="26418"/>
    <cellStyle name="40% - Accent5 5 3 2 5 2" xfId="26419"/>
    <cellStyle name="40% - Accent5 5 3 2 6" xfId="26420"/>
    <cellStyle name="40% - Accent5 5 3 3" xfId="26421"/>
    <cellStyle name="40% - Accent5 5 3 3 2" xfId="26422"/>
    <cellStyle name="40% - Accent5 5 3 3 2 2" xfId="26423"/>
    <cellStyle name="40% - Accent5 5 3 3 2 2 2" xfId="26424"/>
    <cellStyle name="40% - Accent5 5 3 3 2 2 2 2" xfId="26425"/>
    <cellStyle name="40% - Accent5 5 3 3 2 2 3" xfId="26426"/>
    <cellStyle name="40% - Accent5 5 3 3 2 3" xfId="26427"/>
    <cellStyle name="40% - Accent5 5 3 3 2 3 2" xfId="26428"/>
    <cellStyle name="40% - Accent5 5 3 3 2 4" xfId="26429"/>
    <cellStyle name="40% - Accent5 5 3 3 3" xfId="26430"/>
    <cellStyle name="40% - Accent5 5 3 3 3 2" xfId="26431"/>
    <cellStyle name="40% - Accent5 5 3 3 3 2 2" xfId="26432"/>
    <cellStyle name="40% - Accent5 5 3 3 3 3" xfId="26433"/>
    <cellStyle name="40% - Accent5 5 3 3 4" xfId="26434"/>
    <cellStyle name="40% - Accent5 5 3 3 4 2" xfId="26435"/>
    <cellStyle name="40% - Accent5 5 3 3 5" xfId="26436"/>
    <cellStyle name="40% - Accent5 5 3 3 5 2" xfId="26437"/>
    <cellStyle name="40% - Accent5 5 3 3 6" xfId="26438"/>
    <cellStyle name="40% - Accent5 5 3 4" xfId="26439"/>
    <cellStyle name="40% - Accent5 5 3 4 2" xfId="26440"/>
    <cellStyle name="40% - Accent5 5 3 4 2 2" xfId="26441"/>
    <cellStyle name="40% - Accent5 5 3 4 2 2 2" xfId="26442"/>
    <cellStyle name="40% - Accent5 5 3 4 2 3" xfId="26443"/>
    <cellStyle name="40% - Accent5 5 3 4 3" xfId="26444"/>
    <cellStyle name="40% - Accent5 5 3 4 3 2" xfId="26445"/>
    <cellStyle name="40% - Accent5 5 3 4 4" xfId="26446"/>
    <cellStyle name="40% - Accent5 5 3 5" xfId="26447"/>
    <cellStyle name="40% - Accent5 5 3 5 2" xfId="26448"/>
    <cellStyle name="40% - Accent5 5 3 5 2 2" xfId="26449"/>
    <cellStyle name="40% - Accent5 5 3 5 3" xfId="26450"/>
    <cellStyle name="40% - Accent5 5 3 6" xfId="26451"/>
    <cellStyle name="40% - Accent5 5 3 6 2" xfId="26452"/>
    <cellStyle name="40% - Accent5 5 3 7" xfId="26453"/>
    <cellStyle name="40% - Accent5 5 3 7 2" xfId="26454"/>
    <cellStyle name="40% - Accent5 5 3 8" xfId="26455"/>
    <cellStyle name="40% - Accent5 5 4" xfId="26456"/>
    <cellStyle name="40% - Accent5 5 4 2" xfId="26457"/>
    <cellStyle name="40% - Accent5 5 4 2 2" xfId="26458"/>
    <cellStyle name="40% - Accent5 5 4 2 2 2" xfId="26459"/>
    <cellStyle name="40% - Accent5 5 4 2 2 2 2" xfId="26460"/>
    <cellStyle name="40% - Accent5 5 4 2 2 3" xfId="26461"/>
    <cellStyle name="40% - Accent5 5 4 2 3" xfId="26462"/>
    <cellStyle name="40% - Accent5 5 4 2 3 2" xfId="26463"/>
    <cellStyle name="40% - Accent5 5 4 2 4" xfId="26464"/>
    <cellStyle name="40% - Accent5 5 4 3" xfId="26465"/>
    <cellStyle name="40% - Accent5 5 4 3 2" xfId="26466"/>
    <cellStyle name="40% - Accent5 5 4 3 2 2" xfId="26467"/>
    <cellStyle name="40% - Accent5 5 4 3 3" xfId="26468"/>
    <cellStyle name="40% - Accent5 5 4 4" xfId="26469"/>
    <cellStyle name="40% - Accent5 5 4 4 2" xfId="26470"/>
    <cellStyle name="40% - Accent5 5 4 5" xfId="26471"/>
    <cellStyle name="40% - Accent5 5 4 5 2" xfId="26472"/>
    <cellStyle name="40% - Accent5 5 4 6" xfId="26473"/>
    <cellStyle name="40% - Accent5 5 5" xfId="26474"/>
    <cellStyle name="40% - Accent5 5 5 2" xfId="26475"/>
    <cellStyle name="40% - Accent5 5 5 2 2" xfId="26476"/>
    <cellStyle name="40% - Accent5 5 5 2 2 2" xfId="26477"/>
    <cellStyle name="40% - Accent5 5 5 2 2 2 2" xfId="26478"/>
    <cellStyle name="40% - Accent5 5 5 2 2 3" xfId="26479"/>
    <cellStyle name="40% - Accent5 5 5 2 3" xfId="26480"/>
    <cellStyle name="40% - Accent5 5 5 2 3 2" xfId="26481"/>
    <cellStyle name="40% - Accent5 5 5 2 4" xfId="26482"/>
    <cellStyle name="40% - Accent5 5 5 3" xfId="26483"/>
    <cellStyle name="40% - Accent5 5 5 3 2" xfId="26484"/>
    <cellStyle name="40% - Accent5 5 5 3 2 2" xfId="26485"/>
    <cellStyle name="40% - Accent5 5 5 3 3" xfId="26486"/>
    <cellStyle name="40% - Accent5 5 5 4" xfId="26487"/>
    <cellStyle name="40% - Accent5 5 5 4 2" xfId="26488"/>
    <cellStyle name="40% - Accent5 5 5 5" xfId="26489"/>
    <cellStyle name="40% - Accent5 5 5 5 2" xfId="26490"/>
    <cellStyle name="40% - Accent5 5 5 6" xfId="26491"/>
    <cellStyle name="40% - Accent5 5 6" xfId="26492"/>
    <cellStyle name="40% - Accent5 5 6 2" xfId="26493"/>
    <cellStyle name="40% - Accent5 5 6 2 2" xfId="26494"/>
    <cellStyle name="40% - Accent5 5 6 2 2 2" xfId="26495"/>
    <cellStyle name="40% - Accent5 5 6 2 2 2 2" xfId="26496"/>
    <cellStyle name="40% - Accent5 5 6 2 2 3" xfId="26497"/>
    <cellStyle name="40% - Accent5 5 6 2 3" xfId="26498"/>
    <cellStyle name="40% - Accent5 5 6 2 3 2" xfId="26499"/>
    <cellStyle name="40% - Accent5 5 6 2 4" xfId="26500"/>
    <cellStyle name="40% - Accent5 5 6 3" xfId="26501"/>
    <cellStyle name="40% - Accent5 5 6 3 2" xfId="26502"/>
    <cellStyle name="40% - Accent5 5 6 3 2 2" xfId="26503"/>
    <cellStyle name="40% - Accent5 5 6 3 3" xfId="26504"/>
    <cellStyle name="40% - Accent5 5 6 4" xfId="26505"/>
    <cellStyle name="40% - Accent5 5 6 4 2" xfId="26506"/>
    <cellStyle name="40% - Accent5 5 6 5" xfId="26507"/>
    <cellStyle name="40% - Accent5 5 6 5 2" xfId="26508"/>
    <cellStyle name="40% - Accent5 5 6 6" xfId="26509"/>
    <cellStyle name="40% - Accent5 5 7" xfId="26510"/>
    <cellStyle name="40% - Accent5 5 7 2" xfId="26511"/>
    <cellStyle name="40% - Accent5 5 7 2 2" xfId="26512"/>
    <cellStyle name="40% - Accent5 5 7 2 2 2" xfId="26513"/>
    <cellStyle name="40% - Accent5 5 7 2 3" xfId="26514"/>
    <cellStyle name="40% - Accent5 5 7 3" xfId="26515"/>
    <cellStyle name="40% - Accent5 5 7 3 2" xfId="26516"/>
    <cellStyle name="40% - Accent5 5 7 4" xfId="26517"/>
    <cellStyle name="40% - Accent5 5 8" xfId="26518"/>
    <cellStyle name="40% - Accent5 5 8 2" xfId="26519"/>
    <cellStyle name="40% - Accent5 5 8 2 2" xfId="26520"/>
    <cellStyle name="40% - Accent5 5 8 3" xfId="26521"/>
    <cellStyle name="40% - Accent5 5 9" xfId="26522"/>
    <cellStyle name="40% - Accent5 5 9 2" xfId="26523"/>
    <cellStyle name="40% - Accent5 6" xfId="26524"/>
    <cellStyle name="40% - Accent5 6 10" xfId="26525"/>
    <cellStyle name="40% - Accent5 6 10 2" xfId="26526"/>
    <cellStyle name="40% - Accent5 6 11" xfId="26527"/>
    <cellStyle name="40% - Accent5 6 2" xfId="26528"/>
    <cellStyle name="40% - Accent5 6 2 2" xfId="26529"/>
    <cellStyle name="40% - Accent5 6 2 2 2" xfId="26530"/>
    <cellStyle name="40% - Accent5 6 2 2 2 2" xfId="26531"/>
    <cellStyle name="40% - Accent5 6 2 2 2 2 2" xfId="26532"/>
    <cellStyle name="40% - Accent5 6 2 2 2 2 2 2" xfId="26533"/>
    <cellStyle name="40% - Accent5 6 2 2 2 2 3" xfId="26534"/>
    <cellStyle name="40% - Accent5 6 2 2 2 3" xfId="26535"/>
    <cellStyle name="40% - Accent5 6 2 2 2 3 2" xfId="26536"/>
    <cellStyle name="40% - Accent5 6 2 2 2 4" xfId="26537"/>
    <cellStyle name="40% - Accent5 6 2 2 3" xfId="26538"/>
    <cellStyle name="40% - Accent5 6 2 2 3 2" xfId="26539"/>
    <cellStyle name="40% - Accent5 6 2 2 3 2 2" xfId="26540"/>
    <cellStyle name="40% - Accent5 6 2 2 3 3" xfId="26541"/>
    <cellStyle name="40% - Accent5 6 2 2 4" xfId="26542"/>
    <cellStyle name="40% - Accent5 6 2 2 4 2" xfId="26543"/>
    <cellStyle name="40% - Accent5 6 2 2 5" xfId="26544"/>
    <cellStyle name="40% - Accent5 6 2 2 5 2" xfId="26545"/>
    <cellStyle name="40% - Accent5 6 2 2 6" xfId="26546"/>
    <cellStyle name="40% - Accent5 6 2 3" xfId="26547"/>
    <cellStyle name="40% - Accent5 6 2 3 2" xfId="26548"/>
    <cellStyle name="40% - Accent5 6 2 3 2 2" xfId="26549"/>
    <cellStyle name="40% - Accent5 6 2 3 2 2 2" xfId="26550"/>
    <cellStyle name="40% - Accent5 6 2 3 2 2 2 2" xfId="26551"/>
    <cellStyle name="40% - Accent5 6 2 3 2 2 3" xfId="26552"/>
    <cellStyle name="40% - Accent5 6 2 3 2 3" xfId="26553"/>
    <cellStyle name="40% - Accent5 6 2 3 2 3 2" xfId="26554"/>
    <cellStyle name="40% - Accent5 6 2 3 2 4" xfId="26555"/>
    <cellStyle name="40% - Accent5 6 2 3 3" xfId="26556"/>
    <cellStyle name="40% - Accent5 6 2 3 3 2" xfId="26557"/>
    <cellStyle name="40% - Accent5 6 2 3 3 2 2" xfId="26558"/>
    <cellStyle name="40% - Accent5 6 2 3 3 3" xfId="26559"/>
    <cellStyle name="40% - Accent5 6 2 3 4" xfId="26560"/>
    <cellStyle name="40% - Accent5 6 2 3 4 2" xfId="26561"/>
    <cellStyle name="40% - Accent5 6 2 3 5" xfId="26562"/>
    <cellStyle name="40% - Accent5 6 2 3 5 2" xfId="26563"/>
    <cellStyle name="40% - Accent5 6 2 3 6" xfId="26564"/>
    <cellStyle name="40% - Accent5 6 2 4" xfId="26565"/>
    <cellStyle name="40% - Accent5 6 2 4 2" xfId="26566"/>
    <cellStyle name="40% - Accent5 6 2 4 2 2" xfId="26567"/>
    <cellStyle name="40% - Accent5 6 2 4 2 2 2" xfId="26568"/>
    <cellStyle name="40% - Accent5 6 2 4 2 3" xfId="26569"/>
    <cellStyle name="40% - Accent5 6 2 4 3" xfId="26570"/>
    <cellStyle name="40% - Accent5 6 2 4 3 2" xfId="26571"/>
    <cellStyle name="40% - Accent5 6 2 4 4" xfId="26572"/>
    <cellStyle name="40% - Accent5 6 2 5" xfId="26573"/>
    <cellStyle name="40% - Accent5 6 2 5 2" xfId="26574"/>
    <cellStyle name="40% - Accent5 6 2 5 2 2" xfId="26575"/>
    <cellStyle name="40% - Accent5 6 2 5 3" xfId="26576"/>
    <cellStyle name="40% - Accent5 6 2 6" xfId="26577"/>
    <cellStyle name="40% - Accent5 6 2 6 2" xfId="26578"/>
    <cellStyle name="40% - Accent5 6 2 7" xfId="26579"/>
    <cellStyle name="40% - Accent5 6 2 7 2" xfId="26580"/>
    <cellStyle name="40% - Accent5 6 2 8" xfId="26581"/>
    <cellStyle name="40% - Accent5 6 3" xfId="26582"/>
    <cellStyle name="40% - Accent5 6 3 2" xfId="26583"/>
    <cellStyle name="40% - Accent5 6 3 2 2" xfId="26584"/>
    <cellStyle name="40% - Accent5 6 3 2 2 2" xfId="26585"/>
    <cellStyle name="40% - Accent5 6 3 2 2 2 2" xfId="26586"/>
    <cellStyle name="40% - Accent5 6 3 2 2 2 2 2" xfId="26587"/>
    <cellStyle name="40% - Accent5 6 3 2 2 2 3" xfId="26588"/>
    <cellStyle name="40% - Accent5 6 3 2 2 3" xfId="26589"/>
    <cellStyle name="40% - Accent5 6 3 2 2 3 2" xfId="26590"/>
    <cellStyle name="40% - Accent5 6 3 2 2 4" xfId="26591"/>
    <cellStyle name="40% - Accent5 6 3 2 3" xfId="26592"/>
    <cellStyle name="40% - Accent5 6 3 2 3 2" xfId="26593"/>
    <cellStyle name="40% - Accent5 6 3 2 3 2 2" xfId="26594"/>
    <cellStyle name="40% - Accent5 6 3 2 3 3" xfId="26595"/>
    <cellStyle name="40% - Accent5 6 3 2 4" xfId="26596"/>
    <cellStyle name="40% - Accent5 6 3 2 4 2" xfId="26597"/>
    <cellStyle name="40% - Accent5 6 3 2 5" xfId="26598"/>
    <cellStyle name="40% - Accent5 6 3 2 5 2" xfId="26599"/>
    <cellStyle name="40% - Accent5 6 3 2 6" xfId="26600"/>
    <cellStyle name="40% - Accent5 6 3 3" xfId="26601"/>
    <cellStyle name="40% - Accent5 6 3 3 2" xfId="26602"/>
    <cellStyle name="40% - Accent5 6 3 3 2 2" xfId="26603"/>
    <cellStyle name="40% - Accent5 6 3 3 2 2 2" xfId="26604"/>
    <cellStyle name="40% - Accent5 6 3 3 2 2 2 2" xfId="26605"/>
    <cellStyle name="40% - Accent5 6 3 3 2 2 3" xfId="26606"/>
    <cellStyle name="40% - Accent5 6 3 3 2 3" xfId="26607"/>
    <cellStyle name="40% - Accent5 6 3 3 2 3 2" xfId="26608"/>
    <cellStyle name="40% - Accent5 6 3 3 2 4" xfId="26609"/>
    <cellStyle name="40% - Accent5 6 3 3 3" xfId="26610"/>
    <cellStyle name="40% - Accent5 6 3 3 3 2" xfId="26611"/>
    <cellStyle name="40% - Accent5 6 3 3 3 2 2" xfId="26612"/>
    <cellStyle name="40% - Accent5 6 3 3 3 3" xfId="26613"/>
    <cellStyle name="40% - Accent5 6 3 3 4" xfId="26614"/>
    <cellStyle name="40% - Accent5 6 3 3 4 2" xfId="26615"/>
    <cellStyle name="40% - Accent5 6 3 3 5" xfId="26616"/>
    <cellStyle name="40% - Accent5 6 3 3 5 2" xfId="26617"/>
    <cellStyle name="40% - Accent5 6 3 3 6" xfId="26618"/>
    <cellStyle name="40% - Accent5 6 3 4" xfId="26619"/>
    <cellStyle name="40% - Accent5 6 3 4 2" xfId="26620"/>
    <cellStyle name="40% - Accent5 6 3 4 2 2" xfId="26621"/>
    <cellStyle name="40% - Accent5 6 3 4 2 2 2" xfId="26622"/>
    <cellStyle name="40% - Accent5 6 3 4 2 3" xfId="26623"/>
    <cellStyle name="40% - Accent5 6 3 4 3" xfId="26624"/>
    <cellStyle name="40% - Accent5 6 3 4 3 2" xfId="26625"/>
    <cellStyle name="40% - Accent5 6 3 4 4" xfId="26626"/>
    <cellStyle name="40% - Accent5 6 3 5" xfId="26627"/>
    <cellStyle name="40% - Accent5 6 3 5 2" xfId="26628"/>
    <cellStyle name="40% - Accent5 6 3 5 2 2" xfId="26629"/>
    <cellStyle name="40% - Accent5 6 3 5 3" xfId="26630"/>
    <cellStyle name="40% - Accent5 6 3 6" xfId="26631"/>
    <cellStyle name="40% - Accent5 6 3 6 2" xfId="26632"/>
    <cellStyle name="40% - Accent5 6 3 7" xfId="26633"/>
    <cellStyle name="40% - Accent5 6 3 7 2" xfId="26634"/>
    <cellStyle name="40% - Accent5 6 3 8" xfId="26635"/>
    <cellStyle name="40% - Accent5 6 4" xfId="26636"/>
    <cellStyle name="40% - Accent5 6 4 2" xfId="26637"/>
    <cellStyle name="40% - Accent5 6 4 2 2" xfId="26638"/>
    <cellStyle name="40% - Accent5 6 4 2 2 2" xfId="26639"/>
    <cellStyle name="40% - Accent5 6 4 2 2 2 2" xfId="26640"/>
    <cellStyle name="40% - Accent5 6 4 2 2 3" xfId="26641"/>
    <cellStyle name="40% - Accent5 6 4 2 3" xfId="26642"/>
    <cellStyle name="40% - Accent5 6 4 2 3 2" xfId="26643"/>
    <cellStyle name="40% - Accent5 6 4 2 4" xfId="26644"/>
    <cellStyle name="40% - Accent5 6 4 3" xfId="26645"/>
    <cellStyle name="40% - Accent5 6 4 3 2" xfId="26646"/>
    <cellStyle name="40% - Accent5 6 4 3 2 2" xfId="26647"/>
    <cellStyle name="40% - Accent5 6 4 3 3" xfId="26648"/>
    <cellStyle name="40% - Accent5 6 4 4" xfId="26649"/>
    <cellStyle name="40% - Accent5 6 4 4 2" xfId="26650"/>
    <cellStyle name="40% - Accent5 6 4 5" xfId="26651"/>
    <cellStyle name="40% - Accent5 6 4 5 2" xfId="26652"/>
    <cellStyle name="40% - Accent5 6 4 6" xfId="26653"/>
    <cellStyle name="40% - Accent5 6 5" xfId="26654"/>
    <cellStyle name="40% - Accent5 6 5 2" xfId="26655"/>
    <cellStyle name="40% - Accent5 6 5 2 2" xfId="26656"/>
    <cellStyle name="40% - Accent5 6 5 2 2 2" xfId="26657"/>
    <cellStyle name="40% - Accent5 6 5 2 2 2 2" xfId="26658"/>
    <cellStyle name="40% - Accent5 6 5 2 2 3" xfId="26659"/>
    <cellStyle name="40% - Accent5 6 5 2 3" xfId="26660"/>
    <cellStyle name="40% - Accent5 6 5 2 3 2" xfId="26661"/>
    <cellStyle name="40% - Accent5 6 5 2 4" xfId="26662"/>
    <cellStyle name="40% - Accent5 6 5 3" xfId="26663"/>
    <cellStyle name="40% - Accent5 6 5 3 2" xfId="26664"/>
    <cellStyle name="40% - Accent5 6 5 3 2 2" xfId="26665"/>
    <cellStyle name="40% - Accent5 6 5 3 3" xfId="26666"/>
    <cellStyle name="40% - Accent5 6 5 4" xfId="26667"/>
    <cellStyle name="40% - Accent5 6 5 4 2" xfId="26668"/>
    <cellStyle name="40% - Accent5 6 5 5" xfId="26669"/>
    <cellStyle name="40% - Accent5 6 5 5 2" xfId="26670"/>
    <cellStyle name="40% - Accent5 6 5 6" xfId="26671"/>
    <cellStyle name="40% - Accent5 6 6" xfId="26672"/>
    <cellStyle name="40% - Accent5 6 6 2" xfId="26673"/>
    <cellStyle name="40% - Accent5 6 6 2 2" xfId="26674"/>
    <cellStyle name="40% - Accent5 6 6 2 2 2" xfId="26675"/>
    <cellStyle name="40% - Accent5 6 6 2 2 2 2" xfId="26676"/>
    <cellStyle name="40% - Accent5 6 6 2 2 3" xfId="26677"/>
    <cellStyle name="40% - Accent5 6 6 2 3" xfId="26678"/>
    <cellStyle name="40% - Accent5 6 6 2 3 2" xfId="26679"/>
    <cellStyle name="40% - Accent5 6 6 2 4" xfId="26680"/>
    <cellStyle name="40% - Accent5 6 6 3" xfId="26681"/>
    <cellStyle name="40% - Accent5 6 6 3 2" xfId="26682"/>
    <cellStyle name="40% - Accent5 6 6 3 2 2" xfId="26683"/>
    <cellStyle name="40% - Accent5 6 6 3 3" xfId="26684"/>
    <cellStyle name="40% - Accent5 6 6 4" xfId="26685"/>
    <cellStyle name="40% - Accent5 6 6 4 2" xfId="26686"/>
    <cellStyle name="40% - Accent5 6 6 5" xfId="26687"/>
    <cellStyle name="40% - Accent5 6 6 5 2" xfId="26688"/>
    <cellStyle name="40% - Accent5 6 6 6" xfId="26689"/>
    <cellStyle name="40% - Accent5 6 7" xfId="26690"/>
    <cellStyle name="40% - Accent5 6 7 2" xfId="26691"/>
    <cellStyle name="40% - Accent5 6 7 2 2" xfId="26692"/>
    <cellStyle name="40% - Accent5 6 7 2 2 2" xfId="26693"/>
    <cellStyle name="40% - Accent5 6 7 2 3" xfId="26694"/>
    <cellStyle name="40% - Accent5 6 7 3" xfId="26695"/>
    <cellStyle name="40% - Accent5 6 7 3 2" xfId="26696"/>
    <cellStyle name="40% - Accent5 6 7 4" xfId="26697"/>
    <cellStyle name="40% - Accent5 6 8" xfId="26698"/>
    <cellStyle name="40% - Accent5 6 8 2" xfId="26699"/>
    <cellStyle name="40% - Accent5 6 8 2 2" xfId="26700"/>
    <cellStyle name="40% - Accent5 6 8 3" xfId="26701"/>
    <cellStyle name="40% - Accent5 6 9" xfId="26702"/>
    <cellStyle name="40% - Accent5 6 9 2" xfId="26703"/>
    <cellStyle name="40% - Accent5 7" xfId="26704"/>
    <cellStyle name="40% - Accent5 7 10" xfId="26705"/>
    <cellStyle name="40% - Accent5 7 10 2" xfId="26706"/>
    <cellStyle name="40% - Accent5 7 11" xfId="26707"/>
    <cellStyle name="40% - Accent5 7 2" xfId="26708"/>
    <cellStyle name="40% - Accent5 7 2 2" xfId="26709"/>
    <cellStyle name="40% - Accent5 7 2 2 2" xfId="26710"/>
    <cellStyle name="40% - Accent5 7 2 2 2 2" xfId="26711"/>
    <cellStyle name="40% - Accent5 7 2 2 2 2 2" xfId="26712"/>
    <cellStyle name="40% - Accent5 7 2 2 2 2 2 2" xfId="26713"/>
    <cellStyle name="40% - Accent5 7 2 2 2 2 3" xfId="26714"/>
    <cellStyle name="40% - Accent5 7 2 2 2 3" xfId="26715"/>
    <cellStyle name="40% - Accent5 7 2 2 2 3 2" xfId="26716"/>
    <cellStyle name="40% - Accent5 7 2 2 2 4" xfId="26717"/>
    <cellStyle name="40% - Accent5 7 2 2 3" xfId="26718"/>
    <cellStyle name="40% - Accent5 7 2 2 3 2" xfId="26719"/>
    <cellStyle name="40% - Accent5 7 2 2 3 2 2" xfId="26720"/>
    <cellStyle name="40% - Accent5 7 2 2 3 3" xfId="26721"/>
    <cellStyle name="40% - Accent5 7 2 2 4" xfId="26722"/>
    <cellStyle name="40% - Accent5 7 2 2 4 2" xfId="26723"/>
    <cellStyle name="40% - Accent5 7 2 2 5" xfId="26724"/>
    <cellStyle name="40% - Accent5 7 2 2 5 2" xfId="26725"/>
    <cellStyle name="40% - Accent5 7 2 2 6" xfId="26726"/>
    <cellStyle name="40% - Accent5 7 2 3" xfId="26727"/>
    <cellStyle name="40% - Accent5 7 2 3 2" xfId="26728"/>
    <cellStyle name="40% - Accent5 7 2 3 2 2" xfId="26729"/>
    <cellStyle name="40% - Accent5 7 2 3 2 2 2" xfId="26730"/>
    <cellStyle name="40% - Accent5 7 2 3 2 2 2 2" xfId="26731"/>
    <cellStyle name="40% - Accent5 7 2 3 2 2 3" xfId="26732"/>
    <cellStyle name="40% - Accent5 7 2 3 2 3" xfId="26733"/>
    <cellStyle name="40% - Accent5 7 2 3 2 3 2" xfId="26734"/>
    <cellStyle name="40% - Accent5 7 2 3 2 4" xfId="26735"/>
    <cellStyle name="40% - Accent5 7 2 3 3" xfId="26736"/>
    <cellStyle name="40% - Accent5 7 2 3 3 2" xfId="26737"/>
    <cellStyle name="40% - Accent5 7 2 3 3 2 2" xfId="26738"/>
    <cellStyle name="40% - Accent5 7 2 3 3 3" xfId="26739"/>
    <cellStyle name="40% - Accent5 7 2 3 4" xfId="26740"/>
    <cellStyle name="40% - Accent5 7 2 3 4 2" xfId="26741"/>
    <cellStyle name="40% - Accent5 7 2 3 5" xfId="26742"/>
    <cellStyle name="40% - Accent5 7 2 3 5 2" xfId="26743"/>
    <cellStyle name="40% - Accent5 7 2 3 6" xfId="26744"/>
    <cellStyle name="40% - Accent5 7 2 4" xfId="26745"/>
    <cellStyle name="40% - Accent5 7 2 4 2" xfId="26746"/>
    <cellStyle name="40% - Accent5 7 2 4 2 2" xfId="26747"/>
    <cellStyle name="40% - Accent5 7 2 4 2 2 2" xfId="26748"/>
    <cellStyle name="40% - Accent5 7 2 4 2 3" xfId="26749"/>
    <cellStyle name="40% - Accent5 7 2 4 3" xfId="26750"/>
    <cellStyle name="40% - Accent5 7 2 4 3 2" xfId="26751"/>
    <cellStyle name="40% - Accent5 7 2 4 4" xfId="26752"/>
    <cellStyle name="40% - Accent5 7 2 5" xfId="26753"/>
    <cellStyle name="40% - Accent5 7 2 5 2" xfId="26754"/>
    <cellStyle name="40% - Accent5 7 2 5 2 2" xfId="26755"/>
    <cellStyle name="40% - Accent5 7 2 5 3" xfId="26756"/>
    <cellStyle name="40% - Accent5 7 2 6" xfId="26757"/>
    <cellStyle name="40% - Accent5 7 2 6 2" xfId="26758"/>
    <cellStyle name="40% - Accent5 7 2 7" xfId="26759"/>
    <cellStyle name="40% - Accent5 7 2 7 2" xfId="26760"/>
    <cellStyle name="40% - Accent5 7 2 8" xfId="26761"/>
    <cellStyle name="40% - Accent5 7 3" xfId="26762"/>
    <cellStyle name="40% - Accent5 7 3 2" xfId="26763"/>
    <cellStyle name="40% - Accent5 7 3 2 2" xfId="26764"/>
    <cellStyle name="40% - Accent5 7 3 2 2 2" xfId="26765"/>
    <cellStyle name="40% - Accent5 7 3 2 2 2 2" xfId="26766"/>
    <cellStyle name="40% - Accent5 7 3 2 2 2 2 2" xfId="26767"/>
    <cellStyle name="40% - Accent5 7 3 2 2 2 3" xfId="26768"/>
    <cellStyle name="40% - Accent5 7 3 2 2 3" xfId="26769"/>
    <cellStyle name="40% - Accent5 7 3 2 2 3 2" xfId="26770"/>
    <cellStyle name="40% - Accent5 7 3 2 2 4" xfId="26771"/>
    <cellStyle name="40% - Accent5 7 3 2 3" xfId="26772"/>
    <cellStyle name="40% - Accent5 7 3 2 3 2" xfId="26773"/>
    <cellStyle name="40% - Accent5 7 3 2 3 2 2" xfId="26774"/>
    <cellStyle name="40% - Accent5 7 3 2 3 3" xfId="26775"/>
    <cellStyle name="40% - Accent5 7 3 2 4" xfId="26776"/>
    <cellStyle name="40% - Accent5 7 3 2 4 2" xfId="26777"/>
    <cellStyle name="40% - Accent5 7 3 2 5" xfId="26778"/>
    <cellStyle name="40% - Accent5 7 3 2 5 2" xfId="26779"/>
    <cellStyle name="40% - Accent5 7 3 2 6" xfId="26780"/>
    <cellStyle name="40% - Accent5 7 3 3" xfId="26781"/>
    <cellStyle name="40% - Accent5 7 3 3 2" xfId="26782"/>
    <cellStyle name="40% - Accent5 7 3 3 2 2" xfId="26783"/>
    <cellStyle name="40% - Accent5 7 3 3 2 2 2" xfId="26784"/>
    <cellStyle name="40% - Accent5 7 3 3 2 2 2 2" xfId="26785"/>
    <cellStyle name="40% - Accent5 7 3 3 2 2 3" xfId="26786"/>
    <cellStyle name="40% - Accent5 7 3 3 2 3" xfId="26787"/>
    <cellStyle name="40% - Accent5 7 3 3 2 3 2" xfId="26788"/>
    <cellStyle name="40% - Accent5 7 3 3 2 4" xfId="26789"/>
    <cellStyle name="40% - Accent5 7 3 3 3" xfId="26790"/>
    <cellStyle name="40% - Accent5 7 3 3 3 2" xfId="26791"/>
    <cellStyle name="40% - Accent5 7 3 3 3 2 2" xfId="26792"/>
    <cellStyle name="40% - Accent5 7 3 3 3 3" xfId="26793"/>
    <cellStyle name="40% - Accent5 7 3 3 4" xfId="26794"/>
    <cellStyle name="40% - Accent5 7 3 3 4 2" xfId="26795"/>
    <cellStyle name="40% - Accent5 7 3 3 5" xfId="26796"/>
    <cellStyle name="40% - Accent5 7 3 3 5 2" xfId="26797"/>
    <cellStyle name="40% - Accent5 7 3 3 6" xfId="26798"/>
    <cellStyle name="40% - Accent5 7 3 4" xfId="26799"/>
    <cellStyle name="40% - Accent5 7 3 4 2" xfId="26800"/>
    <cellStyle name="40% - Accent5 7 3 4 2 2" xfId="26801"/>
    <cellStyle name="40% - Accent5 7 3 4 2 2 2" xfId="26802"/>
    <cellStyle name="40% - Accent5 7 3 4 2 3" xfId="26803"/>
    <cellStyle name="40% - Accent5 7 3 4 3" xfId="26804"/>
    <cellStyle name="40% - Accent5 7 3 4 3 2" xfId="26805"/>
    <cellStyle name="40% - Accent5 7 3 4 4" xfId="26806"/>
    <cellStyle name="40% - Accent5 7 3 5" xfId="26807"/>
    <cellStyle name="40% - Accent5 7 3 5 2" xfId="26808"/>
    <cellStyle name="40% - Accent5 7 3 5 2 2" xfId="26809"/>
    <cellStyle name="40% - Accent5 7 3 5 3" xfId="26810"/>
    <cellStyle name="40% - Accent5 7 3 6" xfId="26811"/>
    <cellStyle name="40% - Accent5 7 3 6 2" xfId="26812"/>
    <cellStyle name="40% - Accent5 7 3 7" xfId="26813"/>
    <cellStyle name="40% - Accent5 7 3 7 2" xfId="26814"/>
    <cellStyle name="40% - Accent5 7 3 8" xfId="26815"/>
    <cellStyle name="40% - Accent5 7 4" xfId="26816"/>
    <cellStyle name="40% - Accent5 7 4 2" xfId="26817"/>
    <cellStyle name="40% - Accent5 7 4 2 2" xfId="26818"/>
    <cellStyle name="40% - Accent5 7 4 2 2 2" xfId="26819"/>
    <cellStyle name="40% - Accent5 7 4 2 2 2 2" xfId="26820"/>
    <cellStyle name="40% - Accent5 7 4 2 2 3" xfId="26821"/>
    <cellStyle name="40% - Accent5 7 4 2 3" xfId="26822"/>
    <cellStyle name="40% - Accent5 7 4 2 3 2" xfId="26823"/>
    <cellStyle name="40% - Accent5 7 4 2 4" xfId="26824"/>
    <cellStyle name="40% - Accent5 7 4 3" xfId="26825"/>
    <cellStyle name="40% - Accent5 7 4 3 2" xfId="26826"/>
    <cellStyle name="40% - Accent5 7 4 3 2 2" xfId="26827"/>
    <cellStyle name="40% - Accent5 7 4 3 3" xfId="26828"/>
    <cellStyle name="40% - Accent5 7 4 4" xfId="26829"/>
    <cellStyle name="40% - Accent5 7 4 4 2" xfId="26830"/>
    <cellStyle name="40% - Accent5 7 4 5" xfId="26831"/>
    <cellStyle name="40% - Accent5 7 4 5 2" xfId="26832"/>
    <cellStyle name="40% - Accent5 7 4 6" xfId="26833"/>
    <cellStyle name="40% - Accent5 7 5" xfId="26834"/>
    <cellStyle name="40% - Accent5 7 5 2" xfId="26835"/>
    <cellStyle name="40% - Accent5 7 5 2 2" xfId="26836"/>
    <cellStyle name="40% - Accent5 7 5 2 2 2" xfId="26837"/>
    <cellStyle name="40% - Accent5 7 5 2 2 2 2" xfId="26838"/>
    <cellStyle name="40% - Accent5 7 5 2 2 3" xfId="26839"/>
    <cellStyle name="40% - Accent5 7 5 2 3" xfId="26840"/>
    <cellStyle name="40% - Accent5 7 5 2 3 2" xfId="26841"/>
    <cellStyle name="40% - Accent5 7 5 2 4" xfId="26842"/>
    <cellStyle name="40% - Accent5 7 5 3" xfId="26843"/>
    <cellStyle name="40% - Accent5 7 5 3 2" xfId="26844"/>
    <cellStyle name="40% - Accent5 7 5 3 2 2" xfId="26845"/>
    <cellStyle name="40% - Accent5 7 5 3 3" xfId="26846"/>
    <cellStyle name="40% - Accent5 7 5 4" xfId="26847"/>
    <cellStyle name="40% - Accent5 7 5 4 2" xfId="26848"/>
    <cellStyle name="40% - Accent5 7 5 5" xfId="26849"/>
    <cellStyle name="40% - Accent5 7 5 5 2" xfId="26850"/>
    <cellStyle name="40% - Accent5 7 5 6" xfId="26851"/>
    <cellStyle name="40% - Accent5 7 6" xfId="26852"/>
    <cellStyle name="40% - Accent5 7 6 2" xfId="26853"/>
    <cellStyle name="40% - Accent5 7 6 2 2" xfId="26854"/>
    <cellStyle name="40% - Accent5 7 6 2 2 2" xfId="26855"/>
    <cellStyle name="40% - Accent5 7 6 2 2 2 2" xfId="26856"/>
    <cellStyle name="40% - Accent5 7 6 2 2 3" xfId="26857"/>
    <cellStyle name="40% - Accent5 7 6 2 3" xfId="26858"/>
    <cellStyle name="40% - Accent5 7 6 2 3 2" xfId="26859"/>
    <cellStyle name="40% - Accent5 7 6 2 4" xfId="26860"/>
    <cellStyle name="40% - Accent5 7 6 3" xfId="26861"/>
    <cellStyle name="40% - Accent5 7 6 3 2" xfId="26862"/>
    <cellStyle name="40% - Accent5 7 6 3 2 2" xfId="26863"/>
    <cellStyle name="40% - Accent5 7 6 3 3" xfId="26864"/>
    <cellStyle name="40% - Accent5 7 6 4" xfId="26865"/>
    <cellStyle name="40% - Accent5 7 6 4 2" xfId="26866"/>
    <cellStyle name="40% - Accent5 7 6 5" xfId="26867"/>
    <cellStyle name="40% - Accent5 7 6 5 2" xfId="26868"/>
    <cellStyle name="40% - Accent5 7 6 6" xfId="26869"/>
    <cellStyle name="40% - Accent5 7 7" xfId="26870"/>
    <cellStyle name="40% - Accent5 7 7 2" xfId="26871"/>
    <cellStyle name="40% - Accent5 7 7 2 2" xfId="26872"/>
    <cellStyle name="40% - Accent5 7 7 2 2 2" xfId="26873"/>
    <cellStyle name="40% - Accent5 7 7 2 3" xfId="26874"/>
    <cellStyle name="40% - Accent5 7 7 3" xfId="26875"/>
    <cellStyle name="40% - Accent5 7 7 3 2" xfId="26876"/>
    <cellStyle name="40% - Accent5 7 7 4" xfId="26877"/>
    <cellStyle name="40% - Accent5 7 8" xfId="26878"/>
    <cellStyle name="40% - Accent5 7 8 2" xfId="26879"/>
    <cellStyle name="40% - Accent5 7 8 2 2" xfId="26880"/>
    <cellStyle name="40% - Accent5 7 8 3" xfId="26881"/>
    <cellStyle name="40% - Accent5 7 9" xfId="26882"/>
    <cellStyle name="40% - Accent5 7 9 2" xfId="26883"/>
    <cellStyle name="40% - Accent5 8" xfId="26884"/>
    <cellStyle name="40% - Accent5 8 2" xfId="26885"/>
    <cellStyle name="40% - Accent5 8 2 2" xfId="26886"/>
    <cellStyle name="40% - Accent5 8 2 2 2" xfId="26887"/>
    <cellStyle name="40% - Accent5 8 2 2 2 2" xfId="26888"/>
    <cellStyle name="40% - Accent5 8 2 2 2 2 2" xfId="26889"/>
    <cellStyle name="40% - Accent5 8 2 2 2 3" xfId="26890"/>
    <cellStyle name="40% - Accent5 8 2 2 3" xfId="26891"/>
    <cellStyle name="40% - Accent5 8 2 2 3 2" xfId="26892"/>
    <cellStyle name="40% - Accent5 8 2 2 4" xfId="26893"/>
    <cellStyle name="40% - Accent5 8 2 3" xfId="26894"/>
    <cellStyle name="40% - Accent5 8 2 3 2" xfId="26895"/>
    <cellStyle name="40% - Accent5 8 2 3 2 2" xfId="26896"/>
    <cellStyle name="40% - Accent5 8 2 3 3" xfId="26897"/>
    <cellStyle name="40% - Accent5 8 2 4" xfId="26898"/>
    <cellStyle name="40% - Accent5 8 2 4 2" xfId="26899"/>
    <cellStyle name="40% - Accent5 8 2 5" xfId="26900"/>
    <cellStyle name="40% - Accent5 8 2 5 2" xfId="26901"/>
    <cellStyle name="40% - Accent5 8 2 6" xfId="26902"/>
    <cellStyle name="40% - Accent5 8 3" xfId="26903"/>
    <cellStyle name="40% - Accent5 8 3 2" xfId="26904"/>
    <cellStyle name="40% - Accent5 8 3 2 2" xfId="26905"/>
    <cellStyle name="40% - Accent5 8 3 2 2 2" xfId="26906"/>
    <cellStyle name="40% - Accent5 8 3 2 2 2 2" xfId="26907"/>
    <cellStyle name="40% - Accent5 8 3 2 2 3" xfId="26908"/>
    <cellStyle name="40% - Accent5 8 3 2 3" xfId="26909"/>
    <cellStyle name="40% - Accent5 8 3 2 3 2" xfId="26910"/>
    <cellStyle name="40% - Accent5 8 3 2 4" xfId="26911"/>
    <cellStyle name="40% - Accent5 8 3 3" xfId="26912"/>
    <cellStyle name="40% - Accent5 8 3 3 2" xfId="26913"/>
    <cellStyle name="40% - Accent5 8 3 3 2 2" xfId="26914"/>
    <cellStyle name="40% - Accent5 8 3 3 3" xfId="26915"/>
    <cellStyle name="40% - Accent5 8 3 4" xfId="26916"/>
    <cellStyle name="40% - Accent5 8 3 4 2" xfId="26917"/>
    <cellStyle name="40% - Accent5 8 3 5" xfId="26918"/>
    <cellStyle name="40% - Accent5 8 3 5 2" xfId="26919"/>
    <cellStyle name="40% - Accent5 8 3 6" xfId="26920"/>
    <cellStyle name="40% - Accent5 8 4" xfId="26921"/>
    <cellStyle name="40% - Accent5 8 4 2" xfId="26922"/>
    <cellStyle name="40% - Accent5 8 4 2 2" xfId="26923"/>
    <cellStyle name="40% - Accent5 8 4 2 2 2" xfId="26924"/>
    <cellStyle name="40% - Accent5 8 4 2 3" xfId="26925"/>
    <cellStyle name="40% - Accent5 8 4 3" xfId="26926"/>
    <cellStyle name="40% - Accent5 8 4 3 2" xfId="26927"/>
    <cellStyle name="40% - Accent5 8 4 4" xfId="26928"/>
    <cellStyle name="40% - Accent5 8 5" xfId="26929"/>
    <cellStyle name="40% - Accent5 8 5 2" xfId="26930"/>
    <cellStyle name="40% - Accent5 8 5 2 2" xfId="26931"/>
    <cellStyle name="40% - Accent5 8 5 3" xfId="26932"/>
    <cellStyle name="40% - Accent5 8 6" xfId="26933"/>
    <cellStyle name="40% - Accent5 8 6 2" xfId="26934"/>
    <cellStyle name="40% - Accent5 8 7" xfId="26935"/>
    <cellStyle name="40% - Accent5 8 7 2" xfId="26936"/>
    <cellStyle name="40% - Accent5 8 8" xfId="26937"/>
    <cellStyle name="40% - Accent5 9" xfId="26938"/>
    <cellStyle name="40% - Accent5 9 2" xfId="26939"/>
    <cellStyle name="40% - Accent5 9 2 2" xfId="26940"/>
    <cellStyle name="40% - Accent5 9 2 2 2" xfId="26941"/>
    <cellStyle name="40% - Accent5 9 2 2 2 2" xfId="26942"/>
    <cellStyle name="40% - Accent5 9 2 2 2 2 2" xfId="26943"/>
    <cellStyle name="40% - Accent5 9 2 2 2 3" xfId="26944"/>
    <cellStyle name="40% - Accent5 9 2 2 3" xfId="26945"/>
    <cellStyle name="40% - Accent5 9 2 2 3 2" xfId="26946"/>
    <cellStyle name="40% - Accent5 9 2 2 4" xfId="26947"/>
    <cellStyle name="40% - Accent5 9 2 3" xfId="26948"/>
    <cellStyle name="40% - Accent5 9 2 3 2" xfId="26949"/>
    <cellStyle name="40% - Accent5 9 2 3 2 2" xfId="26950"/>
    <cellStyle name="40% - Accent5 9 2 3 3" xfId="26951"/>
    <cellStyle name="40% - Accent5 9 2 4" xfId="26952"/>
    <cellStyle name="40% - Accent5 9 2 4 2" xfId="26953"/>
    <cellStyle name="40% - Accent5 9 2 5" xfId="26954"/>
    <cellStyle name="40% - Accent5 9 2 5 2" xfId="26955"/>
    <cellStyle name="40% - Accent5 9 2 6" xfId="26956"/>
    <cellStyle name="40% - Accent5 9 3" xfId="26957"/>
    <cellStyle name="40% - Accent5 9 3 2" xfId="26958"/>
    <cellStyle name="40% - Accent5 9 3 2 2" xfId="26959"/>
    <cellStyle name="40% - Accent5 9 3 2 2 2" xfId="26960"/>
    <cellStyle name="40% - Accent5 9 3 2 2 2 2" xfId="26961"/>
    <cellStyle name="40% - Accent5 9 3 2 2 3" xfId="26962"/>
    <cellStyle name="40% - Accent5 9 3 2 3" xfId="26963"/>
    <cellStyle name="40% - Accent5 9 3 2 3 2" xfId="26964"/>
    <cellStyle name="40% - Accent5 9 3 2 4" xfId="26965"/>
    <cellStyle name="40% - Accent5 9 3 3" xfId="26966"/>
    <cellStyle name="40% - Accent5 9 3 3 2" xfId="26967"/>
    <cellStyle name="40% - Accent5 9 3 3 2 2" xfId="26968"/>
    <cellStyle name="40% - Accent5 9 3 3 3" xfId="26969"/>
    <cellStyle name="40% - Accent5 9 3 4" xfId="26970"/>
    <cellStyle name="40% - Accent5 9 3 4 2" xfId="26971"/>
    <cellStyle name="40% - Accent5 9 3 5" xfId="26972"/>
    <cellStyle name="40% - Accent5 9 3 5 2" xfId="26973"/>
    <cellStyle name="40% - Accent5 9 3 6" xfId="26974"/>
    <cellStyle name="40% - Accent5 9 4" xfId="26975"/>
    <cellStyle name="40% - Accent5 9 4 2" xfId="26976"/>
    <cellStyle name="40% - Accent5 9 4 2 2" xfId="26977"/>
    <cellStyle name="40% - Accent5 9 4 2 2 2" xfId="26978"/>
    <cellStyle name="40% - Accent5 9 4 2 3" xfId="26979"/>
    <cellStyle name="40% - Accent5 9 4 3" xfId="26980"/>
    <cellStyle name="40% - Accent5 9 4 3 2" xfId="26981"/>
    <cellStyle name="40% - Accent5 9 4 4" xfId="26982"/>
    <cellStyle name="40% - Accent5 9 5" xfId="26983"/>
    <cellStyle name="40% - Accent5 9 5 2" xfId="26984"/>
    <cellStyle name="40% - Accent5 9 5 2 2" xfId="26985"/>
    <cellStyle name="40% - Accent5 9 5 3" xfId="26986"/>
    <cellStyle name="40% - Accent5 9 6" xfId="26987"/>
    <cellStyle name="40% - Accent5 9 6 2" xfId="26988"/>
    <cellStyle name="40% - Accent5 9 7" xfId="26989"/>
    <cellStyle name="40% - Accent5 9 7 2" xfId="26990"/>
    <cellStyle name="40% - Accent5 9 8" xfId="26991"/>
    <cellStyle name="40% - Accent6 10" xfId="26992"/>
    <cellStyle name="40% - Accent6 10 2" xfId="26993"/>
    <cellStyle name="40% - Accent6 10 2 2" xfId="26994"/>
    <cellStyle name="40% - Accent6 10 2 2 2" xfId="26995"/>
    <cellStyle name="40% - Accent6 10 2 2 2 2" xfId="26996"/>
    <cellStyle name="40% - Accent6 10 2 2 3" xfId="26997"/>
    <cellStyle name="40% - Accent6 10 2 3" xfId="26998"/>
    <cellStyle name="40% - Accent6 10 2 3 2" xfId="26999"/>
    <cellStyle name="40% - Accent6 10 2 4" xfId="27000"/>
    <cellStyle name="40% - Accent6 10 3" xfId="27001"/>
    <cellStyle name="40% - Accent6 10 3 2" xfId="27002"/>
    <cellStyle name="40% - Accent6 10 3 2 2" xfId="27003"/>
    <cellStyle name="40% - Accent6 10 3 3" xfId="27004"/>
    <cellStyle name="40% - Accent6 10 4" xfId="27005"/>
    <cellStyle name="40% - Accent6 10 4 2" xfId="27006"/>
    <cellStyle name="40% - Accent6 10 5" xfId="27007"/>
    <cellStyle name="40% - Accent6 10 5 2" xfId="27008"/>
    <cellStyle name="40% - Accent6 10 6" xfId="27009"/>
    <cellStyle name="40% - Accent6 11" xfId="27010"/>
    <cellStyle name="40% - Accent6 11 2" xfId="27011"/>
    <cellStyle name="40% - Accent6 11 2 2" xfId="27012"/>
    <cellStyle name="40% - Accent6 11 2 2 2" xfId="27013"/>
    <cellStyle name="40% - Accent6 11 2 2 2 2" xfId="27014"/>
    <cellStyle name="40% - Accent6 11 2 2 3" xfId="27015"/>
    <cellStyle name="40% - Accent6 11 2 3" xfId="27016"/>
    <cellStyle name="40% - Accent6 11 2 3 2" xfId="27017"/>
    <cellStyle name="40% - Accent6 11 2 4" xfId="27018"/>
    <cellStyle name="40% - Accent6 11 3" xfId="27019"/>
    <cellStyle name="40% - Accent6 11 3 2" xfId="27020"/>
    <cellStyle name="40% - Accent6 11 3 2 2" xfId="27021"/>
    <cellStyle name="40% - Accent6 11 3 3" xfId="27022"/>
    <cellStyle name="40% - Accent6 11 4" xfId="27023"/>
    <cellStyle name="40% - Accent6 11 4 2" xfId="27024"/>
    <cellStyle name="40% - Accent6 11 5" xfId="27025"/>
    <cellStyle name="40% - Accent6 11 5 2" xfId="27026"/>
    <cellStyle name="40% - Accent6 11 6" xfId="27027"/>
    <cellStyle name="40% - Accent6 12" xfId="27028"/>
    <cellStyle name="40% - Accent6 12 2" xfId="27029"/>
    <cellStyle name="40% - Accent6 12 2 2" xfId="27030"/>
    <cellStyle name="40% - Accent6 12 2 2 2" xfId="27031"/>
    <cellStyle name="40% - Accent6 12 2 2 2 2" xfId="27032"/>
    <cellStyle name="40% - Accent6 12 2 2 3" xfId="27033"/>
    <cellStyle name="40% - Accent6 12 2 3" xfId="27034"/>
    <cellStyle name="40% - Accent6 12 2 3 2" xfId="27035"/>
    <cellStyle name="40% - Accent6 12 2 4" xfId="27036"/>
    <cellStyle name="40% - Accent6 12 3" xfId="27037"/>
    <cellStyle name="40% - Accent6 12 3 2" xfId="27038"/>
    <cellStyle name="40% - Accent6 12 3 2 2" xfId="27039"/>
    <cellStyle name="40% - Accent6 12 3 3" xfId="27040"/>
    <cellStyle name="40% - Accent6 12 4" xfId="27041"/>
    <cellStyle name="40% - Accent6 12 4 2" xfId="27042"/>
    <cellStyle name="40% - Accent6 12 5" xfId="27043"/>
    <cellStyle name="40% - Accent6 12 5 2" xfId="27044"/>
    <cellStyle name="40% - Accent6 12 6" xfId="27045"/>
    <cellStyle name="40% - Accent6 13" xfId="27046"/>
    <cellStyle name="40% - Accent6 13 2" xfId="27047"/>
    <cellStyle name="40% - Accent6 13 2 2" xfId="27048"/>
    <cellStyle name="40% - Accent6 13 2 2 2" xfId="27049"/>
    <cellStyle name="40% - Accent6 13 2 2 2 2" xfId="27050"/>
    <cellStyle name="40% - Accent6 13 2 2 3" xfId="27051"/>
    <cellStyle name="40% - Accent6 13 2 3" xfId="27052"/>
    <cellStyle name="40% - Accent6 13 2 3 2" xfId="27053"/>
    <cellStyle name="40% - Accent6 13 2 4" xfId="27054"/>
    <cellStyle name="40% - Accent6 13 3" xfId="27055"/>
    <cellStyle name="40% - Accent6 13 3 2" xfId="27056"/>
    <cellStyle name="40% - Accent6 13 3 2 2" xfId="27057"/>
    <cellStyle name="40% - Accent6 13 3 3" xfId="27058"/>
    <cellStyle name="40% - Accent6 13 4" xfId="27059"/>
    <cellStyle name="40% - Accent6 13 4 2" xfId="27060"/>
    <cellStyle name="40% - Accent6 13 5" xfId="27061"/>
    <cellStyle name="40% - Accent6 13 5 2" xfId="27062"/>
    <cellStyle name="40% - Accent6 13 6" xfId="27063"/>
    <cellStyle name="40% - Accent6 14" xfId="27064"/>
    <cellStyle name="40% - Accent6 14 2" xfId="27065"/>
    <cellStyle name="40% - Accent6 14 2 2" xfId="27066"/>
    <cellStyle name="40% - Accent6 14 2 2 2" xfId="27067"/>
    <cellStyle name="40% - Accent6 14 2 3" xfId="27068"/>
    <cellStyle name="40% - Accent6 14 3" xfId="27069"/>
    <cellStyle name="40% - Accent6 14 3 2" xfId="27070"/>
    <cellStyle name="40% - Accent6 14 4" xfId="27071"/>
    <cellStyle name="40% - Accent6 15" xfId="27072"/>
    <cellStyle name="40% - Accent6 15 2" xfId="27073"/>
    <cellStyle name="40% - Accent6 15 2 2" xfId="27074"/>
    <cellStyle name="40% - Accent6 15 3" xfId="27075"/>
    <cellStyle name="40% - Accent6 16" xfId="27076"/>
    <cellStyle name="40% - Accent6 16 2" xfId="27077"/>
    <cellStyle name="40% - Accent6 17" xfId="27078"/>
    <cellStyle name="40% - Accent6 17 2" xfId="27079"/>
    <cellStyle name="40% - Accent6 18" xfId="27080"/>
    <cellStyle name="40% - Accent6 2" xfId="27081"/>
    <cellStyle name="40% - Accent6 2 2" xfId="27082"/>
    <cellStyle name="40% - Accent6 3" xfId="27083"/>
    <cellStyle name="40% - Accent6 3 10" xfId="27084"/>
    <cellStyle name="40% - Accent6 3 10 2" xfId="27085"/>
    <cellStyle name="40% - Accent6 3 10 2 2" xfId="27086"/>
    <cellStyle name="40% - Accent6 3 10 2 2 2" xfId="27087"/>
    <cellStyle name="40% - Accent6 3 10 2 2 2 2" xfId="27088"/>
    <cellStyle name="40% - Accent6 3 10 2 2 3" xfId="27089"/>
    <cellStyle name="40% - Accent6 3 10 2 3" xfId="27090"/>
    <cellStyle name="40% - Accent6 3 10 2 3 2" xfId="27091"/>
    <cellStyle name="40% - Accent6 3 10 2 4" xfId="27092"/>
    <cellStyle name="40% - Accent6 3 10 3" xfId="27093"/>
    <cellStyle name="40% - Accent6 3 10 3 2" xfId="27094"/>
    <cellStyle name="40% - Accent6 3 10 3 2 2" xfId="27095"/>
    <cellStyle name="40% - Accent6 3 10 3 3" xfId="27096"/>
    <cellStyle name="40% - Accent6 3 10 4" xfId="27097"/>
    <cellStyle name="40% - Accent6 3 10 4 2" xfId="27098"/>
    <cellStyle name="40% - Accent6 3 10 5" xfId="27099"/>
    <cellStyle name="40% - Accent6 3 10 5 2" xfId="27100"/>
    <cellStyle name="40% - Accent6 3 10 6" xfId="27101"/>
    <cellStyle name="40% - Accent6 3 11" xfId="27102"/>
    <cellStyle name="40% - Accent6 3 11 2" xfId="27103"/>
    <cellStyle name="40% - Accent6 3 11 2 2" xfId="27104"/>
    <cellStyle name="40% - Accent6 3 11 2 2 2" xfId="27105"/>
    <cellStyle name="40% - Accent6 3 11 2 2 2 2" xfId="27106"/>
    <cellStyle name="40% - Accent6 3 11 2 2 3" xfId="27107"/>
    <cellStyle name="40% - Accent6 3 11 2 3" xfId="27108"/>
    <cellStyle name="40% - Accent6 3 11 2 3 2" xfId="27109"/>
    <cellStyle name="40% - Accent6 3 11 2 4" xfId="27110"/>
    <cellStyle name="40% - Accent6 3 11 3" xfId="27111"/>
    <cellStyle name="40% - Accent6 3 11 3 2" xfId="27112"/>
    <cellStyle name="40% - Accent6 3 11 3 2 2" xfId="27113"/>
    <cellStyle name="40% - Accent6 3 11 3 3" xfId="27114"/>
    <cellStyle name="40% - Accent6 3 11 4" xfId="27115"/>
    <cellStyle name="40% - Accent6 3 11 4 2" xfId="27116"/>
    <cellStyle name="40% - Accent6 3 11 5" xfId="27117"/>
    <cellStyle name="40% - Accent6 3 11 5 2" xfId="27118"/>
    <cellStyle name="40% - Accent6 3 11 6" xfId="27119"/>
    <cellStyle name="40% - Accent6 3 12" xfId="27120"/>
    <cellStyle name="40% - Accent6 3 12 2" xfId="27121"/>
    <cellStyle name="40% - Accent6 3 12 2 2" xfId="27122"/>
    <cellStyle name="40% - Accent6 3 12 2 2 2" xfId="27123"/>
    <cellStyle name="40% - Accent6 3 12 2 3" xfId="27124"/>
    <cellStyle name="40% - Accent6 3 12 3" xfId="27125"/>
    <cellStyle name="40% - Accent6 3 12 3 2" xfId="27126"/>
    <cellStyle name="40% - Accent6 3 12 4" xfId="27127"/>
    <cellStyle name="40% - Accent6 3 13" xfId="27128"/>
    <cellStyle name="40% - Accent6 3 13 2" xfId="27129"/>
    <cellStyle name="40% - Accent6 3 13 2 2" xfId="27130"/>
    <cellStyle name="40% - Accent6 3 13 3" xfId="27131"/>
    <cellStyle name="40% - Accent6 3 13 4" xfId="27132"/>
    <cellStyle name="40% - Accent6 3 14" xfId="27133"/>
    <cellStyle name="40% - Accent6 3 14 2" xfId="27134"/>
    <cellStyle name="40% - Accent6 3 15" xfId="27135"/>
    <cellStyle name="40% - Accent6 3 15 2" xfId="27136"/>
    <cellStyle name="40% - Accent6 3 16" xfId="27137"/>
    <cellStyle name="40% - Accent6 3 2" xfId="27138"/>
    <cellStyle name="40% - Accent6 3 2 10" xfId="27139"/>
    <cellStyle name="40% - Accent6 3 2 10 2" xfId="27140"/>
    <cellStyle name="40% - Accent6 3 2 10 2 2" xfId="27141"/>
    <cellStyle name="40% - Accent6 3 2 10 2 2 2" xfId="27142"/>
    <cellStyle name="40% - Accent6 3 2 10 2 2 2 2" xfId="27143"/>
    <cellStyle name="40% - Accent6 3 2 10 2 2 3" xfId="27144"/>
    <cellStyle name="40% - Accent6 3 2 10 2 3" xfId="27145"/>
    <cellStyle name="40% - Accent6 3 2 10 2 3 2" xfId="27146"/>
    <cellStyle name="40% - Accent6 3 2 10 2 4" xfId="27147"/>
    <cellStyle name="40% - Accent6 3 2 10 3" xfId="27148"/>
    <cellStyle name="40% - Accent6 3 2 10 3 2" xfId="27149"/>
    <cellStyle name="40% - Accent6 3 2 10 3 2 2" xfId="27150"/>
    <cellStyle name="40% - Accent6 3 2 10 3 3" xfId="27151"/>
    <cellStyle name="40% - Accent6 3 2 10 4" xfId="27152"/>
    <cellStyle name="40% - Accent6 3 2 10 4 2" xfId="27153"/>
    <cellStyle name="40% - Accent6 3 2 10 5" xfId="27154"/>
    <cellStyle name="40% - Accent6 3 2 10 5 2" xfId="27155"/>
    <cellStyle name="40% - Accent6 3 2 10 6" xfId="27156"/>
    <cellStyle name="40% - Accent6 3 2 11" xfId="27157"/>
    <cellStyle name="40% - Accent6 3 2 11 2" xfId="27158"/>
    <cellStyle name="40% - Accent6 3 2 11 2 2" xfId="27159"/>
    <cellStyle name="40% - Accent6 3 2 11 2 2 2" xfId="27160"/>
    <cellStyle name="40% - Accent6 3 2 11 2 3" xfId="27161"/>
    <cellStyle name="40% - Accent6 3 2 11 3" xfId="27162"/>
    <cellStyle name="40% - Accent6 3 2 11 3 2" xfId="27163"/>
    <cellStyle name="40% - Accent6 3 2 11 4" xfId="27164"/>
    <cellStyle name="40% - Accent6 3 2 12" xfId="27165"/>
    <cellStyle name="40% - Accent6 3 2 12 2" xfId="27166"/>
    <cellStyle name="40% - Accent6 3 2 12 2 2" xfId="27167"/>
    <cellStyle name="40% - Accent6 3 2 12 3" xfId="27168"/>
    <cellStyle name="40% - Accent6 3 2 13" xfId="27169"/>
    <cellStyle name="40% - Accent6 3 2 13 2" xfId="27170"/>
    <cellStyle name="40% - Accent6 3 2 14" xfId="27171"/>
    <cellStyle name="40% - Accent6 3 2 14 2" xfId="27172"/>
    <cellStyle name="40% - Accent6 3 2 15" xfId="27173"/>
    <cellStyle name="40% - Accent6 3 2 2" xfId="27174"/>
    <cellStyle name="40% - Accent6 3 2 2 10" xfId="27175"/>
    <cellStyle name="40% - Accent6 3 2 2 10 2" xfId="27176"/>
    <cellStyle name="40% - Accent6 3 2 2 11" xfId="27177"/>
    <cellStyle name="40% - Accent6 3 2 2 2" xfId="27178"/>
    <cellStyle name="40% - Accent6 3 2 2 2 2" xfId="27179"/>
    <cellStyle name="40% - Accent6 3 2 2 2 2 2" xfId="27180"/>
    <cellStyle name="40% - Accent6 3 2 2 2 2 2 2" xfId="27181"/>
    <cellStyle name="40% - Accent6 3 2 2 2 2 2 2 2" xfId="27182"/>
    <cellStyle name="40% - Accent6 3 2 2 2 2 2 2 2 2" xfId="27183"/>
    <cellStyle name="40% - Accent6 3 2 2 2 2 2 2 3" xfId="27184"/>
    <cellStyle name="40% - Accent6 3 2 2 2 2 2 3" xfId="27185"/>
    <cellStyle name="40% - Accent6 3 2 2 2 2 2 3 2" xfId="27186"/>
    <cellStyle name="40% - Accent6 3 2 2 2 2 2 4" xfId="27187"/>
    <cellStyle name="40% - Accent6 3 2 2 2 2 3" xfId="27188"/>
    <cellStyle name="40% - Accent6 3 2 2 2 2 3 2" xfId="27189"/>
    <cellStyle name="40% - Accent6 3 2 2 2 2 3 2 2" xfId="27190"/>
    <cellStyle name="40% - Accent6 3 2 2 2 2 3 3" xfId="27191"/>
    <cellStyle name="40% - Accent6 3 2 2 2 2 4" xfId="27192"/>
    <cellStyle name="40% - Accent6 3 2 2 2 2 4 2" xfId="27193"/>
    <cellStyle name="40% - Accent6 3 2 2 2 2 5" xfId="27194"/>
    <cellStyle name="40% - Accent6 3 2 2 2 2 5 2" xfId="27195"/>
    <cellStyle name="40% - Accent6 3 2 2 2 2 6" xfId="27196"/>
    <cellStyle name="40% - Accent6 3 2 2 2 3" xfId="27197"/>
    <cellStyle name="40% - Accent6 3 2 2 2 3 2" xfId="27198"/>
    <cellStyle name="40% - Accent6 3 2 2 2 3 2 2" xfId="27199"/>
    <cellStyle name="40% - Accent6 3 2 2 2 3 2 2 2" xfId="27200"/>
    <cellStyle name="40% - Accent6 3 2 2 2 3 2 2 2 2" xfId="27201"/>
    <cellStyle name="40% - Accent6 3 2 2 2 3 2 2 3" xfId="27202"/>
    <cellStyle name="40% - Accent6 3 2 2 2 3 2 3" xfId="27203"/>
    <cellStyle name="40% - Accent6 3 2 2 2 3 2 3 2" xfId="27204"/>
    <cellStyle name="40% - Accent6 3 2 2 2 3 2 4" xfId="27205"/>
    <cellStyle name="40% - Accent6 3 2 2 2 3 3" xfId="27206"/>
    <cellStyle name="40% - Accent6 3 2 2 2 3 3 2" xfId="27207"/>
    <cellStyle name="40% - Accent6 3 2 2 2 3 3 2 2" xfId="27208"/>
    <cellStyle name="40% - Accent6 3 2 2 2 3 3 3" xfId="27209"/>
    <cellStyle name="40% - Accent6 3 2 2 2 3 4" xfId="27210"/>
    <cellStyle name="40% - Accent6 3 2 2 2 3 4 2" xfId="27211"/>
    <cellStyle name="40% - Accent6 3 2 2 2 3 5" xfId="27212"/>
    <cellStyle name="40% - Accent6 3 2 2 2 3 5 2" xfId="27213"/>
    <cellStyle name="40% - Accent6 3 2 2 2 3 6" xfId="27214"/>
    <cellStyle name="40% - Accent6 3 2 2 2 4" xfId="27215"/>
    <cellStyle name="40% - Accent6 3 2 2 2 4 2" xfId="27216"/>
    <cellStyle name="40% - Accent6 3 2 2 2 4 2 2" xfId="27217"/>
    <cellStyle name="40% - Accent6 3 2 2 2 4 2 2 2" xfId="27218"/>
    <cellStyle name="40% - Accent6 3 2 2 2 4 2 3" xfId="27219"/>
    <cellStyle name="40% - Accent6 3 2 2 2 4 3" xfId="27220"/>
    <cellStyle name="40% - Accent6 3 2 2 2 4 3 2" xfId="27221"/>
    <cellStyle name="40% - Accent6 3 2 2 2 4 4" xfId="27222"/>
    <cellStyle name="40% - Accent6 3 2 2 2 5" xfId="27223"/>
    <cellStyle name="40% - Accent6 3 2 2 2 5 2" xfId="27224"/>
    <cellStyle name="40% - Accent6 3 2 2 2 5 2 2" xfId="27225"/>
    <cellStyle name="40% - Accent6 3 2 2 2 5 3" xfId="27226"/>
    <cellStyle name="40% - Accent6 3 2 2 2 6" xfId="27227"/>
    <cellStyle name="40% - Accent6 3 2 2 2 6 2" xfId="27228"/>
    <cellStyle name="40% - Accent6 3 2 2 2 7" xfId="27229"/>
    <cellStyle name="40% - Accent6 3 2 2 2 7 2" xfId="27230"/>
    <cellStyle name="40% - Accent6 3 2 2 2 8" xfId="27231"/>
    <cellStyle name="40% - Accent6 3 2 2 3" xfId="27232"/>
    <cellStyle name="40% - Accent6 3 2 2 3 2" xfId="27233"/>
    <cellStyle name="40% - Accent6 3 2 2 3 2 2" xfId="27234"/>
    <cellStyle name="40% - Accent6 3 2 2 3 2 2 2" xfId="27235"/>
    <cellStyle name="40% - Accent6 3 2 2 3 2 2 2 2" xfId="27236"/>
    <cellStyle name="40% - Accent6 3 2 2 3 2 2 2 2 2" xfId="27237"/>
    <cellStyle name="40% - Accent6 3 2 2 3 2 2 2 3" xfId="27238"/>
    <cellStyle name="40% - Accent6 3 2 2 3 2 2 3" xfId="27239"/>
    <cellStyle name="40% - Accent6 3 2 2 3 2 2 3 2" xfId="27240"/>
    <cellStyle name="40% - Accent6 3 2 2 3 2 2 4" xfId="27241"/>
    <cellStyle name="40% - Accent6 3 2 2 3 2 3" xfId="27242"/>
    <cellStyle name="40% - Accent6 3 2 2 3 2 3 2" xfId="27243"/>
    <cellStyle name="40% - Accent6 3 2 2 3 2 3 2 2" xfId="27244"/>
    <cellStyle name="40% - Accent6 3 2 2 3 2 3 3" xfId="27245"/>
    <cellStyle name="40% - Accent6 3 2 2 3 2 4" xfId="27246"/>
    <cellStyle name="40% - Accent6 3 2 2 3 2 4 2" xfId="27247"/>
    <cellStyle name="40% - Accent6 3 2 2 3 2 5" xfId="27248"/>
    <cellStyle name="40% - Accent6 3 2 2 3 2 5 2" xfId="27249"/>
    <cellStyle name="40% - Accent6 3 2 2 3 2 6" xfId="27250"/>
    <cellStyle name="40% - Accent6 3 2 2 3 3" xfId="27251"/>
    <cellStyle name="40% - Accent6 3 2 2 3 3 2" xfId="27252"/>
    <cellStyle name="40% - Accent6 3 2 2 3 3 2 2" xfId="27253"/>
    <cellStyle name="40% - Accent6 3 2 2 3 3 2 2 2" xfId="27254"/>
    <cellStyle name="40% - Accent6 3 2 2 3 3 2 2 2 2" xfId="27255"/>
    <cellStyle name="40% - Accent6 3 2 2 3 3 2 2 3" xfId="27256"/>
    <cellStyle name="40% - Accent6 3 2 2 3 3 2 3" xfId="27257"/>
    <cellStyle name="40% - Accent6 3 2 2 3 3 2 3 2" xfId="27258"/>
    <cellStyle name="40% - Accent6 3 2 2 3 3 2 4" xfId="27259"/>
    <cellStyle name="40% - Accent6 3 2 2 3 3 3" xfId="27260"/>
    <cellStyle name="40% - Accent6 3 2 2 3 3 3 2" xfId="27261"/>
    <cellStyle name="40% - Accent6 3 2 2 3 3 3 2 2" xfId="27262"/>
    <cellStyle name="40% - Accent6 3 2 2 3 3 3 3" xfId="27263"/>
    <cellStyle name="40% - Accent6 3 2 2 3 3 4" xfId="27264"/>
    <cellStyle name="40% - Accent6 3 2 2 3 3 4 2" xfId="27265"/>
    <cellStyle name="40% - Accent6 3 2 2 3 3 5" xfId="27266"/>
    <cellStyle name="40% - Accent6 3 2 2 3 3 5 2" xfId="27267"/>
    <cellStyle name="40% - Accent6 3 2 2 3 3 6" xfId="27268"/>
    <cellStyle name="40% - Accent6 3 2 2 3 4" xfId="27269"/>
    <cellStyle name="40% - Accent6 3 2 2 3 4 2" xfId="27270"/>
    <cellStyle name="40% - Accent6 3 2 2 3 4 2 2" xfId="27271"/>
    <cellStyle name="40% - Accent6 3 2 2 3 4 2 2 2" xfId="27272"/>
    <cellStyle name="40% - Accent6 3 2 2 3 4 2 3" xfId="27273"/>
    <cellStyle name="40% - Accent6 3 2 2 3 4 3" xfId="27274"/>
    <cellStyle name="40% - Accent6 3 2 2 3 4 3 2" xfId="27275"/>
    <cellStyle name="40% - Accent6 3 2 2 3 4 4" xfId="27276"/>
    <cellStyle name="40% - Accent6 3 2 2 3 5" xfId="27277"/>
    <cellStyle name="40% - Accent6 3 2 2 3 5 2" xfId="27278"/>
    <cellStyle name="40% - Accent6 3 2 2 3 5 2 2" xfId="27279"/>
    <cellStyle name="40% - Accent6 3 2 2 3 5 3" xfId="27280"/>
    <cellStyle name="40% - Accent6 3 2 2 3 6" xfId="27281"/>
    <cellStyle name="40% - Accent6 3 2 2 3 6 2" xfId="27282"/>
    <cellStyle name="40% - Accent6 3 2 2 3 7" xfId="27283"/>
    <cellStyle name="40% - Accent6 3 2 2 3 7 2" xfId="27284"/>
    <cellStyle name="40% - Accent6 3 2 2 3 8" xfId="27285"/>
    <cellStyle name="40% - Accent6 3 2 2 4" xfId="27286"/>
    <cellStyle name="40% - Accent6 3 2 2 4 2" xfId="27287"/>
    <cellStyle name="40% - Accent6 3 2 2 4 2 2" xfId="27288"/>
    <cellStyle name="40% - Accent6 3 2 2 4 2 2 2" xfId="27289"/>
    <cellStyle name="40% - Accent6 3 2 2 4 2 2 2 2" xfId="27290"/>
    <cellStyle name="40% - Accent6 3 2 2 4 2 2 3" xfId="27291"/>
    <cellStyle name="40% - Accent6 3 2 2 4 2 3" xfId="27292"/>
    <cellStyle name="40% - Accent6 3 2 2 4 2 3 2" xfId="27293"/>
    <cellStyle name="40% - Accent6 3 2 2 4 2 4" xfId="27294"/>
    <cellStyle name="40% - Accent6 3 2 2 4 3" xfId="27295"/>
    <cellStyle name="40% - Accent6 3 2 2 4 3 2" xfId="27296"/>
    <cellStyle name="40% - Accent6 3 2 2 4 3 2 2" xfId="27297"/>
    <cellStyle name="40% - Accent6 3 2 2 4 3 3" xfId="27298"/>
    <cellStyle name="40% - Accent6 3 2 2 4 4" xfId="27299"/>
    <cellStyle name="40% - Accent6 3 2 2 4 4 2" xfId="27300"/>
    <cellStyle name="40% - Accent6 3 2 2 4 5" xfId="27301"/>
    <cellStyle name="40% - Accent6 3 2 2 4 5 2" xfId="27302"/>
    <cellStyle name="40% - Accent6 3 2 2 4 6" xfId="27303"/>
    <cellStyle name="40% - Accent6 3 2 2 5" xfId="27304"/>
    <cellStyle name="40% - Accent6 3 2 2 5 2" xfId="27305"/>
    <cellStyle name="40% - Accent6 3 2 2 5 2 2" xfId="27306"/>
    <cellStyle name="40% - Accent6 3 2 2 5 2 2 2" xfId="27307"/>
    <cellStyle name="40% - Accent6 3 2 2 5 2 2 2 2" xfId="27308"/>
    <cellStyle name="40% - Accent6 3 2 2 5 2 2 3" xfId="27309"/>
    <cellStyle name="40% - Accent6 3 2 2 5 2 3" xfId="27310"/>
    <cellStyle name="40% - Accent6 3 2 2 5 2 3 2" xfId="27311"/>
    <cellStyle name="40% - Accent6 3 2 2 5 2 4" xfId="27312"/>
    <cellStyle name="40% - Accent6 3 2 2 5 3" xfId="27313"/>
    <cellStyle name="40% - Accent6 3 2 2 5 3 2" xfId="27314"/>
    <cellStyle name="40% - Accent6 3 2 2 5 3 2 2" xfId="27315"/>
    <cellStyle name="40% - Accent6 3 2 2 5 3 3" xfId="27316"/>
    <cellStyle name="40% - Accent6 3 2 2 5 4" xfId="27317"/>
    <cellStyle name="40% - Accent6 3 2 2 5 4 2" xfId="27318"/>
    <cellStyle name="40% - Accent6 3 2 2 5 5" xfId="27319"/>
    <cellStyle name="40% - Accent6 3 2 2 5 5 2" xfId="27320"/>
    <cellStyle name="40% - Accent6 3 2 2 5 6" xfId="27321"/>
    <cellStyle name="40% - Accent6 3 2 2 6" xfId="27322"/>
    <cellStyle name="40% - Accent6 3 2 2 6 2" xfId="27323"/>
    <cellStyle name="40% - Accent6 3 2 2 6 2 2" xfId="27324"/>
    <cellStyle name="40% - Accent6 3 2 2 6 2 2 2" xfId="27325"/>
    <cellStyle name="40% - Accent6 3 2 2 6 2 2 2 2" xfId="27326"/>
    <cellStyle name="40% - Accent6 3 2 2 6 2 2 3" xfId="27327"/>
    <cellStyle name="40% - Accent6 3 2 2 6 2 3" xfId="27328"/>
    <cellStyle name="40% - Accent6 3 2 2 6 2 3 2" xfId="27329"/>
    <cellStyle name="40% - Accent6 3 2 2 6 2 4" xfId="27330"/>
    <cellStyle name="40% - Accent6 3 2 2 6 3" xfId="27331"/>
    <cellStyle name="40% - Accent6 3 2 2 6 3 2" xfId="27332"/>
    <cellStyle name="40% - Accent6 3 2 2 6 3 2 2" xfId="27333"/>
    <cellStyle name="40% - Accent6 3 2 2 6 3 3" xfId="27334"/>
    <cellStyle name="40% - Accent6 3 2 2 6 4" xfId="27335"/>
    <cellStyle name="40% - Accent6 3 2 2 6 4 2" xfId="27336"/>
    <cellStyle name="40% - Accent6 3 2 2 6 5" xfId="27337"/>
    <cellStyle name="40% - Accent6 3 2 2 6 5 2" xfId="27338"/>
    <cellStyle name="40% - Accent6 3 2 2 6 6" xfId="27339"/>
    <cellStyle name="40% - Accent6 3 2 2 7" xfId="27340"/>
    <cellStyle name="40% - Accent6 3 2 2 7 2" xfId="27341"/>
    <cellStyle name="40% - Accent6 3 2 2 7 2 2" xfId="27342"/>
    <cellStyle name="40% - Accent6 3 2 2 7 2 2 2" xfId="27343"/>
    <cellStyle name="40% - Accent6 3 2 2 7 2 3" xfId="27344"/>
    <cellStyle name="40% - Accent6 3 2 2 7 3" xfId="27345"/>
    <cellStyle name="40% - Accent6 3 2 2 7 3 2" xfId="27346"/>
    <cellStyle name="40% - Accent6 3 2 2 7 4" xfId="27347"/>
    <cellStyle name="40% - Accent6 3 2 2 8" xfId="27348"/>
    <cellStyle name="40% - Accent6 3 2 2 8 2" xfId="27349"/>
    <cellStyle name="40% - Accent6 3 2 2 8 2 2" xfId="27350"/>
    <cellStyle name="40% - Accent6 3 2 2 8 3" xfId="27351"/>
    <cellStyle name="40% - Accent6 3 2 2 9" xfId="27352"/>
    <cellStyle name="40% - Accent6 3 2 2 9 2" xfId="27353"/>
    <cellStyle name="40% - Accent6 3 2 3" xfId="27354"/>
    <cellStyle name="40% - Accent6 3 2 3 10" xfId="27355"/>
    <cellStyle name="40% - Accent6 3 2 3 10 2" xfId="27356"/>
    <cellStyle name="40% - Accent6 3 2 3 11" xfId="27357"/>
    <cellStyle name="40% - Accent6 3 2 3 2" xfId="27358"/>
    <cellStyle name="40% - Accent6 3 2 3 2 2" xfId="27359"/>
    <cellStyle name="40% - Accent6 3 2 3 2 2 2" xfId="27360"/>
    <cellStyle name="40% - Accent6 3 2 3 2 2 2 2" xfId="27361"/>
    <cellStyle name="40% - Accent6 3 2 3 2 2 2 2 2" xfId="27362"/>
    <cellStyle name="40% - Accent6 3 2 3 2 2 2 2 2 2" xfId="27363"/>
    <cellStyle name="40% - Accent6 3 2 3 2 2 2 2 3" xfId="27364"/>
    <cellStyle name="40% - Accent6 3 2 3 2 2 2 3" xfId="27365"/>
    <cellStyle name="40% - Accent6 3 2 3 2 2 2 3 2" xfId="27366"/>
    <cellStyle name="40% - Accent6 3 2 3 2 2 2 4" xfId="27367"/>
    <cellStyle name="40% - Accent6 3 2 3 2 2 3" xfId="27368"/>
    <cellStyle name="40% - Accent6 3 2 3 2 2 3 2" xfId="27369"/>
    <cellStyle name="40% - Accent6 3 2 3 2 2 3 2 2" xfId="27370"/>
    <cellStyle name="40% - Accent6 3 2 3 2 2 3 3" xfId="27371"/>
    <cellStyle name="40% - Accent6 3 2 3 2 2 4" xfId="27372"/>
    <cellStyle name="40% - Accent6 3 2 3 2 2 4 2" xfId="27373"/>
    <cellStyle name="40% - Accent6 3 2 3 2 2 5" xfId="27374"/>
    <cellStyle name="40% - Accent6 3 2 3 2 2 5 2" xfId="27375"/>
    <cellStyle name="40% - Accent6 3 2 3 2 2 6" xfId="27376"/>
    <cellStyle name="40% - Accent6 3 2 3 2 3" xfId="27377"/>
    <cellStyle name="40% - Accent6 3 2 3 2 3 2" xfId="27378"/>
    <cellStyle name="40% - Accent6 3 2 3 2 3 2 2" xfId="27379"/>
    <cellStyle name="40% - Accent6 3 2 3 2 3 2 2 2" xfId="27380"/>
    <cellStyle name="40% - Accent6 3 2 3 2 3 2 2 2 2" xfId="27381"/>
    <cellStyle name="40% - Accent6 3 2 3 2 3 2 2 3" xfId="27382"/>
    <cellStyle name="40% - Accent6 3 2 3 2 3 2 3" xfId="27383"/>
    <cellStyle name="40% - Accent6 3 2 3 2 3 2 3 2" xfId="27384"/>
    <cellStyle name="40% - Accent6 3 2 3 2 3 2 4" xfId="27385"/>
    <cellStyle name="40% - Accent6 3 2 3 2 3 3" xfId="27386"/>
    <cellStyle name="40% - Accent6 3 2 3 2 3 3 2" xfId="27387"/>
    <cellStyle name="40% - Accent6 3 2 3 2 3 3 2 2" xfId="27388"/>
    <cellStyle name="40% - Accent6 3 2 3 2 3 3 3" xfId="27389"/>
    <cellStyle name="40% - Accent6 3 2 3 2 3 4" xfId="27390"/>
    <cellStyle name="40% - Accent6 3 2 3 2 3 4 2" xfId="27391"/>
    <cellStyle name="40% - Accent6 3 2 3 2 3 5" xfId="27392"/>
    <cellStyle name="40% - Accent6 3 2 3 2 3 5 2" xfId="27393"/>
    <cellStyle name="40% - Accent6 3 2 3 2 3 6" xfId="27394"/>
    <cellStyle name="40% - Accent6 3 2 3 2 4" xfId="27395"/>
    <cellStyle name="40% - Accent6 3 2 3 2 4 2" xfId="27396"/>
    <cellStyle name="40% - Accent6 3 2 3 2 4 2 2" xfId="27397"/>
    <cellStyle name="40% - Accent6 3 2 3 2 4 2 2 2" xfId="27398"/>
    <cellStyle name="40% - Accent6 3 2 3 2 4 2 3" xfId="27399"/>
    <cellStyle name="40% - Accent6 3 2 3 2 4 3" xfId="27400"/>
    <cellStyle name="40% - Accent6 3 2 3 2 4 3 2" xfId="27401"/>
    <cellStyle name="40% - Accent6 3 2 3 2 4 4" xfId="27402"/>
    <cellStyle name="40% - Accent6 3 2 3 2 5" xfId="27403"/>
    <cellStyle name="40% - Accent6 3 2 3 2 5 2" xfId="27404"/>
    <cellStyle name="40% - Accent6 3 2 3 2 5 2 2" xfId="27405"/>
    <cellStyle name="40% - Accent6 3 2 3 2 5 3" xfId="27406"/>
    <cellStyle name="40% - Accent6 3 2 3 2 6" xfId="27407"/>
    <cellStyle name="40% - Accent6 3 2 3 2 6 2" xfId="27408"/>
    <cellStyle name="40% - Accent6 3 2 3 2 7" xfId="27409"/>
    <cellStyle name="40% - Accent6 3 2 3 2 7 2" xfId="27410"/>
    <cellStyle name="40% - Accent6 3 2 3 2 8" xfId="27411"/>
    <cellStyle name="40% - Accent6 3 2 3 3" xfId="27412"/>
    <cellStyle name="40% - Accent6 3 2 3 3 2" xfId="27413"/>
    <cellStyle name="40% - Accent6 3 2 3 3 2 2" xfId="27414"/>
    <cellStyle name="40% - Accent6 3 2 3 3 2 2 2" xfId="27415"/>
    <cellStyle name="40% - Accent6 3 2 3 3 2 2 2 2" xfId="27416"/>
    <cellStyle name="40% - Accent6 3 2 3 3 2 2 2 2 2" xfId="27417"/>
    <cellStyle name="40% - Accent6 3 2 3 3 2 2 2 3" xfId="27418"/>
    <cellStyle name="40% - Accent6 3 2 3 3 2 2 3" xfId="27419"/>
    <cellStyle name="40% - Accent6 3 2 3 3 2 2 3 2" xfId="27420"/>
    <cellStyle name="40% - Accent6 3 2 3 3 2 2 4" xfId="27421"/>
    <cellStyle name="40% - Accent6 3 2 3 3 2 3" xfId="27422"/>
    <cellStyle name="40% - Accent6 3 2 3 3 2 3 2" xfId="27423"/>
    <cellStyle name="40% - Accent6 3 2 3 3 2 3 2 2" xfId="27424"/>
    <cellStyle name="40% - Accent6 3 2 3 3 2 3 3" xfId="27425"/>
    <cellStyle name="40% - Accent6 3 2 3 3 2 4" xfId="27426"/>
    <cellStyle name="40% - Accent6 3 2 3 3 2 4 2" xfId="27427"/>
    <cellStyle name="40% - Accent6 3 2 3 3 2 5" xfId="27428"/>
    <cellStyle name="40% - Accent6 3 2 3 3 2 5 2" xfId="27429"/>
    <cellStyle name="40% - Accent6 3 2 3 3 2 6" xfId="27430"/>
    <cellStyle name="40% - Accent6 3 2 3 3 3" xfId="27431"/>
    <cellStyle name="40% - Accent6 3 2 3 3 3 2" xfId="27432"/>
    <cellStyle name="40% - Accent6 3 2 3 3 3 2 2" xfId="27433"/>
    <cellStyle name="40% - Accent6 3 2 3 3 3 2 2 2" xfId="27434"/>
    <cellStyle name="40% - Accent6 3 2 3 3 3 2 2 2 2" xfId="27435"/>
    <cellStyle name="40% - Accent6 3 2 3 3 3 2 2 3" xfId="27436"/>
    <cellStyle name="40% - Accent6 3 2 3 3 3 2 3" xfId="27437"/>
    <cellStyle name="40% - Accent6 3 2 3 3 3 2 3 2" xfId="27438"/>
    <cellStyle name="40% - Accent6 3 2 3 3 3 2 4" xfId="27439"/>
    <cellStyle name="40% - Accent6 3 2 3 3 3 3" xfId="27440"/>
    <cellStyle name="40% - Accent6 3 2 3 3 3 3 2" xfId="27441"/>
    <cellStyle name="40% - Accent6 3 2 3 3 3 3 2 2" xfId="27442"/>
    <cellStyle name="40% - Accent6 3 2 3 3 3 3 3" xfId="27443"/>
    <cellStyle name="40% - Accent6 3 2 3 3 3 4" xfId="27444"/>
    <cellStyle name="40% - Accent6 3 2 3 3 3 4 2" xfId="27445"/>
    <cellStyle name="40% - Accent6 3 2 3 3 3 5" xfId="27446"/>
    <cellStyle name="40% - Accent6 3 2 3 3 3 5 2" xfId="27447"/>
    <cellStyle name="40% - Accent6 3 2 3 3 3 6" xfId="27448"/>
    <cellStyle name="40% - Accent6 3 2 3 3 4" xfId="27449"/>
    <cellStyle name="40% - Accent6 3 2 3 3 4 2" xfId="27450"/>
    <cellStyle name="40% - Accent6 3 2 3 3 4 2 2" xfId="27451"/>
    <cellStyle name="40% - Accent6 3 2 3 3 4 2 2 2" xfId="27452"/>
    <cellStyle name="40% - Accent6 3 2 3 3 4 2 3" xfId="27453"/>
    <cellStyle name="40% - Accent6 3 2 3 3 4 3" xfId="27454"/>
    <cellStyle name="40% - Accent6 3 2 3 3 4 3 2" xfId="27455"/>
    <cellStyle name="40% - Accent6 3 2 3 3 4 4" xfId="27456"/>
    <cellStyle name="40% - Accent6 3 2 3 3 5" xfId="27457"/>
    <cellStyle name="40% - Accent6 3 2 3 3 5 2" xfId="27458"/>
    <cellStyle name="40% - Accent6 3 2 3 3 5 2 2" xfId="27459"/>
    <cellStyle name="40% - Accent6 3 2 3 3 5 3" xfId="27460"/>
    <cellStyle name="40% - Accent6 3 2 3 3 6" xfId="27461"/>
    <cellStyle name="40% - Accent6 3 2 3 3 6 2" xfId="27462"/>
    <cellStyle name="40% - Accent6 3 2 3 3 7" xfId="27463"/>
    <cellStyle name="40% - Accent6 3 2 3 3 7 2" xfId="27464"/>
    <cellStyle name="40% - Accent6 3 2 3 3 8" xfId="27465"/>
    <cellStyle name="40% - Accent6 3 2 3 4" xfId="27466"/>
    <cellStyle name="40% - Accent6 3 2 3 4 2" xfId="27467"/>
    <cellStyle name="40% - Accent6 3 2 3 4 2 2" xfId="27468"/>
    <cellStyle name="40% - Accent6 3 2 3 4 2 2 2" xfId="27469"/>
    <cellStyle name="40% - Accent6 3 2 3 4 2 2 2 2" xfId="27470"/>
    <cellStyle name="40% - Accent6 3 2 3 4 2 2 3" xfId="27471"/>
    <cellStyle name="40% - Accent6 3 2 3 4 2 3" xfId="27472"/>
    <cellStyle name="40% - Accent6 3 2 3 4 2 3 2" xfId="27473"/>
    <cellStyle name="40% - Accent6 3 2 3 4 2 4" xfId="27474"/>
    <cellStyle name="40% - Accent6 3 2 3 4 3" xfId="27475"/>
    <cellStyle name="40% - Accent6 3 2 3 4 3 2" xfId="27476"/>
    <cellStyle name="40% - Accent6 3 2 3 4 3 2 2" xfId="27477"/>
    <cellStyle name="40% - Accent6 3 2 3 4 3 3" xfId="27478"/>
    <cellStyle name="40% - Accent6 3 2 3 4 4" xfId="27479"/>
    <cellStyle name="40% - Accent6 3 2 3 4 4 2" xfId="27480"/>
    <cellStyle name="40% - Accent6 3 2 3 4 5" xfId="27481"/>
    <cellStyle name="40% - Accent6 3 2 3 4 5 2" xfId="27482"/>
    <cellStyle name="40% - Accent6 3 2 3 4 6" xfId="27483"/>
    <cellStyle name="40% - Accent6 3 2 3 5" xfId="27484"/>
    <cellStyle name="40% - Accent6 3 2 3 5 2" xfId="27485"/>
    <cellStyle name="40% - Accent6 3 2 3 5 2 2" xfId="27486"/>
    <cellStyle name="40% - Accent6 3 2 3 5 2 2 2" xfId="27487"/>
    <cellStyle name="40% - Accent6 3 2 3 5 2 2 2 2" xfId="27488"/>
    <cellStyle name="40% - Accent6 3 2 3 5 2 2 3" xfId="27489"/>
    <cellStyle name="40% - Accent6 3 2 3 5 2 3" xfId="27490"/>
    <cellStyle name="40% - Accent6 3 2 3 5 2 3 2" xfId="27491"/>
    <cellStyle name="40% - Accent6 3 2 3 5 2 4" xfId="27492"/>
    <cellStyle name="40% - Accent6 3 2 3 5 3" xfId="27493"/>
    <cellStyle name="40% - Accent6 3 2 3 5 3 2" xfId="27494"/>
    <cellStyle name="40% - Accent6 3 2 3 5 3 2 2" xfId="27495"/>
    <cellStyle name="40% - Accent6 3 2 3 5 3 3" xfId="27496"/>
    <cellStyle name="40% - Accent6 3 2 3 5 4" xfId="27497"/>
    <cellStyle name="40% - Accent6 3 2 3 5 4 2" xfId="27498"/>
    <cellStyle name="40% - Accent6 3 2 3 5 5" xfId="27499"/>
    <cellStyle name="40% - Accent6 3 2 3 5 5 2" xfId="27500"/>
    <cellStyle name="40% - Accent6 3 2 3 5 6" xfId="27501"/>
    <cellStyle name="40% - Accent6 3 2 3 6" xfId="27502"/>
    <cellStyle name="40% - Accent6 3 2 3 6 2" xfId="27503"/>
    <cellStyle name="40% - Accent6 3 2 3 6 2 2" xfId="27504"/>
    <cellStyle name="40% - Accent6 3 2 3 6 2 2 2" xfId="27505"/>
    <cellStyle name="40% - Accent6 3 2 3 6 2 2 2 2" xfId="27506"/>
    <cellStyle name="40% - Accent6 3 2 3 6 2 2 3" xfId="27507"/>
    <cellStyle name="40% - Accent6 3 2 3 6 2 3" xfId="27508"/>
    <cellStyle name="40% - Accent6 3 2 3 6 2 3 2" xfId="27509"/>
    <cellStyle name="40% - Accent6 3 2 3 6 2 4" xfId="27510"/>
    <cellStyle name="40% - Accent6 3 2 3 6 3" xfId="27511"/>
    <cellStyle name="40% - Accent6 3 2 3 6 3 2" xfId="27512"/>
    <cellStyle name="40% - Accent6 3 2 3 6 3 2 2" xfId="27513"/>
    <cellStyle name="40% - Accent6 3 2 3 6 3 3" xfId="27514"/>
    <cellStyle name="40% - Accent6 3 2 3 6 4" xfId="27515"/>
    <cellStyle name="40% - Accent6 3 2 3 6 4 2" xfId="27516"/>
    <cellStyle name="40% - Accent6 3 2 3 6 5" xfId="27517"/>
    <cellStyle name="40% - Accent6 3 2 3 6 5 2" xfId="27518"/>
    <cellStyle name="40% - Accent6 3 2 3 6 6" xfId="27519"/>
    <cellStyle name="40% - Accent6 3 2 3 7" xfId="27520"/>
    <cellStyle name="40% - Accent6 3 2 3 7 2" xfId="27521"/>
    <cellStyle name="40% - Accent6 3 2 3 7 2 2" xfId="27522"/>
    <cellStyle name="40% - Accent6 3 2 3 7 2 2 2" xfId="27523"/>
    <cellStyle name="40% - Accent6 3 2 3 7 2 3" xfId="27524"/>
    <cellStyle name="40% - Accent6 3 2 3 7 3" xfId="27525"/>
    <cellStyle name="40% - Accent6 3 2 3 7 3 2" xfId="27526"/>
    <cellStyle name="40% - Accent6 3 2 3 7 4" xfId="27527"/>
    <cellStyle name="40% - Accent6 3 2 3 8" xfId="27528"/>
    <cellStyle name="40% - Accent6 3 2 3 8 2" xfId="27529"/>
    <cellStyle name="40% - Accent6 3 2 3 8 2 2" xfId="27530"/>
    <cellStyle name="40% - Accent6 3 2 3 8 3" xfId="27531"/>
    <cellStyle name="40% - Accent6 3 2 3 9" xfId="27532"/>
    <cellStyle name="40% - Accent6 3 2 3 9 2" xfId="27533"/>
    <cellStyle name="40% - Accent6 3 2 4" xfId="27534"/>
    <cellStyle name="40% - Accent6 3 2 4 10" xfId="27535"/>
    <cellStyle name="40% - Accent6 3 2 4 10 2" xfId="27536"/>
    <cellStyle name="40% - Accent6 3 2 4 11" xfId="27537"/>
    <cellStyle name="40% - Accent6 3 2 4 2" xfId="27538"/>
    <cellStyle name="40% - Accent6 3 2 4 2 2" xfId="27539"/>
    <cellStyle name="40% - Accent6 3 2 4 2 2 2" xfId="27540"/>
    <cellStyle name="40% - Accent6 3 2 4 2 2 2 2" xfId="27541"/>
    <cellStyle name="40% - Accent6 3 2 4 2 2 2 2 2" xfId="27542"/>
    <cellStyle name="40% - Accent6 3 2 4 2 2 2 2 2 2" xfId="27543"/>
    <cellStyle name="40% - Accent6 3 2 4 2 2 2 2 3" xfId="27544"/>
    <cellStyle name="40% - Accent6 3 2 4 2 2 2 3" xfId="27545"/>
    <cellStyle name="40% - Accent6 3 2 4 2 2 2 3 2" xfId="27546"/>
    <cellStyle name="40% - Accent6 3 2 4 2 2 2 4" xfId="27547"/>
    <cellStyle name="40% - Accent6 3 2 4 2 2 3" xfId="27548"/>
    <cellStyle name="40% - Accent6 3 2 4 2 2 3 2" xfId="27549"/>
    <cellStyle name="40% - Accent6 3 2 4 2 2 3 2 2" xfId="27550"/>
    <cellStyle name="40% - Accent6 3 2 4 2 2 3 3" xfId="27551"/>
    <cellStyle name="40% - Accent6 3 2 4 2 2 4" xfId="27552"/>
    <cellStyle name="40% - Accent6 3 2 4 2 2 4 2" xfId="27553"/>
    <cellStyle name="40% - Accent6 3 2 4 2 2 5" xfId="27554"/>
    <cellStyle name="40% - Accent6 3 2 4 2 2 5 2" xfId="27555"/>
    <cellStyle name="40% - Accent6 3 2 4 2 2 6" xfId="27556"/>
    <cellStyle name="40% - Accent6 3 2 4 2 3" xfId="27557"/>
    <cellStyle name="40% - Accent6 3 2 4 2 3 2" xfId="27558"/>
    <cellStyle name="40% - Accent6 3 2 4 2 3 2 2" xfId="27559"/>
    <cellStyle name="40% - Accent6 3 2 4 2 3 2 2 2" xfId="27560"/>
    <cellStyle name="40% - Accent6 3 2 4 2 3 2 2 2 2" xfId="27561"/>
    <cellStyle name="40% - Accent6 3 2 4 2 3 2 2 3" xfId="27562"/>
    <cellStyle name="40% - Accent6 3 2 4 2 3 2 3" xfId="27563"/>
    <cellStyle name="40% - Accent6 3 2 4 2 3 2 3 2" xfId="27564"/>
    <cellStyle name="40% - Accent6 3 2 4 2 3 2 4" xfId="27565"/>
    <cellStyle name="40% - Accent6 3 2 4 2 3 3" xfId="27566"/>
    <cellStyle name="40% - Accent6 3 2 4 2 3 3 2" xfId="27567"/>
    <cellStyle name="40% - Accent6 3 2 4 2 3 3 2 2" xfId="27568"/>
    <cellStyle name="40% - Accent6 3 2 4 2 3 3 3" xfId="27569"/>
    <cellStyle name="40% - Accent6 3 2 4 2 3 4" xfId="27570"/>
    <cellStyle name="40% - Accent6 3 2 4 2 3 4 2" xfId="27571"/>
    <cellStyle name="40% - Accent6 3 2 4 2 3 5" xfId="27572"/>
    <cellStyle name="40% - Accent6 3 2 4 2 3 5 2" xfId="27573"/>
    <cellStyle name="40% - Accent6 3 2 4 2 3 6" xfId="27574"/>
    <cellStyle name="40% - Accent6 3 2 4 2 4" xfId="27575"/>
    <cellStyle name="40% - Accent6 3 2 4 2 4 2" xfId="27576"/>
    <cellStyle name="40% - Accent6 3 2 4 2 4 2 2" xfId="27577"/>
    <cellStyle name="40% - Accent6 3 2 4 2 4 2 2 2" xfId="27578"/>
    <cellStyle name="40% - Accent6 3 2 4 2 4 2 3" xfId="27579"/>
    <cellStyle name="40% - Accent6 3 2 4 2 4 3" xfId="27580"/>
    <cellStyle name="40% - Accent6 3 2 4 2 4 3 2" xfId="27581"/>
    <cellStyle name="40% - Accent6 3 2 4 2 4 4" xfId="27582"/>
    <cellStyle name="40% - Accent6 3 2 4 2 5" xfId="27583"/>
    <cellStyle name="40% - Accent6 3 2 4 2 5 2" xfId="27584"/>
    <cellStyle name="40% - Accent6 3 2 4 2 5 2 2" xfId="27585"/>
    <cellStyle name="40% - Accent6 3 2 4 2 5 3" xfId="27586"/>
    <cellStyle name="40% - Accent6 3 2 4 2 6" xfId="27587"/>
    <cellStyle name="40% - Accent6 3 2 4 2 6 2" xfId="27588"/>
    <cellStyle name="40% - Accent6 3 2 4 2 7" xfId="27589"/>
    <cellStyle name="40% - Accent6 3 2 4 2 7 2" xfId="27590"/>
    <cellStyle name="40% - Accent6 3 2 4 2 8" xfId="27591"/>
    <cellStyle name="40% - Accent6 3 2 4 3" xfId="27592"/>
    <cellStyle name="40% - Accent6 3 2 4 3 2" xfId="27593"/>
    <cellStyle name="40% - Accent6 3 2 4 3 2 2" xfId="27594"/>
    <cellStyle name="40% - Accent6 3 2 4 3 2 2 2" xfId="27595"/>
    <cellStyle name="40% - Accent6 3 2 4 3 2 2 2 2" xfId="27596"/>
    <cellStyle name="40% - Accent6 3 2 4 3 2 2 2 2 2" xfId="27597"/>
    <cellStyle name="40% - Accent6 3 2 4 3 2 2 2 3" xfId="27598"/>
    <cellStyle name="40% - Accent6 3 2 4 3 2 2 3" xfId="27599"/>
    <cellStyle name="40% - Accent6 3 2 4 3 2 2 3 2" xfId="27600"/>
    <cellStyle name="40% - Accent6 3 2 4 3 2 2 4" xfId="27601"/>
    <cellStyle name="40% - Accent6 3 2 4 3 2 3" xfId="27602"/>
    <cellStyle name="40% - Accent6 3 2 4 3 2 3 2" xfId="27603"/>
    <cellStyle name="40% - Accent6 3 2 4 3 2 3 2 2" xfId="27604"/>
    <cellStyle name="40% - Accent6 3 2 4 3 2 3 3" xfId="27605"/>
    <cellStyle name="40% - Accent6 3 2 4 3 2 4" xfId="27606"/>
    <cellStyle name="40% - Accent6 3 2 4 3 2 4 2" xfId="27607"/>
    <cellStyle name="40% - Accent6 3 2 4 3 2 5" xfId="27608"/>
    <cellStyle name="40% - Accent6 3 2 4 3 2 5 2" xfId="27609"/>
    <cellStyle name="40% - Accent6 3 2 4 3 2 6" xfId="27610"/>
    <cellStyle name="40% - Accent6 3 2 4 3 3" xfId="27611"/>
    <cellStyle name="40% - Accent6 3 2 4 3 3 2" xfId="27612"/>
    <cellStyle name="40% - Accent6 3 2 4 3 3 2 2" xfId="27613"/>
    <cellStyle name="40% - Accent6 3 2 4 3 3 2 2 2" xfId="27614"/>
    <cellStyle name="40% - Accent6 3 2 4 3 3 2 2 2 2" xfId="27615"/>
    <cellStyle name="40% - Accent6 3 2 4 3 3 2 2 3" xfId="27616"/>
    <cellStyle name="40% - Accent6 3 2 4 3 3 2 3" xfId="27617"/>
    <cellStyle name="40% - Accent6 3 2 4 3 3 2 3 2" xfId="27618"/>
    <cellStyle name="40% - Accent6 3 2 4 3 3 2 4" xfId="27619"/>
    <cellStyle name="40% - Accent6 3 2 4 3 3 3" xfId="27620"/>
    <cellStyle name="40% - Accent6 3 2 4 3 3 3 2" xfId="27621"/>
    <cellStyle name="40% - Accent6 3 2 4 3 3 3 2 2" xfId="27622"/>
    <cellStyle name="40% - Accent6 3 2 4 3 3 3 3" xfId="27623"/>
    <cellStyle name="40% - Accent6 3 2 4 3 3 4" xfId="27624"/>
    <cellStyle name="40% - Accent6 3 2 4 3 3 4 2" xfId="27625"/>
    <cellStyle name="40% - Accent6 3 2 4 3 3 5" xfId="27626"/>
    <cellStyle name="40% - Accent6 3 2 4 3 3 5 2" xfId="27627"/>
    <cellStyle name="40% - Accent6 3 2 4 3 3 6" xfId="27628"/>
    <cellStyle name="40% - Accent6 3 2 4 3 4" xfId="27629"/>
    <cellStyle name="40% - Accent6 3 2 4 3 4 2" xfId="27630"/>
    <cellStyle name="40% - Accent6 3 2 4 3 4 2 2" xfId="27631"/>
    <cellStyle name="40% - Accent6 3 2 4 3 4 2 2 2" xfId="27632"/>
    <cellStyle name="40% - Accent6 3 2 4 3 4 2 3" xfId="27633"/>
    <cellStyle name="40% - Accent6 3 2 4 3 4 3" xfId="27634"/>
    <cellStyle name="40% - Accent6 3 2 4 3 4 3 2" xfId="27635"/>
    <cellStyle name="40% - Accent6 3 2 4 3 4 4" xfId="27636"/>
    <cellStyle name="40% - Accent6 3 2 4 3 5" xfId="27637"/>
    <cellStyle name="40% - Accent6 3 2 4 3 5 2" xfId="27638"/>
    <cellStyle name="40% - Accent6 3 2 4 3 5 2 2" xfId="27639"/>
    <cellStyle name="40% - Accent6 3 2 4 3 5 3" xfId="27640"/>
    <cellStyle name="40% - Accent6 3 2 4 3 6" xfId="27641"/>
    <cellStyle name="40% - Accent6 3 2 4 3 6 2" xfId="27642"/>
    <cellStyle name="40% - Accent6 3 2 4 3 7" xfId="27643"/>
    <cellStyle name="40% - Accent6 3 2 4 3 7 2" xfId="27644"/>
    <cellStyle name="40% - Accent6 3 2 4 3 8" xfId="27645"/>
    <cellStyle name="40% - Accent6 3 2 4 4" xfId="27646"/>
    <cellStyle name="40% - Accent6 3 2 4 4 2" xfId="27647"/>
    <cellStyle name="40% - Accent6 3 2 4 4 2 2" xfId="27648"/>
    <cellStyle name="40% - Accent6 3 2 4 4 2 2 2" xfId="27649"/>
    <cellStyle name="40% - Accent6 3 2 4 4 2 2 2 2" xfId="27650"/>
    <cellStyle name="40% - Accent6 3 2 4 4 2 2 3" xfId="27651"/>
    <cellStyle name="40% - Accent6 3 2 4 4 2 3" xfId="27652"/>
    <cellStyle name="40% - Accent6 3 2 4 4 2 3 2" xfId="27653"/>
    <cellStyle name="40% - Accent6 3 2 4 4 2 4" xfId="27654"/>
    <cellStyle name="40% - Accent6 3 2 4 4 3" xfId="27655"/>
    <cellStyle name="40% - Accent6 3 2 4 4 3 2" xfId="27656"/>
    <cellStyle name="40% - Accent6 3 2 4 4 3 2 2" xfId="27657"/>
    <cellStyle name="40% - Accent6 3 2 4 4 3 3" xfId="27658"/>
    <cellStyle name="40% - Accent6 3 2 4 4 4" xfId="27659"/>
    <cellStyle name="40% - Accent6 3 2 4 4 4 2" xfId="27660"/>
    <cellStyle name="40% - Accent6 3 2 4 4 5" xfId="27661"/>
    <cellStyle name="40% - Accent6 3 2 4 4 5 2" xfId="27662"/>
    <cellStyle name="40% - Accent6 3 2 4 4 6" xfId="27663"/>
    <cellStyle name="40% - Accent6 3 2 4 5" xfId="27664"/>
    <cellStyle name="40% - Accent6 3 2 4 5 2" xfId="27665"/>
    <cellStyle name="40% - Accent6 3 2 4 5 2 2" xfId="27666"/>
    <cellStyle name="40% - Accent6 3 2 4 5 2 2 2" xfId="27667"/>
    <cellStyle name="40% - Accent6 3 2 4 5 2 2 2 2" xfId="27668"/>
    <cellStyle name="40% - Accent6 3 2 4 5 2 2 3" xfId="27669"/>
    <cellStyle name="40% - Accent6 3 2 4 5 2 3" xfId="27670"/>
    <cellStyle name="40% - Accent6 3 2 4 5 2 3 2" xfId="27671"/>
    <cellStyle name="40% - Accent6 3 2 4 5 2 4" xfId="27672"/>
    <cellStyle name="40% - Accent6 3 2 4 5 3" xfId="27673"/>
    <cellStyle name="40% - Accent6 3 2 4 5 3 2" xfId="27674"/>
    <cellStyle name="40% - Accent6 3 2 4 5 3 2 2" xfId="27675"/>
    <cellStyle name="40% - Accent6 3 2 4 5 3 3" xfId="27676"/>
    <cellStyle name="40% - Accent6 3 2 4 5 4" xfId="27677"/>
    <cellStyle name="40% - Accent6 3 2 4 5 4 2" xfId="27678"/>
    <cellStyle name="40% - Accent6 3 2 4 5 5" xfId="27679"/>
    <cellStyle name="40% - Accent6 3 2 4 5 5 2" xfId="27680"/>
    <cellStyle name="40% - Accent6 3 2 4 5 6" xfId="27681"/>
    <cellStyle name="40% - Accent6 3 2 4 6" xfId="27682"/>
    <cellStyle name="40% - Accent6 3 2 4 6 2" xfId="27683"/>
    <cellStyle name="40% - Accent6 3 2 4 6 2 2" xfId="27684"/>
    <cellStyle name="40% - Accent6 3 2 4 6 2 2 2" xfId="27685"/>
    <cellStyle name="40% - Accent6 3 2 4 6 2 2 2 2" xfId="27686"/>
    <cellStyle name="40% - Accent6 3 2 4 6 2 2 3" xfId="27687"/>
    <cellStyle name="40% - Accent6 3 2 4 6 2 3" xfId="27688"/>
    <cellStyle name="40% - Accent6 3 2 4 6 2 3 2" xfId="27689"/>
    <cellStyle name="40% - Accent6 3 2 4 6 2 4" xfId="27690"/>
    <cellStyle name="40% - Accent6 3 2 4 6 3" xfId="27691"/>
    <cellStyle name="40% - Accent6 3 2 4 6 3 2" xfId="27692"/>
    <cellStyle name="40% - Accent6 3 2 4 6 3 2 2" xfId="27693"/>
    <cellStyle name="40% - Accent6 3 2 4 6 3 3" xfId="27694"/>
    <cellStyle name="40% - Accent6 3 2 4 6 4" xfId="27695"/>
    <cellStyle name="40% - Accent6 3 2 4 6 4 2" xfId="27696"/>
    <cellStyle name="40% - Accent6 3 2 4 6 5" xfId="27697"/>
    <cellStyle name="40% - Accent6 3 2 4 6 5 2" xfId="27698"/>
    <cellStyle name="40% - Accent6 3 2 4 6 6" xfId="27699"/>
    <cellStyle name="40% - Accent6 3 2 4 7" xfId="27700"/>
    <cellStyle name="40% - Accent6 3 2 4 7 2" xfId="27701"/>
    <cellStyle name="40% - Accent6 3 2 4 7 2 2" xfId="27702"/>
    <cellStyle name="40% - Accent6 3 2 4 7 2 2 2" xfId="27703"/>
    <cellStyle name="40% - Accent6 3 2 4 7 2 3" xfId="27704"/>
    <cellStyle name="40% - Accent6 3 2 4 7 3" xfId="27705"/>
    <cellStyle name="40% - Accent6 3 2 4 7 3 2" xfId="27706"/>
    <cellStyle name="40% - Accent6 3 2 4 7 4" xfId="27707"/>
    <cellStyle name="40% - Accent6 3 2 4 8" xfId="27708"/>
    <cellStyle name="40% - Accent6 3 2 4 8 2" xfId="27709"/>
    <cellStyle name="40% - Accent6 3 2 4 8 2 2" xfId="27710"/>
    <cellStyle name="40% - Accent6 3 2 4 8 3" xfId="27711"/>
    <cellStyle name="40% - Accent6 3 2 4 9" xfId="27712"/>
    <cellStyle name="40% - Accent6 3 2 4 9 2" xfId="27713"/>
    <cellStyle name="40% - Accent6 3 2 5" xfId="27714"/>
    <cellStyle name="40% - Accent6 3 2 5 2" xfId="27715"/>
    <cellStyle name="40% - Accent6 3 2 5 2 2" xfId="27716"/>
    <cellStyle name="40% - Accent6 3 2 5 2 2 2" xfId="27717"/>
    <cellStyle name="40% - Accent6 3 2 5 2 2 2 2" xfId="27718"/>
    <cellStyle name="40% - Accent6 3 2 5 2 2 2 2 2" xfId="27719"/>
    <cellStyle name="40% - Accent6 3 2 5 2 2 2 3" xfId="27720"/>
    <cellStyle name="40% - Accent6 3 2 5 2 2 3" xfId="27721"/>
    <cellStyle name="40% - Accent6 3 2 5 2 2 3 2" xfId="27722"/>
    <cellStyle name="40% - Accent6 3 2 5 2 2 4" xfId="27723"/>
    <cellStyle name="40% - Accent6 3 2 5 2 3" xfId="27724"/>
    <cellStyle name="40% - Accent6 3 2 5 2 3 2" xfId="27725"/>
    <cellStyle name="40% - Accent6 3 2 5 2 3 2 2" xfId="27726"/>
    <cellStyle name="40% - Accent6 3 2 5 2 3 3" xfId="27727"/>
    <cellStyle name="40% - Accent6 3 2 5 2 4" xfId="27728"/>
    <cellStyle name="40% - Accent6 3 2 5 2 4 2" xfId="27729"/>
    <cellStyle name="40% - Accent6 3 2 5 2 5" xfId="27730"/>
    <cellStyle name="40% - Accent6 3 2 5 2 5 2" xfId="27731"/>
    <cellStyle name="40% - Accent6 3 2 5 2 6" xfId="27732"/>
    <cellStyle name="40% - Accent6 3 2 5 3" xfId="27733"/>
    <cellStyle name="40% - Accent6 3 2 5 3 2" xfId="27734"/>
    <cellStyle name="40% - Accent6 3 2 5 3 2 2" xfId="27735"/>
    <cellStyle name="40% - Accent6 3 2 5 3 2 2 2" xfId="27736"/>
    <cellStyle name="40% - Accent6 3 2 5 3 2 2 2 2" xfId="27737"/>
    <cellStyle name="40% - Accent6 3 2 5 3 2 2 3" xfId="27738"/>
    <cellStyle name="40% - Accent6 3 2 5 3 2 3" xfId="27739"/>
    <cellStyle name="40% - Accent6 3 2 5 3 2 3 2" xfId="27740"/>
    <cellStyle name="40% - Accent6 3 2 5 3 2 4" xfId="27741"/>
    <cellStyle name="40% - Accent6 3 2 5 3 3" xfId="27742"/>
    <cellStyle name="40% - Accent6 3 2 5 3 3 2" xfId="27743"/>
    <cellStyle name="40% - Accent6 3 2 5 3 3 2 2" xfId="27744"/>
    <cellStyle name="40% - Accent6 3 2 5 3 3 3" xfId="27745"/>
    <cellStyle name="40% - Accent6 3 2 5 3 4" xfId="27746"/>
    <cellStyle name="40% - Accent6 3 2 5 3 4 2" xfId="27747"/>
    <cellStyle name="40% - Accent6 3 2 5 3 5" xfId="27748"/>
    <cellStyle name="40% - Accent6 3 2 5 3 5 2" xfId="27749"/>
    <cellStyle name="40% - Accent6 3 2 5 3 6" xfId="27750"/>
    <cellStyle name="40% - Accent6 3 2 5 4" xfId="27751"/>
    <cellStyle name="40% - Accent6 3 2 5 4 2" xfId="27752"/>
    <cellStyle name="40% - Accent6 3 2 5 4 2 2" xfId="27753"/>
    <cellStyle name="40% - Accent6 3 2 5 4 2 2 2" xfId="27754"/>
    <cellStyle name="40% - Accent6 3 2 5 4 2 3" xfId="27755"/>
    <cellStyle name="40% - Accent6 3 2 5 4 3" xfId="27756"/>
    <cellStyle name="40% - Accent6 3 2 5 4 3 2" xfId="27757"/>
    <cellStyle name="40% - Accent6 3 2 5 4 4" xfId="27758"/>
    <cellStyle name="40% - Accent6 3 2 5 5" xfId="27759"/>
    <cellStyle name="40% - Accent6 3 2 5 5 2" xfId="27760"/>
    <cellStyle name="40% - Accent6 3 2 5 5 2 2" xfId="27761"/>
    <cellStyle name="40% - Accent6 3 2 5 5 3" xfId="27762"/>
    <cellStyle name="40% - Accent6 3 2 5 6" xfId="27763"/>
    <cellStyle name="40% - Accent6 3 2 5 6 2" xfId="27764"/>
    <cellStyle name="40% - Accent6 3 2 5 7" xfId="27765"/>
    <cellStyle name="40% - Accent6 3 2 5 7 2" xfId="27766"/>
    <cellStyle name="40% - Accent6 3 2 5 8" xfId="27767"/>
    <cellStyle name="40% - Accent6 3 2 6" xfId="27768"/>
    <cellStyle name="40% - Accent6 3 2 6 2" xfId="27769"/>
    <cellStyle name="40% - Accent6 3 2 6 2 2" xfId="27770"/>
    <cellStyle name="40% - Accent6 3 2 6 2 2 2" xfId="27771"/>
    <cellStyle name="40% - Accent6 3 2 6 2 2 2 2" xfId="27772"/>
    <cellStyle name="40% - Accent6 3 2 6 2 2 2 2 2" xfId="27773"/>
    <cellStyle name="40% - Accent6 3 2 6 2 2 2 3" xfId="27774"/>
    <cellStyle name="40% - Accent6 3 2 6 2 2 3" xfId="27775"/>
    <cellStyle name="40% - Accent6 3 2 6 2 2 3 2" xfId="27776"/>
    <cellStyle name="40% - Accent6 3 2 6 2 2 4" xfId="27777"/>
    <cellStyle name="40% - Accent6 3 2 6 2 3" xfId="27778"/>
    <cellStyle name="40% - Accent6 3 2 6 2 3 2" xfId="27779"/>
    <cellStyle name="40% - Accent6 3 2 6 2 3 2 2" xfId="27780"/>
    <cellStyle name="40% - Accent6 3 2 6 2 3 3" xfId="27781"/>
    <cellStyle name="40% - Accent6 3 2 6 2 4" xfId="27782"/>
    <cellStyle name="40% - Accent6 3 2 6 2 4 2" xfId="27783"/>
    <cellStyle name="40% - Accent6 3 2 6 2 5" xfId="27784"/>
    <cellStyle name="40% - Accent6 3 2 6 2 5 2" xfId="27785"/>
    <cellStyle name="40% - Accent6 3 2 6 2 6" xfId="27786"/>
    <cellStyle name="40% - Accent6 3 2 6 3" xfId="27787"/>
    <cellStyle name="40% - Accent6 3 2 6 3 2" xfId="27788"/>
    <cellStyle name="40% - Accent6 3 2 6 3 2 2" xfId="27789"/>
    <cellStyle name="40% - Accent6 3 2 6 3 2 2 2" xfId="27790"/>
    <cellStyle name="40% - Accent6 3 2 6 3 2 2 2 2" xfId="27791"/>
    <cellStyle name="40% - Accent6 3 2 6 3 2 2 3" xfId="27792"/>
    <cellStyle name="40% - Accent6 3 2 6 3 2 3" xfId="27793"/>
    <cellStyle name="40% - Accent6 3 2 6 3 2 3 2" xfId="27794"/>
    <cellStyle name="40% - Accent6 3 2 6 3 2 4" xfId="27795"/>
    <cellStyle name="40% - Accent6 3 2 6 3 3" xfId="27796"/>
    <cellStyle name="40% - Accent6 3 2 6 3 3 2" xfId="27797"/>
    <cellStyle name="40% - Accent6 3 2 6 3 3 2 2" xfId="27798"/>
    <cellStyle name="40% - Accent6 3 2 6 3 3 3" xfId="27799"/>
    <cellStyle name="40% - Accent6 3 2 6 3 4" xfId="27800"/>
    <cellStyle name="40% - Accent6 3 2 6 3 4 2" xfId="27801"/>
    <cellStyle name="40% - Accent6 3 2 6 3 5" xfId="27802"/>
    <cellStyle name="40% - Accent6 3 2 6 3 5 2" xfId="27803"/>
    <cellStyle name="40% - Accent6 3 2 6 3 6" xfId="27804"/>
    <cellStyle name="40% - Accent6 3 2 6 4" xfId="27805"/>
    <cellStyle name="40% - Accent6 3 2 6 4 2" xfId="27806"/>
    <cellStyle name="40% - Accent6 3 2 6 4 2 2" xfId="27807"/>
    <cellStyle name="40% - Accent6 3 2 6 4 2 2 2" xfId="27808"/>
    <cellStyle name="40% - Accent6 3 2 6 4 2 3" xfId="27809"/>
    <cellStyle name="40% - Accent6 3 2 6 4 3" xfId="27810"/>
    <cellStyle name="40% - Accent6 3 2 6 4 3 2" xfId="27811"/>
    <cellStyle name="40% - Accent6 3 2 6 4 4" xfId="27812"/>
    <cellStyle name="40% - Accent6 3 2 6 5" xfId="27813"/>
    <cellStyle name="40% - Accent6 3 2 6 5 2" xfId="27814"/>
    <cellStyle name="40% - Accent6 3 2 6 5 2 2" xfId="27815"/>
    <cellStyle name="40% - Accent6 3 2 6 5 3" xfId="27816"/>
    <cellStyle name="40% - Accent6 3 2 6 6" xfId="27817"/>
    <cellStyle name="40% - Accent6 3 2 6 6 2" xfId="27818"/>
    <cellStyle name="40% - Accent6 3 2 6 7" xfId="27819"/>
    <cellStyle name="40% - Accent6 3 2 6 7 2" xfId="27820"/>
    <cellStyle name="40% - Accent6 3 2 6 8" xfId="27821"/>
    <cellStyle name="40% - Accent6 3 2 7" xfId="27822"/>
    <cellStyle name="40% - Accent6 3 2 7 2" xfId="27823"/>
    <cellStyle name="40% - Accent6 3 2 7 2 2" xfId="27824"/>
    <cellStyle name="40% - Accent6 3 2 7 2 2 2" xfId="27825"/>
    <cellStyle name="40% - Accent6 3 2 7 2 2 2 2" xfId="27826"/>
    <cellStyle name="40% - Accent6 3 2 7 2 2 3" xfId="27827"/>
    <cellStyle name="40% - Accent6 3 2 7 2 3" xfId="27828"/>
    <cellStyle name="40% - Accent6 3 2 7 2 3 2" xfId="27829"/>
    <cellStyle name="40% - Accent6 3 2 7 2 4" xfId="27830"/>
    <cellStyle name="40% - Accent6 3 2 7 3" xfId="27831"/>
    <cellStyle name="40% - Accent6 3 2 7 3 2" xfId="27832"/>
    <cellStyle name="40% - Accent6 3 2 7 3 2 2" xfId="27833"/>
    <cellStyle name="40% - Accent6 3 2 7 3 3" xfId="27834"/>
    <cellStyle name="40% - Accent6 3 2 7 4" xfId="27835"/>
    <cellStyle name="40% - Accent6 3 2 7 4 2" xfId="27836"/>
    <cellStyle name="40% - Accent6 3 2 7 5" xfId="27837"/>
    <cellStyle name="40% - Accent6 3 2 7 5 2" xfId="27838"/>
    <cellStyle name="40% - Accent6 3 2 7 6" xfId="27839"/>
    <cellStyle name="40% - Accent6 3 2 8" xfId="27840"/>
    <cellStyle name="40% - Accent6 3 2 8 2" xfId="27841"/>
    <cellStyle name="40% - Accent6 3 2 8 2 2" xfId="27842"/>
    <cellStyle name="40% - Accent6 3 2 8 2 2 2" xfId="27843"/>
    <cellStyle name="40% - Accent6 3 2 8 2 2 2 2" xfId="27844"/>
    <cellStyle name="40% - Accent6 3 2 8 2 2 3" xfId="27845"/>
    <cellStyle name="40% - Accent6 3 2 8 2 3" xfId="27846"/>
    <cellStyle name="40% - Accent6 3 2 8 2 3 2" xfId="27847"/>
    <cellStyle name="40% - Accent6 3 2 8 2 4" xfId="27848"/>
    <cellStyle name="40% - Accent6 3 2 8 3" xfId="27849"/>
    <cellStyle name="40% - Accent6 3 2 8 3 2" xfId="27850"/>
    <cellStyle name="40% - Accent6 3 2 8 3 2 2" xfId="27851"/>
    <cellStyle name="40% - Accent6 3 2 8 3 3" xfId="27852"/>
    <cellStyle name="40% - Accent6 3 2 8 4" xfId="27853"/>
    <cellStyle name="40% - Accent6 3 2 8 4 2" xfId="27854"/>
    <cellStyle name="40% - Accent6 3 2 8 5" xfId="27855"/>
    <cellStyle name="40% - Accent6 3 2 8 5 2" xfId="27856"/>
    <cellStyle name="40% - Accent6 3 2 8 6" xfId="27857"/>
    <cellStyle name="40% - Accent6 3 2 9" xfId="27858"/>
    <cellStyle name="40% - Accent6 3 2 9 2" xfId="27859"/>
    <cellStyle name="40% - Accent6 3 2 9 2 2" xfId="27860"/>
    <cellStyle name="40% - Accent6 3 2 9 2 2 2" xfId="27861"/>
    <cellStyle name="40% - Accent6 3 2 9 2 2 2 2" xfId="27862"/>
    <cellStyle name="40% - Accent6 3 2 9 2 2 3" xfId="27863"/>
    <cellStyle name="40% - Accent6 3 2 9 2 3" xfId="27864"/>
    <cellStyle name="40% - Accent6 3 2 9 2 3 2" xfId="27865"/>
    <cellStyle name="40% - Accent6 3 2 9 2 4" xfId="27866"/>
    <cellStyle name="40% - Accent6 3 2 9 3" xfId="27867"/>
    <cellStyle name="40% - Accent6 3 2 9 3 2" xfId="27868"/>
    <cellStyle name="40% - Accent6 3 2 9 3 2 2" xfId="27869"/>
    <cellStyle name="40% - Accent6 3 2 9 3 3" xfId="27870"/>
    <cellStyle name="40% - Accent6 3 2 9 4" xfId="27871"/>
    <cellStyle name="40% - Accent6 3 2 9 4 2" xfId="27872"/>
    <cellStyle name="40% - Accent6 3 2 9 5" xfId="27873"/>
    <cellStyle name="40% - Accent6 3 2 9 5 2" xfId="27874"/>
    <cellStyle name="40% - Accent6 3 2 9 6" xfId="27875"/>
    <cellStyle name="40% - Accent6 3 3" xfId="27876"/>
    <cellStyle name="40% - Accent6 3 3 10" xfId="27877"/>
    <cellStyle name="40% - Accent6 3 3 10 2" xfId="27878"/>
    <cellStyle name="40% - Accent6 3 3 11" xfId="27879"/>
    <cellStyle name="40% - Accent6 3 3 2" xfId="27880"/>
    <cellStyle name="40% - Accent6 3 3 2 2" xfId="27881"/>
    <cellStyle name="40% - Accent6 3 3 2 2 2" xfId="27882"/>
    <cellStyle name="40% - Accent6 3 3 2 2 2 2" xfId="27883"/>
    <cellStyle name="40% - Accent6 3 3 2 2 2 2 2" xfId="27884"/>
    <cellStyle name="40% - Accent6 3 3 2 2 2 2 2 2" xfId="27885"/>
    <cellStyle name="40% - Accent6 3 3 2 2 2 2 3" xfId="27886"/>
    <cellStyle name="40% - Accent6 3 3 2 2 2 3" xfId="27887"/>
    <cellStyle name="40% - Accent6 3 3 2 2 2 3 2" xfId="27888"/>
    <cellStyle name="40% - Accent6 3 3 2 2 2 4" xfId="27889"/>
    <cellStyle name="40% - Accent6 3 3 2 2 3" xfId="27890"/>
    <cellStyle name="40% - Accent6 3 3 2 2 3 2" xfId="27891"/>
    <cellStyle name="40% - Accent6 3 3 2 2 3 2 2" xfId="27892"/>
    <cellStyle name="40% - Accent6 3 3 2 2 3 3" xfId="27893"/>
    <cellStyle name="40% - Accent6 3 3 2 2 4" xfId="27894"/>
    <cellStyle name="40% - Accent6 3 3 2 2 4 2" xfId="27895"/>
    <cellStyle name="40% - Accent6 3 3 2 2 5" xfId="27896"/>
    <cellStyle name="40% - Accent6 3 3 2 2 5 2" xfId="27897"/>
    <cellStyle name="40% - Accent6 3 3 2 2 6" xfId="27898"/>
    <cellStyle name="40% - Accent6 3 3 2 3" xfId="27899"/>
    <cellStyle name="40% - Accent6 3 3 2 3 2" xfId="27900"/>
    <cellStyle name="40% - Accent6 3 3 2 3 2 2" xfId="27901"/>
    <cellStyle name="40% - Accent6 3 3 2 3 2 2 2" xfId="27902"/>
    <cellStyle name="40% - Accent6 3 3 2 3 2 2 2 2" xfId="27903"/>
    <cellStyle name="40% - Accent6 3 3 2 3 2 2 3" xfId="27904"/>
    <cellStyle name="40% - Accent6 3 3 2 3 2 3" xfId="27905"/>
    <cellStyle name="40% - Accent6 3 3 2 3 2 3 2" xfId="27906"/>
    <cellStyle name="40% - Accent6 3 3 2 3 2 4" xfId="27907"/>
    <cellStyle name="40% - Accent6 3 3 2 3 3" xfId="27908"/>
    <cellStyle name="40% - Accent6 3 3 2 3 3 2" xfId="27909"/>
    <cellStyle name="40% - Accent6 3 3 2 3 3 2 2" xfId="27910"/>
    <cellStyle name="40% - Accent6 3 3 2 3 3 3" xfId="27911"/>
    <cellStyle name="40% - Accent6 3 3 2 3 4" xfId="27912"/>
    <cellStyle name="40% - Accent6 3 3 2 3 4 2" xfId="27913"/>
    <cellStyle name="40% - Accent6 3 3 2 3 5" xfId="27914"/>
    <cellStyle name="40% - Accent6 3 3 2 3 5 2" xfId="27915"/>
    <cellStyle name="40% - Accent6 3 3 2 3 6" xfId="27916"/>
    <cellStyle name="40% - Accent6 3 3 2 4" xfId="27917"/>
    <cellStyle name="40% - Accent6 3 3 2 4 2" xfId="27918"/>
    <cellStyle name="40% - Accent6 3 3 2 4 2 2" xfId="27919"/>
    <cellStyle name="40% - Accent6 3 3 2 4 2 2 2" xfId="27920"/>
    <cellStyle name="40% - Accent6 3 3 2 4 2 3" xfId="27921"/>
    <cellStyle name="40% - Accent6 3 3 2 4 3" xfId="27922"/>
    <cellStyle name="40% - Accent6 3 3 2 4 3 2" xfId="27923"/>
    <cellStyle name="40% - Accent6 3 3 2 4 4" xfId="27924"/>
    <cellStyle name="40% - Accent6 3 3 2 5" xfId="27925"/>
    <cellStyle name="40% - Accent6 3 3 2 5 2" xfId="27926"/>
    <cellStyle name="40% - Accent6 3 3 2 5 2 2" xfId="27927"/>
    <cellStyle name="40% - Accent6 3 3 2 5 3" xfId="27928"/>
    <cellStyle name="40% - Accent6 3 3 2 6" xfId="27929"/>
    <cellStyle name="40% - Accent6 3 3 2 6 2" xfId="27930"/>
    <cellStyle name="40% - Accent6 3 3 2 7" xfId="27931"/>
    <cellStyle name="40% - Accent6 3 3 2 7 2" xfId="27932"/>
    <cellStyle name="40% - Accent6 3 3 2 8" xfId="27933"/>
    <cellStyle name="40% - Accent6 3 3 3" xfId="27934"/>
    <cellStyle name="40% - Accent6 3 3 3 2" xfId="27935"/>
    <cellStyle name="40% - Accent6 3 3 3 2 2" xfId="27936"/>
    <cellStyle name="40% - Accent6 3 3 3 2 2 2" xfId="27937"/>
    <cellStyle name="40% - Accent6 3 3 3 2 2 2 2" xfId="27938"/>
    <cellStyle name="40% - Accent6 3 3 3 2 2 2 2 2" xfId="27939"/>
    <cellStyle name="40% - Accent6 3 3 3 2 2 2 3" xfId="27940"/>
    <cellStyle name="40% - Accent6 3 3 3 2 2 3" xfId="27941"/>
    <cellStyle name="40% - Accent6 3 3 3 2 2 3 2" xfId="27942"/>
    <cellStyle name="40% - Accent6 3 3 3 2 2 4" xfId="27943"/>
    <cellStyle name="40% - Accent6 3 3 3 2 3" xfId="27944"/>
    <cellStyle name="40% - Accent6 3 3 3 2 3 2" xfId="27945"/>
    <cellStyle name="40% - Accent6 3 3 3 2 3 2 2" xfId="27946"/>
    <cellStyle name="40% - Accent6 3 3 3 2 3 3" xfId="27947"/>
    <cellStyle name="40% - Accent6 3 3 3 2 4" xfId="27948"/>
    <cellStyle name="40% - Accent6 3 3 3 2 4 2" xfId="27949"/>
    <cellStyle name="40% - Accent6 3 3 3 2 5" xfId="27950"/>
    <cellStyle name="40% - Accent6 3 3 3 2 5 2" xfId="27951"/>
    <cellStyle name="40% - Accent6 3 3 3 2 6" xfId="27952"/>
    <cellStyle name="40% - Accent6 3 3 3 3" xfId="27953"/>
    <cellStyle name="40% - Accent6 3 3 3 3 2" xfId="27954"/>
    <cellStyle name="40% - Accent6 3 3 3 3 2 2" xfId="27955"/>
    <cellStyle name="40% - Accent6 3 3 3 3 2 2 2" xfId="27956"/>
    <cellStyle name="40% - Accent6 3 3 3 3 2 2 2 2" xfId="27957"/>
    <cellStyle name="40% - Accent6 3 3 3 3 2 2 3" xfId="27958"/>
    <cellStyle name="40% - Accent6 3 3 3 3 2 3" xfId="27959"/>
    <cellStyle name="40% - Accent6 3 3 3 3 2 3 2" xfId="27960"/>
    <cellStyle name="40% - Accent6 3 3 3 3 2 4" xfId="27961"/>
    <cellStyle name="40% - Accent6 3 3 3 3 3" xfId="27962"/>
    <cellStyle name="40% - Accent6 3 3 3 3 3 2" xfId="27963"/>
    <cellStyle name="40% - Accent6 3 3 3 3 3 2 2" xfId="27964"/>
    <cellStyle name="40% - Accent6 3 3 3 3 3 3" xfId="27965"/>
    <cellStyle name="40% - Accent6 3 3 3 3 4" xfId="27966"/>
    <cellStyle name="40% - Accent6 3 3 3 3 4 2" xfId="27967"/>
    <cellStyle name="40% - Accent6 3 3 3 3 5" xfId="27968"/>
    <cellStyle name="40% - Accent6 3 3 3 3 5 2" xfId="27969"/>
    <cellStyle name="40% - Accent6 3 3 3 3 6" xfId="27970"/>
    <cellStyle name="40% - Accent6 3 3 3 4" xfId="27971"/>
    <cellStyle name="40% - Accent6 3 3 3 4 2" xfId="27972"/>
    <cellStyle name="40% - Accent6 3 3 3 4 2 2" xfId="27973"/>
    <cellStyle name="40% - Accent6 3 3 3 4 2 2 2" xfId="27974"/>
    <cellStyle name="40% - Accent6 3 3 3 4 2 3" xfId="27975"/>
    <cellStyle name="40% - Accent6 3 3 3 4 3" xfId="27976"/>
    <cellStyle name="40% - Accent6 3 3 3 4 3 2" xfId="27977"/>
    <cellStyle name="40% - Accent6 3 3 3 4 4" xfId="27978"/>
    <cellStyle name="40% - Accent6 3 3 3 5" xfId="27979"/>
    <cellStyle name="40% - Accent6 3 3 3 5 2" xfId="27980"/>
    <cellStyle name="40% - Accent6 3 3 3 5 2 2" xfId="27981"/>
    <cellStyle name="40% - Accent6 3 3 3 5 3" xfId="27982"/>
    <cellStyle name="40% - Accent6 3 3 3 6" xfId="27983"/>
    <cellStyle name="40% - Accent6 3 3 3 6 2" xfId="27984"/>
    <cellStyle name="40% - Accent6 3 3 3 7" xfId="27985"/>
    <cellStyle name="40% - Accent6 3 3 3 7 2" xfId="27986"/>
    <cellStyle name="40% - Accent6 3 3 3 8" xfId="27987"/>
    <cellStyle name="40% - Accent6 3 3 4" xfId="27988"/>
    <cellStyle name="40% - Accent6 3 3 4 2" xfId="27989"/>
    <cellStyle name="40% - Accent6 3 3 4 2 2" xfId="27990"/>
    <cellStyle name="40% - Accent6 3 3 4 2 2 2" xfId="27991"/>
    <cellStyle name="40% - Accent6 3 3 4 2 2 2 2" xfId="27992"/>
    <cellStyle name="40% - Accent6 3 3 4 2 2 3" xfId="27993"/>
    <cellStyle name="40% - Accent6 3 3 4 2 3" xfId="27994"/>
    <cellStyle name="40% - Accent6 3 3 4 2 3 2" xfId="27995"/>
    <cellStyle name="40% - Accent6 3 3 4 2 4" xfId="27996"/>
    <cellStyle name="40% - Accent6 3 3 4 3" xfId="27997"/>
    <cellStyle name="40% - Accent6 3 3 4 3 2" xfId="27998"/>
    <cellStyle name="40% - Accent6 3 3 4 3 2 2" xfId="27999"/>
    <cellStyle name="40% - Accent6 3 3 4 3 3" xfId="28000"/>
    <cellStyle name="40% - Accent6 3 3 4 4" xfId="28001"/>
    <cellStyle name="40% - Accent6 3 3 4 4 2" xfId="28002"/>
    <cellStyle name="40% - Accent6 3 3 4 5" xfId="28003"/>
    <cellStyle name="40% - Accent6 3 3 4 5 2" xfId="28004"/>
    <cellStyle name="40% - Accent6 3 3 4 6" xfId="28005"/>
    <cellStyle name="40% - Accent6 3 3 5" xfId="28006"/>
    <cellStyle name="40% - Accent6 3 3 5 2" xfId="28007"/>
    <cellStyle name="40% - Accent6 3 3 5 2 2" xfId="28008"/>
    <cellStyle name="40% - Accent6 3 3 5 2 2 2" xfId="28009"/>
    <cellStyle name="40% - Accent6 3 3 5 2 2 2 2" xfId="28010"/>
    <cellStyle name="40% - Accent6 3 3 5 2 2 3" xfId="28011"/>
    <cellStyle name="40% - Accent6 3 3 5 2 3" xfId="28012"/>
    <cellStyle name="40% - Accent6 3 3 5 2 3 2" xfId="28013"/>
    <cellStyle name="40% - Accent6 3 3 5 2 4" xfId="28014"/>
    <cellStyle name="40% - Accent6 3 3 5 3" xfId="28015"/>
    <cellStyle name="40% - Accent6 3 3 5 3 2" xfId="28016"/>
    <cellStyle name="40% - Accent6 3 3 5 3 2 2" xfId="28017"/>
    <cellStyle name="40% - Accent6 3 3 5 3 3" xfId="28018"/>
    <cellStyle name="40% - Accent6 3 3 5 4" xfId="28019"/>
    <cellStyle name="40% - Accent6 3 3 5 4 2" xfId="28020"/>
    <cellStyle name="40% - Accent6 3 3 5 5" xfId="28021"/>
    <cellStyle name="40% - Accent6 3 3 5 5 2" xfId="28022"/>
    <cellStyle name="40% - Accent6 3 3 5 6" xfId="28023"/>
    <cellStyle name="40% - Accent6 3 3 6" xfId="28024"/>
    <cellStyle name="40% - Accent6 3 3 6 2" xfId="28025"/>
    <cellStyle name="40% - Accent6 3 3 6 2 2" xfId="28026"/>
    <cellStyle name="40% - Accent6 3 3 6 2 2 2" xfId="28027"/>
    <cellStyle name="40% - Accent6 3 3 6 2 2 2 2" xfId="28028"/>
    <cellStyle name="40% - Accent6 3 3 6 2 2 3" xfId="28029"/>
    <cellStyle name="40% - Accent6 3 3 6 2 3" xfId="28030"/>
    <cellStyle name="40% - Accent6 3 3 6 2 3 2" xfId="28031"/>
    <cellStyle name="40% - Accent6 3 3 6 2 4" xfId="28032"/>
    <cellStyle name="40% - Accent6 3 3 6 3" xfId="28033"/>
    <cellStyle name="40% - Accent6 3 3 6 3 2" xfId="28034"/>
    <cellStyle name="40% - Accent6 3 3 6 3 2 2" xfId="28035"/>
    <cellStyle name="40% - Accent6 3 3 6 3 3" xfId="28036"/>
    <cellStyle name="40% - Accent6 3 3 6 4" xfId="28037"/>
    <cellStyle name="40% - Accent6 3 3 6 4 2" xfId="28038"/>
    <cellStyle name="40% - Accent6 3 3 6 5" xfId="28039"/>
    <cellStyle name="40% - Accent6 3 3 6 5 2" xfId="28040"/>
    <cellStyle name="40% - Accent6 3 3 6 6" xfId="28041"/>
    <cellStyle name="40% - Accent6 3 3 7" xfId="28042"/>
    <cellStyle name="40% - Accent6 3 3 7 2" xfId="28043"/>
    <cellStyle name="40% - Accent6 3 3 7 2 2" xfId="28044"/>
    <cellStyle name="40% - Accent6 3 3 7 2 2 2" xfId="28045"/>
    <cellStyle name="40% - Accent6 3 3 7 2 3" xfId="28046"/>
    <cellStyle name="40% - Accent6 3 3 7 3" xfId="28047"/>
    <cellStyle name="40% - Accent6 3 3 7 3 2" xfId="28048"/>
    <cellStyle name="40% - Accent6 3 3 7 4" xfId="28049"/>
    <cellStyle name="40% - Accent6 3 3 8" xfId="28050"/>
    <cellStyle name="40% - Accent6 3 3 8 2" xfId="28051"/>
    <cellStyle name="40% - Accent6 3 3 8 2 2" xfId="28052"/>
    <cellStyle name="40% - Accent6 3 3 8 3" xfId="28053"/>
    <cellStyle name="40% - Accent6 3 3 9" xfId="28054"/>
    <cellStyle name="40% - Accent6 3 3 9 2" xfId="28055"/>
    <cellStyle name="40% - Accent6 3 4" xfId="28056"/>
    <cellStyle name="40% - Accent6 3 4 10" xfId="28057"/>
    <cellStyle name="40% - Accent6 3 4 10 2" xfId="28058"/>
    <cellStyle name="40% - Accent6 3 4 11" xfId="28059"/>
    <cellStyle name="40% - Accent6 3 4 2" xfId="28060"/>
    <cellStyle name="40% - Accent6 3 4 2 2" xfId="28061"/>
    <cellStyle name="40% - Accent6 3 4 2 2 2" xfId="28062"/>
    <cellStyle name="40% - Accent6 3 4 2 2 2 2" xfId="28063"/>
    <cellStyle name="40% - Accent6 3 4 2 2 2 2 2" xfId="28064"/>
    <cellStyle name="40% - Accent6 3 4 2 2 2 2 2 2" xfId="28065"/>
    <cellStyle name="40% - Accent6 3 4 2 2 2 2 3" xfId="28066"/>
    <cellStyle name="40% - Accent6 3 4 2 2 2 3" xfId="28067"/>
    <cellStyle name="40% - Accent6 3 4 2 2 2 3 2" xfId="28068"/>
    <cellStyle name="40% - Accent6 3 4 2 2 2 4" xfId="28069"/>
    <cellStyle name="40% - Accent6 3 4 2 2 3" xfId="28070"/>
    <cellStyle name="40% - Accent6 3 4 2 2 3 2" xfId="28071"/>
    <cellStyle name="40% - Accent6 3 4 2 2 3 2 2" xfId="28072"/>
    <cellStyle name="40% - Accent6 3 4 2 2 3 3" xfId="28073"/>
    <cellStyle name="40% - Accent6 3 4 2 2 4" xfId="28074"/>
    <cellStyle name="40% - Accent6 3 4 2 2 4 2" xfId="28075"/>
    <cellStyle name="40% - Accent6 3 4 2 2 5" xfId="28076"/>
    <cellStyle name="40% - Accent6 3 4 2 2 5 2" xfId="28077"/>
    <cellStyle name="40% - Accent6 3 4 2 2 6" xfId="28078"/>
    <cellStyle name="40% - Accent6 3 4 2 3" xfId="28079"/>
    <cellStyle name="40% - Accent6 3 4 2 3 2" xfId="28080"/>
    <cellStyle name="40% - Accent6 3 4 2 3 2 2" xfId="28081"/>
    <cellStyle name="40% - Accent6 3 4 2 3 2 2 2" xfId="28082"/>
    <cellStyle name="40% - Accent6 3 4 2 3 2 2 2 2" xfId="28083"/>
    <cellStyle name="40% - Accent6 3 4 2 3 2 2 3" xfId="28084"/>
    <cellStyle name="40% - Accent6 3 4 2 3 2 3" xfId="28085"/>
    <cellStyle name="40% - Accent6 3 4 2 3 2 3 2" xfId="28086"/>
    <cellStyle name="40% - Accent6 3 4 2 3 2 4" xfId="28087"/>
    <cellStyle name="40% - Accent6 3 4 2 3 3" xfId="28088"/>
    <cellStyle name="40% - Accent6 3 4 2 3 3 2" xfId="28089"/>
    <cellStyle name="40% - Accent6 3 4 2 3 3 2 2" xfId="28090"/>
    <cellStyle name="40% - Accent6 3 4 2 3 3 3" xfId="28091"/>
    <cellStyle name="40% - Accent6 3 4 2 3 4" xfId="28092"/>
    <cellStyle name="40% - Accent6 3 4 2 3 4 2" xfId="28093"/>
    <cellStyle name="40% - Accent6 3 4 2 3 5" xfId="28094"/>
    <cellStyle name="40% - Accent6 3 4 2 3 5 2" xfId="28095"/>
    <cellStyle name="40% - Accent6 3 4 2 3 6" xfId="28096"/>
    <cellStyle name="40% - Accent6 3 4 2 4" xfId="28097"/>
    <cellStyle name="40% - Accent6 3 4 2 4 2" xfId="28098"/>
    <cellStyle name="40% - Accent6 3 4 2 4 2 2" xfId="28099"/>
    <cellStyle name="40% - Accent6 3 4 2 4 2 2 2" xfId="28100"/>
    <cellStyle name="40% - Accent6 3 4 2 4 2 3" xfId="28101"/>
    <cellStyle name="40% - Accent6 3 4 2 4 3" xfId="28102"/>
    <cellStyle name="40% - Accent6 3 4 2 4 3 2" xfId="28103"/>
    <cellStyle name="40% - Accent6 3 4 2 4 4" xfId="28104"/>
    <cellStyle name="40% - Accent6 3 4 2 5" xfId="28105"/>
    <cellStyle name="40% - Accent6 3 4 2 5 2" xfId="28106"/>
    <cellStyle name="40% - Accent6 3 4 2 5 2 2" xfId="28107"/>
    <cellStyle name="40% - Accent6 3 4 2 5 3" xfId="28108"/>
    <cellStyle name="40% - Accent6 3 4 2 6" xfId="28109"/>
    <cellStyle name="40% - Accent6 3 4 2 6 2" xfId="28110"/>
    <cellStyle name="40% - Accent6 3 4 2 7" xfId="28111"/>
    <cellStyle name="40% - Accent6 3 4 2 7 2" xfId="28112"/>
    <cellStyle name="40% - Accent6 3 4 2 8" xfId="28113"/>
    <cellStyle name="40% - Accent6 3 4 3" xfId="28114"/>
    <cellStyle name="40% - Accent6 3 4 3 2" xfId="28115"/>
    <cellStyle name="40% - Accent6 3 4 3 2 2" xfId="28116"/>
    <cellStyle name="40% - Accent6 3 4 3 2 2 2" xfId="28117"/>
    <cellStyle name="40% - Accent6 3 4 3 2 2 2 2" xfId="28118"/>
    <cellStyle name="40% - Accent6 3 4 3 2 2 2 2 2" xfId="28119"/>
    <cellStyle name="40% - Accent6 3 4 3 2 2 2 3" xfId="28120"/>
    <cellStyle name="40% - Accent6 3 4 3 2 2 3" xfId="28121"/>
    <cellStyle name="40% - Accent6 3 4 3 2 2 3 2" xfId="28122"/>
    <cellStyle name="40% - Accent6 3 4 3 2 2 4" xfId="28123"/>
    <cellStyle name="40% - Accent6 3 4 3 2 3" xfId="28124"/>
    <cellStyle name="40% - Accent6 3 4 3 2 3 2" xfId="28125"/>
    <cellStyle name="40% - Accent6 3 4 3 2 3 2 2" xfId="28126"/>
    <cellStyle name="40% - Accent6 3 4 3 2 3 3" xfId="28127"/>
    <cellStyle name="40% - Accent6 3 4 3 2 4" xfId="28128"/>
    <cellStyle name="40% - Accent6 3 4 3 2 4 2" xfId="28129"/>
    <cellStyle name="40% - Accent6 3 4 3 2 5" xfId="28130"/>
    <cellStyle name="40% - Accent6 3 4 3 2 5 2" xfId="28131"/>
    <cellStyle name="40% - Accent6 3 4 3 2 6" xfId="28132"/>
    <cellStyle name="40% - Accent6 3 4 3 3" xfId="28133"/>
    <cellStyle name="40% - Accent6 3 4 3 3 2" xfId="28134"/>
    <cellStyle name="40% - Accent6 3 4 3 3 2 2" xfId="28135"/>
    <cellStyle name="40% - Accent6 3 4 3 3 2 2 2" xfId="28136"/>
    <cellStyle name="40% - Accent6 3 4 3 3 2 2 2 2" xfId="28137"/>
    <cellStyle name="40% - Accent6 3 4 3 3 2 2 3" xfId="28138"/>
    <cellStyle name="40% - Accent6 3 4 3 3 2 3" xfId="28139"/>
    <cellStyle name="40% - Accent6 3 4 3 3 2 3 2" xfId="28140"/>
    <cellStyle name="40% - Accent6 3 4 3 3 2 4" xfId="28141"/>
    <cellStyle name="40% - Accent6 3 4 3 3 3" xfId="28142"/>
    <cellStyle name="40% - Accent6 3 4 3 3 3 2" xfId="28143"/>
    <cellStyle name="40% - Accent6 3 4 3 3 3 2 2" xfId="28144"/>
    <cellStyle name="40% - Accent6 3 4 3 3 3 3" xfId="28145"/>
    <cellStyle name="40% - Accent6 3 4 3 3 4" xfId="28146"/>
    <cellStyle name="40% - Accent6 3 4 3 3 4 2" xfId="28147"/>
    <cellStyle name="40% - Accent6 3 4 3 3 5" xfId="28148"/>
    <cellStyle name="40% - Accent6 3 4 3 3 5 2" xfId="28149"/>
    <cellStyle name="40% - Accent6 3 4 3 3 6" xfId="28150"/>
    <cellStyle name="40% - Accent6 3 4 3 4" xfId="28151"/>
    <cellStyle name="40% - Accent6 3 4 3 4 2" xfId="28152"/>
    <cellStyle name="40% - Accent6 3 4 3 4 2 2" xfId="28153"/>
    <cellStyle name="40% - Accent6 3 4 3 4 2 2 2" xfId="28154"/>
    <cellStyle name="40% - Accent6 3 4 3 4 2 3" xfId="28155"/>
    <cellStyle name="40% - Accent6 3 4 3 4 3" xfId="28156"/>
    <cellStyle name="40% - Accent6 3 4 3 4 3 2" xfId="28157"/>
    <cellStyle name="40% - Accent6 3 4 3 4 4" xfId="28158"/>
    <cellStyle name="40% - Accent6 3 4 3 5" xfId="28159"/>
    <cellStyle name="40% - Accent6 3 4 3 5 2" xfId="28160"/>
    <cellStyle name="40% - Accent6 3 4 3 5 2 2" xfId="28161"/>
    <cellStyle name="40% - Accent6 3 4 3 5 3" xfId="28162"/>
    <cellStyle name="40% - Accent6 3 4 3 6" xfId="28163"/>
    <cellStyle name="40% - Accent6 3 4 3 6 2" xfId="28164"/>
    <cellStyle name="40% - Accent6 3 4 3 7" xfId="28165"/>
    <cellStyle name="40% - Accent6 3 4 3 7 2" xfId="28166"/>
    <cellStyle name="40% - Accent6 3 4 3 8" xfId="28167"/>
    <cellStyle name="40% - Accent6 3 4 4" xfId="28168"/>
    <cellStyle name="40% - Accent6 3 4 4 2" xfId="28169"/>
    <cellStyle name="40% - Accent6 3 4 4 2 2" xfId="28170"/>
    <cellStyle name="40% - Accent6 3 4 4 2 2 2" xfId="28171"/>
    <cellStyle name="40% - Accent6 3 4 4 2 2 2 2" xfId="28172"/>
    <cellStyle name="40% - Accent6 3 4 4 2 2 3" xfId="28173"/>
    <cellStyle name="40% - Accent6 3 4 4 2 3" xfId="28174"/>
    <cellStyle name="40% - Accent6 3 4 4 2 3 2" xfId="28175"/>
    <cellStyle name="40% - Accent6 3 4 4 2 4" xfId="28176"/>
    <cellStyle name="40% - Accent6 3 4 4 3" xfId="28177"/>
    <cellStyle name="40% - Accent6 3 4 4 3 2" xfId="28178"/>
    <cellStyle name="40% - Accent6 3 4 4 3 2 2" xfId="28179"/>
    <cellStyle name="40% - Accent6 3 4 4 3 3" xfId="28180"/>
    <cellStyle name="40% - Accent6 3 4 4 4" xfId="28181"/>
    <cellStyle name="40% - Accent6 3 4 4 4 2" xfId="28182"/>
    <cellStyle name="40% - Accent6 3 4 4 5" xfId="28183"/>
    <cellStyle name="40% - Accent6 3 4 4 5 2" xfId="28184"/>
    <cellStyle name="40% - Accent6 3 4 4 6" xfId="28185"/>
    <cellStyle name="40% - Accent6 3 4 5" xfId="28186"/>
    <cellStyle name="40% - Accent6 3 4 5 2" xfId="28187"/>
    <cellStyle name="40% - Accent6 3 4 5 2 2" xfId="28188"/>
    <cellStyle name="40% - Accent6 3 4 5 2 2 2" xfId="28189"/>
    <cellStyle name="40% - Accent6 3 4 5 2 2 2 2" xfId="28190"/>
    <cellStyle name="40% - Accent6 3 4 5 2 2 3" xfId="28191"/>
    <cellStyle name="40% - Accent6 3 4 5 2 3" xfId="28192"/>
    <cellStyle name="40% - Accent6 3 4 5 2 3 2" xfId="28193"/>
    <cellStyle name="40% - Accent6 3 4 5 2 4" xfId="28194"/>
    <cellStyle name="40% - Accent6 3 4 5 3" xfId="28195"/>
    <cellStyle name="40% - Accent6 3 4 5 3 2" xfId="28196"/>
    <cellStyle name="40% - Accent6 3 4 5 3 2 2" xfId="28197"/>
    <cellStyle name="40% - Accent6 3 4 5 3 3" xfId="28198"/>
    <cellStyle name="40% - Accent6 3 4 5 4" xfId="28199"/>
    <cellStyle name="40% - Accent6 3 4 5 4 2" xfId="28200"/>
    <cellStyle name="40% - Accent6 3 4 5 5" xfId="28201"/>
    <cellStyle name="40% - Accent6 3 4 5 5 2" xfId="28202"/>
    <cellStyle name="40% - Accent6 3 4 5 6" xfId="28203"/>
    <cellStyle name="40% - Accent6 3 4 6" xfId="28204"/>
    <cellStyle name="40% - Accent6 3 4 6 2" xfId="28205"/>
    <cellStyle name="40% - Accent6 3 4 6 2 2" xfId="28206"/>
    <cellStyle name="40% - Accent6 3 4 6 2 2 2" xfId="28207"/>
    <cellStyle name="40% - Accent6 3 4 6 2 2 2 2" xfId="28208"/>
    <cellStyle name="40% - Accent6 3 4 6 2 2 3" xfId="28209"/>
    <cellStyle name="40% - Accent6 3 4 6 2 3" xfId="28210"/>
    <cellStyle name="40% - Accent6 3 4 6 2 3 2" xfId="28211"/>
    <cellStyle name="40% - Accent6 3 4 6 2 4" xfId="28212"/>
    <cellStyle name="40% - Accent6 3 4 6 3" xfId="28213"/>
    <cellStyle name="40% - Accent6 3 4 6 3 2" xfId="28214"/>
    <cellStyle name="40% - Accent6 3 4 6 3 2 2" xfId="28215"/>
    <cellStyle name="40% - Accent6 3 4 6 3 3" xfId="28216"/>
    <cellStyle name="40% - Accent6 3 4 6 4" xfId="28217"/>
    <cellStyle name="40% - Accent6 3 4 6 4 2" xfId="28218"/>
    <cellStyle name="40% - Accent6 3 4 6 5" xfId="28219"/>
    <cellStyle name="40% - Accent6 3 4 6 5 2" xfId="28220"/>
    <cellStyle name="40% - Accent6 3 4 6 6" xfId="28221"/>
    <cellStyle name="40% - Accent6 3 4 7" xfId="28222"/>
    <cellStyle name="40% - Accent6 3 4 7 2" xfId="28223"/>
    <cellStyle name="40% - Accent6 3 4 7 2 2" xfId="28224"/>
    <cellStyle name="40% - Accent6 3 4 7 2 2 2" xfId="28225"/>
    <cellStyle name="40% - Accent6 3 4 7 2 3" xfId="28226"/>
    <cellStyle name="40% - Accent6 3 4 7 3" xfId="28227"/>
    <cellStyle name="40% - Accent6 3 4 7 3 2" xfId="28228"/>
    <cellStyle name="40% - Accent6 3 4 7 4" xfId="28229"/>
    <cellStyle name="40% - Accent6 3 4 8" xfId="28230"/>
    <cellStyle name="40% - Accent6 3 4 8 2" xfId="28231"/>
    <cellStyle name="40% - Accent6 3 4 8 2 2" xfId="28232"/>
    <cellStyle name="40% - Accent6 3 4 8 3" xfId="28233"/>
    <cellStyle name="40% - Accent6 3 4 9" xfId="28234"/>
    <cellStyle name="40% - Accent6 3 4 9 2" xfId="28235"/>
    <cellStyle name="40% - Accent6 3 5" xfId="28236"/>
    <cellStyle name="40% - Accent6 3 5 10" xfId="28237"/>
    <cellStyle name="40% - Accent6 3 5 10 2" xfId="28238"/>
    <cellStyle name="40% - Accent6 3 5 11" xfId="28239"/>
    <cellStyle name="40% - Accent6 3 5 2" xfId="28240"/>
    <cellStyle name="40% - Accent6 3 5 2 2" xfId="28241"/>
    <cellStyle name="40% - Accent6 3 5 2 2 2" xfId="28242"/>
    <cellStyle name="40% - Accent6 3 5 2 2 2 2" xfId="28243"/>
    <cellStyle name="40% - Accent6 3 5 2 2 2 2 2" xfId="28244"/>
    <cellStyle name="40% - Accent6 3 5 2 2 2 2 2 2" xfId="28245"/>
    <cellStyle name="40% - Accent6 3 5 2 2 2 2 3" xfId="28246"/>
    <cellStyle name="40% - Accent6 3 5 2 2 2 3" xfId="28247"/>
    <cellStyle name="40% - Accent6 3 5 2 2 2 3 2" xfId="28248"/>
    <cellStyle name="40% - Accent6 3 5 2 2 2 4" xfId="28249"/>
    <cellStyle name="40% - Accent6 3 5 2 2 3" xfId="28250"/>
    <cellStyle name="40% - Accent6 3 5 2 2 3 2" xfId="28251"/>
    <cellStyle name="40% - Accent6 3 5 2 2 3 2 2" xfId="28252"/>
    <cellStyle name="40% - Accent6 3 5 2 2 3 3" xfId="28253"/>
    <cellStyle name="40% - Accent6 3 5 2 2 4" xfId="28254"/>
    <cellStyle name="40% - Accent6 3 5 2 2 4 2" xfId="28255"/>
    <cellStyle name="40% - Accent6 3 5 2 2 5" xfId="28256"/>
    <cellStyle name="40% - Accent6 3 5 2 2 5 2" xfId="28257"/>
    <cellStyle name="40% - Accent6 3 5 2 2 6" xfId="28258"/>
    <cellStyle name="40% - Accent6 3 5 2 3" xfId="28259"/>
    <cellStyle name="40% - Accent6 3 5 2 3 2" xfId="28260"/>
    <cellStyle name="40% - Accent6 3 5 2 3 2 2" xfId="28261"/>
    <cellStyle name="40% - Accent6 3 5 2 3 2 2 2" xfId="28262"/>
    <cellStyle name="40% - Accent6 3 5 2 3 2 2 2 2" xfId="28263"/>
    <cellStyle name="40% - Accent6 3 5 2 3 2 2 3" xfId="28264"/>
    <cellStyle name="40% - Accent6 3 5 2 3 2 3" xfId="28265"/>
    <cellStyle name="40% - Accent6 3 5 2 3 2 3 2" xfId="28266"/>
    <cellStyle name="40% - Accent6 3 5 2 3 2 4" xfId="28267"/>
    <cellStyle name="40% - Accent6 3 5 2 3 3" xfId="28268"/>
    <cellStyle name="40% - Accent6 3 5 2 3 3 2" xfId="28269"/>
    <cellStyle name="40% - Accent6 3 5 2 3 3 2 2" xfId="28270"/>
    <cellStyle name="40% - Accent6 3 5 2 3 3 3" xfId="28271"/>
    <cellStyle name="40% - Accent6 3 5 2 3 4" xfId="28272"/>
    <cellStyle name="40% - Accent6 3 5 2 3 4 2" xfId="28273"/>
    <cellStyle name="40% - Accent6 3 5 2 3 5" xfId="28274"/>
    <cellStyle name="40% - Accent6 3 5 2 3 5 2" xfId="28275"/>
    <cellStyle name="40% - Accent6 3 5 2 3 6" xfId="28276"/>
    <cellStyle name="40% - Accent6 3 5 2 4" xfId="28277"/>
    <cellStyle name="40% - Accent6 3 5 2 4 2" xfId="28278"/>
    <cellStyle name="40% - Accent6 3 5 2 4 2 2" xfId="28279"/>
    <cellStyle name="40% - Accent6 3 5 2 4 2 2 2" xfId="28280"/>
    <cellStyle name="40% - Accent6 3 5 2 4 2 3" xfId="28281"/>
    <cellStyle name="40% - Accent6 3 5 2 4 3" xfId="28282"/>
    <cellStyle name="40% - Accent6 3 5 2 4 3 2" xfId="28283"/>
    <cellStyle name="40% - Accent6 3 5 2 4 4" xfId="28284"/>
    <cellStyle name="40% - Accent6 3 5 2 5" xfId="28285"/>
    <cellStyle name="40% - Accent6 3 5 2 5 2" xfId="28286"/>
    <cellStyle name="40% - Accent6 3 5 2 5 2 2" xfId="28287"/>
    <cellStyle name="40% - Accent6 3 5 2 5 3" xfId="28288"/>
    <cellStyle name="40% - Accent6 3 5 2 6" xfId="28289"/>
    <cellStyle name="40% - Accent6 3 5 2 6 2" xfId="28290"/>
    <cellStyle name="40% - Accent6 3 5 2 7" xfId="28291"/>
    <cellStyle name="40% - Accent6 3 5 2 7 2" xfId="28292"/>
    <cellStyle name="40% - Accent6 3 5 2 8" xfId="28293"/>
    <cellStyle name="40% - Accent6 3 5 3" xfId="28294"/>
    <cellStyle name="40% - Accent6 3 5 3 2" xfId="28295"/>
    <cellStyle name="40% - Accent6 3 5 3 2 2" xfId="28296"/>
    <cellStyle name="40% - Accent6 3 5 3 2 2 2" xfId="28297"/>
    <cellStyle name="40% - Accent6 3 5 3 2 2 2 2" xfId="28298"/>
    <cellStyle name="40% - Accent6 3 5 3 2 2 2 2 2" xfId="28299"/>
    <cellStyle name="40% - Accent6 3 5 3 2 2 2 3" xfId="28300"/>
    <cellStyle name="40% - Accent6 3 5 3 2 2 3" xfId="28301"/>
    <cellStyle name="40% - Accent6 3 5 3 2 2 3 2" xfId="28302"/>
    <cellStyle name="40% - Accent6 3 5 3 2 2 4" xfId="28303"/>
    <cellStyle name="40% - Accent6 3 5 3 2 3" xfId="28304"/>
    <cellStyle name="40% - Accent6 3 5 3 2 3 2" xfId="28305"/>
    <cellStyle name="40% - Accent6 3 5 3 2 3 2 2" xfId="28306"/>
    <cellStyle name="40% - Accent6 3 5 3 2 3 3" xfId="28307"/>
    <cellStyle name="40% - Accent6 3 5 3 2 4" xfId="28308"/>
    <cellStyle name="40% - Accent6 3 5 3 2 4 2" xfId="28309"/>
    <cellStyle name="40% - Accent6 3 5 3 2 5" xfId="28310"/>
    <cellStyle name="40% - Accent6 3 5 3 2 5 2" xfId="28311"/>
    <cellStyle name="40% - Accent6 3 5 3 2 6" xfId="28312"/>
    <cellStyle name="40% - Accent6 3 5 3 3" xfId="28313"/>
    <cellStyle name="40% - Accent6 3 5 3 3 2" xfId="28314"/>
    <cellStyle name="40% - Accent6 3 5 3 3 2 2" xfId="28315"/>
    <cellStyle name="40% - Accent6 3 5 3 3 2 2 2" xfId="28316"/>
    <cellStyle name="40% - Accent6 3 5 3 3 2 2 2 2" xfId="28317"/>
    <cellStyle name="40% - Accent6 3 5 3 3 2 2 3" xfId="28318"/>
    <cellStyle name="40% - Accent6 3 5 3 3 2 3" xfId="28319"/>
    <cellStyle name="40% - Accent6 3 5 3 3 2 3 2" xfId="28320"/>
    <cellStyle name="40% - Accent6 3 5 3 3 2 4" xfId="28321"/>
    <cellStyle name="40% - Accent6 3 5 3 3 3" xfId="28322"/>
    <cellStyle name="40% - Accent6 3 5 3 3 3 2" xfId="28323"/>
    <cellStyle name="40% - Accent6 3 5 3 3 3 2 2" xfId="28324"/>
    <cellStyle name="40% - Accent6 3 5 3 3 3 3" xfId="28325"/>
    <cellStyle name="40% - Accent6 3 5 3 3 4" xfId="28326"/>
    <cellStyle name="40% - Accent6 3 5 3 3 4 2" xfId="28327"/>
    <cellStyle name="40% - Accent6 3 5 3 3 5" xfId="28328"/>
    <cellStyle name="40% - Accent6 3 5 3 3 5 2" xfId="28329"/>
    <cellStyle name="40% - Accent6 3 5 3 3 6" xfId="28330"/>
    <cellStyle name="40% - Accent6 3 5 3 4" xfId="28331"/>
    <cellStyle name="40% - Accent6 3 5 3 4 2" xfId="28332"/>
    <cellStyle name="40% - Accent6 3 5 3 4 2 2" xfId="28333"/>
    <cellStyle name="40% - Accent6 3 5 3 4 2 2 2" xfId="28334"/>
    <cellStyle name="40% - Accent6 3 5 3 4 2 3" xfId="28335"/>
    <cellStyle name="40% - Accent6 3 5 3 4 3" xfId="28336"/>
    <cellStyle name="40% - Accent6 3 5 3 4 3 2" xfId="28337"/>
    <cellStyle name="40% - Accent6 3 5 3 4 4" xfId="28338"/>
    <cellStyle name="40% - Accent6 3 5 3 5" xfId="28339"/>
    <cellStyle name="40% - Accent6 3 5 3 5 2" xfId="28340"/>
    <cellStyle name="40% - Accent6 3 5 3 5 2 2" xfId="28341"/>
    <cellStyle name="40% - Accent6 3 5 3 5 3" xfId="28342"/>
    <cellStyle name="40% - Accent6 3 5 3 6" xfId="28343"/>
    <cellStyle name="40% - Accent6 3 5 3 6 2" xfId="28344"/>
    <cellStyle name="40% - Accent6 3 5 3 7" xfId="28345"/>
    <cellStyle name="40% - Accent6 3 5 3 7 2" xfId="28346"/>
    <cellStyle name="40% - Accent6 3 5 3 8" xfId="28347"/>
    <cellStyle name="40% - Accent6 3 5 4" xfId="28348"/>
    <cellStyle name="40% - Accent6 3 5 4 2" xfId="28349"/>
    <cellStyle name="40% - Accent6 3 5 4 2 2" xfId="28350"/>
    <cellStyle name="40% - Accent6 3 5 4 2 2 2" xfId="28351"/>
    <cellStyle name="40% - Accent6 3 5 4 2 2 2 2" xfId="28352"/>
    <cellStyle name="40% - Accent6 3 5 4 2 2 3" xfId="28353"/>
    <cellStyle name="40% - Accent6 3 5 4 2 3" xfId="28354"/>
    <cellStyle name="40% - Accent6 3 5 4 2 3 2" xfId="28355"/>
    <cellStyle name="40% - Accent6 3 5 4 2 4" xfId="28356"/>
    <cellStyle name="40% - Accent6 3 5 4 3" xfId="28357"/>
    <cellStyle name="40% - Accent6 3 5 4 3 2" xfId="28358"/>
    <cellStyle name="40% - Accent6 3 5 4 3 2 2" xfId="28359"/>
    <cellStyle name="40% - Accent6 3 5 4 3 3" xfId="28360"/>
    <cellStyle name="40% - Accent6 3 5 4 4" xfId="28361"/>
    <cellStyle name="40% - Accent6 3 5 4 4 2" xfId="28362"/>
    <cellStyle name="40% - Accent6 3 5 4 5" xfId="28363"/>
    <cellStyle name="40% - Accent6 3 5 4 5 2" xfId="28364"/>
    <cellStyle name="40% - Accent6 3 5 4 6" xfId="28365"/>
    <cellStyle name="40% - Accent6 3 5 5" xfId="28366"/>
    <cellStyle name="40% - Accent6 3 5 5 2" xfId="28367"/>
    <cellStyle name="40% - Accent6 3 5 5 2 2" xfId="28368"/>
    <cellStyle name="40% - Accent6 3 5 5 2 2 2" xfId="28369"/>
    <cellStyle name="40% - Accent6 3 5 5 2 2 2 2" xfId="28370"/>
    <cellStyle name="40% - Accent6 3 5 5 2 2 3" xfId="28371"/>
    <cellStyle name="40% - Accent6 3 5 5 2 3" xfId="28372"/>
    <cellStyle name="40% - Accent6 3 5 5 2 3 2" xfId="28373"/>
    <cellStyle name="40% - Accent6 3 5 5 2 4" xfId="28374"/>
    <cellStyle name="40% - Accent6 3 5 5 3" xfId="28375"/>
    <cellStyle name="40% - Accent6 3 5 5 3 2" xfId="28376"/>
    <cellStyle name="40% - Accent6 3 5 5 3 2 2" xfId="28377"/>
    <cellStyle name="40% - Accent6 3 5 5 3 3" xfId="28378"/>
    <cellStyle name="40% - Accent6 3 5 5 4" xfId="28379"/>
    <cellStyle name="40% - Accent6 3 5 5 4 2" xfId="28380"/>
    <cellStyle name="40% - Accent6 3 5 5 5" xfId="28381"/>
    <cellStyle name="40% - Accent6 3 5 5 5 2" xfId="28382"/>
    <cellStyle name="40% - Accent6 3 5 5 6" xfId="28383"/>
    <cellStyle name="40% - Accent6 3 5 6" xfId="28384"/>
    <cellStyle name="40% - Accent6 3 5 6 2" xfId="28385"/>
    <cellStyle name="40% - Accent6 3 5 6 2 2" xfId="28386"/>
    <cellStyle name="40% - Accent6 3 5 6 2 2 2" xfId="28387"/>
    <cellStyle name="40% - Accent6 3 5 6 2 2 2 2" xfId="28388"/>
    <cellStyle name="40% - Accent6 3 5 6 2 2 3" xfId="28389"/>
    <cellStyle name="40% - Accent6 3 5 6 2 3" xfId="28390"/>
    <cellStyle name="40% - Accent6 3 5 6 2 3 2" xfId="28391"/>
    <cellStyle name="40% - Accent6 3 5 6 2 4" xfId="28392"/>
    <cellStyle name="40% - Accent6 3 5 6 3" xfId="28393"/>
    <cellStyle name="40% - Accent6 3 5 6 3 2" xfId="28394"/>
    <cellStyle name="40% - Accent6 3 5 6 3 2 2" xfId="28395"/>
    <cellStyle name="40% - Accent6 3 5 6 3 3" xfId="28396"/>
    <cellStyle name="40% - Accent6 3 5 6 4" xfId="28397"/>
    <cellStyle name="40% - Accent6 3 5 6 4 2" xfId="28398"/>
    <cellStyle name="40% - Accent6 3 5 6 5" xfId="28399"/>
    <cellStyle name="40% - Accent6 3 5 6 5 2" xfId="28400"/>
    <cellStyle name="40% - Accent6 3 5 6 6" xfId="28401"/>
    <cellStyle name="40% - Accent6 3 5 7" xfId="28402"/>
    <cellStyle name="40% - Accent6 3 5 7 2" xfId="28403"/>
    <cellStyle name="40% - Accent6 3 5 7 2 2" xfId="28404"/>
    <cellStyle name="40% - Accent6 3 5 7 2 2 2" xfId="28405"/>
    <cellStyle name="40% - Accent6 3 5 7 2 3" xfId="28406"/>
    <cellStyle name="40% - Accent6 3 5 7 3" xfId="28407"/>
    <cellStyle name="40% - Accent6 3 5 7 3 2" xfId="28408"/>
    <cellStyle name="40% - Accent6 3 5 7 4" xfId="28409"/>
    <cellStyle name="40% - Accent6 3 5 8" xfId="28410"/>
    <cellStyle name="40% - Accent6 3 5 8 2" xfId="28411"/>
    <cellStyle name="40% - Accent6 3 5 8 2 2" xfId="28412"/>
    <cellStyle name="40% - Accent6 3 5 8 3" xfId="28413"/>
    <cellStyle name="40% - Accent6 3 5 9" xfId="28414"/>
    <cellStyle name="40% - Accent6 3 5 9 2" xfId="28415"/>
    <cellStyle name="40% - Accent6 3 6" xfId="28416"/>
    <cellStyle name="40% - Accent6 3 6 2" xfId="28417"/>
    <cellStyle name="40% - Accent6 3 6 2 2" xfId="28418"/>
    <cellStyle name="40% - Accent6 3 6 2 2 2" xfId="28419"/>
    <cellStyle name="40% - Accent6 3 6 2 2 2 2" xfId="28420"/>
    <cellStyle name="40% - Accent6 3 6 2 2 2 2 2" xfId="28421"/>
    <cellStyle name="40% - Accent6 3 6 2 2 2 3" xfId="28422"/>
    <cellStyle name="40% - Accent6 3 6 2 2 3" xfId="28423"/>
    <cellStyle name="40% - Accent6 3 6 2 2 3 2" xfId="28424"/>
    <cellStyle name="40% - Accent6 3 6 2 2 4" xfId="28425"/>
    <cellStyle name="40% - Accent6 3 6 2 3" xfId="28426"/>
    <cellStyle name="40% - Accent6 3 6 2 3 2" xfId="28427"/>
    <cellStyle name="40% - Accent6 3 6 2 3 2 2" xfId="28428"/>
    <cellStyle name="40% - Accent6 3 6 2 3 3" xfId="28429"/>
    <cellStyle name="40% - Accent6 3 6 2 4" xfId="28430"/>
    <cellStyle name="40% - Accent6 3 6 2 4 2" xfId="28431"/>
    <cellStyle name="40% - Accent6 3 6 2 5" xfId="28432"/>
    <cellStyle name="40% - Accent6 3 6 2 5 2" xfId="28433"/>
    <cellStyle name="40% - Accent6 3 6 2 6" xfId="28434"/>
    <cellStyle name="40% - Accent6 3 6 3" xfId="28435"/>
    <cellStyle name="40% - Accent6 3 6 3 2" xfId="28436"/>
    <cellStyle name="40% - Accent6 3 6 3 2 2" xfId="28437"/>
    <cellStyle name="40% - Accent6 3 6 3 2 2 2" xfId="28438"/>
    <cellStyle name="40% - Accent6 3 6 3 2 2 2 2" xfId="28439"/>
    <cellStyle name="40% - Accent6 3 6 3 2 2 3" xfId="28440"/>
    <cellStyle name="40% - Accent6 3 6 3 2 3" xfId="28441"/>
    <cellStyle name="40% - Accent6 3 6 3 2 3 2" xfId="28442"/>
    <cellStyle name="40% - Accent6 3 6 3 2 4" xfId="28443"/>
    <cellStyle name="40% - Accent6 3 6 3 3" xfId="28444"/>
    <cellStyle name="40% - Accent6 3 6 3 3 2" xfId="28445"/>
    <cellStyle name="40% - Accent6 3 6 3 3 2 2" xfId="28446"/>
    <cellStyle name="40% - Accent6 3 6 3 3 3" xfId="28447"/>
    <cellStyle name="40% - Accent6 3 6 3 4" xfId="28448"/>
    <cellStyle name="40% - Accent6 3 6 3 4 2" xfId="28449"/>
    <cellStyle name="40% - Accent6 3 6 3 5" xfId="28450"/>
    <cellStyle name="40% - Accent6 3 6 3 5 2" xfId="28451"/>
    <cellStyle name="40% - Accent6 3 6 3 6" xfId="28452"/>
    <cellStyle name="40% - Accent6 3 6 4" xfId="28453"/>
    <cellStyle name="40% - Accent6 3 6 4 2" xfId="28454"/>
    <cellStyle name="40% - Accent6 3 6 4 2 2" xfId="28455"/>
    <cellStyle name="40% - Accent6 3 6 4 2 2 2" xfId="28456"/>
    <cellStyle name="40% - Accent6 3 6 4 2 3" xfId="28457"/>
    <cellStyle name="40% - Accent6 3 6 4 3" xfId="28458"/>
    <cellStyle name="40% - Accent6 3 6 4 3 2" xfId="28459"/>
    <cellStyle name="40% - Accent6 3 6 4 4" xfId="28460"/>
    <cellStyle name="40% - Accent6 3 6 5" xfId="28461"/>
    <cellStyle name="40% - Accent6 3 6 5 2" xfId="28462"/>
    <cellStyle name="40% - Accent6 3 6 5 2 2" xfId="28463"/>
    <cellStyle name="40% - Accent6 3 6 5 3" xfId="28464"/>
    <cellStyle name="40% - Accent6 3 6 6" xfId="28465"/>
    <cellStyle name="40% - Accent6 3 6 6 2" xfId="28466"/>
    <cellStyle name="40% - Accent6 3 6 7" xfId="28467"/>
    <cellStyle name="40% - Accent6 3 6 7 2" xfId="28468"/>
    <cellStyle name="40% - Accent6 3 6 8" xfId="28469"/>
    <cellStyle name="40% - Accent6 3 7" xfId="28470"/>
    <cellStyle name="40% - Accent6 3 7 2" xfId="28471"/>
    <cellStyle name="40% - Accent6 3 7 2 2" xfId="28472"/>
    <cellStyle name="40% - Accent6 3 7 2 2 2" xfId="28473"/>
    <cellStyle name="40% - Accent6 3 7 2 2 2 2" xfId="28474"/>
    <cellStyle name="40% - Accent6 3 7 2 2 2 2 2" xfId="28475"/>
    <cellStyle name="40% - Accent6 3 7 2 2 2 3" xfId="28476"/>
    <cellStyle name="40% - Accent6 3 7 2 2 3" xfId="28477"/>
    <cellStyle name="40% - Accent6 3 7 2 2 3 2" xfId="28478"/>
    <cellStyle name="40% - Accent6 3 7 2 2 4" xfId="28479"/>
    <cellStyle name="40% - Accent6 3 7 2 3" xfId="28480"/>
    <cellStyle name="40% - Accent6 3 7 2 3 2" xfId="28481"/>
    <cellStyle name="40% - Accent6 3 7 2 3 2 2" xfId="28482"/>
    <cellStyle name="40% - Accent6 3 7 2 3 3" xfId="28483"/>
    <cellStyle name="40% - Accent6 3 7 2 4" xfId="28484"/>
    <cellStyle name="40% - Accent6 3 7 2 4 2" xfId="28485"/>
    <cellStyle name="40% - Accent6 3 7 2 5" xfId="28486"/>
    <cellStyle name="40% - Accent6 3 7 2 5 2" xfId="28487"/>
    <cellStyle name="40% - Accent6 3 7 2 6" xfId="28488"/>
    <cellStyle name="40% - Accent6 3 7 3" xfId="28489"/>
    <cellStyle name="40% - Accent6 3 7 3 2" xfId="28490"/>
    <cellStyle name="40% - Accent6 3 7 3 2 2" xfId="28491"/>
    <cellStyle name="40% - Accent6 3 7 3 2 2 2" xfId="28492"/>
    <cellStyle name="40% - Accent6 3 7 3 2 2 2 2" xfId="28493"/>
    <cellStyle name="40% - Accent6 3 7 3 2 2 3" xfId="28494"/>
    <cellStyle name="40% - Accent6 3 7 3 2 3" xfId="28495"/>
    <cellStyle name="40% - Accent6 3 7 3 2 3 2" xfId="28496"/>
    <cellStyle name="40% - Accent6 3 7 3 2 4" xfId="28497"/>
    <cellStyle name="40% - Accent6 3 7 3 3" xfId="28498"/>
    <cellStyle name="40% - Accent6 3 7 3 3 2" xfId="28499"/>
    <cellStyle name="40% - Accent6 3 7 3 3 2 2" xfId="28500"/>
    <cellStyle name="40% - Accent6 3 7 3 3 3" xfId="28501"/>
    <cellStyle name="40% - Accent6 3 7 3 4" xfId="28502"/>
    <cellStyle name="40% - Accent6 3 7 3 4 2" xfId="28503"/>
    <cellStyle name="40% - Accent6 3 7 3 5" xfId="28504"/>
    <cellStyle name="40% - Accent6 3 7 3 5 2" xfId="28505"/>
    <cellStyle name="40% - Accent6 3 7 3 6" xfId="28506"/>
    <cellStyle name="40% - Accent6 3 7 4" xfId="28507"/>
    <cellStyle name="40% - Accent6 3 7 4 2" xfId="28508"/>
    <cellStyle name="40% - Accent6 3 7 4 2 2" xfId="28509"/>
    <cellStyle name="40% - Accent6 3 7 4 2 2 2" xfId="28510"/>
    <cellStyle name="40% - Accent6 3 7 4 2 3" xfId="28511"/>
    <cellStyle name="40% - Accent6 3 7 4 3" xfId="28512"/>
    <cellStyle name="40% - Accent6 3 7 4 3 2" xfId="28513"/>
    <cellStyle name="40% - Accent6 3 7 4 4" xfId="28514"/>
    <cellStyle name="40% - Accent6 3 7 5" xfId="28515"/>
    <cellStyle name="40% - Accent6 3 7 5 2" xfId="28516"/>
    <cellStyle name="40% - Accent6 3 7 5 2 2" xfId="28517"/>
    <cellStyle name="40% - Accent6 3 7 5 3" xfId="28518"/>
    <cellStyle name="40% - Accent6 3 7 6" xfId="28519"/>
    <cellStyle name="40% - Accent6 3 7 6 2" xfId="28520"/>
    <cellStyle name="40% - Accent6 3 7 7" xfId="28521"/>
    <cellStyle name="40% - Accent6 3 7 7 2" xfId="28522"/>
    <cellStyle name="40% - Accent6 3 7 8" xfId="28523"/>
    <cellStyle name="40% - Accent6 3 8" xfId="28524"/>
    <cellStyle name="40% - Accent6 3 8 2" xfId="28525"/>
    <cellStyle name="40% - Accent6 3 8 2 2" xfId="28526"/>
    <cellStyle name="40% - Accent6 3 8 2 2 2" xfId="28527"/>
    <cellStyle name="40% - Accent6 3 8 2 2 2 2" xfId="28528"/>
    <cellStyle name="40% - Accent6 3 8 2 2 3" xfId="28529"/>
    <cellStyle name="40% - Accent6 3 8 2 3" xfId="28530"/>
    <cellStyle name="40% - Accent6 3 8 2 3 2" xfId="28531"/>
    <cellStyle name="40% - Accent6 3 8 2 4" xfId="28532"/>
    <cellStyle name="40% - Accent6 3 8 3" xfId="28533"/>
    <cellStyle name="40% - Accent6 3 8 3 2" xfId="28534"/>
    <cellStyle name="40% - Accent6 3 8 3 2 2" xfId="28535"/>
    <cellStyle name="40% - Accent6 3 8 3 3" xfId="28536"/>
    <cellStyle name="40% - Accent6 3 8 4" xfId="28537"/>
    <cellStyle name="40% - Accent6 3 8 4 2" xfId="28538"/>
    <cellStyle name="40% - Accent6 3 8 5" xfId="28539"/>
    <cellStyle name="40% - Accent6 3 8 5 2" xfId="28540"/>
    <cellStyle name="40% - Accent6 3 8 6" xfId="28541"/>
    <cellStyle name="40% - Accent6 3 9" xfId="28542"/>
    <cellStyle name="40% - Accent6 3 9 2" xfId="28543"/>
    <cellStyle name="40% - Accent6 3 9 2 2" xfId="28544"/>
    <cellStyle name="40% - Accent6 3 9 2 2 2" xfId="28545"/>
    <cellStyle name="40% - Accent6 3 9 2 2 2 2" xfId="28546"/>
    <cellStyle name="40% - Accent6 3 9 2 2 3" xfId="28547"/>
    <cellStyle name="40% - Accent6 3 9 2 3" xfId="28548"/>
    <cellStyle name="40% - Accent6 3 9 2 3 2" xfId="28549"/>
    <cellStyle name="40% - Accent6 3 9 2 4" xfId="28550"/>
    <cellStyle name="40% - Accent6 3 9 3" xfId="28551"/>
    <cellStyle name="40% - Accent6 3 9 3 2" xfId="28552"/>
    <cellStyle name="40% - Accent6 3 9 3 2 2" xfId="28553"/>
    <cellStyle name="40% - Accent6 3 9 3 3" xfId="28554"/>
    <cellStyle name="40% - Accent6 3 9 4" xfId="28555"/>
    <cellStyle name="40% - Accent6 3 9 4 2" xfId="28556"/>
    <cellStyle name="40% - Accent6 3 9 5" xfId="28557"/>
    <cellStyle name="40% - Accent6 3 9 5 2" xfId="28558"/>
    <cellStyle name="40% - Accent6 3 9 6" xfId="28559"/>
    <cellStyle name="40% - Accent6 4" xfId="28560"/>
    <cellStyle name="40% - Accent6 5" xfId="28561"/>
    <cellStyle name="40% - Accent6 5 10" xfId="28562"/>
    <cellStyle name="40% - Accent6 5 10 2" xfId="28563"/>
    <cellStyle name="40% - Accent6 5 11" xfId="28564"/>
    <cellStyle name="40% - Accent6 5 2" xfId="28565"/>
    <cellStyle name="40% - Accent6 5 2 2" xfId="28566"/>
    <cellStyle name="40% - Accent6 5 2 2 2" xfId="28567"/>
    <cellStyle name="40% - Accent6 5 2 2 2 2" xfId="28568"/>
    <cellStyle name="40% - Accent6 5 2 2 2 2 2" xfId="28569"/>
    <cellStyle name="40% - Accent6 5 2 2 2 2 2 2" xfId="28570"/>
    <cellStyle name="40% - Accent6 5 2 2 2 2 3" xfId="28571"/>
    <cellStyle name="40% - Accent6 5 2 2 2 3" xfId="28572"/>
    <cellStyle name="40% - Accent6 5 2 2 2 3 2" xfId="28573"/>
    <cellStyle name="40% - Accent6 5 2 2 2 4" xfId="28574"/>
    <cellStyle name="40% - Accent6 5 2 2 3" xfId="28575"/>
    <cellStyle name="40% - Accent6 5 2 2 3 2" xfId="28576"/>
    <cellStyle name="40% - Accent6 5 2 2 3 2 2" xfId="28577"/>
    <cellStyle name="40% - Accent6 5 2 2 3 3" xfId="28578"/>
    <cellStyle name="40% - Accent6 5 2 2 4" xfId="28579"/>
    <cellStyle name="40% - Accent6 5 2 2 4 2" xfId="28580"/>
    <cellStyle name="40% - Accent6 5 2 2 5" xfId="28581"/>
    <cellStyle name="40% - Accent6 5 2 2 5 2" xfId="28582"/>
    <cellStyle name="40% - Accent6 5 2 2 6" xfId="28583"/>
    <cellStyle name="40% - Accent6 5 2 3" xfId="28584"/>
    <cellStyle name="40% - Accent6 5 2 3 2" xfId="28585"/>
    <cellStyle name="40% - Accent6 5 2 3 2 2" xfId="28586"/>
    <cellStyle name="40% - Accent6 5 2 3 2 2 2" xfId="28587"/>
    <cellStyle name="40% - Accent6 5 2 3 2 2 2 2" xfId="28588"/>
    <cellStyle name="40% - Accent6 5 2 3 2 2 3" xfId="28589"/>
    <cellStyle name="40% - Accent6 5 2 3 2 3" xfId="28590"/>
    <cellStyle name="40% - Accent6 5 2 3 2 3 2" xfId="28591"/>
    <cellStyle name="40% - Accent6 5 2 3 2 4" xfId="28592"/>
    <cellStyle name="40% - Accent6 5 2 3 3" xfId="28593"/>
    <cellStyle name="40% - Accent6 5 2 3 3 2" xfId="28594"/>
    <cellStyle name="40% - Accent6 5 2 3 3 2 2" xfId="28595"/>
    <cellStyle name="40% - Accent6 5 2 3 3 3" xfId="28596"/>
    <cellStyle name="40% - Accent6 5 2 3 4" xfId="28597"/>
    <cellStyle name="40% - Accent6 5 2 3 4 2" xfId="28598"/>
    <cellStyle name="40% - Accent6 5 2 3 5" xfId="28599"/>
    <cellStyle name="40% - Accent6 5 2 3 5 2" xfId="28600"/>
    <cellStyle name="40% - Accent6 5 2 3 6" xfId="28601"/>
    <cellStyle name="40% - Accent6 5 2 4" xfId="28602"/>
    <cellStyle name="40% - Accent6 5 2 4 2" xfId="28603"/>
    <cellStyle name="40% - Accent6 5 2 4 2 2" xfId="28604"/>
    <cellStyle name="40% - Accent6 5 2 4 2 2 2" xfId="28605"/>
    <cellStyle name="40% - Accent6 5 2 4 2 3" xfId="28606"/>
    <cellStyle name="40% - Accent6 5 2 4 3" xfId="28607"/>
    <cellStyle name="40% - Accent6 5 2 4 3 2" xfId="28608"/>
    <cellStyle name="40% - Accent6 5 2 4 4" xfId="28609"/>
    <cellStyle name="40% - Accent6 5 2 5" xfId="28610"/>
    <cellStyle name="40% - Accent6 5 2 5 2" xfId="28611"/>
    <cellStyle name="40% - Accent6 5 2 5 2 2" xfId="28612"/>
    <cellStyle name="40% - Accent6 5 2 5 3" xfId="28613"/>
    <cellStyle name="40% - Accent6 5 2 6" xfId="28614"/>
    <cellStyle name="40% - Accent6 5 2 6 2" xfId="28615"/>
    <cellStyle name="40% - Accent6 5 2 7" xfId="28616"/>
    <cellStyle name="40% - Accent6 5 2 7 2" xfId="28617"/>
    <cellStyle name="40% - Accent6 5 2 8" xfId="28618"/>
    <cellStyle name="40% - Accent6 5 3" xfId="28619"/>
    <cellStyle name="40% - Accent6 5 3 2" xfId="28620"/>
    <cellStyle name="40% - Accent6 5 3 2 2" xfId="28621"/>
    <cellStyle name="40% - Accent6 5 3 2 2 2" xfId="28622"/>
    <cellStyle name="40% - Accent6 5 3 2 2 2 2" xfId="28623"/>
    <cellStyle name="40% - Accent6 5 3 2 2 2 2 2" xfId="28624"/>
    <cellStyle name="40% - Accent6 5 3 2 2 2 3" xfId="28625"/>
    <cellStyle name="40% - Accent6 5 3 2 2 3" xfId="28626"/>
    <cellStyle name="40% - Accent6 5 3 2 2 3 2" xfId="28627"/>
    <cellStyle name="40% - Accent6 5 3 2 2 4" xfId="28628"/>
    <cellStyle name="40% - Accent6 5 3 2 3" xfId="28629"/>
    <cellStyle name="40% - Accent6 5 3 2 3 2" xfId="28630"/>
    <cellStyle name="40% - Accent6 5 3 2 3 2 2" xfId="28631"/>
    <cellStyle name="40% - Accent6 5 3 2 3 3" xfId="28632"/>
    <cellStyle name="40% - Accent6 5 3 2 4" xfId="28633"/>
    <cellStyle name="40% - Accent6 5 3 2 4 2" xfId="28634"/>
    <cellStyle name="40% - Accent6 5 3 2 5" xfId="28635"/>
    <cellStyle name="40% - Accent6 5 3 2 5 2" xfId="28636"/>
    <cellStyle name="40% - Accent6 5 3 2 6" xfId="28637"/>
    <cellStyle name="40% - Accent6 5 3 3" xfId="28638"/>
    <cellStyle name="40% - Accent6 5 3 3 2" xfId="28639"/>
    <cellStyle name="40% - Accent6 5 3 3 2 2" xfId="28640"/>
    <cellStyle name="40% - Accent6 5 3 3 2 2 2" xfId="28641"/>
    <cellStyle name="40% - Accent6 5 3 3 2 2 2 2" xfId="28642"/>
    <cellStyle name="40% - Accent6 5 3 3 2 2 3" xfId="28643"/>
    <cellStyle name="40% - Accent6 5 3 3 2 3" xfId="28644"/>
    <cellStyle name="40% - Accent6 5 3 3 2 3 2" xfId="28645"/>
    <cellStyle name="40% - Accent6 5 3 3 2 4" xfId="28646"/>
    <cellStyle name="40% - Accent6 5 3 3 3" xfId="28647"/>
    <cellStyle name="40% - Accent6 5 3 3 3 2" xfId="28648"/>
    <cellStyle name="40% - Accent6 5 3 3 3 2 2" xfId="28649"/>
    <cellStyle name="40% - Accent6 5 3 3 3 3" xfId="28650"/>
    <cellStyle name="40% - Accent6 5 3 3 4" xfId="28651"/>
    <cellStyle name="40% - Accent6 5 3 3 4 2" xfId="28652"/>
    <cellStyle name="40% - Accent6 5 3 3 5" xfId="28653"/>
    <cellStyle name="40% - Accent6 5 3 3 5 2" xfId="28654"/>
    <cellStyle name="40% - Accent6 5 3 3 6" xfId="28655"/>
    <cellStyle name="40% - Accent6 5 3 4" xfId="28656"/>
    <cellStyle name="40% - Accent6 5 3 4 2" xfId="28657"/>
    <cellStyle name="40% - Accent6 5 3 4 2 2" xfId="28658"/>
    <cellStyle name="40% - Accent6 5 3 4 2 2 2" xfId="28659"/>
    <cellStyle name="40% - Accent6 5 3 4 2 3" xfId="28660"/>
    <cellStyle name="40% - Accent6 5 3 4 3" xfId="28661"/>
    <cellStyle name="40% - Accent6 5 3 4 3 2" xfId="28662"/>
    <cellStyle name="40% - Accent6 5 3 4 4" xfId="28663"/>
    <cellStyle name="40% - Accent6 5 3 5" xfId="28664"/>
    <cellStyle name="40% - Accent6 5 3 5 2" xfId="28665"/>
    <cellStyle name="40% - Accent6 5 3 5 2 2" xfId="28666"/>
    <cellStyle name="40% - Accent6 5 3 5 3" xfId="28667"/>
    <cellStyle name="40% - Accent6 5 3 6" xfId="28668"/>
    <cellStyle name="40% - Accent6 5 3 6 2" xfId="28669"/>
    <cellStyle name="40% - Accent6 5 3 7" xfId="28670"/>
    <cellStyle name="40% - Accent6 5 3 7 2" xfId="28671"/>
    <cellStyle name="40% - Accent6 5 3 8" xfId="28672"/>
    <cellStyle name="40% - Accent6 5 4" xfId="28673"/>
    <cellStyle name="40% - Accent6 5 4 2" xfId="28674"/>
    <cellStyle name="40% - Accent6 5 4 2 2" xfId="28675"/>
    <cellStyle name="40% - Accent6 5 4 2 2 2" xfId="28676"/>
    <cellStyle name="40% - Accent6 5 4 2 2 2 2" xfId="28677"/>
    <cellStyle name="40% - Accent6 5 4 2 2 3" xfId="28678"/>
    <cellStyle name="40% - Accent6 5 4 2 3" xfId="28679"/>
    <cellStyle name="40% - Accent6 5 4 2 3 2" xfId="28680"/>
    <cellStyle name="40% - Accent6 5 4 2 4" xfId="28681"/>
    <cellStyle name="40% - Accent6 5 4 3" xfId="28682"/>
    <cellStyle name="40% - Accent6 5 4 3 2" xfId="28683"/>
    <cellStyle name="40% - Accent6 5 4 3 2 2" xfId="28684"/>
    <cellStyle name="40% - Accent6 5 4 3 3" xfId="28685"/>
    <cellStyle name="40% - Accent6 5 4 4" xfId="28686"/>
    <cellStyle name="40% - Accent6 5 4 4 2" xfId="28687"/>
    <cellStyle name="40% - Accent6 5 4 5" xfId="28688"/>
    <cellStyle name="40% - Accent6 5 4 5 2" xfId="28689"/>
    <cellStyle name="40% - Accent6 5 4 6" xfId="28690"/>
    <cellStyle name="40% - Accent6 5 5" xfId="28691"/>
    <cellStyle name="40% - Accent6 5 5 2" xfId="28692"/>
    <cellStyle name="40% - Accent6 5 5 2 2" xfId="28693"/>
    <cellStyle name="40% - Accent6 5 5 2 2 2" xfId="28694"/>
    <cellStyle name="40% - Accent6 5 5 2 2 2 2" xfId="28695"/>
    <cellStyle name="40% - Accent6 5 5 2 2 3" xfId="28696"/>
    <cellStyle name="40% - Accent6 5 5 2 3" xfId="28697"/>
    <cellStyle name="40% - Accent6 5 5 2 3 2" xfId="28698"/>
    <cellStyle name="40% - Accent6 5 5 2 4" xfId="28699"/>
    <cellStyle name="40% - Accent6 5 5 3" xfId="28700"/>
    <cellStyle name="40% - Accent6 5 5 3 2" xfId="28701"/>
    <cellStyle name="40% - Accent6 5 5 3 2 2" xfId="28702"/>
    <cellStyle name="40% - Accent6 5 5 3 3" xfId="28703"/>
    <cellStyle name="40% - Accent6 5 5 4" xfId="28704"/>
    <cellStyle name="40% - Accent6 5 5 4 2" xfId="28705"/>
    <cellStyle name="40% - Accent6 5 5 5" xfId="28706"/>
    <cellStyle name="40% - Accent6 5 5 5 2" xfId="28707"/>
    <cellStyle name="40% - Accent6 5 5 6" xfId="28708"/>
    <cellStyle name="40% - Accent6 5 6" xfId="28709"/>
    <cellStyle name="40% - Accent6 5 6 2" xfId="28710"/>
    <cellStyle name="40% - Accent6 5 6 2 2" xfId="28711"/>
    <cellStyle name="40% - Accent6 5 6 2 2 2" xfId="28712"/>
    <cellStyle name="40% - Accent6 5 6 2 2 2 2" xfId="28713"/>
    <cellStyle name="40% - Accent6 5 6 2 2 3" xfId="28714"/>
    <cellStyle name="40% - Accent6 5 6 2 3" xfId="28715"/>
    <cellStyle name="40% - Accent6 5 6 2 3 2" xfId="28716"/>
    <cellStyle name="40% - Accent6 5 6 2 4" xfId="28717"/>
    <cellStyle name="40% - Accent6 5 6 3" xfId="28718"/>
    <cellStyle name="40% - Accent6 5 6 3 2" xfId="28719"/>
    <cellStyle name="40% - Accent6 5 6 3 2 2" xfId="28720"/>
    <cellStyle name="40% - Accent6 5 6 3 3" xfId="28721"/>
    <cellStyle name="40% - Accent6 5 6 4" xfId="28722"/>
    <cellStyle name="40% - Accent6 5 6 4 2" xfId="28723"/>
    <cellStyle name="40% - Accent6 5 6 5" xfId="28724"/>
    <cellStyle name="40% - Accent6 5 6 5 2" xfId="28725"/>
    <cellStyle name="40% - Accent6 5 6 6" xfId="28726"/>
    <cellStyle name="40% - Accent6 5 7" xfId="28727"/>
    <cellStyle name="40% - Accent6 5 7 2" xfId="28728"/>
    <cellStyle name="40% - Accent6 5 7 2 2" xfId="28729"/>
    <cellStyle name="40% - Accent6 5 7 2 2 2" xfId="28730"/>
    <cellStyle name="40% - Accent6 5 7 2 3" xfId="28731"/>
    <cellStyle name="40% - Accent6 5 7 3" xfId="28732"/>
    <cellStyle name="40% - Accent6 5 7 3 2" xfId="28733"/>
    <cellStyle name="40% - Accent6 5 7 4" xfId="28734"/>
    <cellStyle name="40% - Accent6 5 8" xfId="28735"/>
    <cellStyle name="40% - Accent6 5 8 2" xfId="28736"/>
    <cellStyle name="40% - Accent6 5 8 2 2" xfId="28737"/>
    <cellStyle name="40% - Accent6 5 8 3" xfId="28738"/>
    <cellStyle name="40% - Accent6 5 9" xfId="28739"/>
    <cellStyle name="40% - Accent6 5 9 2" xfId="28740"/>
    <cellStyle name="40% - Accent6 6" xfId="28741"/>
    <cellStyle name="40% - Accent6 6 10" xfId="28742"/>
    <cellStyle name="40% - Accent6 6 10 2" xfId="28743"/>
    <cellStyle name="40% - Accent6 6 11" xfId="28744"/>
    <cellStyle name="40% - Accent6 6 2" xfId="28745"/>
    <cellStyle name="40% - Accent6 6 2 2" xfId="28746"/>
    <cellStyle name="40% - Accent6 6 2 2 2" xfId="28747"/>
    <cellStyle name="40% - Accent6 6 2 2 2 2" xfId="28748"/>
    <cellStyle name="40% - Accent6 6 2 2 2 2 2" xfId="28749"/>
    <cellStyle name="40% - Accent6 6 2 2 2 2 2 2" xfId="28750"/>
    <cellStyle name="40% - Accent6 6 2 2 2 2 3" xfId="28751"/>
    <cellStyle name="40% - Accent6 6 2 2 2 3" xfId="28752"/>
    <cellStyle name="40% - Accent6 6 2 2 2 3 2" xfId="28753"/>
    <cellStyle name="40% - Accent6 6 2 2 2 4" xfId="28754"/>
    <cellStyle name="40% - Accent6 6 2 2 3" xfId="28755"/>
    <cellStyle name="40% - Accent6 6 2 2 3 2" xfId="28756"/>
    <cellStyle name="40% - Accent6 6 2 2 3 2 2" xfId="28757"/>
    <cellStyle name="40% - Accent6 6 2 2 3 3" xfId="28758"/>
    <cellStyle name="40% - Accent6 6 2 2 4" xfId="28759"/>
    <cellStyle name="40% - Accent6 6 2 2 4 2" xfId="28760"/>
    <cellStyle name="40% - Accent6 6 2 2 5" xfId="28761"/>
    <cellStyle name="40% - Accent6 6 2 2 5 2" xfId="28762"/>
    <cellStyle name="40% - Accent6 6 2 2 6" xfId="28763"/>
    <cellStyle name="40% - Accent6 6 2 3" xfId="28764"/>
    <cellStyle name="40% - Accent6 6 2 3 2" xfId="28765"/>
    <cellStyle name="40% - Accent6 6 2 3 2 2" xfId="28766"/>
    <cellStyle name="40% - Accent6 6 2 3 2 2 2" xfId="28767"/>
    <cellStyle name="40% - Accent6 6 2 3 2 2 2 2" xfId="28768"/>
    <cellStyle name="40% - Accent6 6 2 3 2 2 3" xfId="28769"/>
    <cellStyle name="40% - Accent6 6 2 3 2 3" xfId="28770"/>
    <cellStyle name="40% - Accent6 6 2 3 2 3 2" xfId="28771"/>
    <cellStyle name="40% - Accent6 6 2 3 2 4" xfId="28772"/>
    <cellStyle name="40% - Accent6 6 2 3 3" xfId="28773"/>
    <cellStyle name="40% - Accent6 6 2 3 3 2" xfId="28774"/>
    <cellStyle name="40% - Accent6 6 2 3 3 2 2" xfId="28775"/>
    <cellStyle name="40% - Accent6 6 2 3 3 3" xfId="28776"/>
    <cellStyle name="40% - Accent6 6 2 3 4" xfId="28777"/>
    <cellStyle name="40% - Accent6 6 2 3 4 2" xfId="28778"/>
    <cellStyle name="40% - Accent6 6 2 3 5" xfId="28779"/>
    <cellStyle name="40% - Accent6 6 2 3 5 2" xfId="28780"/>
    <cellStyle name="40% - Accent6 6 2 3 6" xfId="28781"/>
    <cellStyle name="40% - Accent6 6 2 4" xfId="28782"/>
    <cellStyle name="40% - Accent6 6 2 4 2" xfId="28783"/>
    <cellStyle name="40% - Accent6 6 2 4 2 2" xfId="28784"/>
    <cellStyle name="40% - Accent6 6 2 4 2 2 2" xfId="28785"/>
    <cellStyle name="40% - Accent6 6 2 4 2 3" xfId="28786"/>
    <cellStyle name="40% - Accent6 6 2 4 3" xfId="28787"/>
    <cellStyle name="40% - Accent6 6 2 4 3 2" xfId="28788"/>
    <cellStyle name="40% - Accent6 6 2 4 4" xfId="28789"/>
    <cellStyle name="40% - Accent6 6 2 5" xfId="28790"/>
    <cellStyle name="40% - Accent6 6 2 5 2" xfId="28791"/>
    <cellStyle name="40% - Accent6 6 2 5 2 2" xfId="28792"/>
    <cellStyle name="40% - Accent6 6 2 5 3" xfId="28793"/>
    <cellStyle name="40% - Accent6 6 2 6" xfId="28794"/>
    <cellStyle name="40% - Accent6 6 2 6 2" xfId="28795"/>
    <cellStyle name="40% - Accent6 6 2 7" xfId="28796"/>
    <cellStyle name="40% - Accent6 6 2 7 2" xfId="28797"/>
    <cellStyle name="40% - Accent6 6 2 8" xfId="28798"/>
    <cellStyle name="40% - Accent6 6 3" xfId="28799"/>
    <cellStyle name="40% - Accent6 6 3 2" xfId="28800"/>
    <cellStyle name="40% - Accent6 6 3 2 2" xfId="28801"/>
    <cellStyle name="40% - Accent6 6 3 2 2 2" xfId="28802"/>
    <cellStyle name="40% - Accent6 6 3 2 2 2 2" xfId="28803"/>
    <cellStyle name="40% - Accent6 6 3 2 2 2 2 2" xfId="28804"/>
    <cellStyle name="40% - Accent6 6 3 2 2 2 3" xfId="28805"/>
    <cellStyle name="40% - Accent6 6 3 2 2 3" xfId="28806"/>
    <cellStyle name="40% - Accent6 6 3 2 2 3 2" xfId="28807"/>
    <cellStyle name="40% - Accent6 6 3 2 2 4" xfId="28808"/>
    <cellStyle name="40% - Accent6 6 3 2 3" xfId="28809"/>
    <cellStyle name="40% - Accent6 6 3 2 3 2" xfId="28810"/>
    <cellStyle name="40% - Accent6 6 3 2 3 2 2" xfId="28811"/>
    <cellStyle name="40% - Accent6 6 3 2 3 3" xfId="28812"/>
    <cellStyle name="40% - Accent6 6 3 2 4" xfId="28813"/>
    <cellStyle name="40% - Accent6 6 3 2 4 2" xfId="28814"/>
    <cellStyle name="40% - Accent6 6 3 2 5" xfId="28815"/>
    <cellStyle name="40% - Accent6 6 3 2 5 2" xfId="28816"/>
    <cellStyle name="40% - Accent6 6 3 2 6" xfId="28817"/>
    <cellStyle name="40% - Accent6 6 3 3" xfId="28818"/>
    <cellStyle name="40% - Accent6 6 3 3 2" xfId="28819"/>
    <cellStyle name="40% - Accent6 6 3 3 2 2" xfId="28820"/>
    <cellStyle name="40% - Accent6 6 3 3 2 2 2" xfId="28821"/>
    <cellStyle name="40% - Accent6 6 3 3 2 2 2 2" xfId="28822"/>
    <cellStyle name="40% - Accent6 6 3 3 2 2 3" xfId="28823"/>
    <cellStyle name="40% - Accent6 6 3 3 2 3" xfId="28824"/>
    <cellStyle name="40% - Accent6 6 3 3 2 3 2" xfId="28825"/>
    <cellStyle name="40% - Accent6 6 3 3 2 4" xfId="28826"/>
    <cellStyle name="40% - Accent6 6 3 3 3" xfId="28827"/>
    <cellStyle name="40% - Accent6 6 3 3 3 2" xfId="28828"/>
    <cellStyle name="40% - Accent6 6 3 3 3 2 2" xfId="28829"/>
    <cellStyle name="40% - Accent6 6 3 3 3 3" xfId="28830"/>
    <cellStyle name="40% - Accent6 6 3 3 4" xfId="28831"/>
    <cellStyle name="40% - Accent6 6 3 3 4 2" xfId="28832"/>
    <cellStyle name="40% - Accent6 6 3 3 5" xfId="28833"/>
    <cellStyle name="40% - Accent6 6 3 3 5 2" xfId="28834"/>
    <cellStyle name="40% - Accent6 6 3 3 6" xfId="28835"/>
    <cellStyle name="40% - Accent6 6 3 4" xfId="28836"/>
    <cellStyle name="40% - Accent6 6 3 4 2" xfId="28837"/>
    <cellStyle name="40% - Accent6 6 3 4 2 2" xfId="28838"/>
    <cellStyle name="40% - Accent6 6 3 4 2 2 2" xfId="28839"/>
    <cellStyle name="40% - Accent6 6 3 4 2 3" xfId="28840"/>
    <cellStyle name="40% - Accent6 6 3 4 3" xfId="28841"/>
    <cellStyle name="40% - Accent6 6 3 4 3 2" xfId="28842"/>
    <cellStyle name="40% - Accent6 6 3 4 4" xfId="28843"/>
    <cellStyle name="40% - Accent6 6 3 5" xfId="28844"/>
    <cellStyle name="40% - Accent6 6 3 5 2" xfId="28845"/>
    <cellStyle name="40% - Accent6 6 3 5 2 2" xfId="28846"/>
    <cellStyle name="40% - Accent6 6 3 5 3" xfId="28847"/>
    <cellStyle name="40% - Accent6 6 3 6" xfId="28848"/>
    <cellStyle name="40% - Accent6 6 3 6 2" xfId="28849"/>
    <cellStyle name="40% - Accent6 6 3 7" xfId="28850"/>
    <cellStyle name="40% - Accent6 6 3 7 2" xfId="28851"/>
    <cellStyle name="40% - Accent6 6 3 8" xfId="28852"/>
    <cellStyle name="40% - Accent6 6 4" xfId="28853"/>
    <cellStyle name="40% - Accent6 6 4 2" xfId="28854"/>
    <cellStyle name="40% - Accent6 6 4 2 2" xfId="28855"/>
    <cellStyle name="40% - Accent6 6 4 2 2 2" xfId="28856"/>
    <cellStyle name="40% - Accent6 6 4 2 2 2 2" xfId="28857"/>
    <cellStyle name="40% - Accent6 6 4 2 2 3" xfId="28858"/>
    <cellStyle name="40% - Accent6 6 4 2 3" xfId="28859"/>
    <cellStyle name="40% - Accent6 6 4 2 3 2" xfId="28860"/>
    <cellStyle name="40% - Accent6 6 4 2 4" xfId="28861"/>
    <cellStyle name="40% - Accent6 6 4 3" xfId="28862"/>
    <cellStyle name="40% - Accent6 6 4 3 2" xfId="28863"/>
    <cellStyle name="40% - Accent6 6 4 3 2 2" xfId="28864"/>
    <cellStyle name="40% - Accent6 6 4 3 3" xfId="28865"/>
    <cellStyle name="40% - Accent6 6 4 4" xfId="28866"/>
    <cellStyle name="40% - Accent6 6 4 4 2" xfId="28867"/>
    <cellStyle name="40% - Accent6 6 4 5" xfId="28868"/>
    <cellStyle name="40% - Accent6 6 4 5 2" xfId="28869"/>
    <cellStyle name="40% - Accent6 6 4 6" xfId="28870"/>
    <cellStyle name="40% - Accent6 6 5" xfId="28871"/>
    <cellStyle name="40% - Accent6 6 5 2" xfId="28872"/>
    <cellStyle name="40% - Accent6 6 5 2 2" xfId="28873"/>
    <cellStyle name="40% - Accent6 6 5 2 2 2" xfId="28874"/>
    <cellStyle name="40% - Accent6 6 5 2 2 2 2" xfId="28875"/>
    <cellStyle name="40% - Accent6 6 5 2 2 3" xfId="28876"/>
    <cellStyle name="40% - Accent6 6 5 2 3" xfId="28877"/>
    <cellStyle name="40% - Accent6 6 5 2 3 2" xfId="28878"/>
    <cellStyle name="40% - Accent6 6 5 2 4" xfId="28879"/>
    <cellStyle name="40% - Accent6 6 5 3" xfId="28880"/>
    <cellStyle name="40% - Accent6 6 5 3 2" xfId="28881"/>
    <cellStyle name="40% - Accent6 6 5 3 2 2" xfId="28882"/>
    <cellStyle name="40% - Accent6 6 5 3 3" xfId="28883"/>
    <cellStyle name="40% - Accent6 6 5 4" xfId="28884"/>
    <cellStyle name="40% - Accent6 6 5 4 2" xfId="28885"/>
    <cellStyle name="40% - Accent6 6 5 5" xfId="28886"/>
    <cellStyle name="40% - Accent6 6 5 5 2" xfId="28887"/>
    <cellStyle name="40% - Accent6 6 5 6" xfId="28888"/>
    <cellStyle name="40% - Accent6 6 6" xfId="28889"/>
    <cellStyle name="40% - Accent6 6 6 2" xfId="28890"/>
    <cellStyle name="40% - Accent6 6 6 2 2" xfId="28891"/>
    <cellStyle name="40% - Accent6 6 6 2 2 2" xfId="28892"/>
    <cellStyle name="40% - Accent6 6 6 2 2 2 2" xfId="28893"/>
    <cellStyle name="40% - Accent6 6 6 2 2 3" xfId="28894"/>
    <cellStyle name="40% - Accent6 6 6 2 3" xfId="28895"/>
    <cellStyle name="40% - Accent6 6 6 2 3 2" xfId="28896"/>
    <cellStyle name="40% - Accent6 6 6 2 4" xfId="28897"/>
    <cellStyle name="40% - Accent6 6 6 3" xfId="28898"/>
    <cellStyle name="40% - Accent6 6 6 3 2" xfId="28899"/>
    <cellStyle name="40% - Accent6 6 6 3 2 2" xfId="28900"/>
    <cellStyle name="40% - Accent6 6 6 3 3" xfId="28901"/>
    <cellStyle name="40% - Accent6 6 6 4" xfId="28902"/>
    <cellStyle name="40% - Accent6 6 6 4 2" xfId="28903"/>
    <cellStyle name="40% - Accent6 6 6 5" xfId="28904"/>
    <cellStyle name="40% - Accent6 6 6 5 2" xfId="28905"/>
    <cellStyle name="40% - Accent6 6 6 6" xfId="28906"/>
    <cellStyle name="40% - Accent6 6 7" xfId="28907"/>
    <cellStyle name="40% - Accent6 6 7 2" xfId="28908"/>
    <cellStyle name="40% - Accent6 6 7 2 2" xfId="28909"/>
    <cellStyle name="40% - Accent6 6 7 2 2 2" xfId="28910"/>
    <cellStyle name="40% - Accent6 6 7 2 3" xfId="28911"/>
    <cellStyle name="40% - Accent6 6 7 3" xfId="28912"/>
    <cellStyle name="40% - Accent6 6 7 3 2" xfId="28913"/>
    <cellStyle name="40% - Accent6 6 7 4" xfId="28914"/>
    <cellStyle name="40% - Accent6 6 8" xfId="28915"/>
    <cellStyle name="40% - Accent6 6 8 2" xfId="28916"/>
    <cellStyle name="40% - Accent6 6 8 2 2" xfId="28917"/>
    <cellStyle name="40% - Accent6 6 8 3" xfId="28918"/>
    <cellStyle name="40% - Accent6 6 9" xfId="28919"/>
    <cellStyle name="40% - Accent6 6 9 2" xfId="28920"/>
    <cellStyle name="40% - Accent6 7" xfId="28921"/>
    <cellStyle name="40% - Accent6 7 10" xfId="28922"/>
    <cellStyle name="40% - Accent6 7 10 2" xfId="28923"/>
    <cellStyle name="40% - Accent6 7 11" xfId="28924"/>
    <cellStyle name="40% - Accent6 7 2" xfId="28925"/>
    <cellStyle name="40% - Accent6 7 2 2" xfId="28926"/>
    <cellStyle name="40% - Accent6 7 2 2 2" xfId="28927"/>
    <cellStyle name="40% - Accent6 7 2 2 2 2" xfId="28928"/>
    <cellStyle name="40% - Accent6 7 2 2 2 2 2" xfId="28929"/>
    <cellStyle name="40% - Accent6 7 2 2 2 2 2 2" xfId="28930"/>
    <cellStyle name="40% - Accent6 7 2 2 2 2 3" xfId="28931"/>
    <cellStyle name="40% - Accent6 7 2 2 2 3" xfId="28932"/>
    <cellStyle name="40% - Accent6 7 2 2 2 3 2" xfId="28933"/>
    <cellStyle name="40% - Accent6 7 2 2 2 4" xfId="28934"/>
    <cellStyle name="40% - Accent6 7 2 2 3" xfId="28935"/>
    <cellStyle name="40% - Accent6 7 2 2 3 2" xfId="28936"/>
    <cellStyle name="40% - Accent6 7 2 2 3 2 2" xfId="28937"/>
    <cellStyle name="40% - Accent6 7 2 2 3 3" xfId="28938"/>
    <cellStyle name="40% - Accent6 7 2 2 4" xfId="28939"/>
    <cellStyle name="40% - Accent6 7 2 2 4 2" xfId="28940"/>
    <cellStyle name="40% - Accent6 7 2 2 5" xfId="28941"/>
    <cellStyle name="40% - Accent6 7 2 2 5 2" xfId="28942"/>
    <cellStyle name="40% - Accent6 7 2 2 6" xfId="28943"/>
    <cellStyle name="40% - Accent6 7 2 3" xfId="28944"/>
    <cellStyle name="40% - Accent6 7 2 3 2" xfId="28945"/>
    <cellStyle name="40% - Accent6 7 2 3 2 2" xfId="28946"/>
    <cellStyle name="40% - Accent6 7 2 3 2 2 2" xfId="28947"/>
    <cellStyle name="40% - Accent6 7 2 3 2 2 2 2" xfId="28948"/>
    <cellStyle name="40% - Accent6 7 2 3 2 2 3" xfId="28949"/>
    <cellStyle name="40% - Accent6 7 2 3 2 3" xfId="28950"/>
    <cellStyle name="40% - Accent6 7 2 3 2 3 2" xfId="28951"/>
    <cellStyle name="40% - Accent6 7 2 3 2 4" xfId="28952"/>
    <cellStyle name="40% - Accent6 7 2 3 3" xfId="28953"/>
    <cellStyle name="40% - Accent6 7 2 3 3 2" xfId="28954"/>
    <cellStyle name="40% - Accent6 7 2 3 3 2 2" xfId="28955"/>
    <cellStyle name="40% - Accent6 7 2 3 3 3" xfId="28956"/>
    <cellStyle name="40% - Accent6 7 2 3 4" xfId="28957"/>
    <cellStyle name="40% - Accent6 7 2 3 4 2" xfId="28958"/>
    <cellStyle name="40% - Accent6 7 2 3 5" xfId="28959"/>
    <cellStyle name="40% - Accent6 7 2 3 5 2" xfId="28960"/>
    <cellStyle name="40% - Accent6 7 2 3 6" xfId="28961"/>
    <cellStyle name="40% - Accent6 7 2 4" xfId="28962"/>
    <cellStyle name="40% - Accent6 7 2 4 2" xfId="28963"/>
    <cellStyle name="40% - Accent6 7 2 4 2 2" xfId="28964"/>
    <cellStyle name="40% - Accent6 7 2 4 2 2 2" xfId="28965"/>
    <cellStyle name="40% - Accent6 7 2 4 2 3" xfId="28966"/>
    <cellStyle name="40% - Accent6 7 2 4 3" xfId="28967"/>
    <cellStyle name="40% - Accent6 7 2 4 3 2" xfId="28968"/>
    <cellStyle name="40% - Accent6 7 2 4 4" xfId="28969"/>
    <cellStyle name="40% - Accent6 7 2 5" xfId="28970"/>
    <cellStyle name="40% - Accent6 7 2 5 2" xfId="28971"/>
    <cellStyle name="40% - Accent6 7 2 5 2 2" xfId="28972"/>
    <cellStyle name="40% - Accent6 7 2 5 3" xfId="28973"/>
    <cellStyle name="40% - Accent6 7 2 6" xfId="28974"/>
    <cellStyle name="40% - Accent6 7 2 6 2" xfId="28975"/>
    <cellStyle name="40% - Accent6 7 2 7" xfId="28976"/>
    <cellStyle name="40% - Accent6 7 2 7 2" xfId="28977"/>
    <cellStyle name="40% - Accent6 7 2 8" xfId="28978"/>
    <cellStyle name="40% - Accent6 7 3" xfId="28979"/>
    <cellStyle name="40% - Accent6 7 3 2" xfId="28980"/>
    <cellStyle name="40% - Accent6 7 3 2 2" xfId="28981"/>
    <cellStyle name="40% - Accent6 7 3 2 2 2" xfId="28982"/>
    <cellStyle name="40% - Accent6 7 3 2 2 2 2" xfId="28983"/>
    <cellStyle name="40% - Accent6 7 3 2 2 2 2 2" xfId="28984"/>
    <cellStyle name="40% - Accent6 7 3 2 2 2 3" xfId="28985"/>
    <cellStyle name="40% - Accent6 7 3 2 2 3" xfId="28986"/>
    <cellStyle name="40% - Accent6 7 3 2 2 3 2" xfId="28987"/>
    <cellStyle name="40% - Accent6 7 3 2 2 4" xfId="28988"/>
    <cellStyle name="40% - Accent6 7 3 2 3" xfId="28989"/>
    <cellStyle name="40% - Accent6 7 3 2 3 2" xfId="28990"/>
    <cellStyle name="40% - Accent6 7 3 2 3 2 2" xfId="28991"/>
    <cellStyle name="40% - Accent6 7 3 2 3 3" xfId="28992"/>
    <cellStyle name="40% - Accent6 7 3 2 4" xfId="28993"/>
    <cellStyle name="40% - Accent6 7 3 2 4 2" xfId="28994"/>
    <cellStyle name="40% - Accent6 7 3 2 5" xfId="28995"/>
    <cellStyle name="40% - Accent6 7 3 2 5 2" xfId="28996"/>
    <cellStyle name="40% - Accent6 7 3 2 6" xfId="28997"/>
    <cellStyle name="40% - Accent6 7 3 3" xfId="28998"/>
    <cellStyle name="40% - Accent6 7 3 3 2" xfId="28999"/>
    <cellStyle name="40% - Accent6 7 3 3 2 2" xfId="29000"/>
    <cellStyle name="40% - Accent6 7 3 3 2 2 2" xfId="29001"/>
    <cellStyle name="40% - Accent6 7 3 3 2 2 2 2" xfId="29002"/>
    <cellStyle name="40% - Accent6 7 3 3 2 2 3" xfId="29003"/>
    <cellStyle name="40% - Accent6 7 3 3 2 3" xfId="29004"/>
    <cellStyle name="40% - Accent6 7 3 3 2 3 2" xfId="29005"/>
    <cellStyle name="40% - Accent6 7 3 3 2 4" xfId="29006"/>
    <cellStyle name="40% - Accent6 7 3 3 3" xfId="29007"/>
    <cellStyle name="40% - Accent6 7 3 3 3 2" xfId="29008"/>
    <cellStyle name="40% - Accent6 7 3 3 3 2 2" xfId="29009"/>
    <cellStyle name="40% - Accent6 7 3 3 3 3" xfId="29010"/>
    <cellStyle name="40% - Accent6 7 3 3 4" xfId="29011"/>
    <cellStyle name="40% - Accent6 7 3 3 4 2" xfId="29012"/>
    <cellStyle name="40% - Accent6 7 3 3 5" xfId="29013"/>
    <cellStyle name="40% - Accent6 7 3 3 5 2" xfId="29014"/>
    <cellStyle name="40% - Accent6 7 3 3 6" xfId="29015"/>
    <cellStyle name="40% - Accent6 7 3 4" xfId="29016"/>
    <cellStyle name="40% - Accent6 7 3 4 2" xfId="29017"/>
    <cellStyle name="40% - Accent6 7 3 4 2 2" xfId="29018"/>
    <cellStyle name="40% - Accent6 7 3 4 2 2 2" xfId="29019"/>
    <cellStyle name="40% - Accent6 7 3 4 2 3" xfId="29020"/>
    <cellStyle name="40% - Accent6 7 3 4 3" xfId="29021"/>
    <cellStyle name="40% - Accent6 7 3 4 3 2" xfId="29022"/>
    <cellStyle name="40% - Accent6 7 3 4 4" xfId="29023"/>
    <cellStyle name="40% - Accent6 7 3 5" xfId="29024"/>
    <cellStyle name="40% - Accent6 7 3 5 2" xfId="29025"/>
    <cellStyle name="40% - Accent6 7 3 5 2 2" xfId="29026"/>
    <cellStyle name="40% - Accent6 7 3 5 3" xfId="29027"/>
    <cellStyle name="40% - Accent6 7 3 6" xfId="29028"/>
    <cellStyle name="40% - Accent6 7 3 6 2" xfId="29029"/>
    <cellStyle name="40% - Accent6 7 3 7" xfId="29030"/>
    <cellStyle name="40% - Accent6 7 3 7 2" xfId="29031"/>
    <cellStyle name="40% - Accent6 7 3 8" xfId="29032"/>
    <cellStyle name="40% - Accent6 7 4" xfId="29033"/>
    <cellStyle name="40% - Accent6 7 4 2" xfId="29034"/>
    <cellStyle name="40% - Accent6 7 4 2 2" xfId="29035"/>
    <cellStyle name="40% - Accent6 7 4 2 2 2" xfId="29036"/>
    <cellStyle name="40% - Accent6 7 4 2 2 2 2" xfId="29037"/>
    <cellStyle name="40% - Accent6 7 4 2 2 3" xfId="29038"/>
    <cellStyle name="40% - Accent6 7 4 2 3" xfId="29039"/>
    <cellStyle name="40% - Accent6 7 4 2 3 2" xfId="29040"/>
    <cellStyle name="40% - Accent6 7 4 2 4" xfId="29041"/>
    <cellStyle name="40% - Accent6 7 4 3" xfId="29042"/>
    <cellStyle name="40% - Accent6 7 4 3 2" xfId="29043"/>
    <cellStyle name="40% - Accent6 7 4 3 2 2" xfId="29044"/>
    <cellStyle name="40% - Accent6 7 4 3 3" xfId="29045"/>
    <cellStyle name="40% - Accent6 7 4 4" xfId="29046"/>
    <cellStyle name="40% - Accent6 7 4 4 2" xfId="29047"/>
    <cellStyle name="40% - Accent6 7 4 5" xfId="29048"/>
    <cellStyle name="40% - Accent6 7 4 5 2" xfId="29049"/>
    <cellStyle name="40% - Accent6 7 4 6" xfId="29050"/>
    <cellStyle name="40% - Accent6 7 5" xfId="29051"/>
    <cellStyle name="40% - Accent6 7 5 2" xfId="29052"/>
    <cellStyle name="40% - Accent6 7 5 2 2" xfId="29053"/>
    <cellStyle name="40% - Accent6 7 5 2 2 2" xfId="29054"/>
    <cellStyle name="40% - Accent6 7 5 2 2 2 2" xfId="29055"/>
    <cellStyle name="40% - Accent6 7 5 2 2 3" xfId="29056"/>
    <cellStyle name="40% - Accent6 7 5 2 3" xfId="29057"/>
    <cellStyle name="40% - Accent6 7 5 2 3 2" xfId="29058"/>
    <cellStyle name="40% - Accent6 7 5 2 4" xfId="29059"/>
    <cellStyle name="40% - Accent6 7 5 3" xfId="29060"/>
    <cellStyle name="40% - Accent6 7 5 3 2" xfId="29061"/>
    <cellStyle name="40% - Accent6 7 5 3 2 2" xfId="29062"/>
    <cellStyle name="40% - Accent6 7 5 3 3" xfId="29063"/>
    <cellStyle name="40% - Accent6 7 5 4" xfId="29064"/>
    <cellStyle name="40% - Accent6 7 5 4 2" xfId="29065"/>
    <cellStyle name="40% - Accent6 7 5 5" xfId="29066"/>
    <cellStyle name="40% - Accent6 7 5 5 2" xfId="29067"/>
    <cellStyle name="40% - Accent6 7 5 6" xfId="29068"/>
    <cellStyle name="40% - Accent6 7 6" xfId="29069"/>
    <cellStyle name="40% - Accent6 7 6 2" xfId="29070"/>
    <cellStyle name="40% - Accent6 7 6 2 2" xfId="29071"/>
    <cellStyle name="40% - Accent6 7 6 2 2 2" xfId="29072"/>
    <cellStyle name="40% - Accent6 7 6 2 2 2 2" xfId="29073"/>
    <cellStyle name="40% - Accent6 7 6 2 2 3" xfId="29074"/>
    <cellStyle name="40% - Accent6 7 6 2 3" xfId="29075"/>
    <cellStyle name="40% - Accent6 7 6 2 3 2" xfId="29076"/>
    <cellStyle name="40% - Accent6 7 6 2 4" xfId="29077"/>
    <cellStyle name="40% - Accent6 7 6 3" xfId="29078"/>
    <cellStyle name="40% - Accent6 7 6 3 2" xfId="29079"/>
    <cellStyle name="40% - Accent6 7 6 3 2 2" xfId="29080"/>
    <cellStyle name="40% - Accent6 7 6 3 3" xfId="29081"/>
    <cellStyle name="40% - Accent6 7 6 4" xfId="29082"/>
    <cellStyle name="40% - Accent6 7 6 4 2" xfId="29083"/>
    <cellStyle name="40% - Accent6 7 6 5" xfId="29084"/>
    <cellStyle name="40% - Accent6 7 6 5 2" xfId="29085"/>
    <cellStyle name="40% - Accent6 7 6 6" xfId="29086"/>
    <cellStyle name="40% - Accent6 7 7" xfId="29087"/>
    <cellStyle name="40% - Accent6 7 7 2" xfId="29088"/>
    <cellStyle name="40% - Accent6 7 7 2 2" xfId="29089"/>
    <cellStyle name="40% - Accent6 7 7 2 2 2" xfId="29090"/>
    <cellStyle name="40% - Accent6 7 7 2 3" xfId="29091"/>
    <cellStyle name="40% - Accent6 7 7 3" xfId="29092"/>
    <cellStyle name="40% - Accent6 7 7 3 2" xfId="29093"/>
    <cellStyle name="40% - Accent6 7 7 4" xfId="29094"/>
    <cellStyle name="40% - Accent6 7 8" xfId="29095"/>
    <cellStyle name="40% - Accent6 7 8 2" xfId="29096"/>
    <cellStyle name="40% - Accent6 7 8 2 2" xfId="29097"/>
    <cellStyle name="40% - Accent6 7 8 3" xfId="29098"/>
    <cellStyle name="40% - Accent6 7 9" xfId="29099"/>
    <cellStyle name="40% - Accent6 7 9 2" xfId="29100"/>
    <cellStyle name="40% - Accent6 8" xfId="29101"/>
    <cellStyle name="40% - Accent6 8 2" xfId="29102"/>
    <cellStyle name="40% - Accent6 8 2 2" xfId="29103"/>
    <cellStyle name="40% - Accent6 8 2 2 2" xfId="29104"/>
    <cellStyle name="40% - Accent6 8 2 2 2 2" xfId="29105"/>
    <cellStyle name="40% - Accent6 8 2 2 2 2 2" xfId="29106"/>
    <cellStyle name="40% - Accent6 8 2 2 2 3" xfId="29107"/>
    <cellStyle name="40% - Accent6 8 2 2 3" xfId="29108"/>
    <cellStyle name="40% - Accent6 8 2 2 3 2" xfId="29109"/>
    <cellStyle name="40% - Accent6 8 2 2 4" xfId="29110"/>
    <cellStyle name="40% - Accent6 8 2 3" xfId="29111"/>
    <cellStyle name="40% - Accent6 8 2 3 2" xfId="29112"/>
    <cellStyle name="40% - Accent6 8 2 3 2 2" xfId="29113"/>
    <cellStyle name="40% - Accent6 8 2 3 3" xfId="29114"/>
    <cellStyle name="40% - Accent6 8 2 4" xfId="29115"/>
    <cellStyle name="40% - Accent6 8 2 4 2" xfId="29116"/>
    <cellStyle name="40% - Accent6 8 2 5" xfId="29117"/>
    <cellStyle name="40% - Accent6 8 2 5 2" xfId="29118"/>
    <cellStyle name="40% - Accent6 8 2 6" xfId="29119"/>
    <cellStyle name="40% - Accent6 8 3" xfId="29120"/>
    <cellStyle name="40% - Accent6 8 3 2" xfId="29121"/>
    <cellStyle name="40% - Accent6 8 3 2 2" xfId="29122"/>
    <cellStyle name="40% - Accent6 8 3 2 2 2" xfId="29123"/>
    <cellStyle name="40% - Accent6 8 3 2 2 2 2" xfId="29124"/>
    <cellStyle name="40% - Accent6 8 3 2 2 3" xfId="29125"/>
    <cellStyle name="40% - Accent6 8 3 2 3" xfId="29126"/>
    <cellStyle name="40% - Accent6 8 3 2 3 2" xfId="29127"/>
    <cellStyle name="40% - Accent6 8 3 2 4" xfId="29128"/>
    <cellStyle name="40% - Accent6 8 3 3" xfId="29129"/>
    <cellStyle name="40% - Accent6 8 3 3 2" xfId="29130"/>
    <cellStyle name="40% - Accent6 8 3 3 2 2" xfId="29131"/>
    <cellStyle name="40% - Accent6 8 3 3 3" xfId="29132"/>
    <cellStyle name="40% - Accent6 8 3 4" xfId="29133"/>
    <cellStyle name="40% - Accent6 8 3 4 2" xfId="29134"/>
    <cellStyle name="40% - Accent6 8 3 5" xfId="29135"/>
    <cellStyle name="40% - Accent6 8 3 5 2" xfId="29136"/>
    <cellStyle name="40% - Accent6 8 3 6" xfId="29137"/>
    <cellStyle name="40% - Accent6 8 4" xfId="29138"/>
    <cellStyle name="40% - Accent6 8 4 2" xfId="29139"/>
    <cellStyle name="40% - Accent6 8 4 2 2" xfId="29140"/>
    <cellStyle name="40% - Accent6 8 4 2 2 2" xfId="29141"/>
    <cellStyle name="40% - Accent6 8 4 2 3" xfId="29142"/>
    <cellStyle name="40% - Accent6 8 4 3" xfId="29143"/>
    <cellStyle name="40% - Accent6 8 4 3 2" xfId="29144"/>
    <cellStyle name="40% - Accent6 8 4 4" xfId="29145"/>
    <cellStyle name="40% - Accent6 8 5" xfId="29146"/>
    <cellStyle name="40% - Accent6 8 5 2" xfId="29147"/>
    <cellStyle name="40% - Accent6 8 5 2 2" xfId="29148"/>
    <cellStyle name="40% - Accent6 8 5 3" xfId="29149"/>
    <cellStyle name="40% - Accent6 8 6" xfId="29150"/>
    <cellStyle name="40% - Accent6 8 6 2" xfId="29151"/>
    <cellStyle name="40% - Accent6 8 7" xfId="29152"/>
    <cellStyle name="40% - Accent6 8 7 2" xfId="29153"/>
    <cellStyle name="40% - Accent6 8 8" xfId="29154"/>
    <cellStyle name="40% - Accent6 9" xfId="29155"/>
    <cellStyle name="40% - Accent6 9 2" xfId="29156"/>
    <cellStyle name="40% - Accent6 9 2 2" xfId="29157"/>
    <cellStyle name="40% - Accent6 9 2 2 2" xfId="29158"/>
    <cellStyle name="40% - Accent6 9 2 2 2 2" xfId="29159"/>
    <cellStyle name="40% - Accent6 9 2 2 2 2 2" xfId="29160"/>
    <cellStyle name="40% - Accent6 9 2 2 2 3" xfId="29161"/>
    <cellStyle name="40% - Accent6 9 2 2 3" xfId="29162"/>
    <cellStyle name="40% - Accent6 9 2 2 3 2" xfId="29163"/>
    <cellStyle name="40% - Accent6 9 2 2 4" xfId="29164"/>
    <cellStyle name="40% - Accent6 9 2 3" xfId="29165"/>
    <cellStyle name="40% - Accent6 9 2 3 2" xfId="29166"/>
    <cellStyle name="40% - Accent6 9 2 3 2 2" xfId="29167"/>
    <cellStyle name="40% - Accent6 9 2 3 3" xfId="29168"/>
    <cellStyle name="40% - Accent6 9 2 4" xfId="29169"/>
    <cellStyle name="40% - Accent6 9 2 4 2" xfId="29170"/>
    <cellStyle name="40% - Accent6 9 2 5" xfId="29171"/>
    <cellStyle name="40% - Accent6 9 2 5 2" xfId="29172"/>
    <cellStyle name="40% - Accent6 9 2 6" xfId="29173"/>
    <cellStyle name="40% - Accent6 9 3" xfId="29174"/>
    <cellStyle name="40% - Accent6 9 3 2" xfId="29175"/>
    <cellStyle name="40% - Accent6 9 3 2 2" xfId="29176"/>
    <cellStyle name="40% - Accent6 9 3 2 2 2" xfId="29177"/>
    <cellStyle name="40% - Accent6 9 3 2 2 2 2" xfId="29178"/>
    <cellStyle name="40% - Accent6 9 3 2 2 3" xfId="29179"/>
    <cellStyle name="40% - Accent6 9 3 2 3" xfId="29180"/>
    <cellStyle name="40% - Accent6 9 3 2 3 2" xfId="29181"/>
    <cellStyle name="40% - Accent6 9 3 2 4" xfId="29182"/>
    <cellStyle name="40% - Accent6 9 3 3" xfId="29183"/>
    <cellStyle name="40% - Accent6 9 3 3 2" xfId="29184"/>
    <cellStyle name="40% - Accent6 9 3 3 2 2" xfId="29185"/>
    <cellStyle name="40% - Accent6 9 3 3 3" xfId="29186"/>
    <cellStyle name="40% - Accent6 9 3 4" xfId="29187"/>
    <cellStyle name="40% - Accent6 9 3 4 2" xfId="29188"/>
    <cellStyle name="40% - Accent6 9 3 5" xfId="29189"/>
    <cellStyle name="40% - Accent6 9 3 5 2" xfId="29190"/>
    <cellStyle name="40% - Accent6 9 3 6" xfId="29191"/>
    <cellStyle name="40% - Accent6 9 4" xfId="29192"/>
    <cellStyle name="40% - Accent6 9 4 2" xfId="29193"/>
    <cellStyle name="40% - Accent6 9 4 2 2" xfId="29194"/>
    <cellStyle name="40% - Accent6 9 4 2 2 2" xfId="29195"/>
    <cellStyle name="40% - Accent6 9 4 2 3" xfId="29196"/>
    <cellStyle name="40% - Accent6 9 4 3" xfId="29197"/>
    <cellStyle name="40% - Accent6 9 4 3 2" xfId="29198"/>
    <cellStyle name="40% - Accent6 9 4 4" xfId="29199"/>
    <cellStyle name="40% - Accent6 9 5" xfId="29200"/>
    <cellStyle name="40% - Accent6 9 5 2" xfId="29201"/>
    <cellStyle name="40% - Accent6 9 5 2 2" xfId="29202"/>
    <cellStyle name="40% - Accent6 9 5 3" xfId="29203"/>
    <cellStyle name="40% - Accent6 9 6" xfId="29204"/>
    <cellStyle name="40% - Accent6 9 6 2" xfId="29205"/>
    <cellStyle name="40% - Accent6 9 7" xfId="29206"/>
    <cellStyle name="40% - Accent6 9 7 2" xfId="29207"/>
    <cellStyle name="40% - Accent6 9 8" xfId="29208"/>
    <cellStyle name="60% - Accent1 2" xfId="29209"/>
    <cellStyle name="60% - Accent1 3" xfId="29210"/>
    <cellStyle name="60% - Accent1 3 2" xfId="29211"/>
    <cellStyle name="60% - Accent1 4" xfId="29212"/>
    <cellStyle name="60% - Accent2 2" xfId="29213"/>
    <cellStyle name="60% - Accent2 3" xfId="29214"/>
    <cellStyle name="60% - Accent2 3 2" xfId="29215"/>
    <cellStyle name="60% - Accent2 4" xfId="29216"/>
    <cellStyle name="60% - Accent3 2" xfId="29217"/>
    <cellStyle name="60% - Accent3 3" xfId="29218"/>
    <cellStyle name="60% - Accent3 3 2" xfId="29219"/>
    <cellStyle name="60% - Accent3 4" xfId="29220"/>
    <cellStyle name="60% - Accent4 2" xfId="29221"/>
    <cellStyle name="60% - Accent4 3" xfId="29222"/>
    <cellStyle name="60% - Accent4 3 2" xfId="29223"/>
    <cellStyle name="60% - Accent4 4" xfId="29224"/>
    <cellStyle name="60% - Accent5 2" xfId="29225"/>
    <cellStyle name="60% - Accent5 3" xfId="29226"/>
    <cellStyle name="60% - Accent5 3 2" xfId="29227"/>
    <cellStyle name="60% - Accent5 4" xfId="29228"/>
    <cellStyle name="60% - Accent6 2" xfId="29229"/>
    <cellStyle name="60% - Accent6 3" xfId="29230"/>
    <cellStyle name="60% - Accent6 3 2" xfId="29231"/>
    <cellStyle name="60% - Accent6 4" xfId="29232"/>
    <cellStyle name="Accent1 2" xfId="29233"/>
    <cellStyle name="Accent1 3" xfId="29234"/>
    <cellStyle name="Accent1 3 2" xfId="29235"/>
    <cellStyle name="Accent1 4" xfId="29236"/>
    <cellStyle name="Accent2 2" xfId="29237"/>
    <cellStyle name="Accent2 3" xfId="29238"/>
    <cellStyle name="Accent2 3 2" xfId="29239"/>
    <cellStyle name="Accent2 4" xfId="29240"/>
    <cellStyle name="Accent3 2" xfId="29241"/>
    <cellStyle name="Accent3 3" xfId="29242"/>
    <cellStyle name="Accent3 3 2" xfId="29243"/>
    <cellStyle name="Accent3 4" xfId="29244"/>
    <cellStyle name="Accent4 2" xfId="29245"/>
    <cellStyle name="Accent4 3" xfId="29246"/>
    <cellStyle name="Accent4 3 2" xfId="29247"/>
    <cellStyle name="Accent4 4" xfId="29248"/>
    <cellStyle name="Accent5 2" xfId="29249"/>
    <cellStyle name="Accent5 3" xfId="29250"/>
    <cellStyle name="Accent5 3 2" xfId="29251"/>
    <cellStyle name="Accent5 4" xfId="29252"/>
    <cellStyle name="Accent6 2" xfId="29253"/>
    <cellStyle name="Accent6 3" xfId="29254"/>
    <cellStyle name="Accent6 3 2" xfId="29255"/>
    <cellStyle name="Accent6 4" xfId="29256"/>
    <cellStyle name="AS Input Middle Currency" xfId="29257"/>
    <cellStyle name="AS Input Middle Date" xfId="29258"/>
    <cellStyle name="AS Input Middle Multiple" xfId="29259"/>
    <cellStyle name="AS Input Middle Number" xfId="29260"/>
    <cellStyle name="AS Input Middle Percentage" xfId="29261"/>
    <cellStyle name="AS Input Middle Title / Name" xfId="29262"/>
    <cellStyle name="AS Input Middle Year" xfId="29263"/>
    <cellStyle name="Assumption Currency." xfId="29264"/>
    <cellStyle name="Assumption Currency. 2" xfId="29265"/>
    <cellStyle name="Assumption Currency. 2 2" xfId="29266"/>
    <cellStyle name="Assumption Currency. 2 3" xfId="29267"/>
    <cellStyle name="Assumption Currency. 3" xfId="29268"/>
    <cellStyle name="Assumption Date." xfId="29269"/>
    <cellStyle name="Assumption Date. 2" xfId="29270"/>
    <cellStyle name="Assumption Date. 2 2" xfId="29271"/>
    <cellStyle name="Assumption Date. 2 3" xfId="29272"/>
    <cellStyle name="Assumption Date. 3" xfId="29273"/>
    <cellStyle name="Assumption Heading." xfId="29274"/>
    <cellStyle name="Assumption Heading. 2" xfId="29275"/>
    <cellStyle name="Assumption Heading. 2 2" xfId="29276"/>
    <cellStyle name="Assumption Heading. 2 3" xfId="29277"/>
    <cellStyle name="Assumption Heading. 3" xfId="29278"/>
    <cellStyle name="Assumption Multiple." xfId="29279"/>
    <cellStyle name="Assumption Multiple. 2" xfId="29280"/>
    <cellStyle name="Assumption Multiple. 2 2" xfId="29281"/>
    <cellStyle name="Assumption Multiple. 2 3" xfId="29282"/>
    <cellStyle name="Assumption Multiple. 3" xfId="29283"/>
    <cellStyle name="Assumption Number." xfId="29284"/>
    <cellStyle name="Assumption Number. 2" xfId="29285"/>
    <cellStyle name="Assumption Number. 2 2" xfId="29286"/>
    <cellStyle name="Assumption Number. 2 3" xfId="29287"/>
    <cellStyle name="Assumption Number. 3" xfId="29288"/>
    <cellStyle name="Assumption Percentage." xfId="29289"/>
    <cellStyle name="Assumption Percentage. 2" xfId="29290"/>
    <cellStyle name="Assumption Percentage. 2 2" xfId="29291"/>
    <cellStyle name="Assumption Percentage. 2 3" xfId="29292"/>
    <cellStyle name="Assumption Percentage. 3" xfId="29293"/>
    <cellStyle name="Assumption Year." xfId="29294"/>
    <cellStyle name="Assumption Year. 2" xfId="29295"/>
    <cellStyle name="Assumption Year. 2 2" xfId="29296"/>
    <cellStyle name="Assumption Year. 2 3" xfId="29297"/>
    <cellStyle name="Assumption Year. 3" xfId="29298"/>
    <cellStyle name="Assumptions Center Currency" xfId="29299"/>
    <cellStyle name="Assumptions Center Date" xfId="29300"/>
    <cellStyle name="Assumptions Center Date 2" xfId="29301"/>
    <cellStyle name="Assumptions Center Date 3" xfId="29302"/>
    <cellStyle name="Assumptions Center Multiple" xfId="29303"/>
    <cellStyle name="Assumptions Center Number" xfId="29304"/>
    <cellStyle name="Assumptions Center Number 2" xfId="29305"/>
    <cellStyle name="Assumptions Center Number 3" xfId="29306"/>
    <cellStyle name="Assumptions Center Percentage" xfId="29307"/>
    <cellStyle name="Assumptions Center Year" xfId="29308"/>
    <cellStyle name="Assumptions Forecast Currency" xfId="29309"/>
    <cellStyle name="Assumptions Forecast Date" xfId="29310"/>
    <cellStyle name="Assumptions Forecast Multiple" xfId="29311"/>
    <cellStyle name="Assumptions Forecast Number" xfId="29312"/>
    <cellStyle name="Assumptions Forecast Percentage" xfId="29313"/>
    <cellStyle name="Assumptions Forecast Title / Name" xfId="29314"/>
    <cellStyle name="Assumptions Forecast Year" xfId="29315"/>
    <cellStyle name="Assumptions Heading" xfId="29316"/>
    <cellStyle name="Assumptions Heading 2" xfId="29317"/>
    <cellStyle name="Assumptions Heading 3" xfId="29318"/>
    <cellStyle name="Assumptions Middle Currency" xfId="29319"/>
    <cellStyle name="Assumptions Middle Date" xfId="29320"/>
    <cellStyle name="Assumptions Middle Multiple" xfId="29321"/>
    <cellStyle name="Assumptions Middle Number" xfId="29322"/>
    <cellStyle name="Assumptions Middle Percentage" xfId="29323"/>
    <cellStyle name="Assumptions Middle Title / Name" xfId="29324"/>
    <cellStyle name="Assumptions Middle Year" xfId="29325"/>
    <cellStyle name="Assumptions Right Currency" xfId="29326"/>
    <cellStyle name="Assumptions Right Currency 2" xfId="29327"/>
    <cellStyle name="Assumptions Right Currency 3" xfId="29328"/>
    <cellStyle name="Assumptions Right Date" xfId="29329"/>
    <cellStyle name="Assumptions Right Date 2" xfId="29330"/>
    <cellStyle name="Assumptions Right Date 3" xfId="29331"/>
    <cellStyle name="Assumptions Right Multiple" xfId="29332"/>
    <cellStyle name="Assumptions Right Multiple 2" xfId="29333"/>
    <cellStyle name="Assumptions Right Multiple 3" xfId="29334"/>
    <cellStyle name="Assumptions Right Number" xfId="29335"/>
    <cellStyle name="Assumptions Right Number 2" xfId="29336"/>
    <cellStyle name="Assumptions Right Number 3" xfId="29337"/>
    <cellStyle name="Assumptions Right Percentage" xfId="29338"/>
    <cellStyle name="Assumptions Right Percentage 2" xfId="29339"/>
    <cellStyle name="Assumptions Right Percentage 3" xfId="29340"/>
    <cellStyle name="Assumptions Right Year" xfId="29341"/>
    <cellStyle name="Assumptions Right Year 2" xfId="29342"/>
    <cellStyle name="Assumptions Right Year 3" xfId="29343"/>
    <cellStyle name="Background" xfId="29344"/>
    <cellStyle name="Bad 2" xfId="29345"/>
    <cellStyle name="Bad 2 2" xfId="29346"/>
    <cellStyle name="Bad 3" xfId="29347"/>
    <cellStyle name="Bad 3 2" xfId="29348"/>
    <cellStyle name="Bad 3 3" xfId="29349"/>
    <cellStyle name="Blank" xfId="29350"/>
    <cellStyle name="Blockout" xfId="29351"/>
    <cellStyle name="Body" xfId="29352"/>
    <cellStyle name="Border" xfId="29353"/>
    <cellStyle name="Calculation 2" xfId="29354"/>
    <cellStyle name="Calculation 3" xfId="29355"/>
    <cellStyle name="Calculation 3 2" xfId="29356"/>
    <cellStyle name="Calculation 4" xfId="29357"/>
    <cellStyle name="Cell Link" xfId="29358"/>
    <cellStyle name="Cell Link 2" xfId="29359"/>
    <cellStyle name="Cell Link 3" xfId="29360"/>
    <cellStyle name="Cell Link." xfId="29361"/>
    <cellStyle name="Center Currency" xfId="29362"/>
    <cellStyle name="Center Date" xfId="29363"/>
    <cellStyle name="Center Date 2" xfId="29364"/>
    <cellStyle name="Center Date 3" xfId="29365"/>
    <cellStyle name="Center Multiple" xfId="29366"/>
    <cellStyle name="Center Number" xfId="29367"/>
    <cellStyle name="Center Number 2" xfId="29368"/>
    <cellStyle name="Center Number 3" xfId="29369"/>
    <cellStyle name="Center Percentage" xfId="29370"/>
    <cellStyle name="Center Year" xfId="29371"/>
    <cellStyle name="Check Cell 2" xfId="29372"/>
    <cellStyle name="Check Cell 3" xfId="29373"/>
    <cellStyle name="Check Cell 3 2" xfId="29374"/>
    <cellStyle name="Check Cell 4" xfId="29375"/>
    <cellStyle name="Column Heading" xfId="29376"/>
    <cellStyle name="Column Heading Input" xfId="29377"/>
    <cellStyle name="Comma" xfId="1" builtinId="3"/>
    <cellStyle name="Comma 0" xfId="29378"/>
    <cellStyle name="Comma 10" xfId="29379"/>
    <cellStyle name="Comma 11" xfId="29380"/>
    <cellStyle name="Comma 12" xfId="29381"/>
    <cellStyle name="Comma 2" xfId="7"/>
    <cellStyle name="Comma 2 2" xfId="4"/>
    <cellStyle name="Comma 2 2 2" xfId="29382"/>
    <cellStyle name="Comma 2 2 3" xfId="29383"/>
    <cellStyle name="Comma 2 2 4" xfId="29384"/>
    <cellStyle name="Comma 2 2 5" xfId="29385"/>
    <cellStyle name="Comma 2 2 6" xfId="29386"/>
    <cellStyle name="Comma 2 3" xfId="29387"/>
    <cellStyle name="Comma 2 3 2" xfId="29388"/>
    <cellStyle name="Comma 2 3 3" xfId="29389"/>
    <cellStyle name="Comma 2 4" xfId="29390"/>
    <cellStyle name="Comma 2 4 2" xfId="29391"/>
    <cellStyle name="Comma 2 4 3" xfId="29392"/>
    <cellStyle name="Comma 2 4 3 2" xfId="29393"/>
    <cellStyle name="Comma 2 4 3 3" xfId="29394"/>
    <cellStyle name="Comma 2 4 4" xfId="29395"/>
    <cellStyle name="Comma 2 5" xfId="29396"/>
    <cellStyle name="Comma 2 5 2" xfId="29397"/>
    <cellStyle name="Comma 2 5 2 2" xfId="29398"/>
    <cellStyle name="Comma 2 5 3" xfId="29399"/>
    <cellStyle name="Comma 2 5 4" xfId="29400"/>
    <cellStyle name="Comma 2 5 5" xfId="29401"/>
    <cellStyle name="Comma 2 6" xfId="29402"/>
    <cellStyle name="Comma 2 6 2" xfId="29403"/>
    <cellStyle name="Comma 2 7" xfId="29404"/>
    <cellStyle name="Comma 2 7 2" xfId="29405"/>
    <cellStyle name="Comma 2 8" xfId="29406"/>
    <cellStyle name="Comma 2 9" xfId="29407"/>
    <cellStyle name="Comma 2_Analysis" xfId="29408"/>
    <cellStyle name="Comma 3" xfId="29409"/>
    <cellStyle name="Comma 3 2" xfId="29410"/>
    <cellStyle name="Comma 3 2 2" xfId="29411"/>
    <cellStyle name="Comma 3 3" xfId="29412"/>
    <cellStyle name="Comma 3 3 2" xfId="29413"/>
    <cellStyle name="Comma 3 3 2 2" xfId="29414"/>
    <cellStyle name="Comma 3 3 3" xfId="29415"/>
    <cellStyle name="Comma 3 3 4" xfId="29416"/>
    <cellStyle name="Comma 3 3 4 2" xfId="29417"/>
    <cellStyle name="Comma 3 3 5" xfId="29418"/>
    <cellStyle name="Comma 3 4" xfId="29419"/>
    <cellStyle name="Comma 4" xfId="29420"/>
    <cellStyle name="Comma 4 2" xfId="29421"/>
    <cellStyle name="Comma 4 2 2" xfId="29422"/>
    <cellStyle name="Comma 4 3" xfId="29423"/>
    <cellStyle name="Comma 4 3 2" xfId="29424"/>
    <cellStyle name="Comma 4 4" xfId="29425"/>
    <cellStyle name="Comma 4 5" xfId="29426"/>
    <cellStyle name="Comma 4 6" xfId="29427"/>
    <cellStyle name="Comma 4 7" xfId="29428"/>
    <cellStyle name="Comma 5" xfId="29429"/>
    <cellStyle name="Comma 5 2" xfId="29430"/>
    <cellStyle name="Comma 5 2 2" xfId="29431"/>
    <cellStyle name="Comma 5 3" xfId="29432"/>
    <cellStyle name="Comma 5 4" xfId="29433"/>
    <cellStyle name="Comma 5 5" xfId="29434"/>
    <cellStyle name="Comma 5 6" xfId="29435"/>
    <cellStyle name="Comma 6" xfId="29436"/>
    <cellStyle name="Comma 6 2" xfId="29437"/>
    <cellStyle name="Comma 6 2 2" xfId="29438"/>
    <cellStyle name="Comma 7" xfId="29439"/>
    <cellStyle name="Comma 7 2" xfId="29440"/>
    <cellStyle name="Comma 8" xfId="29441"/>
    <cellStyle name="Comma 8 2" xfId="29442"/>
    <cellStyle name="Comma 8 2 2" xfId="29443"/>
    <cellStyle name="Comma 9" xfId="29444"/>
    <cellStyle name="Comma 9 2" xfId="29445"/>
    <cellStyle name="Company Name" xfId="29446"/>
    <cellStyle name="Cover Link Note" xfId="29447"/>
    <cellStyle name="Crit text input" xfId="29448"/>
    <cellStyle name="Currency [0] 2" xfId="29449"/>
    <cellStyle name="Currency 0" xfId="29450"/>
    <cellStyle name="Currency 10" xfId="29451"/>
    <cellStyle name="Currency 11" xfId="29452"/>
    <cellStyle name="Currency 12" xfId="29453"/>
    <cellStyle name="Currency 13" xfId="29454"/>
    <cellStyle name="Currency 14" xfId="29455"/>
    <cellStyle name="Currency 15" xfId="29456"/>
    <cellStyle name="Currency 16" xfId="29457"/>
    <cellStyle name="Currency 17" xfId="29458"/>
    <cellStyle name="Currency 18" xfId="29459"/>
    <cellStyle name="Currency 19" xfId="29460"/>
    <cellStyle name="Currency 2" xfId="29461"/>
    <cellStyle name="Currency 2 10" xfId="29462"/>
    <cellStyle name="Currency 2 2" xfId="29463"/>
    <cellStyle name="Currency 2 2 2" xfId="29464"/>
    <cellStyle name="Currency 2 2 2 2" xfId="29465"/>
    <cellStyle name="Currency 2 2 2 3" xfId="29466"/>
    <cellStyle name="Currency 2 2 2 4" xfId="29467"/>
    <cellStyle name="Currency 2 2 3" xfId="29468"/>
    <cellStyle name="Currency 2 2 3 2" xfId="29469"/>
    <cellStyle name="Currency 2 2 3 3" xfId="29470"/>
    <cellStyle name="Currency 2 2 4" xfId="29471"/>
    <cellStyle name="Currency 2 2 4 2" xfId="29472"/>
    <cellStyle name="Currency 2 2 4 3" xfId="29473"/>
    <cellStyle name="Currency 2 2 5" xfId="29474"/>
    <cellStyle name="Currency 2 2 6" xfId="29475"/>
    <cellStyle name="Currency 2 2 7" xfId="29476"/>
    <cellStyle name="Currency 2 2 8" xfId="29477"/>
    <cellStyle name="Currency 2 3" xfId="29478"/>
    <cellStyle name="Currency 2 3 2" xfId="29479"/>
    <cellStyle name="Currency 2 3 2 2" xfId="29480"/>
    <cellStyle name="Currency 2 3 3" xfId="29481"/>
    <cellStyle name="Currency 2 3 4" xfId="29482"/>
    <cellStyle name="Currency 2 3 5" xfId="29483"/>
    <cellStyle name="Currency 2 3 6" xfId="29484"/>
    <cellStyle name="Currency 2 4" xfId="29485"/>
    <cellStyle name="Currency 2 4 2" xfId="29486"/>
    <cellStyle name="Currency 2 4 2 2" xfId="29487"/>
    <cellStyle name="Currency 2 4 2 3" xfId="29488"/>
    <cellStyle name="Currency 2 4 3" xfId="29489"/>
    <cellStyle name="Currency 2 4 3 2" xfId="29490"/>
    <cellStyle name="Currency 2 4 4" xfId="29491"/>
    <cellStyle name="Currency 2 4 4 2" xfId="29492"/>
    <cellStyle name="Currency 2 4 5" xfId="29493"/>
    <cellStyle name="Currency 2 5" xfId="29494"/>
    <cellStyle name="Currency 2 5 2" xfId="29495"/>
    <cellStyle name="Currency 2 6" xfId="29496"/>
    <cellStyle name="Currency 2 6 2" xfId="29497"/>
    <cellStyle name="Currency 2 7" xfId="29498"/>
    <cellStyle name="Currency 2 7 2" xfId="29499"/>
    <cellStyle name="Currency 2 7 2 2" xfId="29500"/>
    <cellStyle name="Currency 2 7 3" xfId="29501"/>
    <cellStyle name="Currency 2 8" xfId="29502"/>
    <cellStyle name="Currency 2 9" xfId="29503"/>
    <cellStyle name="Currency 2_Analysis" xfId="29504"/>
    <cellStyle name="Currency 20" xfId="29505"/>
    <cellStyle name="Currency 21" xfId="29506"/>
    <cellStyle name="Currency 22" xfId="29507"/>
    <cellStyle name="Currency 23" xfId="29508"/>
    <cellStyle name="Currency 24" xfId="29509"/>
    <cellStyle name="Currency 25" xfId="29510"/>
    <cellStyle name="Currency 26" xfId="29511"/>
    <cellStyle name="Currency 27" xfId="29512"/>
    <cellStyle name="Currency 28" xfId="29513"/>
    <cellStyle name="Currency 29" xfId="29514"/>
    <cellStyle name="Currency 3" xfId="29515"/>
    <cellStyle name="Currency 3 2" xfId="29516"/>
    <cellStyle name="Currency 3 2 2" xfId="29517"/>
    <cellStyle name="Currency 3 3" xfId="29518"/>
    <cellStyle name="Currency 3 4" xfId="29519"/>
    <cellStyle name="Currency 30" xfId="29520"/>
    <cellStyle name="Currency 31" xfId="29521"/>
    <cellStyle name="Currency 32" xfId="29522"/>
    <cellStyle name="Currency 33" xfId="29523"/>
    <cellStyle name="Currency 34" xfId="29524"/>
    <cellStyle name="Currency 35" xfId="29525"/>
    <cellStyle name="Currency 36" xfId="29526"/>
    <cellStyle name="Currency 37" xfId="29527"/>
    <cellStyle name="Currency 38" xfId="29528"/>
    <cellStyle name="Currency 38 2" xfId="29529"/>
    <cellStyle name="Currency 39" xfId="29530"/>
    <cellStyle name="Currency 39 2" xfId="29531"/>
    <cellStyle name="Currency 4" xfId="29532"/>
    <cellStyle name="Currency 4 2" xfId="29533"/>
    <cellStyle name="Currency 4 3" xfId="29534"/>
    <cellStyle name="Currency 40" xfId="29535"/>
    <cellStyle name="Currency 40 2" xfId="29536"/>
    <cellStyle name="Currency 41" xfId="29537"/>
    <cellStyle name="Currency 41 2" xfId="29538"/>
    <cellStyle name="Currency 42" xfId="29539"/>
    <cellStyle name="Currency 42 2" xfId="29540"/>
    <cellStyle name="Currency 42 3" xfId="29541"/>
    <cellStyle name="Currency 43" xfId="29542"/>
    <cellStyle name="Currency 44" xfId="29543"/>
    <cellStyle name="Currency 45" xfId="29544"/>
    <cellStyle name="Currency 46" xfId="29545"/>
    <cellStyle name="Currency 47" xfId="29546"/>
    <cellStyle name="Currency 48" xfId="29547"/>
    <cellStyle name="Currency 49" xfId="29548"/>
    <cellStyle name="Currency 5" xfId="29549"/>
    <cellStyle name="Currency 5 2" xfId="29550"/>
    <cellStyle name="Currency 50" xfId="29551"/>
    <cellStyle name="Currency 51" xfId="29552"/>
    <cellStyle name="Currency 52" xfId="29553"/>
    <cellStyle name="Currency 53" xfId="29554"/>
    <cellStyle name="Currency 54" xfId="29555"/>
    <cellStyle name="Currency 55" xfId="29556"/>
    <cellStyle name="Currency 56" xfId="29557"/>
    <cellStyle name="Currency 57" xfId="29558"/>
    <cellStyle name="Currency 58" xfId="29559"/>
    <cellStyle name="Currency 59" xfId="29560"/>
    <cellStyle name="Currency 6" xfId="29561"/>
    <cellStyle name="Currency 60" xfId="29562"/>
    <cellStyle name="Currency 61" xfId="29563"/>
    <cellStyle name="Currency 62" xfId="29564"/>
    <cellStyle name="Currency 7" xfId="29565"/>
    <cellStyle name="Currency 8" xfId="29566"/>
    <cellStyle name="Currency 9" xfId="29567"/>
    <cellStyle name="Currency." xfId="29568"/>
    <cellStyle name="Currency. 2" xfId="29569"/>
    <cellStyle name="Date" xfId="29570"/>
    <cellStyle name="Date 2" xfId="29571"/>
    <cellStyle name="Date Aligned" xfId="29572"/>
    <cellStyle name="Date." xfId="29573"/>
    <cellStyle name="Date. 2" xfId="29574"/>
    <cellStyle name="Dezimal_Utopia 5_1 to 5_22 update 21" xfId="29575"/>
    <cellStyle name="Dotted Line" xfId="29576"/>
    <cellStyle name="Explanatory Text 2" xfId="29577"/>
    <cellStyle name="Explanatory Text 3" xfId="29578"/>
    <cellStyle name="Explanatory Text 3 2" xfId="29579"/>
    <cellStyle name="Explanatory Text 4" xfId="29580"/>
    <cellStyle name="FAS Input Currency" xfId="29581"/>
    <cellStyle name="FAS Input Date" xfId="29582"/>
    <cellStyle name="FAS Input Multiple" xfId="29583"/>
    <cellStyle name="FAS Input Number" xfId="29584"/>
    <cellStyle name="FAS Input Percentage" xfId="29585"/>
    <cellStyle name="FAS Input Title / Name" xfId="29586"/>
    <cellStyle name="FAS Input Year" xfId="29587"/>
    <cellStyle name="Footnote" xfId="29588"/>
    <cellStyle name="Forecast Currency" xfId="29589"/>
    <cellStyle name="Forecast Date" xfId="29590"/>
    <cellStyle name="Forecast Multiple" xfId="29591"/>
    <cellStyle name="Forecast Number" xfId="29592"/>
    <cellStyle name="Forecast Percentage" xfId="29593"/>
    <cellStyle name="Forecast Period Title" xfId="29594"/>
    <cellStyle name="Forecast Year" xfId="29595"/>
    <cellStyle name="Format" xfId="29596"/>
    <cellStyle name="Good 2" xfId="29597"/>
    <cellStyle name="Good 3" xfId="29598"/>
    <cellStyle name="Good 3 2" xfId="29599"/>
    <cellStyle name="Good 4" xfId="29600"/>
    <cellStyle name="Good 5" xfId="29601"/>
    <cellStyle name="Good 6" xfId="29602"/>
    <cellStyle name="Grey" xfId="29603"/>
    <cellStyle name="Hard Percent" xfId="29604"/>
    <cellStyle name="Header" xfId="29605"/>
    <cellStyle name="Header1" xfId="29606"/>
    <cellStyle name="Header2" xfId="29607"/>
    <cellStyle name="Heading" xfId="29608"/>
    <cellStyle name="Heading 1 2" xfId="29609"/>
    <cellStyle name="Heading 1 2 2" xfId="29610"/>
    <cellStyle name="Heading 1 2 3" xfId="29611"/>
    <cellStyle name="Heading 1 2 4" xfId="29612"/>
    <cellStyle name="Heading 1 3" xfId="29613"/>
    <cellStyle name="Heading 1 3 2" xfId="29614"/>
    <cellStyle name="Heading 1 4" xfId="29615"/>
    <cellStyle name="Heading 1." xfId="29616"/>
    <cellStyle name="Heading 1. 2" xfId="29617"/>
    <cellStyle name="Heading 2 2" xfId="29618"/>
    <cellStyle name="Heading 2 2 2" xfId="29619"/>
    <cellStyle name="Heading 2 2 3" xfId="29620"/>
    <cellStyle name="Heading 2 2 4" xfId="29621"/>
    <cellStyle name="Heading 2 3" xfId="29622"/>
    <cellStyle name="Heading 2 3 2" xfId="29623"/>
    <cellStyle name="Heading 2 4" xfId="29624"/>
    <cellStyle name="Heading 2." xfId="29625"/>
    <cellStyle name="Heading 2. 2" xfId="29626"/>
    <cellStyle name="Heading 2. 3" xfId="29627"/>
    <cellStyle name="Heading 2. 4" xfId="29628"/>
    <cellStyle name="Heading 3 2" xfId="29629"/>
    <cellStyle name="Heading 3 2 2" xfId="29630"/>
    <cellStyle name="Heading 3 2 3" xfId="29631"/>
    <cellStyle name="Heading 3 2 4" xfId="29632"/>
    <cellStyle name="Heading 3 3" xfId="29633"/>
    <cellStyle name="Heading 3 3 2" xfId="29634"/>
    <cellStyle name="Heading 3 4" xfId="29635"/>
    <cellStyle name="Heading 3." xfId="29636"/>
    <cellStyle name="Heading 3. 2" xfId="29637"/>
    <cellStyle name="Heading 3. 3" xfId="29638"/>
    <cellStyle name="Heading 3. 4" xfId="29639"/>
    <cellStyle name="Heading 4 2" xfId="29640"/>
    <cellStyle name="Heading 4 2 2" xfId="29641"/>
    <cellStyle name="Heading 4 2 3" xfId="29642"/>
    <cellStyle name="Heading 4 2 4" xfId="29643"/>
    <cellStyle name="Heading 4 2 5" xfId="29644"/>
    <cellStyle name="Heading 4 3" xfId="29645"/>
    <cellStyle name="Heading 4 3 2" xfId="29646"/>
    <cellStyle name="Heading 4 3 3" xfId="29647"/>
    <cellStyle name="Heading 4." xfId="29648"/>
    <cellStyle name="Heading 4. 2" xfId="29649"/>
    <cellStyle name="Hyperlink 2" xfId="29650"/>
    <cellStyle name="Hyperlink 2 2" xfId="29651"/>
    <cellStyle name="Hyperlink 2 2 2" xfId="29652"/>
    <cellStyle name="Hyperlink 2 3" xfId="29653"/>
    <cellStyle name="Hyperlink 3" xfId="29654"/>
    <cellStyle name="Hyperlink 4" xfId="29655"/>
    <cellStyle name="Hyperlink 4 2" xfId="29656"/>
    <cellStyle name="Hyperlink 5" xfId="29657"/>
    <cellStyle name="Hyperlink Arrow" xfId="29658"/>
    <cellStyle name="Hyperlink Arrow 2" xfId="29659"/>
    <cellStyle name="Hyperlink Arrow 3" xfId="29660"/>
    <cellStyle name="Hyperlink Arrow 4" xfId="29661"/>
    <cellStyle name="Hyperlink Arrow." xfId="29662"/>
    <cellStyle name="Hyperlink Arrow_20110216 Corp Capex Workingsv4" xfId="29663"/>
    <cellStyle name="Hyperlink Check" xfId="29664"/>
    <cellStyle name="Hyperlink Check 2" xfId="29665"/>
    <cellStyle name="Hyperlink Check 3" xfId="29666"/>
    <cellStyle name="Hyperlink Check." xfId="29667"/>
    <cellStyle name="Hyperlink Check_20110216 Corp Capex Workingsv4" xfId="29668"/>
    <cellStyle name="Hyperlink Text" xfId="29669"/>
    <cellStyle name="Hyperlink Text 2" xfId="29670"/>
    <cellStyle name="Hyperlink Text 3" xfId="29671"/>
    <cellStyle name="Hyperlink Text 4" xfId="29672"/>
    <cellStyle name="Hyperlink Text." xfId="29673"/>
    <cellStyle name="Hyperlink Text. 2" xfId="29674"/>
    <cellStyle name="Hyperlink Text. 2 2" xfId="29675"/>
    <cellStyle name="Hyperlink Text_20110216 Corp Capex Workingsv4" xfId="29676"/>
    <cellStyle name="Hyperlink TOC 1." xfId="29677"/>
    <cellStyle name="Hyperlink TOC 2." xfId="29678"/>
    <cellStyle name="Hyperlink TOC 2. 2" xfId="29679"/>
    <cellStyle name="Hyperlink TOC 3." xfId="29680"/>
    <cellStyle name="Hyperlink TOC 3. 2" xfId="29681"/>
    <cellStyle name="Hyperlink TOC 4." xfId="29682"/>
    <cellStyle name="Hyperlink TOC 4. 2" xfId="29683"/>
    <cellStyle name="Import" xfId="29684"/>
    <cellStyle name="Import%" xfId="29685"/>
    <cellStyle name="import_Changes since release" xfId="29686"/>
    <cellStyle name="Input [yellow]" xfId="29687"/>
    <cellStyle name="Input 2" xfId="29688"/>
    <cellStyle name="Input 3" xfId="29689"/>
    <cellStyle name="Input 3 2" xfId="29690"/>
    <cellStyle name="Input 4" xfId="29691"/>
    <cellStyle name="Input Company Name" xfId="29692"/>
    <cellStyle name="Input Forecast Currency" xfId="29693"/>
    <cellStyle name="Input Forecast Date" xfId="29694"/>
    <cellStyle name="Input Forecast Multiple" xfId="29695"/>
    <cellStyle name="Input Forecast Number" xfId="29696"/>
    <cellStyle name="Input Forecast Percentage" xfId="29697"/>
    <cellStyle name="Input Forecast Year" xfId="29698"/>
    <cellStyle name="Input Heading 1" xfId="29699"/>
    <cellStyle name="Input Heading 2" xfId="29700"/>
    <cellStyle name="Input Heading 3" xfId="29701"/>
    <cellStyle name="Input Heading 4" xfId="29702"/>
    <cellStyle name="Input Middle Currency" xfId="29703"/>
    <cellStyle name="Input Middle Date" xfId="29704"/>
    <cellStyle name="Input Middle Multiple" xfId="29705"/>
    <cellStyle name="Input Middle Number" xfId="29706"/>
    <cellStyle name="Input Middle Percentage" xfId="29707"/>
    <cellStyle name="Input Middle Title / Name" xfId="29708"/>
    <cellStyle name="Input Middle Year" xfId="29709"/>
    <cellStyle name="Input Sheet Title" xfId="29710"/>
    <cellStyle name="Input1" xfId="29711"/>
    <cellStyle name="Input1 2" xfId="29712"/>
    <cellStyle name="Input1%" xfId="29713"/>
    <cellStyle name="Input1_Changes since release" xfId="29714"/>
    <cellStyle name="Input1default" xfId="29715"/>
    <cellStyle name="Input1default%" xfId="29716"/>
    <cellStyle name="Input2" xfId="29717"/>
    <cellStyle name="Input2%" xfId="29718"/>
    <cellStyle name="Input3" xfId="29719"/>
    <cellStyle name="Input3%" xfId="29720"/>
    <cellStyle name="Interformula" xfId="29721"/>
    <cellStyle name="key result" xfId="29722"/>
    <cellStyle name="Line Item" xfId="29723"/>
    <cellStyle name="Line Item Input" xfId="29724"/>
    <cellStyle name="Linked Cell 2" xfId="29725"/>
    <cellStyle name="Linked Cell 3" xfId="29726"/>
    <cellStyle name="Linked Cell 3 2" xfId="29727"/>
    <cellStyle name="Linked Cell 4" xfId="29728"/>
    <cellStyle name="Local import" xfId="29729"/>
    <cellStyle name="Local import %" xfId="29730"/>
    <cellStyle name="Lookup Table Heading" xfId="29731"/>
    <cellStyle name="Lookup Table Heading 2" xfId="29732"/>
    <cellStyle name="Lookup Table Heading." xfId="29733"/>
    <cellStyle name="Lookup Table Heading. 2" xfId="29734"/>
    <cellStyle name="Lookup Table Heading_Book3 (2)" xfId="29735"/>
    <cellStyle name="Lookup Table Label" xfId="29736"/>
    <cellStyle name="Lookup Table Label 2" xfId="29737"/>
    <cellStyle name="Lookup Table Label." xfId="29738"/>
    <cellStyle name="Lookup Table Label. 2" xfId="29739"/>
    <cellStyle name="Lookup Table Label_Book3 (2)" xfId="29740"/>
    <cellStyle name="Lookup Table Number" xfId="29741"/>
    <cellStyle name="Lookup Table Number 2" xfId="29742"/>
    <cellStyle name="Lookup Table Number 3" xfId="29743"/>
    <cellStyle name="Lookup Table Number." xfId="29744"/>
    <cellStyle name="Lookup Table Number. 2" xfId="29745"/>
    <cellStyle name="Lookup Table Number_20110216 Corp Capex Workingsv4" xfId="29746"/>
    <cellStyle name="LS Input Lookup Label" xfId="29747"/>
    <cellStyle name="LS Input Lookup Label 2" xfId="29748"/>
    <cellStyle name="LS Input Table Heading" xfId="29749"/>
    <cellStyle name="LS Input Table Heading 2" xfId="29750"/>
    <cellStyle name="LS Input Table No. 1" xfId="29751"/>
    <cellStyle name="LS Input Table No. 1 2" xfId="29752"/>
    <cellStyle name="LS Output Table No. 2+" xfId="29753"/>
    <cellStyle name="LS Output Table No. 2+ 2" xfId="29754"/>
    <cellStyle name="Middle Currency" xfId="29755"/>
    <cellStyle name="Middle Date" xfId="29756"/>
    <cellStyle name="Middle Multiple" xfId="29757"/>
    <cellStyle name="Middle Number" xfId="29758"/>
    <cellStyle name="Middle Percentage" xfId="29759"/>
    <cellStyle name="Middle Title / Name" xfId="29760"/>
    <cellStyle name="Middle Year" xfId="29761"/>
    <cellStyle name="Model Name" xfId="29762"/>
    <cellStyle name="Model Name 2" xfId="29763"/>
    <cellStyle name="Model Name 3" xfId="29764"/>
    <cellStyle name="Model Name." xfId="29765"/>
    <cellStyle name="Model Name. 2" xfId="29766"/>
    <cellStyle name="Model Name. 2 2" xfId="29767"/>
    <cellStyle name="Model Name_20110216 Corp Capex Workingsv4" xfId="29768"/>
    <cellStyle name="Multiple" xfId="29769"/>
    <cellStyle name="Multiple." xfId="29770"/>
    <cellStyle name="Multiple. 2" xfId="29771"/>
    <cellStyle name="Neutral 2" xfId="29772"/>
    <cellStyle name="Neutral 3" xfId="29773"/>
    <cellStyle name="Neutral 3 2" xfId="29774"/>
    <cellStyle name="Neutral 4" xfId="29775"/>
    <cellStyle name="no dec" xfId="29776"/>
    <cellStyle name="Non crit Input 0.000" xfId="29777"/>
    <cellStyle name="Normal" xfId="0" builtinId="0"/>
    <cellStyle name="Normal - Style1" xfId="29778"/>
    <cellStyle name="Normal 10" xfId="29779"/>
    <cellStyle name="Normal 10 2" xfId="29780"/>
    <cellStyle name="Normal 10 2 2" xfId="29781"/>
    <cellStyle name="Normal 10 2 2 2" xfId="6"/>
    <cellStyle name="Normal 10 2 3" xfId="29782"/>
    <cellStyle name="Normal 10 3" xfId="29783"/>
    <cellStyle name="Normal 10 3 2" xfId="29784"/>
    <cellStyle name="Normal 10 3 3" xfId="29785"/>
    <cellStyle name="Normal 10 4" xfId="29786"/>
    <cellStyle name="Normal 10 5" xfId="29787"/>
    <cellStyle name="Normal 10 6" xfId="29788"/>
    <cellStyle name="Normal 11" xfId="29789"/>
    <cellStyle name="Normal 11 2" xfId="29790"/>
    <cellStyle name="Normal 11 3" xfId="29791"/>
    <cellStyle name="Normal 11 4" xfId="29792"/>
    <cellStyle name="Normal 11 4 2" xfId="29793"/>
    <cellStyle name="Normal 11 5" xfId="29794"/>
    <cellStyle name="Normal 11 6" xfId="29795"/>
    <cellStyle name="Normal 11 7" xfId="29796"/>
    <cellStyle name="Normal 11 8" xfId="29797"/>
    <cellStyle name="Normal 114" xfId="29798"/>
    <cellStyle name="Normal 12" xfId="29799"/>
    <cellStyle name="Normal 12 10" xfId="29800"/>
    <cellStyle name="Normal 12 10 2" xfId="29801"/>
    <cellStyle name="Normal 12 10 2 2" xfId="29802"/>
    <cellStyle name="Normal 12 10 2 2 2" xfId="29803"/>
    <cellStyle name="Normal 12 10 2 3" xfId="29804"/>
    <cellStyle name="Normal 12 10 3" xfId="29805"/>
    <cellStyle name="Normal 12 11" xfId="29806"/>
    <cellStyle name="Normal 12 11 2" xfId="29807"/>
    <cellStyle name="Normal 12 12" xfId="29808"/>
    <cellStyle name="Normal 12 12 2" xfId="29809"/>
    <cellStyle name="Normal 12 13" xfId="29810"/>
    <cellStyle name="Normal 12 13 2" xfId="29811"/>
    <cellStyle name="Normal 12 14" xfId="29812"/>
    <cellStyle name="Normal 12 14 2" xfId="29813"/>
    <cellStyle name="Normal 12 15" xfId="29814"/>
    <cellStyle name="Normal 12 16" xfId="29815"/>
    <cellStyle name="Normal 12 17" xfId="29816"/>
    <cellStyle name="Normal 12 2" xfId="29817"/>
    <cellStyle name="Normal 12 2 10" xfId="29818"/>
    <cellStyle name="Normal 12 2 10 2" xfId="29819"/>
    <cellStyle name="Normal 12 2 11" xfId="29820"/>
    <cellStyle name="Normal 12 2 11 2" xfId="29821"/>
    <cellStyle name="Normal 12 2 12" xfId="29822"/>
    <cellStyle name="Normal 12 2 12 2" xfId="29823"/>
    <cellStyle name="Normal 12 2 13" xfId="29824"/>
    <cellStyle name="Normal 12 2 13 2" xfId="29825"/>
    <cellStyle name="Normal 12 2 14" xfId="29826"/>
    <cellStyle name="Normal 12 2 15" xfId="29827"/>
    <cellStyle name="Normal 12 2 2" xfId="29828"/>
    <cellStyle name="Normal 12 2 2 10" xfId="29829"/>
    <cellStyle name="Normal 12 2 2 11" xfId="29830"/>
    <cellStyle name="Normal 12 2 2 2" xfId="29831"/>
    <cellStyle name="Normal 12 2 2 2 2" xfId="29832"/>
    <cellStyle name="Normal 12 2 2 2 2 2" xfId="29833"/>
    <cellStyle name="Normal 12 2 2 2 2 2 2" xfId="29834"/>
    <cellStyle name="Normal 12 2 2 2 2 2 2 2" xfId="29835"/>
    <cellStyle name="Normal 12 2 2 2 2 2 3" xfId="29836"/>
    <cellStyle name="Normal 12 2 2 2 2 3" xfId="29837"/>
    <cellStyle name="Normal 12 2 2 2 2 3 2" xfId="29838"/>
    <cellStyle name="Normal 12 2 2 2 2 4" xfId="29839"/>
    <cellStyle name="Normal 12 2 2 2 2 4 2" xfId="29840"/>
    <cellStyle name="Normal 12 2 2 2 2 5" xfId="29841"/>
    <cellStyle name="Normal 12 2 2 2 3" xfId="29842"/>
    <cellStyle name="Normal 12 2 2 2 3 2" xfId="29843"/>
    <cellStyle name="Normal 12 2 2 2 3 2 2" xfId="29844"/>
    <cellStyle name="Normal 12 2 2 2 3 3" xfId="29845"/>
    <cellStyle name="Normal 12 2 2 2 4" xfId="29846"/>
    <cellStyle name="Normal 12 2 2 2 4 2" xfId="29847"/>
    <cellStyle name="Normal 12 2 2 2 5" xfId="29848"/>
    <cellStyle name="Normal 12 2 2 2 5 2" xfId="29849"/>
    <cellStyle name="Normal 12 2 2 2 6" xfId="29850"/>
    <cellStyle name="Normal 12 2 2 2 6 2" xfId="29851"/>
    <cellStyle name="Normal 12 2 2 2 7" xfId="29852"/>
    <cellStyle name="Normal 12 2 2 2 7 2" xfId="29853"/>
    <cellStyle name="Normal 12 2 2 2 8" xfId="29854"/>
    <cellStyle name="Normal 12 2 2 2 9" xfId="29855"/>
    <cellStyle name="Normal 12 2 2 3" xfId="29856"/>
    <cellStyle name="Normal 12 2 2 3 2" xfId="29857"/>
    <cellStyle name="Normal 12 2 2 3 2 2" xfId="29858"/>
    <cellStyle name="Normal 12 2 2 3 2 2 2" xfId="29859"/>
    <cellStyle name="Normal 12 2 2 3 2 2 2 2" xfId="29860"/>
    <cellStyle name="Normal 12 2 2 3 2 2 3" xfId="29861"/>
    <cellStyle name="Normal 12 2 2 3 2 3" xfId="29862"/>
    <cellStyle name="Normal 12 2 2 3 2 3 2" xfId="29863"/>
    <cellStyle name="Normal 12 2 2 3 2 4" xfId="29864"/>
    <cellStyle name="Normal 12 2 2 3 3" xfId="29865"/>
    <cellStyle name="Normal 12 2 2 3 3 2" xfId="29866"/>
    <cellStyle name="Normal 12 2 2 3 3 2 2" xfId="29867"/>
    <cellStyle name="Normal 12 2 2 3 3 3" xfId="29868"/>
    <cellStyle name="Normal 12 2 2 3 4" xfId="29869"/>
    <cellStyle name="Normal 12 2 2 3 4 2" xfId="29870"/>
    <cellStyle name="Normal 12 2 2 3 5" xfId="29871"/>
    <cellStyle name="Normal 12 2 2 3 5 2" xfId="29872"/>
    <cellStyle name="Normal 12 2 2 3 6" xfId="29873"/>
    <cellStyle name="Normal 12 2 2 4" xfId="29874"/>
    <cellStyle name="Normal 12 2 2 4 2" xfId="29875"/>
    <cellStyle name="Normal 12 2 2 4 2 2" xfId="29876"/>
    <cellStyle name="Normal 12 2 2 4 2 2 2" xfId="29877"/>
    <cellStyle name="Normal 12 2 2 4 2 3" xfId="29878"/>
    <cellStyle name="Normal 12 2 2 4 3" xfId="29879"/>
    <cellStyle name="Normal 12 2 2 4 3 2" xfId="29880"/>
    <cellStyle name="Normal 12 2 2 4 4" xfId="29881"/>
    <cellStyle name="Normal 12 2 2 5" xfId="29882"/>
    <cellStyle name="Normal 12 2 2 5 2" xfId="29883"/>
    <cellStyle name="Normal 12 2 2 5 2 2" xfId="29884"/>
    <cellStyle name="Normal 12 2 2 5 3" xfId="29885"/>
    <cellStyle name="Normal 12 2 2 6" xfId="29886"/>
    <cellStyle name="Normal 12 2 2 6 2" xfId="29887"/>
    <cellStyle name="Normal 12 2 2 7" xfId="29888"/>
    <cellStyle name="Normal 12 2 2 7 2" xfId="29889"/>
    <cellStyle name="Normal 12 2 2 8" xfId="29890"/>
    <cellStyle name="Normal 12 2 2 8 2" xfId="29891"/>
    <cellStyle name="Normal 12 2 2 9" xfId="29892"/>
    <cellStyle name="Normal 12 2 2 9 2" xfId="29893"/>
    <cellStyle name="Normal 12 2 3" xfId="29894"/>
    <cellStyle name="Normal 12 2 3 10" xfId="29895"/>
    <cellStyle name="Normal 12 2 3 11" xfId="29896"/>
    <cellStyle name="Normal 12 2 3 2" xfId="29897"/>
    <cellStyle name="Normal 12 2 3 2 2" xfId="29898"/>
    <cellStyle name="Normal 12 2 3 2 2 2" xfId="29899"/>
    <cellStyle name="Normal 12 2 3 2 2 2 2" xfId="29900"/>
    <cellStyle name="Normal 12 2 3 2 2 2 2 2" xfId="29901"/>
    <cellStyle name="Normal 12 2 3 2 2 2 3" xfId="29902"/>
    <cellStyle name="Normal 12 2 3 2 2 3" xfId="29903"/>
    <cellStyle name="Normal 12 2 3 2 2 3 2" xfId="29904"/>
    <cellStyle name="Normal 12 2 3 2 2 4" xfId="29905"/>
    <cellStyle name="Normal 12 2 3 2 3" xfId="29906"/>
    <cellStyle name="Normal 12 2 3 2 3 2" xfId="29907"/>
    <cellStyle name="Normal 12 2 3 2 3 2 2" xfId="29908"/>
    <cellStyle name="Normal 12 2 3 2 3 3" xfId="29909"/>
    <cellStyle name="Normal 12 2 3 2 4" xfId="29910"/>
    <cellStyle name="Normal 12 2 3 2 4 2" xfId="29911"/>
    <cellStyle name="Normal 12 2 3 2 5" xfId="29912"/>
    <cellStyle name="Normal 12 2 3 2 5 2" xfId="29913"/>
    <cellStyle name="Normal 12 2 3 2 6" xfId="29914"/>
    <cellStyle name="Normal 12 2 3 3" xfId="29915"/>
    <cellStyle name="Normal 12 2 3 3 2" xfId="29916"/>
    <cellStyle name="Normal 12 2 3 3 2 2" xfId="29917"/>
    <cellStyle name="Normal 12 2 3 3 2 2 2" xfId="29918"/>
    <cellStyle name="Normal 12 2 3 3 2 2 2 2" xfId="29919"/>
    <cellStyle name="Normal 12 2 3 3 2 2 3" xfId="29920"/>
    <cellStyle name="Normal 12 2 3 3 2 3" xfId="29921"/>
    <cellStyle name="Normal 12 2 3 3 2 3 2" xfId="29922"/>
    <cellStyle name="Normal 12 2 3 3 2 4" xfId="29923"/>
    <cellStyle name="Normal 12 2 3 3 3" xfId="29924"/>
    <cellStyle name="Normal 12 2 3 3 3 2" xfId="29925"/>
    <cellStyle name="Normal 12 2 3 3 3 2 2" xfId="29926"/>
    <cellStyle name="Normal 12 2 3 3 3 3" xfId="29927"/>
    <cellStyle name="Normal 12 2 3 3 4" xfId="29928"/>
    <cellStyle name="Normal 12 2 3 3 4 2" xfId="29929"/>
    <cellStyle name="Normal 12 2 3 3 5" xfId="29930"/>
    <cellStyle name="Normal 12 2 3 3 5 2" xfId="29931"/>
    <cellStyle name="Normal 12 2 3 3 6" xfId="29932"/>
    <cellStyle name="Normal 12 2 3 4" xfId="29933"/>
    <cellStyle name="Normal 12 2 3 4 2" xfId="29934"/>
    <cellStyle name="Normal 12 2 3 4 2 2" xfId="29935"/>
    <cellStyle name="Normal 12 2 3 4 2 2 2" xfId="29936"/>
    <cellStyle name="Normal 12 2 3 4 2 3" xfId="29937"/>
    <cellStyle name="Normal 12 2 3 4 3" xfId="29938"/>
    <cellStyle name="Normal 12 2 3 4 3 2" xfId="29939"/>
    <cellStyle name="Normal 12 2 3 4 4" xfId="29940"/>
    <cellStyle name="Normal 12 2 3 5" xfId="29941"/>
    <cellStyle name="Normal 12 2 3 5 2" xfId="29942"/>
    <cellStyle name="Normal 12 2 3 5 2 2" xfId="29943"/>
    <cellStyle name="Normal 12 2 3 5 3" xfId="29944"/>
    <cellStyle name="Normal 12 2 3 6" xfId="29945"/>
    <cellStyle name="Normal 12 2 3 6 2" xfId="29946"/>
    <cellStyle name="Normal 12 2 3 7" xfId="29947"/>
    <cellStyle name="Normal 12 2 3 7 2" xfId="29948"/>
    <cellStyle name="Normal 12 2 3 8" xfId="29949"/>
    <cellStyle name="Normal 12 2 3 8 2" xfId="29950"/>
    <cellStyle name="Normal 12 2 3 9" xfId="29951"/>
    <cellStyle name="Normal 12 2 3 9 2" xfId="29952"/>
    <cellStyle name="Normal 12 2 4" xfId="29953"/>
    <cellStyle name="Normal 12 2 4 2" xfId="29954"/>
    <cellStyle name="Normal 12 2 4 2 2" xfId="29955"/>
    <cellStyle name="Normal 12 2 4 2 2 2" xfId="29956"/>
    <cellStyle name="Normal 12 2 4 2 2 2 2" xfId="29957"/>
    <cellStyle name="Normal 12 2 4 2 2 3" xfId="29958"/>
    <cellStyle name="Normal 12 2 4 2 3" xfId="29959"/>
    <cellStyle name="Normal 12 2 4 2 3 2" xfId="29960"/>
    <cellStyle name="Normal 12 2 4 2 4" xfId="29961"/>
    <cellStyle name="Normal 12 2 4 3" xfId="29962"/>
    <cellStyle name="Normal 12 2 4 3 2" xfId="29963"/>
    <cellStyle name="Normal 12 2 4 3 2 2" xfId="29964"/>
    <cellStyle name="Normal 12 2 4 3 3" xfId="29965"/>
    <cellStyle name="Normal 12 2 4 4" xfId="29966"/>
    <cellStyle name="Normal 12 2 4 4 2" xfId="29967"/>
    <cellStyle name="Normal 12 2 4 5" xfId="29968"/>
    <cellStyle name="Normal 12 2 4 5 2" xfId="29969"/>
    <cellStyle name="Normal 12 2 4 6" xfId="29970"/>
    <cellStyle name="Normal 12 2 5" xfId="29971"/>
    <cellStyle name="Normal 12 2 5 2" xfId="29972"/>
    <cellStyle name="Normal 12 2 5 2 2" xfId="29973"/>
    <cellStyle name="Normal 12 2 5 2 2 2" xfId="29974"/>
    <cellStyle name="Normal 12 2 5 2 2 2 2" xfId="29975"/>
    <cellStyle name="Normal 12 2 5 2 2 3" xfId="29976"/>
    <cellStyle name="Normal 12 2 5 2 3" xfId="29977"/>
    <cellStyle name="Normal 12 2 5 2 3 2" xfId="29978"/>
    <cellStyle name="Normal 12 2 5 2 4" xfId="29979"/>
    <cellStyle name="Normal 12 2 5 3" xfId="29980"/>
    <cellStyle name="Normal 12 2 5 3 2" xfId="29981"/>
    <cellStyle name="Normal 12 2 5 3 2 2" xfId="29982"/>
    <cellStyle name="Normal 12 2 5 3 3" xfId="29983"/>
    <cellStyle name="Normal 12 2 5 4" xfId="29984"/>
    <cellStyle name="Normal 12 2 5 4 2" xfId="29985"/>
    <cellStyle name="Normal 12 2 5 5" xfId="29986"/>
    <cellStyle name="Normal 12 2 5 5 2" xfId="29987"/>
    <cellStyle name="Normal 12 2 5 6" xfId="29988"/>
    <cellStyle name="Normal 12 2 6" xfId="29989"/>
    <cellStyle name="Normal 12 2 6 2" xfId="29990"/>
    <cellStyle name="Normal 12 2 6 2 2" xfId="29991"/>
    <cellStyle name="Normal 12 2 6 2 2 2" xfId="29992"/>
    <cellStyle name="Normal 12 2 6 2 2 2 2" xfId="29993"/>
    <cellStyle name="Normal 12 2 6 2 2 3" xfId="29994"/>
    <cellStyle name="Normal 12 2 6 2 3" xfId="29995"/>
    <cellStyle name="Normal 12 2 6 2 3 2" xfId="29996"/>
    <cellStyle name="Normal 12 2 6 2 4" xfId="29997"/>
    <cellStyle name="Normal 12 2 6 3" xfId="29998"/>
    <cellStyle name="Normal 12 2 6 3 2" xfId="29999"/>
    <cellStyle name="Normal 12 2 6 3 2 2" xfId="30000"/>
    <cellStyle name="Normal 12 2 6 3 3" xfId="30001"/>
    <cellStyle name="Normal 12 2 6 4" xfId="30002"/>
    <cellStyle name="Normal 12 2 6 4 2" xfId="30003"/>
    <cellStyle name="Normal 12 2 6 5" xfId="30004"/>
    <cellStyle name="Normal 12 2 6 5 2" xfId="30005"/>
    <cellStyle name="Normal 12 2 6 6" xfId="30006"/>
    <cellStyle name="Normal 12 2 7" xfId="30007"/>
    <cellStyle name="Normal 12 2 7 2" xfId="30008"/>
    <cellStyle name="Normal 12 2 7 2 2" xfId="30009"/>
    <cellStyle name="Normal 12 2 7 2 2 2" xfId="30010"/>
    <cellStyle name="Normal 12 2 7 2 2 2 2" xfId="30011"/>
    <cellStyle name="Normal 12 2 7 2 2 3" xfId="30012"/>
    <cellStyle name="Normal 12 2 7 2 3" xfId="30013"/>
    <cellStyle name="Normal 12 2 7 2 3 2" xfId="30014"/>
    <cellStyle name="Normal 12 2 7 2 4" xfId="30015"/>
    <cellStyle name="Normal 12 2 7 3" xfId="30016"/>
    <cellStyle name="Normal 12 2 7 3 2" xfId="30017"/>
    <cellStyle name="Normal 12 2 7 3 2 2" xfId="30018"/>
    <cellStyle name="Normal 12 2 7 3 3" xfId="30019"/>
    <cellStyle name="Normal 12 2 7 4" xfId="30020"/>
    <cellStyle name="Normal 12 2 7 4 2" xfId="30021"/>
    <cellStyle name="Normal 12 2 7 5" xfId="30022"/>
    <cellStyle name="Normal 12 2 7 5 2" xfId="30023"/>
    <cellStyle name="Normal 12 2 7 6" xfId="30024"/>
    <cellStyle name="Normal 12 2 8" xfId="30025"/>
    <cellStyle name="Normal 12 2 8 2" xfId="30026"/>
    <cellStyle name="Normal 12 2 8 2 2" xfId="30027"/>
    <cellStyle name="Normal 12 2 8 2 2 2" xfId="30028"/>
    <cellStyle name="Normal 12 2 8 2 3" xfId="30029"/>
    <cellStyle name="Normal 12 2 8 3" xfId="30030"/>
    <cellStyle name="Normal 12 2 8 3 2" xfId="30031"/>
    <cellStyle name="Normal 12 2 8 4" xfId="30032"/>
    <cellStyle name="Normal 12 2 9" xfId="30033"/>
    <cellStyle name="Normal 12 2 9 2" xfId="30034"/>
    <cellStyle name="Normal 12 2 9 2 2" xfId="30035"/>
    <cellStyle name="Normal 12 2 9 3" xfId="30036"/>
    <cellStyle name="Normal 12 3" xfId="30037"/>
    <cellStyle name="Normal 12 3 10" xfId="30038"/>
    <cellStyle name="Normal 12 3 10 2" xfId="30039"/>
    <cellStyle name="Normal 12 3 11" xfId="30040"/>
    <cellStyle name="Normal 12 3 11 2" xfId="30041"/>
    <cellStyle name="Normal 12 3 12" xfId="30042"/>
    <cellStyle name="Normal 12 3 12 2" xfId="30043"/>
    <cellStyle name="Normal 12 3 13" xfId="30044"/>
    <cellStyle name="Normal 12 3 14" xfId="30045"/>
    <cellStyle name="Normal 12 3 2" xfId="30046"/>
    <cellStyle name="Normal 12 3 2 10" xfId="30047"/>
    <cellStyle name="Normal 12 3 2 11" xfId="30048"/>
    <cellStyle name="Normal 12 3 2 2" xfId="30049"/>
    <cellStyle name="Normal 12 3 2 2 2" xfId="30050"/>
    <cellStyle name="Normal 12 3 2 2 2 2" xfId="30051"/>
    <cellStyle name="Normal 12 3 2 2 2 2 2" xfId="30052"/>
    <cellStyle name="Normal 12 3 2 2 2 2 2 2" xfId="30053"/>
    <cellStyle name="Normal 12 3 2 2 2 2 3" xfId="30054"/>
    <cellStyle name="Normal 12 3 2 2 2 3" xfId="30055"/>
    <cellStyle name="Normal 12 3 2 2 2 3 2" xfId="30056"/>
    <cellStyle name="Normal 12 3 2 2 2 4" xfId="30057"/>
    <cellStyle name="Normal 12 3 2 2 3" xfId="30058"/>
    <cellStyle name="Normal 12 3 2 2 3 2" xfId="30059"/>
    <cellStyle name="Normal 12 3 2 2 3 2 2" xfId="30060"/>
    <cellStyle name="Normal 12 3 2 2 3 3" xfId="30061"/>
    <cellStyle name="Normal 12 3 2 2 4" xfId="30062"/>
    <cellStyle name="Normal 12 3 2 2 4 2" xfId="30063"/>
    <cellStyle name="Normal 12 3 2 2 5" xfId="30064"/>
    <cellStyle name="Normal 12 3 2 2 5 2" xfId="30065"/>
    <cellStyle name="Normal 12 3 2 2 6" xfId="30066"/>
    <cellStyle name="Normal 12 3 2 2 6 2" xfId="30067"/>
    <cellStyle name="Normal 12 3 2 2 7" xfId="30068"/>
    <cellStyle name="Normal 12 3 2 2 7 2" xfId="30069"/>
    <cellStyle name="Normal 12 3 2 2 8" xfId="30070"/>
    <cellStyle name="Normal 12 3 2 2 9" xfId="30071"/>
    <cellStyle name="Normal 12 3 2 3" xfId="30072"/>
    <cellStyle name="Normal 12 3 2 3 2" xfId="30073"/>
    <cellStyle name="Normal 12 3 2 3 2 2" xfId="30074"/>
    <cellStyle name="Normal 12 3 2 3 2 2 2" xfId="30075"/>
    <cellStyle name="Normal 12 3 2 3 2 2 2 2" xfId="30076"/>
    <cellStyle name="Normal 12 3 2 3 2 2 3" xfId="30077"/>
    <cellStyle name="Normal 12 3 2 3 2 3" xfId="30078"/>
    <cellStyle name="Normal 12 3 2 3 2 3 2" xfId="30079"/>
    <cellStyle name="Normal 12 3 2 3 2 4" xfId="30080"/>
    <cellStyle name="Normal 12 3 2 3 3" xfId="30081"/>
    <cellStyle name="Normal 12 3 2 3 3 2" xfId="30082"/>
    <cellStyle name="Normal 12 3 2 3 3 2 2" xfId="30083"/>
    <cellStyle name="Normal 12 3 2 3 3 3" xfId="30084"/>
    <cellStyle name="Normal 12 3 2 3 4" xfId="30085"/>
    <cellStyle name="Normal 12 3 2 3 4 2" xfId="30086"/>
    <cellStyle name="Normal 12 3 2 3 5" xfId="30087"/>
    <cellStyle name="Normal 12 3 2 3 5 2" xfId="30088"/>
    <cellStyle name="Normal 12 3 2 3 6" xfId="30089"/>
    <cellStyle name="Normal 12 3 2 4" xfId="30090"/>
    <cellStyle name="Normal 12 3 2 4 2" xfId="30091"/>
    <cellStyle name="Normal 12 3 2 4 2 2" xfId="30092"/>
    <cellStyle name="Normal 12 3 2 4 2 2 2" xfId="30093"/>
    <cellStyle name="Normal 12 3 2 4 2 3" xfId="30094"/>
    <cellStyle name="Normal 12 3 2 4 3" xfId="30095"/>
    <cellStyle name="Normal 12 3 2 4 3 2" xfId="30096"/>
    <cellStyle name="Normal 12 3 2 4 4" xfId="30097"/>
    <cellStyle name="Normal 12 3 2 5" xfId="30098"/>
    <cellStyle name="Normal 12 3 2 5 2" xfId="30099"/>
    <cellStyle name="Normal 12 3 2 5 2 2" xfId="30100"/>
    <cellStyle name="Normal 12 3 2 5 3" xfId="30101"/>
    <cellStyle name="Normal 12 3 2 6" xfId="30102"/>
    <cellStyle name="Normal 12 3 2 6 2" xfId="30103"/>
    <cellStyle name="Normal 12 3 2 7" xfId="30104"/>
    <cellStyle name="Normal 12 3 2 7 2" xfId="30105"/>
    <cellStyle name="Normal 12 3 2 8" xfId="30106"/>
    <cellStyle name="Normal 12 3 2 8 2" xfId="30107"/>
    <cellStyle name="Normal 12 3 2 9" xfId="30108"/>
    <cellStyle name="Normal 12 3 2 9 2" xfId="30109"/>
    <cellStyle name="Normal 12 3 3" xfId="30110"/>
    <cellStyle name="Normal 12 3 3 10" xfId="30111"/>
    <cellStyle name="Normal 12 3 3 11" xfId="30112"/>
    <cellStyle name="Normal 12 3 3 2" xfId="30113"/>
    <cellStyle name="Normal 12 3 3 2 2" xfId="30114"/>
    <cellStyle name="Normal 12 3 3 2 2 2" xfId="30115"/>
    <cellStyle name="Normal 12 3 3 2 2 2 2" xfId="30116"/>
    <cellStyle name="Normal 12 3 3 2 2 2 2 2" xfId="30117"/>
    <cellStyle name="Normal 12 3 3 2 2 2 3" xfId="30118"/>
    <cellStyle name="Normal 12 3 3 2 2 3" xfId="30119"/>
    <cellStyle name="Normal 12 3 3 2 2 3 2" xfId="30120"/>
    <cellStyle name="Normal 12 3 3 2 2 4" xfId="30121"/>
    <cellStyle name="Normal 12 3 3 2 3" xfId="30122"/>
    <cellStyle name="Normal 12 3 3 2 3 2" xfId="30123"/>
    <cellStyle name="Normal 12 3 3 2 3 2 2" xfId="30124"/>
    <cellStyle name="Normal 12 3 3 2 3 3" xfId="30125"/>
    <cellStyle name="Normal 12 3 3 2 4" xfId="30126"/>
    <cellStyle name="Normal 12 3 3 2 4 2" xfId="30127"/>
    <cellStyle name="Normal 12 3 3 2 5" xfId="30128"/>
    <cellStyle name="Normal 12 3 3 2 5 2" xfId="30129"/>
    <cellStyle name="Normal 12 3 3 2 6" xfId="30130"/>
    <cellStyle name="Normal 12 3 3 3" xfId="30131"/>
    <cellStyle name="Normal 12 3 3 3 2" xfId="30132"/>
    <cellStyle name="Normal 12 3 3 3 2 2" xfId="30133"/>
    <cellStyle name="Normal 12 3 3 3 2 2 2" xfId="30134"/>
    <cellStyle name="Normal 12 3 3 3 2 2 2 2" xfId="30135"/>
    <cellStyle name="Normal 12 3 3 3 2 2 3" xfId="30136"/>
    <cellStyle name="Normal 12 3 3 3 2 3" xfId="30137"/>
    <cellStyle name="Normal 12 3 3 3 2 3 2" xfId="30138"/>
    <cellStyle name="Normal 12 3 3 3 2 4" xfId="30139"/>
    <cellStyle name="Normal 12 3 3 3 3" xfId="30140"/>
    <cellStyle name="Normal 12 3 3 3 3 2" xfId="30141"/>
    <cellStyle name="Normal 12 3 3 3 3 2 2" xfId="30142"/>
    <cellStyle name="Normal 12 3 3 3 3 3" xfId="30143"/>
    <cellStyle name="Normal 12 3 3 3 4" xfId="30144"/>
    <cellStyle name="Normal 12 3 3 3 4 2" xfId="30145"/>
    <cellStyle name="Normal 12 3 3 3 5" xfId="30146"/>
    <cellStyle name="Normal 12 3 3 3 5 2" xfId="30147"/>
    <cellStyle name="Normal 12 3 3 3 6" xfId="30148"/>
    <cellStyle name="Normal 12 3 3 4" xfId="30149"/>
    <cellStyle name="Normal 12 3 3 4 2" xfId="30150"/>
    <cellStyle name="Normal 12 3 3 4 2 2" xfId="30151"/>
    <cellStyle name="Normal 12 3 3 4 2 2 2" xfId="30152"/>
    <cellStyle name="Normal 12 3 3 4 2 3" xfId="30153"/>
    <cellStyle name="Normal 12 3 3 4 3" xfId="30154"/>
    <cellStyle name="Normal 12 3 3 4 3 2" xfId="30155"/>
    <cellStyle name="Normal 12 3 3 4 4" xfId="30156"/>
    <cellStyle name="Normal 12 3 3 5" xfId="30157"/>
    <cellStyle name="Normal 12 3 3 5 2" xfId="30158"/>
    <cellStyle name="Normal 12 3 3 5 2 2" xfId="30159"/>
    <cellStyle name="Normal 12 3 3 5 3" xfId="30160"/>
    <cellStyle name="Normal 12 3 3 6" xfId="30161"/>
    <cellStyle name="Normal 12 3 3 6 2" xfId="30162"/>
    <cellStyle name="Normal 12 3 3 7" xfId="30163"/>
    <cellStyle name="Normal 12 3 3 7 2" xfId="30164"/>
    <cellStyle name="Normal 12 3 3 8" xfId="30165"/>
    <cellStyle name="Normal 12 3 3 8 2" xfId="30166"/>
    <cellStyle name="Normal 12 3 3 9" xfId="30167"/>
    <cellStyle name="Normal 12 3 3 9 2" xfId="30168"/>
    <cellStyle name="Normal 12 3 4" xfId="30169"/>
    <cellStyle name="Normal 12 3 4 2" xfId="30170"/>
    <cellStyle name="Normal 12 3 4 2 2" xfId="30171"/>
    <cellStyle name="Normal 12 3 4 2 2 2" xfId="30172"/>
    <cellStyle name="Normal 12 3 4 2 2 2 2" xfId="30173"/>
    <cellStyle name="Normal 12 3 4 2 2 3" xfId="30174"/>
    <cellStyle name="Normal 12 3 4 2 3" xfId="30175"/>
    <cellStyle name="Normal 12 3 4 2 3 2" xfId="30176"/>
    <cellStyle name="Normal 12 3 4 2 4" xfId="30177"/>
    <cellStyle name="Normal 12 3 4 3" xfId="30178"/>
    <cellStyle name="Normal 12 3 4 3 2" xfId="30179"/>
    <cellStyle name="Normal 12 3 4 3 2 2" xfId="30180"/>
    <cellStyle name="Normal 12 3 4 3 3" xfId="30181"/>
    <cellStyle name="Normal 12 3 4 4" xfId="30182"/>
    <cellStyle name="Normal 12 3 4 4 2" xfId="30183"/>
    <cellStyle name="Normal 12 3 4 5" xfId="30184"/>
    <cellStyle name="Normal 12 3 4 5 2" xfId="30185"/>
    <cellStyle name="Normal 12 3 4 6" xfId="30186"/>
    <cellStyle name="Normal 12 3 5" xfId="30187"/>
    <cellStyle name="Normal 12 3 5 2" xfId="30188"/>
    <cellStyle name="Normal 12 3 5 2 2" xfId="30189"/>
    <cellStyle name="Normal 12 3 5 2 2 2" xfId="30190"/>
    <cellStyle name="Normal 12 3 5 2 2 2 2" xfId="30191"/>
    <cellStyle name="Normal 12 3 5 2 2 3" xfId="30192"/>
    <cellStyle name="Normal 12 3 5 2 3" xfId="30193"/>
    <cellStyle name="Normal 12 3 5 2 3 2" xfId="30194"/>
    <cellStyle name="Normal 12 3 5 2 4" xfId="30195"/>
    <cellStyle name="Normal 12 3 5 3" xfId="30196"/>
    <cellStyle name="Normal 12 3 5 3 2" xfId="30197"/>
    <cellStyle name="Normal 12 3 5 3 2 2" xfId="30198"/>
    <cellStyle name="Normal 12 3 5 3 3" xfId="30199"/>
    <cellStyle name="Normal 12 3 5 4" xfId="30200"/>
    <cellStyle name="Normal 12 3 5 4 2" xfId="30201"/>
    <cellStyle name="Normal 12 3 5 5" xfId="30202"/>
    <cellStyle name="Normal 12 3 5 5 2" xfId="30203"/>
    <cellStyle name="Normal 12 3 5 6" xfId="30204"/>
    <cellStyle name="Normal 12 3 6" xfId="30205"/>
    <cellStyle name="Normal 12 3 6 2" xfId="30206"/>
    <cellStyle name="Normal 12 3 6 2 2" xfId="30207"/>
    <cellStyle name="Normal 12 3 6 2 2 2" xfId="30208"/>
    <cellStyle name="Normal 12 3 6 2 2 2 2" xfId="30209"/>
    <cellStyle name="Normal 12 3 6 2 2 3" xfId="30210"/>
    <cellStyle name="Normal 12 3 6 2 3" xfId="30211"/>
    <cellStyle name="Normal 12 3 6 2 3 2" xfId="30212"/>
    <cellStyle name="Normal 12 3 6 2 4" xfId="30213"/>
    <cellStyle name="Normal 12 3 6 3" xfId="30214"/>
    <cellStyle name="Normal 12 3 6 3 2" xfId="30215"/>
    <cellStyle name="Normal 12 3 6 3 2 2" xfId="30216"/>
    <cellStyle name="Normal 12 3 6 3 3" xfId="30217"/>
    <cellStyle name="Normal 12 3 6 4" xfId="30218"/>
    <cellStyle name="Normal 12 3 6 4 2" xfId="30219"/>
    <cellStyle name="Normal 12 3 6 5" xfId="30220"/>
    <cellStyle name="Normal 12 3 6 5 2" xfId="30221"/>
    <cellStyle name="Normal 12 3 6 6" xfId="30222"/>
    <cellStyle name="Normal 12 3 7" xfId="30223"/>
    <cellStyle name="Normal 12 3 7 2" xfId="30224"/>
    <cellStyle name="Normal 12 3 7 2 2" xfId="30225"/>
    <cellStyle name="Normal 12 3 7 2 2 2" xfId="30226"/>
    <cellStyle name="Normal 12 3 7 2 3" xfId="30227"/>
    <cellStyle name="Normal 12 3 7 3" xfId="30228"/>
    <cellStyle name="Normal 12 3 7 3 2" xfId="30229"/>
    <cellStyle name="Normal 12 3 7 4" xfId="30230"/>
    <cellStyle name="Normal 12 3 8" xfId="30231"/>
    <cellStyle name="Normal 12 3 8 2" xfId="30232"/>
    <cellStyle name="Normal 12 3 8 2 2" xfId="30233"/>
    <cellStyle name="Normal 12 3 8 3" xfId="30234"/>
    <cellStyle name="Normal 12 3 9" xfId="30235"/>
    <cellStyle name="Normal 12 3 9 2" xfId="30236"/>
    <cellStyle name="Normal 12 4" xfId="30237"/>
    <cellStyle name="Normal 12 4 10" xfId="30238"/>
    <cellStyle name="Normal 12 4 11" xfId="30239"/>
    <cellStyle name="Normal 12 4 2" xfId="30240"/>
    <cellStyle name="Normal 12 4 2 2" xfId="30241"/>
    <cellStyle name="Normal 12 4 2 2 2" xfId="30242"/>
    <cellStyle name="Normal 12 4 2 2 2 2" xfId="30243"/>
    <cellStyle name="Normal 12 4 2 2 2 2 2" xfId="30244"/>
    <cellStyle name="Normal 12 4 2 2 2 3" xfId="30245"/>
    <cellStyle name="Normal 12 4 2 2 3" xfId="30246"/>
    <cellStyle name="Normal 12 4 2 2 3 2" xfId="30247"/>
    <cellStyle name="Normal 12 4 2 2 4" xfId="30248"/>
    <cellStyle name="Normal 12 4 2 3" xfId="30249"/>
    <cellStyle name="Normal 12 4 2 3 2" xfId="30250"/>
    <cellStyle name="Normal 12 4 2 3 2 2" xfId="30251"/>
    <cellStyle name="Normal 12 4 2 3 3" xfId="30252"/>
    <cellStyle name="Normal 12 4 2 4" xfId="30253"/>
    <cellStyle name="Normal 12 4 2 4 2" xfId="30254"/>
    <cellStyle name="Normal 12 4 2 5" xfId="30255"/>
    <cellStyle name="Normal 12 4 2 5 2" xfId="30256"/>
    <cellStyle name="Normal 12 4 2 6" xfId="30257"/>
    <cellStyle name="Normal 12 4 2 6 2" xfId="30258"/>
    <cellStyle name="Normal 12 4 2 7" xfId="30259"/>
    <cellStyle name="Normal 12 4 2 7 2" xfId="30260"/>
    <cellStyle name="Normal 12 4 2 8" xfId="30261"/>
    <cellStyle name="Normal 12 4 2 9" xfId="30262"/>
    <cellStyle name="Normal 12 4 3" xfId="30263"/>
    <cellStyle name="Normal 12 4 3 2" xfId="30264"/>
    <cellStyle name="Normal 12 4 3 2 2" xfId="30265"/>
    <cellStyle name="Normal 12 4 3 2 2 2" xfId="30266"/>
    <cellStyle name="Normal 12 4 3 2 2 2 2" xfId="30267"/>
    <cellStyle name="Normal 12 4 3 2 2 3" xfId="30268"/>
    <cellStyle name="Normal 12 4 3 2 3" xfId="30269"/>
    <cellStyle name="Normal 12 4 3 2 3 2" xfId="30270"/>
    <cellStyle name="Normal 12 4 3 2 4" xfId="30271"/>
    <cellStyle name="Normal 12 4 3 3" xfId="30272"/>
    <cellStyle name="Normal 12 4 3 3 2" xfId="30273"/>
    <cellStyle name="Normal 12 4 3 3 2 2" xfId="30274"/>
    <cellStyle name="Normal 12 4 3 3 3" xfId="30275"/>
    <cellStyle name="Normal 12 4 3 4" xfId="30276"/>
    <cellStyle name="Normal 12 4 3 4 2" xfId="30277"/>
    <cellStyle name="Normal 12 4 3 5" xfId="30278"/>
    <cellStyle name="Normal 12 4 3 5 2" xfId="30279"/>
    <cellStyle name="Normal 12 4 3 6" xfId="30280"/>
    <cellStyle name="Normal 12 4 4" xfId="30281"/>
    <cellStyle name="Normal 12 4 4 2" xfId="30282"/>
    <cellStyle name="Normal 12 4 4 2 2" xfId="30283"/>
    <cellStyle name="Normal 12 4 4 2 2 2" xfId="30284"/>
    <cellStyle name="Normal 12 4 4 2 3" xfId="30285"/>
    <cellStyle name="Normal 12 4 4 3" xfId="30286"/>
    <cellStyle name="Normal 12 4 4 3 2" xfId="30287"/>
    <cellStyle name="Normal 12 4 4 4" xfId="30288"/>
    <cellStyle name="Normal 12 4 5" xfId="30289"/>
    <cellStyle name="Normal 12 4 5 2" xfId="30290"/>
    <cellStyle name="Normal 12 4 5 2 2" xfId="30291"/>
    <cellStyle name="Normal 12 4 5 3" xfId="30292"/>
    <cellStyle name="Normal 12 4 6" xfId="30293"/>
    <cellStyle name="Normal 12 4 6 2" xfId="30294"/>
    <cellStyle name="Normal 12 4 7" xfId="30295"/>
    <cellStyle name="Normal 12 4 7 2" xfId="30296"/>
    <cellStyle name="Normal 12 4 8" xfId="30297"/>
    <cellStyle name="Normal 12 4 8 2" xfId="30298"/>
    <cellStyle name="Normal 12 4 9" xfId="30299"/>
    <cellStyle name="Normal 12 4 9 2" xfId="30300"/>
    <cellStyle name="Normal 12 5" xfId="30301"/>
    <cellStyle name="Normal 12 5 10" xfId="30302"/>
    <cellStyle name="Normal 12 5 11" xfId="30303"/>
    <cellStyle name="Normal 12 5 2" xfId="30304"/>
    <cellStyle name="Normal 12 5 2 2" xfId="30305"/>
    <cellStyle name="Normal 12 5 2 2 2" xfId="30306"/>
    <cellStyle name="Normal 12 5 2 2 2 2" xfId="30307"/>
    <cellStyle name="Normal 12 5 2 2 2 2 2" xfId="30308"/>
    <cellStyle name="Normal 12 5 2 2 2 3" xfId="30309"/>
    <cellStyle name="Normal 12 5 2 2 3" xfId="30310"/>
    <cellStyle name="Normal 12 5 2 2 3 2" xfId="30311"/>
    <cellStyle name="Normal 12 5 2 2 4" xfId="30312"/>
    <cellStyle name="Normal 12 5 2 3" xfId="30313"/>
    <cellStyle name="Normal 12 5 2 3 2" xfId="30314"/>
    <cellStyle name="Normal 12 5 2 3 2 2" xfId="30315"/>
    <cellStyle name="Normal 12 5 2 3 3" xfId="30316"/>
    <cellStyle name="Normal 12 5 2 4" xfId="30317"/>
    <cellStyle name="Normal 12 5 2 4 2" xfId="30318"/>
    <cellStyle name="Normal 12 5 2 5" xfId="30319"/>
    <cellStyle name="Normal 12 5 2 5 2" xfId="30320"/>
    <cellStyle name="Normal 12 5 2 6" xfId="30321"/>
    <cellStyle name="Normal 12 5 3" xfId="30322"/>
    <cellStyle name="Normal 12 5 3 2" xfId="30323"/>
    <cellStyle name="Normal 12 5 3 2 2" xfId="30324"/>
    <cellStyle name="Normal 12 5 3 2 2 2" xfId="30325"/>
    <cellStyle name="Normal 12 5 3 2 2 2 2" xfId="30326"/>
    <cellStyle name="Normal 12 5 3 2 2 3" xfId="30327"/>
    <cellStyle name="Normal 12 5 3 2 3" xfId="30328"/>
    <cellStyle name="Normal 12 5 3 2 3 2" xfId="30329"/>
    <cellStyle name="Normal 12 5 3 2 4" xfId="30330"/>
    <cellStyle name="Normal 12 5 3 3" xfId="30331"/>
    <cellStyle name="Normal 12 5 3 3 2" xfId="30332"/>
    <cellStyle name="Normal 12 5 3 3 2 2" xfId="30333"/>
    <cellStyle name="Normal 12 5 3 3 3" xfId="30334"/>
    <cellStyle name="Normal 12 5 3 4" xfId="30335"/>
    <cellStyle name="Normal 12 5 3 4 2" xfId="30336"/>
    <cellStyle name="Normal 12 5 3 5" xfId="30337"/>
    <cellStyle name="Normal 12 5 3 5 2" xfId="30338"/>
    <cellStyle name="Normal 12 5 3 6" xfId="30339"/>
    <cellStyle name="Normal 12 5 4" xfId="30340"/>
    <cellStyle name="Normal 12 5 4 2" xfId="30341"/>
    <cellStyle name="Normal 12 5 4 2 2" xfId="30342"/>
    <cellStyle name="Normal 12 5 4 2 2 2" xfId="30343"/>
    <cellStyle name="Normal 12 5 4 2 3" xfId="30344"/>
    <cellStyle name="Normal 12 5 4 3" xfId="30345"/>
    <cellStyle name="Normal 12 5 4 3 2" xfId="30346"/>
    <cellStyle name="Normal 12 5 4 4" xfId="30347"/>
    <cellStyle name="Normal 12 5 5" xfId="30348"/>
    <cellStyle name="Normal 12 5 5 2" xfId="30349"/>
    <cellStyle name="Normal 12 5 5 2 2" xfId="30350"/>
    <cellStyle name="Normal 12 5 5 3" xfId="30351"/>
    <cellStyle name="Normal 12 5 6" xfId="30352"/>
    <cellStyle name="Normal 12 5 6 2" xfId="30353"/>
    <cellStyle name="Normal 12 5 7" xfId="30354"/>
    <cellStyle name="Normal 12 5 7 2" xfId="30355"/>
    <cellStyle name="Normal 12 5 8" xfId="30356"/>
    <cellStyle name="Normal 12 5 8 2" xfId="30357"/>
    <cellStyle name="Normal 12 5 9" xfId="30358"/>
    <cellStyle name="Normal 12 5 9 2" xfId="30359"/>
    <cellStyle name="Normal 12 6" xfId="30360"/>
    <cellStyle name="Normal 12 6 2" xfId="30361"/>
    <cellStyle name="Normal 12 6 2 2" xfId="30362"/>
    <cellStyle name="Normal 12 6 2 2 2" xfId="30363"/>
    <cellStyle name="Normal 12 6 2 2 2 2" xfId="30364"/>
    <cellStyle name="Normal 12 6 2 2 3" xfId="30365"/>
    <cellStyle name="Normal 12 6 2 3" xfId="30366"/>
    <cellStyle name="Normal 12 6 2 3 2" xfId="30367"/>
    <cellStyle name="Normal 12 6 2 4" xfId="30368"/>
    <cellStyle name="Normal 12 6 3" xfId="30369"/>
    <cellStyle name="Normal 12 6 3 2" xfId="30370"/>
    <cellStyle name="Normal 12 6 3 2 2" xfId="30371"/>
    <cellStyle name="Normal 12 6 3 3" xfId="30372"/>
    <cellStyle name="Normal 12 6 4" xfId="30373"/>
    <cellStyle name="Normal 12 6 4 2" xfId="30374"/>
    <cellStyle name="Normal 12 6 5" xfId="30375"/>
    <cellStyle name="Normal 12 6 5 2" xfId="30376"/>
    <cellStyle name="Normal 12 6 6" xfId="30377"/>
    <cellStyle name="Normal 12 7" xfId="30378"/>
    <cellStyle name="Normal 12 7 2" xfId="30379"/>
    <cellStyle name="Normal 12 7 2 2" xfId="30380"/>
    <cellStyle name="Normal 12 7 2 2 2" xfId="30381"/>
    <cellStyle name="Normal 12 7 2 2 2 2" xfId="30382"/>
    <cellStyle name="Normal 12 7 2 2 3" xfId="30383"/>
    <cellStyle name="Normal 12 7 2 3" xfId="30384"/>
    <cellStyle name="Normal 12 7 2 3 2" xfId="30385"/>
    <cellStyle name="Normal 12 7 2 4" xfId="30386"/>
    <cellStyle name="Normal 12 7 3" xfId="30387"/>
    <cellStyle name="Normal 12 7 3 2" xfId="30388"/>
    <cellStyle name="Normal 12 7 3 2 2" xfId="30389"/>
    <cellStyle name="Normal 12 7 3 3" xfId="30390"/>
    <cellStyle name="Normal 12 7 4" xfId="30391"/>
    <cellStyle name="Normal 12 7 4 2" xfId="30392"/>
    <cellStyle name="Normal 12 7 5" xfId="30393"/>
    <cellStyle name="Normal 12 7 5 2" xfId="30394"/>
    <cellStyle name="Normal 12 7 6" xfId="30395"/>
    <cellStyle name="Normal 12 8" xfId="30396"/>
    <cellStyle name="Normal 12 8 2" xfId="30397"/>
    <cellStyle name="Normal 12 8 2 2" xfId="30398"/>
    <cellStyle name="Normal 12 8 2 2 2" xfId="30399"/>
    <cellStyle name="Normal 12 8 2 2 2 2" xfId="30400"/>
    <cellStyle name="Normal 12 8 2 2 3" xfId="30401"/>
    <cellStyle name="Normal 12 8 2 3" xfId="30402"/>
    <cellStyle name="Normal 12 8 2 3 2" xfId="30403"/>
    <cellStyle name="Normal 12 8 2 4" xfId="30404"/>
    <cellStyle name="Normal 12 8 3" xfId="30405"/>
    <cellStyle name="Normal 12 8 3 2" xfId="30406"/>
    <cellStyle name="Normal 12 8 3 2 2" xfId="30407"/>
    <cellStyle name="Normal 12 8 3 3" xfId="30408"/>
    <cellStyle name="Normal 12 8 4" xfId="30409"/>
    <cellStyle name="Normal 12 8 4 2" xfId="30410"/>
    <cellStyle name="Normal 12 8 5" xfId="30411"/>
    <cellStyle name="Normal 12 8 5 2" xfId="30412"/>
    <cellStyle name="Normal 12 8 6" xfId="30413"/>
    <cellStyle name="Normal 12 9" xfId="30414"/>
    <cellStyle name="Normal 12 9 2" xfId="30415"/>
    <cellStyle name="Normal 12 9 2 2" xfId="30416"/>
    <cellStyle name="Normal 12 9 2 2 2" xfId="30417"/>
    <cellStyle name="Normal 12 9 2 3" xfId="30418"/>
    <cellStyle name="Normal 12 9 3" xfId="30419"/>
    <cellStyle name="Normal 12 9 3 2" xfId="30420"/>
    <cellStyle name="Normal 12 9 4" xfId="30421"/>
    <cellStyle name="Normal 13" xfId="30422"/>
    <cellStyle name="Normal 13 10" xfId="30423"/>
    <cellStyle name="Normal 13 10 2" xfId="30424"/>
    <cellStyle name="Normal 13 10 2 2" xfId="30425"/>
    <cellStyle name="Normal 13 10 2 2 2" xfId="30426"/>
    <cellStyle name="Normal 13 10 2 3" xfId="30427"/>
    <cellStyle name="Normal 13 10 3" xfId="30428"/>
    <cellStyle name="Normal 13 10 3 2" xfId="30429"/>
    <cellStyle name="Normal 13 10 4" xfId="30430"/>
    <cellStyle name="Normal 13 11" xfId="30431"/>
    <cellStyle name="Normal 13 11 2" xfId="30432"/>
    <cellStyle name="Normal 13 11 2 2" xfId="30433"/>
    <cellStyle name="Normal 13 11 3" xfId="30434"/>
    <cellStyle name="Normal 13 12" xfId="30435"/>
    <cellStyle name="Normal 13 12 2" xfId="30436"/>
    <cellStyle name="Normal 13 13" xfId="30437"/>
    <cellStyle name="Normal 13 13 2" xfId="30438"/>
    <cellStyle name="Normal 13 14" xfId="30439"/>
    <cellStyle name="Normal 13 14 2" xfId="30440"/>
    <cellStyle name="Normal 13 15" xfId="30441"/>
    <cellStyle name="Normal 13 15 2" xfId="30442"/>
    <cellStyle name="Normal 13 16" xfId="30443"/>
    <cellStyle name="Normal 13 17" xfId="30444"/>
    <cellStyle name="Normal 13 18" xfId="30445"/>
    <cellStyle name="Normal 13 2" xfId="30446"/>
    <cellStyle name="Normal 13 2 10" xfId="30447"/>
    <cellStyle name="Normal 13 2 10 2" xfId="30448"/>
    <cellStyle name="Normal 13 2 11" xfId="30449"/>
    <cellStyle name="Normal 13 2 11 2" xfId="30450"/>
    <cellStyle name="Normal 13 2 12" xfId="30451"/>
    <cellStyle name="Normal 13 2 12 2" xfId="30452"/>
    <cellStyle name="Normal 13 2 13" xfId="30453"/>
    <cellStyle name="Normal 13 2 14" xfId="30454"/>
    <cellStyle name="Normal 13 2 2" xfId="30455"/>
    <cellStyle name="Normal 13 2 2 2" xfId="30456"/>
    <cellStyle name="Normal 13 2 2 2 2" xfId="30457"/>
    <cellStyle name="Normal 13 2 2 2 2 2" xfId="30458"/>
    <cellStyle name="Normal 13 2 2 2 2 2 2" xfId="30459"/>
    <cellStyle name="Normal 13 2 2 2 2 2 2 2" xfId="30460"/>
    <cellStyle name="Normal 13 2 2 2 2 2 3" xfId="30461"/>
    <cellStyle name="Normal 13 2 2 2 2 3" xfId="30462"/>
    <cellStyle name="Normal 13 2 2 2 2 3 2" xfId="30463"/>
    <cellStyle name="Normal 13 2 2 2 2 4" xfId="30464"/>
    <cellStyle name="Normal 13 2 2 2 3" xfId="30465"/>
    <cellStyle name="Normal 13 2 2 2 3 2" xfId="30466"/>
    <cellStyle name="Normal 13 2 2 2 3 2 2" xfId="30467"/>
    <cellStyle name="Normal 13 2 2 2 3 3" xfId="30468"/>
    <cellStyle name="Normal 13 2 2 2 4" xfId="30469"/>
    <cellStyle name="Normal 13 2 2 2 4 2" xfId="30470"/>
    <cellStyle name="Normal 13 2 2 2 5" xfId="30471"/>
    <cellStyle name="Normal 13 2 2 2 5 2" xfId="30472"/>
    <cellStyle name="Normal 13 2 2 2 6" xfId="30473"/>
    <cellStyle name="Normal 13 2 2 3" xfId="30474"/>
    <cellStyle name="Normal 13 2 2 3 2" xfId="30475"/>
    <cellStyle name="Normal 13 2 2 3 2 2" xfId="30476"/>
    <cellStyle name="Normal 13 2 2 3 2 2 2" xfId="30477"/>
    <cellStyle name="Normal 13 2 2 3 2 2 2 2" xfId="30478"/>
    <cellStyle name="Normal 13 2 2 3 2 2 3" xfId="30479"/>
    <cellStyle name="Normal 13 2 2 3 2 3" xfId="30480"/>
    <cellStyle name="Normal 13 2 2 3 2 3 2" xfId="30481"/>
    <cellStyle name="Normal 13 2 2 3 2 4" xfId="30482"/>
    <cellStyle name="Normal 13 2 2 3 3" xfId="30483"/>
    <cellStyle name="Normal 13 2 2 3 3 2" xfId="30484"/>
    <cellStyle name="Normal 13 2 2 3 3 2 2" xfId="30485"/>
    <cellStyle name="Normal 13 2 2 3 3 3" xfId="30486"/>
    <cellStyle name="Normal 13 2 2 3 4" xfId="30487"/>
    <cellStyle name="Normal 13 2 2 3 4 2" xfId="30488"/>
    <cellStyle name="Normal 13 2 2 3 5" xfId="30489"/>
    <cellStyle name="Normal 13 2 2 3 5 2" xfId="30490"/>
    <cellStyle name="Normal 13 2 2 3 6" xfId="30491"/>
    <cellStyle name="Normal 13 2 2 4" xfId="30492"/>
    <cellStyle name="Normal 13 2 2 4 2" xfId="30493"/>
    <cellStyle name="Normal 13 2 2 4 2 2" xfId="30494"/>
    <cellStyle name="Normal 13 2 2 4 2 2 2" xfId="30495"/>
    <cellStyle name="Normal 13 2 2 4 2 3" xfId="30496"/>
    <cellStyle name="Normal 13 2 2 4 3" xfId="30497"/>
    <cellStyle name="Normal 13 2 2 4 3 2" xfId="30498"/>
    <cellStyle name="Normal 13 2 2 4 4" xfId="30499"/>
    <cellStyle name="Normal 13 2 2 5" xfId="30500"/>
    <cellStyle name="Normal 13 2 2 5 2" xfId="30501"/>
    <cellStyle name="Normal 13 2 2 5 2 2" xfId="30502"/>
    <cellStyle name="Normal 13 2 2 5 3" xfId="30503"/>
    <cellStyle name="Normal 13 2 2 6" xfId="30504"/>
    <cellStyle name="Normal 13 2 2 6 2" xfId="30505"/>
    <cellStyle name="Normal 13 2 2 7" xfId="30506"/>
    <cellStyle name="Normal 13 2 2 7 2" xfId="30507"/>
    <cellStyle name="Normal 13 2 2 8" xfId="30508"/>
    <cellStyle name="Normal 13 2 3" xfId="30509"/>
    <cellStyle name="Normal 13 2 3 2" xfId="30510"/>
    <cellStyle name="Normal 13 2 3 2 2" xfId="30511"/>
    <cellStyle name="Normal 13 2 3 2 2 2" xfId="30512"/>
    <cellStyle name="Normal 13 2 3 2 2 2 2" xfId="30513"/>
    <cellStyle name="Normal 13 2 3 2 2 2 2 2" xfId="30514"/>
    <cellStyle name="Normal 13 2 3 2 2 2 3" xfId="30515"/>
    <cellStyle name="Normal 13 2 3 2 2 3" xfId="30516"/>
    <cellStyle name="Normal 13 2 3 2 2 3 2" xfId="30517"/>
    <cellStyle name="Normal 13 2 3 2 2 4" xfId="30518"/>
    <cellStyle name="Normal 13 2 3 2 3" xfId="30519"/>
    <cellStyle name="Normal 13 2 3 2 3 2" xfId="30520"/>
    <cellStyle name="Normal 13 2 3 2 3 2 2" xfId="30521"/>
    <cellStyle name="Normal 13 2 3 2 3 3" xfId="30522"/>
    <cellStyle name="Normal 13 2 3 2 4" xfId="30523"/>
    <cellStyle name="Normal 13 2 3 2 4 2" xfId="30524"/>
    <cellStyle name="Normal 13 2 3 2 5" xfId="30525"/>
    <cellStyle name="Normal 13 2 3 2 5 2" xfId="30526"/>
    <cellStyle name="Normal 13 2 3 2 6" xfId="30527"/>
    <cellStyle name="Normal 13 2 3 3" xfId="30528"/>
    <cellStyle name="Normal 13 2 3 3 2" xfId="30529"/>
    <cellStyle name="Normal 13 2 3 3 2 2" xfId="30530"/>
    <cellStyle name="Normal 13 2 3 3 2 2 2" xfId="30531"/>
    <cellStyle name="Normal 13 2 3 3 2 2 2 2" xfId="30532"/>
    <cellStyle name="Normal 13 2 3 3 2 2 3" xfId="30533"/>
    <cellStyle name="Normal 13 2 3 3 2 3" xfId="30534"/>
    <cellStyle name="Normal 13 2 3 3 2 3 2" xfId="30535"/>
    <cellStyle name="Normal 13 2 3 3 2 4" xfId="30536"/>
    <cellStyle name="Normal 13 2 3 3 3" xfId="30537"/>
    <cellStyle name="Normal 13 2 3 3 3 2" xfId="30538"/>
    <cellStyle name="Normal 13 2 3 3 3 2 2" xfId="30539"/>
    <cellStyle name="Normal 13 2 3 3 3 3" xfId="30540"/>
    <cellStyle name="Normal 13 2 3 3 4" xfId="30541"/>
    <cellStyle name="Normal 13 2 3 3 4 2" xfId="30542"/>
    <cellStyle name="Normal 13 2 3 3 5" xfId="30543"/>
    <cellStyle name="Normal 13 2 3 3 5 2" xfId="30544"/>
    <cellStyle name="Normal 13 2 3 3 6" xfId="30545"/>
    <cellStyle name="Normal 13 2 3 4" xfId="30546"/>
    <cellStyle name="Normal 13 2 3 4 2" xfId="30547"/>
    <cellStyle name="Normal 13 2 3 4 2 2" xfId="30548"/>
    <cellStyle name="Normal 13 2 3 4 2 2 2" xfId="30549"/>
    <cellStyle name="Normal 13 2 3 4 2 3" xfId="30550"/>
    <cellStyle name="Normal 13 2 3 4 3" xfId="30551"/>
    <cellStyle name="Normal 13 2 3 4 3 2" xfId="30552"/>
    <cellStyle name="Normal 13 2 3 4 4" xfId="30553"/>
    <cellStyle name="Normal 13 2 3 5" xfId="30554"/>
    <cellStyle name="Normal 13 2 3 5 2" xfId="30555"/>
    <cellStyle name="Normal 13 2 3 5 2 2" xfId="30556"/>
    <cellStyle name="Normal 13 2 3 5 3" xfId="30557"/>
    <cellStyle name="Normal 13 2 3 6" xfId="30558"/>
    <cellStyle name="Normal 13 2 3 6 2" xfId="30559"/>
    <cellStyle name="Normal 13 2 3 7" xfId="30560"/>
    <cellStyle name="Normal 13 2 3 7 2" xfId="30561"/>
    <cellStyle name="Normal 13 2 3 8" xfId="30562"/>
    <cellStyle name="Normal 13 2 4" xfId="30563"/>
    <cellStyle name="Normal 13 2 4 2" xfId="30564"/>
    <cellStyle name="Normal 13 2 4 2 2" xfId="30565"/>
    <cellStyle name="Normal 13 2 4 2 2 2" xfId="30566"/>
    <cellStyle name="Normal 13 2 4 2 2 2 2" xfId="30567"/>
    <cellStyle name="Normal 13 2 4 2 2 3" xfId="30568"/>
    <cellStyle name="Normal 13 2 4 2 3" xfId="30569"/>
    <cellStyle name="Normal 13 2 4 2 3 2" xfId="30570"/>
    <cellStyle name="Normal 13 2 4 2 4" xfId="30571"/>
    <cellStyle name="Normal 13 2 4 3" xfId="30572"/>
    <cellStyle name="Normal 13 2 4 3 2" xfId="30573"/>
    <cellStyle name="Normal 13 2 4 3 2 2" xfId="30574"/>
    <cellStyle name="Normal 13 2 4 3 3" xfId="30575"/>
    <cellStyle name="Normal 13 2 4 4" xfId="30576"/>
    <cellStyle name="Normal 13 2 4 4 2" xfId="30577"/>
    <cellStyle name="Normal 13 2 4 5" xfId="30578"/>
    <cellStyle name="Normal 13 2 4 5 2" xfId="30579"/>
    <cellStyle name="Normal 13 2 4 6" xfId="30580"/>
    <cellStyle name="Normal 13 2 5" xfId="30581"/>
    <cellStyle name="Normal 13 2 5 2" xfId="30582"/>
    <cellStyle name="Normal 13 2 5 2 2" xfId="30583"/>
    <cellStyle name="Normal 13 2 5 2 2 2" xfId="30584"/>
    <cellStyle name="Normal 13 2 5 2 2 2 2" xfId="30585"/>
    <cellStyle name="Normal 13 2 5 2 2 3" xfId="30586"/>
    <cellStyle name="Normal 13 2 5 2 3" xfId="30587"/>
    <cellStyle name="Normal 13 2 5 2 3 2" xfId="30588"/>
    <cellStyle name="Normal 13 2 5 2 4" xfId="30589"/>
    <cellStyle name="Normal 13 2 5 3" xfId="30590"/>
    <cellStyle name="Normal 13 2 5 3 2" xfId="30591"/>
    <cellStyle name="Normal 13 2 5 3 2 2" xfId="30592"/>
    <cellStyle name="Normal 13 2 5 3 3" xfId="30593"/>
    <cellStyle name="Normal 13 2 5 4" xfId="30594"/>
    <cellStyle name="Normal 13 2 5 4 2" xfId="30595"/>
    <cellStyle name="Normal 13 2 5 5" xfId="30596"/>
    <cellStyle name="Normal 13 2 5 5 2" xfId="30597"/>
    <cellStyle name="Normal 13 2 5 6" xfId="30598"/>
    <cellStyle name="Normal 13 2 6" xfId="30599"/>
    <cellStyle name="Normal 13 2 6 2" xfId="30600"/>
    <cellStyle name="Normal 13 2 6 2 2" xfId="30601"/>
    <cellStyle name="Normal 13 2 6 2 2 2" xfId="30602"/>
    <cellStyle name="Normal 13 2 6 2 2 2 2" xfId="30603"/>
    <cellStyle name="Normal 13 2 6 2 2 3" xfId="30604"/>
    <cellStyle name="Normal 13 2 6 2 3" xfId="30605"/>
    <cellStyle name="Normal 13 2 6 2 3 2" xfId="30606"/>
    <cellStyle name="Normal 13 2 6 2 4" xfId="30607"/>
    <cellStyle name="Normal 13 2 6 3" xfId="30608"/>
    <cellStyle name="Normal 13 2 6 3 2" xfId="30609"/>
    <cellStyle name="Normal 13 2 6 3 2 2" xfId="30610"/>
    <cellStyle name="Normal 13 2 6 3 3" xfId="30611"/>
    <cellStyle name="Normal 13 2 6 4" xfId="30612"/>
    <cellStyle name="Normal 13 2 6 4 2" xfId="30613"/>
    <cellStyle name="Normal 13 2 6 5" xfId="30614"/>
    <cellStyle name="Normal 13 2 6 5 2" xfId="30615"/>
    <cellStyle name="Normal 13 2 6 6" xfId="30616"/>
    <cellStyle name="Normal 13 2 7" xfId="30617"/>
    <cellStyle name="Normal 13 2 7 2" xfId="30618"/>
    <cellStyle name="Normal 13 2 7 2 2" xfId="30619"/>
    <cellStyle name="Normal 13 2 7 2 2 2" xfId="30620"/>
    <cellStyle name="Normal 13 2 7 2 3" xfId="30621"/>
    <cellStyle name="Normal 13 2 7 3" xfId="30622"/>
    <cellStyle name="Normal 13 2 7 3 2" xfId="30623"/>
    <cellStyle name="Normal 13 2 7 4" xfId="30624"/>
    <cellStyle name="Normal 13 2 8" xfId="30625"/>
    <cellStyle name="Normal 13 2 8 2" xfId="30626"/>
    <cellStyle name="Normal 13 2 8 2 2" xfId="30627"/>
    <cellStyle name="Normal 13 2 8 3" xfId="30628"/>
    <cellStyle name="Normal 13 2 9" xfId="30629"/>
    <cellStyle name="Normal 13 2 9 2" xfId="30630"/>
    <cellStyle name="Normal 13 3" xfId="30631"/>
    <cellStyle name="Normal 13 3 10" xfId="30632"/>
    <cellStyle name="Normal 13 3 10 2" xfId="30633"/>
    <cellStyle name="Normal 13 3 11" xfId="30634"/>
    <cellStyle name="Normal 13 3 2" xfId="30635"/>
    <cellStyle name="Normal 13 3 2 2" xfId="30636"/>
    <cellStyle name="Normal 13 3 2 2 2" xfId="30637"/>
    <cellStyle name="Normal 13 3 2 2 2 2" xfId="30638"/>
    <cellStyle name="Normal 13 3 2 2 2 2 2" xfId="30639"/>
    <cellStyle name="Normal 13 3 2 2 2 2 2 2" xfId="30640"/>
    <cellStyle name="Normal 13 3 2 2 2 2 3" xfId="30641"/>
    <cellStyle name="Normal 13 3 2 2 2 3" xfId="30642"/>
    <cellStyle name="Normal 13 3 2 2 2 3 2" xfId="30643"/>
    <cellStyle name="Normal 13 3 2 2 2 4" xfId="30644"/>
    <cellStyle name="Normal 13 3 2 2 3" xfId="30645"/>
    <cellStyle name="Normal 13 3 2 2 3 2" xfId="30646"/>
    <cellStyle name="Normal 13 3 2 2 3 2 2" xfId="30647"/>
    <cellStyle name="Normal 13 3 2 2 3 3" xfId="30648"/>
    <cellStyle name="Normal 13 3 2 2 4" xfId="30649"/>
    <cellStyle name="Normal 13 3 2 2 4 2" xfId="30650"/>
    <cellStyle name="Normal 13 3 2 2 5" xfId="30651"/>
    <cellStyle name="Normal 13 3 2 2 5 2" xfId="30652"/>
    <cellStyle name="Normal 13 3 2 2 6" xfId="30653"/>
    <cellStyle name="Normal 13 3 2 3" xfId="30654"/>
    <cellStyle name="Normal 13 3 2 3 2" xfId="30655"/>
    <cellStyle name="Normal 13 3 2 3 2 2" xfId="30656"/>
    <cellStyle name="Normal 13 3 2 3 2 2 2" xfId="30657"/>
    <cellStyle name="Normal 13 3 2 3 2 2 2 2" xfId="30658"/>
    <cellStyle name="Normal 13 3 2 3 2 2 3" xfId="30659"/>
    <cellStyle name="Normal 13 3 2 3 2 3" xfId="30660"/>
    <cellStyle name="Normal 13 3 2 3 2 3 2" xfId="30661"/>
    <cellStyle name="Normal 13 3 2 3 2 4" xfId="30662"/>
    <cellStyle name="Normal 13 3 2 3 3" xfId="30663"/>
    <cellStyle name="Normal 13 3 2 3 3 2" xfId="30664"/>
    <cellStyle name="Normal 13 3 2 3 3 2 2" xfId="30665"/>
    <cellStyle name="Normal 13 3 2 3 3 3" xfId="30666"/>
    <cellStyle name="Normal 13 3 2 3 4" xfId="30667"/>
    <cellStyle name="Normal 13 3 2 3 4 2" xfId="30668"/>
    <cellStyle name="Normal 13 3 2 3 5" xfId="30669"/>
    <cellStyle name="Normal 13 3 2 3 5 2" xfId="30670"/>
    <cellStyle name="Normal 13 3 2 3 6" xfId="30671"/>
    <cellStyle name="Normal 13 3 2 4" xfId="30672"/>
    <cellStyle name="Normal 13 3 2 4 2" xfId="30673"/>
    <cellStyle name="Normal 13 3 2 4 2 2" xfId="30674"/>
    <cellStyle name="Normal 13 3 2 4 2 2 2" xfId="30675"/>
    <cellStyle name="Normal 13 3 2 4 2 3" xfId="30676"/>
    <cellStyle name="Normal 13 3 2 4 3" xfId="30677"/>
    <cellStyle name="Normal 13 3 2 4 3 2" xfId="30678"/>
    <cellStyle name="Normal 13 3 2 4 4" xfId="30679"/>
    <cellStyle name="Normal 13 3 2 5" xfId="30680"/>
    <cellStyle name="Normal 13 3 2 5 2" xfId="30681"/>
    <cellStyle name="Normal 13 3 2 5 2 2" xfId="30682"/>
    <cellStyle name="Normal 13 3 2 5 3" xfId="30683"/>
    <cellStyle name="Normal 13 3 2 6" xfId="30684"/>
    <cellStyle name="Normal 13 3 2 6 2" xfId="30685"/>
    <cellStyle name="Normal 13 3 2 7" xfId="30686"/>
    <cellStyle name="Normal 13 3 2 7 2" xfId="30687"/>
    <cellStyle name="Normal 13 3 2 8" xfId="30688"/>
    <cellStyle name="Normal 13 3 3" xfId="30689"/>
    <cellStyle name="Normal 13 3 3 2" xfId="30690"/>
    <cellStyle name="Normal 13 3 3 2 2" xfId="30691"/>
    <cellStyle name="Normal 13 3 3 2 2 2" xfId="30692"/>
    <cellStyle name="Normal 13 3 3 2 2 2 2" xfId="30693"/>
    <cellStyle name="Normal 13 3 3 2 2 2 2 2" xfId="30694"/>
    <cellStyle name="Normal 13 3 3 2 2 2 3" xfId="30695"/>
    <cellStyle name="Normal 13 3 3 2 2 3" xfId="30696"/>
    <cellStyle name="Normal 13 3 3 2 2 3 2" xfId="30697"/>
    <cellStyle name="Normal 13 3 3 2 2 4" xfId="30698"/>
    <cellStyle name="Normal 13 3 3 2 3" xfId="30699"/>
    <cellStyle name="Normal 13 3 3 2 3 2" xfId="30700"/>
    <cellStyle name="Normal 13 3 3 2 3 2 2" xfId="30701"/>
    <cellStyle name="Normal 13 3 3 2 3 3" xfId="30702"/>
    <cellStyle name="Normal 13 3 3 2 4" xfId="30703"/>
    <cellStyle name="Normal 13 3 3 2 4 2" xfId="30704"/>
    <cellStyle name="Normal 13 3 3 2 5" xfId="30705"/>
    <cellStyle name="Normal 13 3 3 2 5 2" xfId="30706"/>
    <cellStyle name="Normal 13 3 3 2 6" xfId="30707"/>
    <cellStyle name="Normal 13 3 3 3" xfId="30708"/>
    <cellStyle name="Normal 13 3 3 3 2" xfId="30709"/>
    <cellStyle name="Normal 13 3 3 3 2 2" xfId="30710"/>
    <cellStyle name="Normal 13 3 3 3 2 2 2" xfId="30711"/>
    <cellStyle name="Normal 13 3 3 3 2 2 2 2" xfId="30712"/>
    <cellStyle name="Normal 13 3 3 3 2 2 3" xfId="30713"/>
    <cellStyle name="Normal 13 3 3 3 2 3" xfId="30714"/>
    <cellStyle name="Normal 13 3 3 3 2 3 2" xfId="30715"/>
    <cellStyle name="Normal 13 3 3 3 2 4" xfId="30716"/>
    <cellStyle name="Normal 13 3 3 3 3" xfId="30717"/>
    <cellStyle name="Normal 13 3 3 3 3 2" xfId="30718"/>
    <cellStyle name="Normal 13 3 3 3 3 2 2" xfId="30719"/>
    <cellStyle name="Normal 13 3 3 3 3 3" xfId="30720"/>
    <cellStyle name="Normal 13 3 3 3 4" xfId="30721"/>
    <cellStyle name="Normal 13 3 3 3 4 2" xfId="30722"/>
    <cellStyle name="Normal 13 3 3 3 5" xfId="30723"/>
    <cellStyle name="Normal 13 3 3 3 5 2" xfId="30724"/>
    <cellStyle name="Normal 13 3 3 3 6" xfId="30725"/>
    <cellStyle name="Normal 13 3 3 4" xfId="30726"/>
    <cellStyle name="Normal 13 3 3 4 2" xfId="30727"/>
    <cellStyle name="Normal 13 3 3 4 2 2" xfId="30728"/>
    <cellStyle name="Normal 13 3 3 4 2 2 2" xfId="30729"/>
    <cellStyle name="Normal 13 3 3 4 2 3" xfId="30730"/>
    <cellStyle name="Normal 13 3 3 4 3" xfId="30731"/>
    <cellStyle name="Normal 13 3 3 4 3 2" xfId="30732"/>
    <cellStyle name="Normal 13 3 3 4 4" xfId="30733"/>
    <cellStyle name="Normal 13 3 3 5" xfId="30734"/>
    <cellStyle name="Normal 13 3 3 5 2" xfId="30735"/>
    <cellStyle name="Normal 13 3 3 5 2 2" xfId="30736"/>
    <cellStyle name="Normal 13 3 3 5 3" xfId="30737"/>
    <cellStyle name="Normal 13 3 3 6" xfId="30738"/>
    <cellStyle name="Normal 13 3 3 6 2" xfId="30739"/>
    <cellStyle name="Normal 13 3 3 7" xfId="30740"/>
    <cellStyle name="Normal 13 3 3 7 2" xfId="30741"/>
    <cellStyle name="Normal 13 3 3 8" xfId="30742"/>
    <cellStyle name="Normal 13 3 4" xfId="30743"/>
    <cellStyle name="Normal 13 3 4 2" xfId="30744"/>
    <cellStyle name="Normal 13 3 4 2 2" xfId="30745"/>
    <cellStyle name="Normal 13 3 4 2 2 2" xfId="30746"/>
    <cellStyle name="Normal 13 3 4 2 2 2 2" xfId="30747"/>
    <cellStyle name="Normal 13 3 4 2 2 3" xfId="30748"/>
    <cellStyle name="Normal 13 3 4 2 3" xfId="30749"/>
    <cellStyle name="Normal 13 3 4 2 3 2" xfId="30750"/>
    <cellStyle name="Normal 13 3 4 2 4" xfId="30751"/>
    <cellStyle name="Normal 13 3 4 3" xfId="30752"/>
    <cellStyle name="Normal 13 3 4 3 2" xfId="30753"/>
    <cellStyle name="Normal 13 3 4 3 2 2" xfId="30754"/>
    <cellStyle name="Normal 13 3 4 3 3" xfId="30755"/>
    <cellStyle name="Normal 13 3 4 4" xfId="30756"/>
    <cellStyle name="Normal 13 3 4 4 2" xfId="30757"/>
    <cellStyle name="Normal 13 3 4 5" xfId="30758"/>
    <cellStyle name="Normal 13 3 4 5 2" xfId="30759"/>
    <cellStyle name="Normal 13 3 4 6" xfId="30760"/>
    <cellStyle name="Normal 13 3 5" xfId="30761"/>
    <cellStyle name="Normal 13 3 5 2" xfId="30762"/>
    <cellStyle name="Normal 13 3 5 2 2" xfId="30763"/>
    <cellStyle name="Normal 13 3 5 2 2 2" xfId="30764"/>
    <cellStyle name="Normal 13 3 5 2 2 2 2" xfId="30765"/>
    <cellStyle name="Normal 13 3 5 2 2 3" xfId="30766"/>
    <cellStyle name="Normal 13 3 5 2 3" xfId="30767"/>
    <cellStyle name="Normal 13 3 5 2 3 2" xfId="30768"/>
    <cellStyle name="Normal 13 3 5 2 4" xfId="30769"/>
    <cellStyle name="Normal 13 3 5 3" xfId="30770"/>
    <cellStyle name="Normal 13 3 5 3 2" xfId="30771"/>
    <cellStyle name="Normal 13 3 5 3 2 2" xfId="30772"/>
    <cellStyle name="Normal 13 3 5 3 3" xfId="30773"/>
    <cellStyle name="Normal 13 3 5 4" xfId="30774"/>
    <cellStyle name="Normal 13 3 5 4 2" xfId="30775"/>
    <cellStyle name="Normal 13 3 5 5" xfId="30776"/>
    <cellStyle name="Normal 13 3 5 5 2" xfId="30777"/>
    <cellStyle name="Normal 13 3 5 6" xfId="30778"/>
    <cellStyle name="Normal 13 3 6" xfId="30779"/>
    <cellStyle name="Normal 13 3 6 2" xfId="30780"/>
    <cellStyle name="Normal 13 3 6 2 2" xfId="30781"/>
    <cellStyle name="Normal 13 3 6 2 2 2" xfId="30782"/>
    <cellStyle name="Normal 13 3 6 2 2 2 2" xfId="30783"/>
    <cellStyle name="Normal 13 3 6 2 2 3" xfId="30784"/>
    <cellStyle name="Normal 13 3 6 2 3" xfId="30785"/>
    <cellStyle name="Normal 13 3 6 2 3 2" xfId="30786"/>
    <cellStyle name="Normal 13 3 6 2 4" xfId="30787"/>
    <cellStyle name="Normal 13 3 6 3" xfId="30788"/>
    <cellStyle name="Normal 13 3 6 3 2" xfId="30789"/>
    <cellStyle name="Normal 13 3 6 3 2 2" xfId="30790"/>
    <cellStyle name="Normal 13 3 6 3 3" xfId="30791"/>
    <cellStyle name="Normal 13 3 6 4" xfId="30792"/>
    <cellStyle name="Normal 13 3 6 4 2" xfId="30793"/>
    <cellStyle name="Normal 13 3 6 5" xfId="30794"/>
    <cellStyle name="Normal 13 3 6 5 2" xfId="30795"/>
    <cellStyle name="Normal 13 3 6 6" xfId="30796"/>
    <cellStyle name="Normal 13 3 7" xfId="30797"/>
    <cellStyle name="Normal 13 3 7 2" xfId="30798"/>
    <cellStyle name="Normal 13 3 7 2 2" xfId="30799"/>
    <cellStyle name="Normal 13 3 7 2 2 2" xfId="30800"/>
    <cellStyle name="Normal 13 3 7 2 3" xfId="30801"/>
    <cellStyle name="Normal 13 3 7 3" xfId="30802"/>
    <cellStyle name="Normal 13 3 7 3 2" xfId="30803"/>
    <cellStyle name="Normal 13 3 7 4" xfId="30804"/>
    <cellStyle name="Normal 13 3 8" xfId="30805"/>
    <cellStyle name="Normal 13 3 8 2" xfId="30806"/>
    <cellStyle name="Normal 13 3 8 2 2" xfId="30807"/>
    <cellStyle name="Normal 13 3 8 3" xfId="30808"/>
    <cellStyle name="Normal 13 3 9" xfId="30809"/>
    <cellStyle name="Normal 13 3 9 2" xfId="30810"/>
    <cellStyle name="Normal 13 4" xfId="30811"/>
    <cellStyle name="Normal 13 4 2" xfId="30812"/>
    <cellStyle name="Normal 13 4 2 2" xfId="30813"/>
    <cellStyle name="Normal 13 4 2 2 2" xfId="30814"/>
    <cellStyle name="Normal 13 4 2 2 2 2" xfId="30815"/>
    <cellStyle name="Normal 13 4 2 2 2 2 2" xfId="30816"/>
    <cellStyle name="Normal 13 4 2 2 2 3" xfId="30817"/>
    <cellStyle name="Normal 13 4 2 2 3" xfId="30818"/>
    <cellStyle name="Normal 13 4 2 2 3 2" xfId="30819"/>
    <cellStyle name="Normal 13 4 2 2 4" xfId="30820"/>
    <cellStyle name="Normal 13 4 2 3" xfId="30821"/>
    <cellStyle name="Normal 13 4 2 3 2" xfId="30822"/>
    <cellStyle name="Normal 13 4 2 3 2 2" xfId="30823"/>
    <cellStyle name="Normal 13 4 2 3 3" xfId="30824"/>
    <cellStyle name="Normal 13 4 2 4" xfId="30825"/>
    <cellStyle name="Normal 13 4 2 4 2" xfId="30826"/>
    <cellStyle name="Normal 13 4 2 5" xfId="30827"/>
    <cellStyle name="Normal 13 4 2 5 2" xfId="30828"/>
    <cellStyle name="Normal 13 4 2 6" xfId="30829"/>
    <cellStyle name="Normal 13 4 3" xfId="30830"/>
    <cellStyle name="Normal 13 4 3 2" xfId="30831"/>
    <cellStyle name="Normal 13 4 3 2 2" xfId="30832"/>
    <cellStyle name="Normal 13 4 3 2 2 2" xfId="30833"/>
    <cellStyle name="Normal 13 4 3 2 2 2 2" xfId="30834"/>
    <cellStyle name="Normal 13 4 3 2 2 3" xfId="30835"/>
    <cellStyle name="Normal 13 4 3 2 3" xfId="30836"/>
    <cellStyle name="Normal 13 4 3 2 3 2" xfId="30837"/>
    <cellStyle name="Normal 13 4 3 2 4" xfId="30838"/>
    <cellStyle name="Normal 13 4 3 3" xfId="30839"/>
    <cellStyle name="Normal 13 4 3 3 2" xfId="30840"/>
    <cellStyle name="Normal 13 4 3 3 2 2" xfId="30841"/>
    <cellStyle name="Normal 13 4 3 3 3" xfId="30842"/>
    <cellStyle name="Normal 13 4 3 4" xfId="30843"/>
    <cellStyle name="Normal 13 4 3 4 2" xfId="30844"/>
    <cellStyle name="Normal 13 4 3 5" xfId="30845"/>
    <cellStyle name="Normal 13 4 3 5 2" xfId="30846"/>
    <cellStyle name="Normal 13 4 3 6" xfId="30847"/>
    <cellStyle name="Normal 13 4 4" xfId="30848"/>
    <cellStyle name="Normal 13 4 4 2" xfId="30849"/>
    <cellStyle name="Normal 13 4 4 2 2" xfId="30850"/>
    <cellStyle name="Normal 13 4 4 2 2 2" xfId="30851"/>
    <cellStyle name="Normal 13 4 4 2 3" xfId="30852"/>
    <cellStyle name="Normal 13 4 4 3" xfId="30853"/>
    <cellStyle name="Normal 13 4 4 3 2" xfId="30854"/>
    <cellStyle name="Normal 13 4 4 4" xfId="30855"/>
    <cellStyle name="Normal 13 4 5" xfId="30856"/>
    <cellStyle name="Normal 13 4 5 2" xfId="30857"/>
    <cellStyle name="Normal 13 4 5 2 2" xfId="30858"/>
    <cellStyle name="Normal 13 4 5 3" xfId="30859"/>
    <cellStyle name="Normal 13 4 6" xfId="30860"/>
    <cellStyle name="Normal 13 4 6 2" xfId="30861"/>
    <cellStyle name="Normal 13 4 7" xfId="30862"/>
    <cellStyle name="Normal 13 4 7 2" xfId="30863"/>
    <cellStyle name="Normal 13 4 8" xfId="30864"/>
    <cellStyle name="Normal 13 5" xfId="30865"/>
    <cellStyle name="Normal 13 5 2" xfId="30866"/>
    <cellStyle name="Normal 13 5 2 2" xfId="30867"/>
    <cellStyle name="Normal 13 5 2 2 2" xfId="30868"/>
    <cellStyle name="Normal 13 5 2 2 2 2" xfId="30869"/>
    <cellStyle name="Normal 13 5 2 2 2 2 2" xfId="30870"/>
    <cellStyle name="Normal 13 5 2 2 2 3" xfId="30871"/>
    <cellStyle name="Normal 13 5 2 2 3" xfId="30872"/>
    <cellStyle name="Normal 13 5 2 2 3 2" xfId="30873"/>
    <cellStyle name="Normal 13 5 2 2 4" xfId="30874"/>
    <cellStyle name="Normal 13 5 2 3" xfId="30875"/>
    <cellStyle name="Normal 13 5 2 3 2" xfId="30876"/>
    <cellStyle name="Normal 13 5 2 3 2 2" xfId="30877"/>
    <cellStyle name="Normal 13 5 2 3 3" xfId="30878"/>
    <cellStyle name="Normal 13 5 2 4" xfId="30879"/>
    <cellStyle name="Normal 13 5 2 4 2" xfId="30880"/>
    <cellStyle name="Normal 13 5 2 5" xfId="30881"/>
    <cellStyle name="Normal 13 5 2 5 2" xfId="30882"/>
    <cellStyle name="Normal 13 5 2 6" xfId="30883"/>
    <cellStyle name="Normal 13 5 3" xfId="30884"/>
    <cellStyle name="Normal 13 5 3 2" xfId="30885"/>
    <cellStyle name="Normal 13 5 3 2 2" xfId="30886"/>
    <cellStyle name="Normal 13 5 3 2 2 2" xfId="30887"/>
    <cellStyle name="Normal 13 5 3 2 2 2 2" xfId="30888"/>
    <cellStyle name="Normal 13 5 3 2 2 3" xfId="30889"/>
    <cellStyle name="Normal 13 5 3 2 3" xfId="30890"/>
    <cellStyle name="Normal 13 5 3 2 3 2" xfId="30891"/>
    <cellStyle name="Normal 13 5 3 2 4" xfId="30892"/>
    <cellStyle name="Normal 13 5 3 3" xfId="30893"/>
    <cellStyle name="Normal 13 5 3 3 2" xfId="30894"/>
    <cellStyle name="Normal 13 5 3 3 2 2" xfId="30895"/>
    <cellStyle name="Normal 13 5 3 3 3" xfId="30896"/>
    <cellStyle name="Normal 13 5 3 4" xfId="30897"/>
    <cellStyle name="Normal 13 5 3 4 2" xfId="30898"/>
    <cellStyle name="Normal 13 5 3 5" xfId="30899"/>
    <cellStyle name="Normal 13 5 3 5 2" xfId="30900"/>
    <cellStyle name="Normal 13 5 3 6" xfId="30901"/>
    <cellStyle name="Normal 13 5 4" xfId="30902"/>
    <cellStyle name="Normal 13 5 4 2" xfId="30903"/>
    <cellStyle name="Normal 13 5 4 2 2" xfId="30904"/>
    <cellStyle name="Normal 13 5 4 2 2 2" xfId="30905"/>
    <cellStyle name="Normal 13 5 4 2 3" xfId="30906"/>
    <cellStyle name="Normal 13 5 4 3" xfId="30907"/>
    <cellStyle name="Normal 13 5 4 3 2" xfId="30908"/>
    <cellStyle name="Normal 13 5 4 4" xfId="30909"/>
    <cellStyle name="Normal 13 5 5" xfId="30910"/>
    <cellStyle name="Normal 13 5 5 2" xfId="30911"/>
    <cellStyle name="Normal 13 5 5 2 2" xfId="30912"/>
    <cellStyle name="Normal 13 5 5 3" xfId="30913"/>
    <cellStyle name="Normal 13 5 6" xfId="30914"/>
    <cellStyle name="Normal 13 5 6 2" xfId="30915"/>
    <cellStyle name="Normal 13 5 7" xfId="30916"/>
    <cellStyle name="Normal 13 5 7 2" xfId="30917"/>
    <cellStyle name="Normal 13 5 8" xfId="30918"/>
    <cellStyle name="Normal 13 6" xfId="30919"/>
    <cellStyle name="Normal 13 6 2" xfId="30920"/>
    <cellStyle name="Normal 13 6 2 2" xfId="30921"/>
    <cellStyle name="Normal 13 6 2 2 2" xfId="30922"/>
    <cellStyle name="Normal 13 6 2 2 2 2" xfId="30923"/>
    <cellStyle name="Normal 13 6 2 2 3" xfId="30924"/>
    <cellStyle name="Normal 13 6 2 3" xfId="30925"/>
    <cellStyle name="Normal 13 6 2 3 2" xfId="30926"/>
    <cellStyle name="Normal 13 6 2 4" xfId="30927"/>
    <cellStyle name="Normal 13 6 3" xfId="30928"/>
    <cellStyle name="Normal 13 6 3 2" xfId="30929"/>
    <cellStyle name="Normal 13 6 3 2 2" xfId="30930"/>
    <cellStyle name="Normal 13 6 3 3" xfId="30931"/>
    <cellStyle name="Normal 13 6 4" xfId="30932"/>
    <cellStyle name="Normal 13 6 4 2" xfId="30933"/>
    <cellStyle name="Normal 13 6 5" xfId="30934"/>
    <cellStyle name="Normal 13 6 5 2" xfId="30935"/>
    <cellStyle name="Normal 13 6 6" xfId="30936"/>
    <cellStyle name="Normal 13 7" xfId="30937"/>
    <cellStyle name="Normal 13 7 2" xfId="30938"/>
    <cellStyle name="Normal 13 7 2 2" xfId="30939"/>
    <cellStyle name="Normal 13 7 2 2 2" xfId="30940"/>
    <cellStyle name="Normal 13 7 2 2 2 2" xfId="30941"/>
    <cellStyle name="Normal 13 7 2 2 3" xfId="30942"/>
    <cellStyle name="Normal 13 7 2 3" xfId="30943"/>
    <cellStyle name="Normal 13 7 2 3 2" xfId="30944"/>
    <cellStyle name="Normal 13 7 2 4" xfId="30945"/>
    <cellStyle name="Normal 13 7 3" xfId="30946"/>
    <cellStyle name="Normal 13 7 3 2" xfId="30947"/>
    <cellStyle name="Normal 13 7 3 2 2" xfId="30948"/>
    <cellStyle name="Normal 13 7 3 3" xfId="30949"/>
    <cellStyle name="Normal 13 7 4" xfId="30950"/>
    <cellStyle name="Normal 13 7 4 2" xfId="30951"/>
    <cellStyle name="Normal 13 7 5" xfId="30952"/>
    <cellStyle name="Normal 13 7 5 2" xfId="30953"/>
    <cellStyle name="Normal 13 7 6" xfId="30954"/>
    <cellStyle name="Normal 13 8" xfId="30955"/>
    <cellStyle name="Normal 13 8 2" xfId="30956"/>
    <cellStyle name="Normal 13 8 2 2" xfId="30957"/>
    <cellStyle name="Normal 13 8 2 2 2" xfId="30958"/>
    <cellStyle name="Normal 13 8 2 2 2 2" xfId="30959"/>
    <cellStyle name="Normal 13 8 2 2 3" xfId="30960"/>
    <cellStyle name="Normal 13 8 2 3" xfId="30961"/>
    <cellStyle name="Normal 13 8 2 3 2" xfId="30962"/>
    <cellStyle name="Normal 13 8 2 4" xfId="30963"/>
    <cellStyle name="Normal 13 8 3" xfId="30964"/>
    <cellStyle name="Normal 13 8 3 2" xfId="30965"/>
    <cellStyle name="Normal 13 8 3 2 2" xfId="30966"/>
    <cellStyle name="Normal 13 8 3 3" xfId="30967"/>
    <cellStyle name="Normal 13 8 4" xfId="30968"/>
    <cellStyle name="Normal 13 8 4 2" xfId="30969"/>
    <cellStyle name="Normal 13 8 5" xfId="30970"/>
    <cellStyle name="Normal 13 8 5 2" xfId="30971"/>
    <cellStyle name="Normal 13 8 6" xfId="30972"/>
    <cellStyle name="Normal 13 9" xfId="30973"/>
    <cellStyle name="Normal 13 9 2" xfId="30974"/>
    <cellStyle name="Normal 13 9 2 2" xfId="30975"/>
    <cellStyle name="Normal 13 9 2 2 2" xfId="30976"/>
    <cellStyle name="Normal 13 9 2 2 2 2" xfId="30977"/>
    <cellStyle name="Normal 13 9 2 2 3" xfId="30978"/>
    <cellStyle name="Normal 13 9 2 3" xfId="30979"/>
    <cellStyle name="Normal 13 9 2 3 2" xfId="30980"/>
    <cellStyle name="Normal 13 9 2 4" xfId="30981"/>
    <cellStyle name="Normal 13 9 3" xfId="30982"/>
    <cellStyle name="Normal 13 9 3 2" xfId="30983"/>
    <cellStyle name="Normal 13 9 3 2 2" xfId="30984"/>
    <cellStyle name="Normal 13 9 3 3" xfId="30985"/>
    <cellStyle name="Normal 13 9 4" xfId="30986"/>
    <cellStyle name="Normal 13 9 4 2" xfId="30987"/>
    <cellStyle name="Normal 13 9 5" xfId="30988"/>
    <cellStyle name="Normal 13 9 5 2" xfId="30989"/>
    <cellStyle name="Normal 13 9 6" xfId="30990"/>
    <cellStyle name="Normal 14" xfId="30991"/>
    <cellStyle name="Normal 14 2" xfId="30992"/>
    <cellStyle name="Normal 14 2 2" xfId="30993"/>
    <cellStyle name="Normal 14 2 3" xfId="30994"/>
    <cellStyle name="Normal 14 2 3 2" xfId="30995"/>
    <cellStyle name="Normal 14 2 4" xfId="30996"/>
    <cellStyle name="Normal 14 2 5" xfId="30997"/>
    <cellStyle name="Normal 14 3" xfId="30998"/>
    <cellStyle name="Normal 14 4" xfId="30999"/>
    <cellStyle name="Normal 14 5" xfId="31000"/>
    <cellStyle name="Normal 14 5 2" xfId="31001"/>
    <cellStyle name="Normal 14 6" xfId="31002"/>
    <cellStyle name="Normal 14 7" xfId="31003"/>
    <cellStyle name="Normal 14 8" xfId="31004"/>
    <cellStyle name="Normal 15" xfId="31005"/>
    <cellStyle name="Normal 15 10" xfId="31006"/>
    <cellStyle name="Normal 15 10 2" xfId="31007"/>
    <cellStyle name="Normal 15 11" xfId="31008"/>
    <cellStyle name="Normal 15 11 2" xfId="31009"/>
    <cellStyle name="Normal 15 12" xfId="31010"/>
    <cellStyle name="Normal 15 12 2" xfId="31011"/>
    <cellStyle name="Normal 15 13" xfId="31012"/>
    <cellStyle name="Normal 15 13 2" xfId="31013"/>
    <cellStyle name="Normal 15 14" xfId="31014"/>
    <cellStyle name="Normal 15 15" xfId="31015"/>
    <cellStyle name="Normal 15 2" xfId="31016"/>
    <cellStyle name="Normal 15 2 2" xfId="31017"/>
    <cellStyle name="Normal 15 2 2 2" xfId="31018"/>
    <cellStyle name="Normal 15 2 2 2 2" xfId="31019"/>
    <cellStyle name="Normal 15 2 2 2 2 2" xfId="31020"/>
    <cellStyle name="Normal 15 2 2 2 2 2 2" xfId="31021"/>
    <cellStyle name="Normal 15 2 2 2 2 3" xfId="31022"/>
    <cellStyle name="Normal 15 2 2 2 3" xfId="31023"/>
    <cellStyle name="Normal 15 2 2 2 3 2" xfId="31024"/>
    <cellStyle name="Normal 15 2 2 2 4" xfId="31025"/>
    <cellStyle name="Normal 15 2 2 3" xfId="31026"/>
    <cellStyle name="Normal 15 2 2 3 2" xfId="31027"/>
    <cellStyle name="Normal 15 2 2 3 2 2" xfId="31028"/>
    <cellStyle name="Normal 15 2 2 3 3" xfId="31029"/>
    <cellStyle name="Normal 15 2 2 4" xfId="31030"/>
    <cellStyle name="Normal 15 2 2 4 2" xfId="31031"/>
    <cellStyle name="Normal 15 2 2 5" xfId="31032"/>
    <cellStyle name="Normal 15 2 2 5 2" xfId="31033"/>
    <cellStyle name="Normal 15 2 2 6" xfId="31034"/>
    <cellStyle name="Normal 15 2 3" xfId="31035"/>
    <cellStyle name="Normal 15 2 3 2" xfId="31036"/>
    <cellStyle name="Normal 15 2 3 2 2" xfId="31037"/>
    <cellStyle name="Normal 15 2 3 2 2 2" xfId="31038"/>
    <cellStyle name="Normal 15 2 3 2 2 2 2" xfId="31039"/>
    <cellStyle name="Normal 15 2 3 2 2 3" xfId="31040"/>
    <cellStyle name="Normal 15 2 3 2 3" xfId="31041"/>
    <cellStyle name="Normal 15 2 3 2 3 2" xfId="31042"/>
    <cellStyle name="Normal 15 2 3 2 4" xfId="31043"/>
    <cellStyle name="Normal 15 2 3 3" xfId="31044"/>
    <cellStyle name="Normal 15 2 3 3 2" xfId="31045"/>
    <cellStyle name="Normal 15 2 3 3 2 2" xfId="31046"/>
    <cellStyle name="Normal 15 2 3 3 3" xfId="31047"/>
    <cellStyle name="Normal 15 2 3 4" xfId="31048"/>
    <cellStyle name="Normal 15 2 3 4 2" xfId="31049"/>
    <cellStyle name="Normal 15 2 3 5" xfId="31050"/>
    <cellStyle name="Normal 15 2 3 5 2" xfId="31051"/>
    <cellStyle name="Normal 15 2 3 6" xfId="31052"/>
    <cellStyle name="Normal 15 2 4" xfId="31053"/>
    <cellStyle name="Normal 15 2 4 2" xfId="31054"/>
    <cellStyle name="Normal 15 2 4 2 2" xfId="31055"/>
    <cellStyle name="Normal 15 2 4 2 2 2" xfId="31056"/>
    <cellStyle name="Normal 15 2 4 2 3" xfId="31057"/>
    <cellStyle name="Normal 15 2 4 3" xfId="31058"/>
    <cellStyle name="Normal 15 2 4 3 2" xfId="31059"/>
    <cellStyle name="Normal 15 2 4 4" xfId="31060"/>
    <cellStyle name="Normal 15 2 5" xfId="31061"/>
    <cellStyle name="Normal 15 2 5 2" xfId="31062"/>
    <cellStyle name="Normal 15 2 5 2 2" xfId="31063"/>
    <cellStyle name="Normal 15 2 5 3" xfId="31064"/>
    <cellStyle name="Normal 15 2 6" xfId="31065"/>
    <cellStyle name="Normal 15 2 6 2" xfId="31066"/>
    <cellStyle name="Normal 15 2 7" xfId="31067"/>
    <cellStyle name="Normal 15 2 7 2" xfId="31068"/>
    <cellStyle name="Normal 15 2 8" xfId="31069"/>
    <cellStyle name="Normal 15 3" xfId="31070"/>
    <cellStyle name="Normal 15 3 2" xfId="31071"/>
    <cellStyle name="Normal 15 3 2 2" xfId="31072"/>
    <cellStyle name="Normal 15 3 2 2 2" xfId="31073"/>
    <cellStyle name="Normal 15 3 2 2 2 2" xfId="31074"/>
    <cellStyle name="Normal 15 3 2 2 2 2 2" xfId="31075"/>
    <cellStyle name="Normal 15 3 2 2 2 3" xfId="31076"/>
    <cellStyle name="Normal 15 3 2 2 3" xfId="31077"/>
    <cellStyle name="Normal 15 3 2 2 3 2" xfId="31078"/>
    <cellStyle name="Normal 15 3 2 2 4" xfId="31079"/>
    <cellStyle name="Normal 15 3 2 3" xfId="31080"/>
    <cellStyle name="Normal 15 3 2 3 2" xfId="31081"/>
    <cellStyle name="Normal 15 3 2 3 2 2" xfId="31082"/>
    <cellStyle name="Normal 15 3 2 3 3" xfId="31083"/>
    <cellStyle name="Normal 15 3 2 4" xfId="31084"/>
    <cellStyle name="Normal 15 3 2 4 2" xfId="31085"/>
    <cellStyle name="Normal 15 3 2 5" xfId="31086"/>
    <cellStyle name="Normal 15 3 2 5 2" xfId="31087"/>
    <cellStyle name="Normal 15 3 2 6" xfId="31088"/>
    <cellStyle name="Normal 15 3 3" xfId="31089"/>
    <cellStyle name="Normal 15 3 3 2" xfId="31090"/>
    <cellStyle name="Normal 15 3 3 2 2" xfId="31091"/>
    <cellStyle name="Normal 15 3 3 2 2 2" xfId="31092"/>
    <cellStyle name="Normal 15 3 3 2 2 2 2" xfId="31093"/>
    <cellStyle name="Normal 15 3 3 2 2 3" xfId="31094"/>
    <cellStyle name="Normal 15 3 3 2 3" xfId="31095"/>
    <cellStyle name="Normal 15 3 3 2 3 2" xfId="31096"/>
    <cellStyle name="Normal 15 3 3 2 4" xfId="31097"/>
    <cellStyle name="Normal 15 3 3 3" xfId="31098"/>
    <cellStyle name="Normal 15 3 3 3 2" xfId="31099"/>
    <cellStyle name="Normal 15 3 3 3 2 2" xfId="31100"/>
    <cellStyle name="Normal 15 3 3 3 3" xfId="31101"/>
    <cellStyle name="Normal 15 3 3 4" xfId="31102"/>
    <cellStyle name="Normal 15 3 3 4 2" xfId="31103"/>
    <cellStyle name="Normal 15 3 3 5" xfId="31104"/>
    <cellStyle name="Normal 15 3 3 5 2" xfId="31105"/>
    <cellStyle name="Normal 15 3 3 6" xfId="31106"/>
    <cellStyle name="Normal 15 3 4" xfId="31107"/>
    <cellStyle name="Normal 15 3 4 2" xfId="31108"/>
    <cellStyle name="Normal 15 3 4 2 2" xfId="31109"/>
    <cellStyle name="Normal 15 3 4 2 2 2" xfId="31110"/>
    <cellStyle name="Normal 15 3 4 2 3" xfId="31111"/>
    <cellStyle name="Normal 15 3 4 3" xfId="31112"/>
    <cellStyle name="Normal 15 3 4 3 2" xfId="31113"/>
    <cellStyle name="Normal 15 3 4 4" xfId="31114"/>
    <cellStyle name="Normal 15 3 5" xfId="31115"/>
    <cellStyle name="Normal 15 3 5 2" xfId="31116"/>
    <cellStyle name="Normal 15 3 5 2 2" xfId="31117"/>
    <cellStyle name="Normal 15 3 5 3" xfId="31118"/>
    <cellStyle name="Normal 15 3 6" xfId="31119"/>
    <cellStyle name="Normal 15 3 6 2" xfId="31120"/>
    <cellStyle name="Normal 15 3 7" xfId="31121"/>
    <cellStyle name="Normal 15 3 7 2" xfId="31122"/>
    <cellStyle name="Normal 15 3 8" xfId="31123"/>
    <cellStyle name="Normal 15 4" xfId="31124"/>
    <cellStyle name="Normal 15 4 2" xfId="31125"/>
    <cellStyle name="Normal 15 4 2 2" xfId="31126"/>
    <cellStyle name="Normal 15 4 2 2 2" xfId="31127"/>
    <cellStyle name="Normal 15 4 2 2 2 2" xfId="31128"/>
    <cellStyle name="Normal 15 4 2 2 3" xfId="31129"/>
    <cellStyle name="Normal 15 4 2 3" xfId="31130"/>
    <cellStyle name="Normal 15 4 2 3 2" xfId="31131"/>
    <cellStyle name="Normal 15 4 2 4" xfId="31132"/>
    <cellStyle name="Normal 15 4 3" xfId="31133"/>
    <cellStyle name="Normal 15 4 3 2" xfId="31134"/>
    <cellStyle name="Normal 15 4 3 2 2" xfId="31135"/>
    <cellStyle name="Normal 15 4 3 3" xfId="31136"/>
    <cellStyle name="Normal 15 4 4" xfId="31137"/>
    <cellStyle name="Normal 15 4 4 2" xfId="31138"/>
    <cellStyle name="Normal 15 4 5" xfId="31139"/>
    <cellStyle name="Normal 15 4 5 2" xfId="31140"/>
    <cellStyle name="Normal 15 4 6" xfId="31141"/>
    <cellStyle name="Normal 15 5" xfId="31142"/>
    <cellStyle name="Normal 15 5 2" xfId="31143"/>
    <cellStyle name="Normal 15 5 2 2" xfId="31144"/>
    <cellStyle name="Normal 15 5 2 2 2" xfId="31145"/>
    <cellStyle name="Normal 15 5 2 2 2 2" xfId="31146"/>
    <cellStyle name="Normal 15 5 2 2 3" xfId="31147"/>
    <cellStyle name="Normal 15 5 2 3" xfId="31148"/>
    <cellStyle name="Normal 15 5 2 3 2" xfId="31149"/>
    <cellStyle name="Normal 15 5 2 4" xfId="31150"/>
    <cellStyle name="Normal 15 5 3" xfId="31151"/>
    <cellStyle name="Normal 15 5 3 2" xfId="31152"/>
    <cellStyle name="Normal 15 5 3 2 2" xfId="31153"/>
    <cellStyle name="Normal 15 5 3 3" xfId="31154"/>
    <cellStyle name="Normal 15 5 4" xfId="31155"/>
    <cellStyle name="Normal 15 5 4 2" xfId="31156"/>
    <cellStyle name="Normal 15 5 5" xfId="31157"/>
    <cellStyle name="Normal 15 5 5 2" xfId="31158"/>
    <cellStyle name="Normal 15 5 6" xfId="31159"/>
    <cellStyle name="Normal 15 6" xfId="31160"/>
    <cellStyle name="Normal 15 6 2" xfId="31161"/>
    <cellStyle name="Normal 15 6 2 2" xfId="31162"/>
    <cellStyle name="Normal 15 6 2 2 2" xfId="31163"/>
    <cellStyle name="Normal 15 6 2 2 2 2" xfId="31164"/>
    <cellStyle name="Normal 15 6 2 2 3" xfId="31165"/>
    <cellStyle name="Normal 15 6 2 3" xfId="31166"/>
    <cellStyle name="Normal 15 6 2 3 2" xfId="31167"/>
    <cellStyle name="Normal 15 6 2 4" xfId="31168"/>
    <cellStyle name="Normal 15 6 3" xfId="31169"/>
    <cellStyle name="Normal 15 6 3 2" xfId="31170"/>
    <cellStyle name="Normal 15 6 3 2 2" xfId="31171"/>
    <cellStyle name="Normal 15 6 3 3" xfId="31172"/>
    <cellStyle name="Normal 15 6 4" xfId="31173"/>
    <cellStyle name="Normal 15 6 4 2" xfId="31174"/>
    <cellStyle name="Normal 15 6 5" xfId="31175"/>
    <cellStyle name="Normal 15 6 5 2" xfId="31176"/>
    <cellStyle name="Normal 15 6 6" xfId="31177"/>
    <cellStyle name="Normal 15 7" xfId="31178"/>
    <cellStyle name="Normal 15 7 2" xfId="31179"/>
    <cellStyle name="Normal 15 7 2 2" xfId="31180"/>
    <cellStyle name="Normal 15 7 2 2 2" xfId="31181"/>
    <cellStyle name="Normal 15 7 2 2 2 2" xfId="31182"/>
    <cellStyle name="Normal 15 7 2 2 3" xfId="31183"/>
    <cellStyle name="Normal 15 7 2 3" xfId="31184"/>
    <cellStyle name="Normal 15 7 2 3 2" xfId="31185"/>
    <cellStyle name="Normal 15 7 2 4" xfId="31186"/>
    <cellStyle name="Normal 15 7 3" xfId="31187"/>
    <cellStyle name="Normal 15 7 3 2" xfId="31188"/>
    <cellStyle name="Normal 15 7 3 2 2" xfId="31189"/>
    <cellStyle name="Normal 15 7 3 3" xfId="31190"/>
    <cellStyle name="Normal 15 7 4" xfId="31191"/>
    <cellStyle name="Normal 15 7 4 2" xfId="31192"/>
    <cellStyle name="Normal 15 7 5" xfId="31193"/>
    <cellStyle name="Normal 15 7 5 2" xfId="31194"/>
    <cellStyle name="Normal 15 7 6" xfId="31195"/>
    <cellStyle name="Normal 15 8" xfId="31196"/>
    <cellStyle name="Normal 15 8 2" xfId="31197"/>
    <cellStyle name="Normal 15 8 2 2" xfId="31198"/>
    <cellStyle name="Normal 15 8 2 2 2" xfId="31199"/>
    <cellStyle name="Normal 15 8 2 3" xfId="31200"/>
    <cellStyle name="Normal 15 8 3" xfId="31201"/>
    <cellStyle name="Normal 15 8 3 2" xfId="31202"/>
    <cellStyle name="Normal 15 8 4" xfId="31203"/>
    <cellStyle name="Normal 15 9" xfId="31204"/>
    <cellStyle name="Normal 15 9 2" xfId="31205"/>
    <cellStyle name="Normal 15 9 2 2" xfId="31206"/>
    <cellStyle name="Normal 15 9 3" xfId="31207"/>
    <cellStyle name="Normal 16" xfId="31208"/>
    <cellStyle name="Normal 16 10" xfId="31209"/>
    <cellStyle name="Normal 16 10 2" xfId="31210"/>
    <cellStyle name="Normal 16 11" xfId="31211"/>
    <cellStyle name="Normal 16 11 2" xfId="31212"/>
    <cellStyle name="Normal 16 12" xfId="31213"/>
    <cellStyle name="Normal 16 12 2" xfId="31214"/>
    <cellStyle name="Normal 16 2" xfId="31215"/>
    <cellStyle name="Normal 16 2 2" xfId="31216"/>
    <cellStyle name="Normal 16 2 2 2" xfId="31217"/>
    <cellStyle name="Normal 16 2 2 2 2" xfId="31218"/>
    <cellStyle name="Normal 16 2 2 2 2 2" xfId="31219"/>
    <cellStyle name="Normal 16 2 2 2 2 2 2" xfId="31220"/>
    <cellStyle name="Normal 16 2 2 2 2 3" xfId="31221"/>
    <cellStyle name="Normal 16 2 2 2 3" xfId="31222"/>
    <cellStyle name="Normal 16 2 2 2 3 2" xfId="31223"/>
    <cellStyle name="Normal 16 2 2 2 4" xfId="31224"/>
    <cellStyle name="Normal 16 2 2 3" xfId="31225"/>
    <cellStyle name="Normal 16 2 2 3 2" xfId="31226"/>
    <cellStyle name="Normal 16 2 2 3 2 2" xfId="31227"/>
    <cellStyle name="Normal 16 2 2 3 3" xfId="31228"/>
    <cellStyle name="Normal 16 2 2 4" xfId="31229"/>
    <cellStyle name="Normal 16 2 2 4 2" xfId="31230"/>
    <cellStyle name="Normal 16 2 2 5" xfId="31231"/>
    <cellStyle name="Normal 16 2 2 5 2" xfId="31232"/>
    <cellStyle name="Normal 16 2 2 6" xfId="31233"/>
    <cellStyle name="Normal 16 2 3" xfId="31234"/>
    <cellStyle name="Normal 16 2 3 2" xfId="31235"/>
    <cellStyle name="Normal 16 2 3 2 2" xfId="31236"/>
    <cellStyle name="Normal 16 2 3 2 2 2" xfId="31237"/>
    <cellStyle name="Normal 16 2 3 2 2 2 2" xfId="31238"/>
    <cellStyle name="Normal 16 2 3 2 2 3" xfId="31239"/>
    <cellStyle name="Normal 16 2 3 2 3" xfId="31240"/>
    <cellStyle name="Normal 16 2 3 2 3 2" xfId="31241"/>
    <cellStyle name="Normal 16 2 3 2 4" xfId="31242"/>
    <cellStyle name="Normal 16 2 3 3" xfId="31243"/>
    <cellStyle name="Normal 16 2 3 3 2" xfId="31244"/>
    <cellStyle name="Normal 16 2 3 3 2 2" xfId="31245"/>
    <cellStyle name="Normal 16 2 3 3 3" xfId="31246"/>
    <cellStyle name="Normal 16 2 3 4" xfId="31247"/>
    <cellStyle name="Normal 16 2 3 4 2" xfId="31248"/>
    <cellStyle name="Normal 16 2 3 5" xfId="31249"/>
    <cellStyle name="Normal 16 2 3 5 2" xfId="31250"/>
    <cellStyle name="Normal 16 2 3 6" xfId="31251"/>
    <cellStyle name="Normal 16 2 4" xfId="31252"/>
    <cellStyle name="Normal 16 2 4 2" xfId="31253"/>
    <cellStyle name="Normal 16 2 4 2 2" xfId="31254"/>
    <cellStyle name="Normal 16 2 4 2 2 2" xfId="31255"/>
    <cellStyle name="Normal 16 2 4 2 3" xfId="31256"/>
    <cellStyle name="Normal 16 2 4 3" xfId="31257"/>
    <cellStyle name="Normal 16 2 4 3 2" xfId="31258"/>
    <cellStyle name="Normal 16 2 4 4" xfId="31259"/>
    <cellStyle name="Normal 16 2 5" xfId="31260"/>
    <cellStyle name="Normal 16 2 5 2" xfId="31261"/>
    <cellStyle name="Normal 16 2 5 2 2" xfId="31262"/>
    <cellStyle name="Normal 16 2 5 3" xfId="31263"/>
    <cellStyle name="Normal 16 2 6" xfId="31264"/>
    <cellStyle name="Normal 16 2 6 2" xfId="31265"/>
    <cellStyle name="Normal 16 2 7" xfId="31266"/>
    <cellStyle name="Normal 16 2 7 2" xfId="31267"/>
    <cellStyle name="Normal 16 2 8" xfId="31268"/>
    <cellStyle name="Normal 16 3" xfId="31269"/>
    <cellStyle name="Normal 16 3 2" xfId="31270"/>
    <cellStyle name="Normal 16 3 2 2" xfId="31271"/>
    <cellStyle name="Normal 16 3 2 2 2" xfId="31272"/>
    <cellStyle name="Normal 16 3 2 2 2 2" xfId="31273"/>
    <cellStyle name="Normal 16 3 2 2 2 2 2" xfId="31274"/>
    <cellStyle name="Normal 16 3 2 2 2 3" xfId="31275"/>
    <cellStyle name="Normal 16 3 2 2 3" xfId="31276"/>
    <cellStyle name="Normal 16 3 2 2 3 2" xfId="31277"/>
    <cellStyle name="Normal 16 3 2 2 4" xfId="31278"/>
    <cellStyle name="Normal 16 3 2 3" xfId="31279"/>
    <cellStyle name="Normal 16 3 2 3 2" xfId="31280"/>
    <cellStyle name="Normal 16 3 2 3 2 2" xfId="31281"/>
    <cellStyle name="Normal 16 3 2 3 3" xfId="31282"/>
    <cellStyle name="Normal 16 3 2 4" xfId="31283"/>
    <cellStyle name="Normal 16 3 2 4 2" xfId="31284"/>
    <cellStyle name="Normal 16 3 2 5" xfId="31285"/>
    <cellStyle name="Normal 16 3 2 5 2" xfId="31286"/>
    <cellStyle name="Normal 16 3 2 6" xfId="31287"/>
    <cellStyle name="Normal 16 3 3" xfId="31288"/>
    <cellStyle name="Normal 16 3 3 2" xfId="31289"/>
    <cellStyle name="Normal 16 3 3 2 2" xfId="31290"/>
    <cellStyle name="Normal 16 3 3 2 2 2" xfId="31291"/>
    <cellStyle name="Normal 16 3 3 2 2 2 2" xfId="31292"/>
    <cellStyle name="Normal 16 3 3 2 2 3" xfId="31293"/>
    <cellStyle name="Normal 16 3 3 2 3" xfId="31294"/>
    <cellStyle name="Normal 16 3 3 2 3 2" xfId="31295"/>
    <cellStyle name="Normal 16 3 3 2 4" xfId="31296"/>
    <cellStyle name="Normal 16 3 3 3" xfId="31297"/>
    <cellStyle name="Normal 16 3 3 3 2" xfId="31298"/>
    <cellStyle name="Normal 16 3 3 3 2 2" xfId="31299"/>
    <cellStyle name="Normal 16 3 3 3 3" xfId="31300"/>
    <cellStyle name="Normal 16 3 3 4" xfId="31301"/>
    <cellStyle name="Normal 16 3 3 4 2" xfId="31302"/>
    <cellStyle name="Normal 16 3 3 5" xfId="31303"/>
    <cellStyle name="Normal 16 3 3 5 2" xfId="31304"/>
    <cellStyle name="Normal 16 3 3 6" xfId="31305"/>
    <cellStyle name="Normal 16 3 4" xfId="31306"/>
    <cellStyle name="Normal 16 3 4 2" xfId="31307"/>
    <cellStyle name="Normal 16 3 4 2 2" xfId="31308"/>
    <cellStyle name="Normal 16 3 4 2 2 2" xfId="31309"/>
    <cellStyle name="Normal 16 3 4 2 3" xfId="31310"/>
    <cellStyle name="Normal 16 3 4 3" xfId="31311"/>
    <cellStyle name="Normal 16 3 4 3 2" xfId="31312"/>
    <cellStyle name="Normal 16 3 4 4" xfId="31313"/>
    <cellStyle name="Normal 16 3 5" xfId="31314"/>
    <cellStyle name="Normal 16 3 5 2" xfId="31315"/>
    <cellStyle name="Normal 16 3 5 2 2" xfId="31316"/>
    <cellStyle name="Normal 16 3 5 3" xfId="31317"/>
    <cellStyle name="Normal 16 3 6" xfId="31318"/>
    <cellStyle name="Normal 16 3 6 2" xfId="31319"/>
    <cellStyle name="Normal 16 3 7" xfId="31320"/>
    <cellStyle name="Normal 16 3 7 2" xfId="31321"/>
    <cellStyle name="Normal 16 3 8" xfId="31322"/>
    <cellStyle name="Normal 16 4" xfId="31323"/>
    <cellStyle name="Normal 16 4 2" xfId="31324"/>
    <cellStyle name="Normal 16 4 2 2" xfId="31325"/>
    <cellStyle name="Normal 16 4 2 2 2" xfId="31326"/>
    <cellStyle name="Normal 16 4 2 2 2 2" xfId="31327"/>
    <cellStyle name="Normal 16 4 2 2 3" xfId="31328"/>
    <cellStyle name="Normal 16 4 2 3" xfId="31329"/>
    <cellStyle name="Normal 16 4 2 3 2" xfId="31330"/>
    <cellStyle name="Normal 16 4 2 4" xfId="31331"/>
    <cellStyle name="Normal 16 4 3" xfId="31332"/>
    <cellStyle name="Normal 16 4 3 2" xfId="31333"/>
    <cellStyle name="Normal 16 4 3 2 2" xfId="31334"/>
    <cellStyle name="Normal 16 4 3 3" xfId="31335"/>
    <cellStyle name="Normal 16 4 4" xfId="31336"/>
    <cellStyle name="Normal 16 4 4 2" xfId="31337"/>
    <cellStyle name="Normal 16 4 5" xfId="31338"/>
    <cellStyle name="Normal 16 4 5 2" xfId="31339"/>
    <cellStyle name="Normal 16 4 6" xfId="31340"/>
    <cellStyle name="Normal 16 5" xfId="31341"/>
    <cellStyle name="Normal 16 5 2" xfId="31342"/>
    <cellStyle name="Normal 16 5 2 2" xfId="31343"/>
    <cellStyle name="Normal 16 5 2 2 2" xfId="31344"/>
    <cellStyle name="Normal 16 5 2 2 2 2" xfId="31345"/>
    <cellStyle name="Normal 16 5 2 2 3" xfId="31346"/>
    <cellStyle name="Normal 16 5 2 3" xfId="31347"/>
    <cellStyle name="Normal 16 5 2 3 2" xfId="31348"/>
    <cellStyle name="Normal 16 5 2 4" xfId="31349"/>
    <cellStyle name="Normal 16 5 3" xfId="31350"/>
    <cellStyle name="Normal 16 5 3 2" xfId="31351"/>
    <cellStyle name="Normal 16 5 3 2 2" xfId="31352"/>
    <cellStyle name="Normal 16 5 3 3" xfId="31353"/>
    <cellStyle name="Normal 16 5 4" xfId="31354"/>
    <cellStyle name="Normal 16 5 4 2" xfId="31355"/>
    <cellStyle name="Normal 16 5 5" xfId="31356"/>
    <cellStyle name="Normal 16 5 5 2" xfId="31357"/>
    <cellStyle name="Normal 16 5 6" xfId="31358"/>
    <cellStyle name="Normal 16 6" xfId="31359"/>
    <cellStyle name="Normal 16 6 2" xfId="31360"/>
    <cellStyle name="Normal 16 6 2 2" xfId="31361"/>
    <cellStyle name="Normal 16 6 2 2 2" xfId="31362"/>
    <cellStyle name="Normal 16 6 2 2 2 2" xfId="31363"/>
    <cellStyle name="Normal 16 6 2 2 3" xfId="31364"/>
    <cellStyle name="Normal 16 6 2 3" xfId="31365"/>
    <cellStyle name="Normal 16 6 2 3 2" xfId="31366"/>
    <cellStyle name="Normal 16 6 2 4" xfId="31367"/>
    <cellStyle name="Normal 16 6 3" xfId="31368"/>
    <cellStyle name="Normal 16 6 3 2" xfId="31369"/>
    <cellStyle name="Normal 16 6 3 2 2" xfId="31370"/>
    <cellStyle name="Normal 16 6 3 3" xfId="31371"/>
    <cellStyle name="Normal 16 6 4" xfId="31372"/>
    <cellStyle name="Normal 16 6 4 2" xfId="31373"/>
    <cellStyle name="Normal 16 6 5" xfId="31374"/>
    <cellStyle name="Normal 16 6 5 2" xfId="31375"/>
    <cellStyle name="Normal 16 6 6" xfId="31376"/>
    <cellStyle name="Normal 16 7" xfId="31377"/>
    <cellStyle name="Normal 16 7 2" xfId="31378"/>
    <cellStyle name="Normal 16 7 2 2" xfId="31379"/>
    <cellStyle name="Normal 16 7 2 2 2" xfId="31380"/>
    <cellStyle name="Normal 16 7 2 2 2 2" xfId="31381"/>
    <cellStyle name="Normal 16 7 2 2 3" xfId="31382"/>
    <cellStyle name="Normal 16 7 2 3" xfId="31383"/>
    <cellStyle name="Normal 16 7 2 3 2" xfId="31384"/>
    <cellStyle name="Normal 16 7 2 4" xfId="31385"/>
    <cellStyle name="Normal 16 7 3" xfId="31386"/>
    <cellStyle name="Normal 16 7 3 2" xfId="31387"/>
    <cellStyle name="Normal 16 7 3 2 2" xfId="31388"/>
    <cellStyle name="Normal 16 7 3 3" xfId="31389"/>
    <cellStyle name="Normal 16 7 4" xfId="31390"/>
    <cellStyle name="Normal 16 7 4 2" xfId="31391"/>
    <cellStyle name="Normal 16 7 5" xfId="31392"/>
    <cellStyle name="Normal 16 7 5 2" xfId="31393"/>
    <cellStyle name="Normal 16 7 6" xfId="31394"/>
    <cellStyle name="Normal 16 8" xfId="31395"/>
    <cellStyle name="Normal 16 8 2" xfId="31396"/>
    <cellStyle name="Normal 16 8 2 2" xfId="31397"/>
    <cellStyle name="Normal 16 8 2 2 2" xfId="31398"/>
    <cellStyle name="Normal 16 8 2 3" xfId="31399"/>
    <cellStyle name="Normal 16 8 3" xfId="31400"/>
    <cellStyle name="Normal 16 8 3 2" xfId="31401"/>
    <cellStyle name="Normal 16 8 4" xfId="31402"/>
    <cellStyle name="Normal 16 9" xfId="31403"/>
    <cellStyle name="Normal 16 9 2" xfId="31404"/>
    <cellStyle name="Normal 16 9 2 2" xfId="31405"/>
    <cellStyle name="Normal 16 9 3" xfId="31406"/>
    <cellStyle name="Normal 17" xfId="31407"/>
    <cellStyle name="Normal 17 2" xfId="31408"/>
    <cellStyle name="Normal 17 2 2" xfId="31409"/>
    <cellStyle name="Normal 17 2 2 2" xfId="31410"/>
    <cellStyle name="Normal 17 2 2 2 2" xfId="31411"/>
    <cellStyle name="Normal 17 2 2 2 2 2" xfId="31412"/>
    <cellStyle name="Normal 17 2 2 2 3" xfId="31413"/>
    <cellStyle name="Normal 17 2 2 3" xfId="31414"/>
    <cellStyle name="Normal 17 2 2 3 2" xfId="31415"/>
    <cellStyle name="Normal 17 2 2 4" xfId="31416"/>
    <cellStyle name="Normal 17 2 3" xfId="31417"/>
    <cellStyle name="Normal 17 2 3 2" xfId="31418"/>
    <cellStyle name="Normal 17 2 3 2 2" xfId="31419"/>
    <cellStyle name="Normal 17 2 3 3" xfId="31420"/>
    <cellStyle name="Normal 17 2 4" xfId="31421"/>
    <cellStyle name="Normal 17 2 4 2" xfId="31422"/>
    <cellStyle name="Normal 17 2 5" xfId="31423"/>
    <cellStyle name="Normal 17 2 5 2" xfId="31424"/>
    <cellStyle name="Normal 17 2 6" xfId="31425"/>
    <cellStyle name="Normal 17 3" xfId="31426"/>
    <cellStyle name="Normal 17 3 2" xfId="31427"/>
    <cellStyle name="Normal 17 3 2 2" xfId="31428"/>
    <cellStyle name="Normal 17 3 2 2 2" xfId="31429"/>
    <cellStyle name="Normal 17 3 2 2 2 2" xfId="31430"/>
    <cellStyle name="Normal 17 3 2 2 3" xfId="31431"/>
    <cellStyle name="Normal 17 3 2 3" xfId="31432"/>
    <cellStyle name="Normal 17 3 2 3 2" xfId="31433"/>
    <cellStyle name="Normal 17 3 2 4" xfId="31434"/>
    <cellStyle name="Normal 17 3 3" xfId="31435"/>
    <cellStyle name="Normal 17 3 3 2" xfId="31436"/>
    <cellStyle name="Normal 17 3 3 2 2" xfId="31437"/>
    <cellStyle name="Normal 17 3 3 3" xfId="31438"/>
    <cellStyle name="Normal 17 3 4" xfId="31439"/>
    <cellStyle name="Normal 17 3 4 2" xfId="31440"/>
    <cellStyle name="Normal 17 3 5" xfId="31441"/>
    <cellStyle name="Normal 17 3 5 2" xfId="31442"/>
    <cellStyle name="Normal 17 3 6" xfId="31443"/>
    <cellStyle name="Normal 17 4" xfId="31444"/>
    <cellStyle name="Normal 17 4 2" xfId="31445"/>
    <cellStyle name="Normal 17 4 2 2" xfId="31446"/>
    <cellStyle name="Normal 17 4 2 2 2" xfId="31447"/>
    <cellStyle name="Normal 17 4 2 3" xfId="31448"/>
    <cellStyle name="Normal 17 4 3" xfId="31449"/>
    <cellStyle name="Normal 17 4 3 2" xfId="31450"/>
    <cellStyle name="Normal 17 4 4" xfId="31451"/>
    <cellStyle name="Normal 17 5" xfId="31452"/>
    <cellStyle name="Normal 17 5 2" xfId="31453"/>
    <cellStyle name="Normal 17 5 2 2" xfId="31454"/>
    <cellStyle name="Normal 17 5 3" xfId="31455"/>
    <cellStyle name="Normal 17 6" xfId="31456"/>
    <cellStyle name="Normal 17 6 2" xfId="31457"/>
    <cellStyle name="Normal 17 7" xfId="31458"/>
    <cellStyle name="Normal 17 7 2" xfId="31459"/>
    <cellStyle name="Normal 17 8" xfId="31460"/>
    <cellStyle name="Normal 18" xfId="31461"/>
    <cellStyle name="Normal 18 2" xfId="31462"/>
    <cellStyle name="Normal 18 2 2" xfId="31463"/>
    <cellStyle name="Normal 18 2 2 2" xfId="31464"/>
    <cellStyle name="Normal 18 2 2 2 2" xfId="31465"/>
    <cellStyle name="Normal 18 2 2 2 2 2" xfId="31466"/>
    <cellStyle name="Normal 18 2 2 2 3" xfId="31467"/>
    <cellStyle name="Normal 18 2 2 3" xfId="31468"/>
    <cellStyle name="Normal 18 2 2 3 2" xfId="31469"/>
    <cellStyle name="Normal 18 2 2 4" xfId="31470"/>
    <cellStyle name="Normal 18 2 3" xfId="31471"/>
    <cellStyle name="Normal 18 2 3 2" xfId="31472"/>
    <cellStyle name="Normal 18 2 3 2 2" xfId="31473"/>
    <cellStyle name="Normal 18 2 3 3" xfId="31474"/>
    <cellStyle name="Normal 18 2 4" xfId="31475"/>
    <cellStyle name="Normal 18 2 4 2" xfId="31476"/>
    <cellStyle name="Normal 18 2 5" xfId="31477"/>
    <cellStyle name="Normal 18 2 5 2" xfId="31478"/>
    <cellStyle name="Normal 18 2 6" xfId="31479"/>
    <cellStyle name="Normal 18 3" xfId="31480"/>
    <cellStyle name="Normal 18 3 2" xfId="31481"/>
    <cellStyle name="Normal 18 3 2 2" xfId="31482"/>
    <cellStyle name="Normal 18 3 2 2 2" xfId="31483"/>
    <cellStyle name="Normal 18 3 2 2 2 2" xfId="31484"/>
    <cellStyle name="Normal 18 3 2 2 3" xfId="31485"/>
    <cellStyle name="Normal 18 3 2 3" xfId="31486"/>
    <cellStyle name="Normal 18 3 2 3 2" xfId="31487"/>
    <cellStyle name="Normal 18 3 2 4" xfId="31488"/>
    <cellStyle name="Normal 18 3 3" xfId="31489"/>
    <cellStyle name="Normal 18 3 3 2" xfId="31490"/>
    <cellStyle name="Normal 18 3 3 2 2" xfId="31491"/>
    <cellStyle name="Normal 18 3 3 3" xfId="31492"/>
    <cellStyle name="Normal 18 3 4" xfId="31493"/>
    <cellStyle name="Normal 18 3 4 2" xfId="31494"/>
    <cellStyle name="Normal 18 3 5" xfId="31495"/>
    <cellStyle name="Normal 18 3 5 2" xfId="31496"/>
    <cellStyle name="Normal 18 3 6" xfId="31497"/>
    <cellStyle name="Normal 18 4" xfId="31498"/>
    <cellStyle name="Normal 18 4 2" xfId="31499"/>
    <cellStyle name="Normal 18 4 2 2" xfId="31500"/>
    <cellStyle name="Normal 18 4 2 2 2" xfId="31501"/>
    <cellStyle name="Normal 18 4 2 3" xfId="31502"/>
    <cellStyle name="Normal 18 4 3" xfId="31503"/>
    <cellStyle name="Normal 18 4 3 2" xfId="31504"/>
    <cellStyle name="Normal 18 4 4" xfId="31505"/>
    <cellStyle name="Normal 18 5" xfId="31506"/>
    <cellStyle name="Normal 18 5 2" xfId="31507"/>
    <cellStyle name="Normal 18 5 2 2" xfId="31508"/>
    <cellStyle name="Normal 18 5 3" xfId="31509"/>
    <cellStyle name="Normal 18 6" xfId="31510"/>
    <cellStyle name="Normal 18 6 2" xfId="31511"/>
    <cellStyle name="Normal 18 7" xfId="31512"/>
    <cellStyle name="Normal 18 7 2" xfId="31513"/>
    <cellStyle name="Normal 18 8" xfId="31514"/>
    <cellStyle name="Normal 19" xfId="31515"/>
    <cellStyle name="Normal 19 2" xfId="31516"/>
    <cellStyle name="Normal 19 2 2" xfId="31517"/>
    <cellStyle name="Normal 19 2 2 2" xfId="31518"/>
    <cellStyle name="Normal 19 2 2 2 2" xfId="31519"/>
    <cellStyle name="Normal 19 2 2 3" xfId="31520"/>
    <cellStyle name="Normal 19 2 3" xfId="31521"/>
    <cellStyle name="Normal 19 2 3 2" xfId="31522"/>
    <cellStyle name="Normal 19 2 4" xfId="31523"/>
    <cellStyle name="Normal 19 3" xfId="31524"/>
    <cellStyle name="Normal 19 3 2" xfId="31525"/>
    <cellStyle name="Normal 19 3 2 2" xfId="31526"/>
    <cellStyle name="Normal 19 3 3" xfId="31527"/>
    <cellStyle name="Normal 19 4" xfId="31528"/>
    <cellStyle name="Normal 19 4 2" xfId="31529"/>
    <cellStyle name="Normal 19 5" xfId="31530"/>
    <cellStyle name="Normal 19 5 2" xfId="31531"/>
    <cellStyle name="Normal 19 6" xfId="31532"/>
    <cellStyle name="Normal 2" xfId="3"/>
    <cellStyle name="Normal 2 10" xfId="31533"/>
    <cellStyle name="Normal 2 11" xfId="31534"/>
    <cellStyle name="Normal 2 12" xfId="31535"/>
    <cellStyle name="Normal 2 2" xfId="8"/>
    <cellStyle name="Normal 2 2 10" xfId="31536"/>
    <cellStyle name="Normal 2 2 2" xfId="31537"/>
    <cellStyle name="Normal 2 2 2 2" xfId="31538"/>
    <cellStyle name="Normal 2 2 2 2 2" xfId="31539"/>
    <cellStyle name="Normal 2 2 2 2 2 2" xfId="31540"/>
    <cellStyle name="Normal 2 2 2 2 2 3" xfId="31541"/>
    <cellStyle name="Normal 2 2 2 2 2 4" xfId="31542"/>
    <cellStyle name="Normal 2 2 2 2 2 5" xfId="31543"/>
    <cellStyle name="Normal 2 2 2 2 3" xfId="31544"/>
    <cellStyle name="Normal 2 2 2 2 4" xfId="31545"/>
    <cellStyle name="Normal 2 2 2 2 5" xfId="31546"/>
    <cellStyle name="Normal 2 2 2 2 6" xfId="31547"/>
    <cellStyle name="Normal 2 2 2 3" xfId="31548"/>
    <cellStyle name="Normal 2 2 2 3 2" xfId="31549"/>
    <cellStyle name="Normal 2 2 2 3 3" xfId="31550"/>
    <cellStyle name="Normal 2 2 2 3 4" xfId="31551"/>
    <cellStyle name="Normal 2 2 2 3 5" xfId="31552"/>
    <cellStyle name="Normal 2 2 2 4" xfId="31553"/>
    <cellStyle name="Normal 2 2 2 4 2" xfId="31554"/>
    <cellStyle name="Normal 2 2 2 5" xfId="31555"/>
    <cellStyle name="Normal 2 2 2 6" xfId="31556"/>
    <cellStyle name="Normal 2 2 2 7" xfId="31557"/>
    <cellStyle name="Normal 2 2 3" xfId="31558"/>
    <cellStyle name="Normal 2 2 3 2" xfId="31559"/>
    <cellStyle name="Normal 2 2 3 2 2" xfId="31560"/>
    <cellStyle name="Normal 2 2 3 2 3" xfId="31561"/>
    <cellStyle name="Normal 2 2 3 2 4" xfId="31562"/>
    <cellStyle name="Normal 2 2 3 2 5" xfId="31563"/>
    <cellStyle name="Normal 2 2 3 3" xfId="31564"/>
    <cellStyle name="Normal 2 2 3 3 2" xfId="31565"/>
    <cellStyle name="Normal 2 2 3 4" xfId="31566"/>
    <cellStyle name="Normal 2 2 3 5" xfId="31567"/>
    <cellStyle name="Normal 2 2 3 6" xfId="31568"/>
    <cellStyle name="Normal 2 2 4" xfId="31569"/>
    <cellStyle name="Normal 2 2 4 2" xfId="31570"/>
    <cellStyle name="Normal 2 2 4 2 2" xfId="31571"/>
    <cellStyle name="Normal 2 2 4 3" xfId="31572"/>
    <cellStyle name="Normal 2 2 4 4" xfId="31573"/>
    <cellStyle name="Normal 2 2 4 5" xfId="31574"/>
    <cellStyle name="Normal 2 2 5" xfId="31575"/>
    <cellStyle name="Normal 2 2 5 2" xfId="31576"/>
    <cellStyle name="Normal 2 2 5 3" xfId="31577"/>
    <cellStyle name="Normal 2 2 6" xfId="31578"/>
    <cellStyle name="Normal 2 2 6 2" xfId="31579"/>
    <cellStyle name="Normal 2 2 7" xfId="31580"/>
    <cellStyle name="Normal 2 2 7 2" xfId="31581"/>
    <cellStyle name="Normal 2 2 8" xfId="31582"/>
    <cellStyle name="Normal 2 2 8 2" xfId="31583"/>
    <cellStyle name="Normal 2 2 9" xfId="31584"/>
    <cellStyle name="Normal 2 2_Analysis" xfId="31585"/>
    <cellStyle name="Normal 2 3" xfId="31586"/>
    <cellStyle name="Normal 2 3 2" xfId="31587"/>
    <cellStyle name="Normal 2 3 3" xfId="31588"/>
    <cellStyle name="Normal 2 3 4" xfId="31589"/>
    <cellStyle name="Normal 2 3 5" xfId="31590"/>
    <cellStyle name="Normal 2 3 6" xfId="31591"/>
    <cellStyle name="Normal 2 4" xfId="31592"/>
    <cellStyle name="Normal 2 4 2" xfId="31593"/>
    <cellStyle name="Normal 2 4 3" xfId="31594"/>
    <cellStyle name="Normal 2 4 3 2" xfId="31595"/>
    <cellStyle name="Normal 2 4 3 2 2" xfId="31596"/>
    <cellStyle name="Normal 2 4 3 2 2 2" xfId="31597"/>
    <cellStyle name="Normal 2 4 3 2 2 3" xfId="31598"/>
    <cellStyle name="Normal 2 4 3 2 2 4" xfId="31599"/>
    <cellStyle name="Normal 2 4 3 2 3" xfId="31600"/>
    <cellStyle name="Normal 2 4 3 3" xfId="31601"/>
    <cellStyle name="Normal 2 4 3 3 2" xfId="31602"/>
    <cellStyle name="Normal 2 4 3 3 2 2" xfId="31603"/>
    <cellStyle name="Normal 2 4 3 3 3" xfId="31604"/>
    <cellStyle name="Normal 2 4 3 3 4" xfId="31605"/>
    <cellStyle name="Normal 2 4 3 3 5" xfId="31606"/>
    <cellStyle name="Normal 2 4 3 4" xfId="31607"/>
    <cellStyle name="Normal 2 4 3 4 2" xfId="31608"/>
    <cellStyle name="Normal 2 4 3 4 2 2" xfId="31609"/>
    <cellStyle name="Normal 2 4 3 4 3" xfId="31610"/>
    <cellStyle name="Normal 2 4 3 4 4" xfId="31611"/>
    <cellStyle name="Normal 2 4 3 4 5" xfId="31612"/>
    <cellStyle name="Normal 2 4 3 4 6" xfId="31613"/>
    <cellStyle name="Normal 2 4 3 5" xfId="31614"/>
    <cellStyle name="Normal 2 4 3 6" xfId="31615"/>
    <cellStyle name="Normal 2 4 4" xfId="31616"/>
    <cellStyle name="Normal 2 4 4 2" xfId="31617"/>
    <cellStyle name="Normal 2 4 4 3" xfId="31618"/>
    <cellStyle name="Normal 2 4 5" xfId="31619"/>
    <cellStyle name="Normal 2 4 5 2" xfId="31620"/>
    <cellStyle name="Normal 2 4 5 2 2" xfId="31621"/>
    <cellStyle name="Normal 2 4 5 2 3" xfId="31622"/>
    <cellStyle name="Normal 2 4 5 3" xfId="31623"/>
    <cellStyle name="Normal 2 4 5 3 2" xfId="31624"/>
    <cellStyle name="Normal 2 4 5 4" xfId="31625"/>
    <cellStyle name="Normal 2 4 5 4 2" xfId="31626"/>
    <cellStyle name="Normal 2 4 5 5" xfId="31627"/>
    <cellStyle name="Normal 2 4 6" xfId="31628"/>
    <cellStyle name="Normal 2 4 7" xfId="31629"/>
    <cellStyle name="Normal 2 4 7 2" xfId="31630"/>
    <cellStyle name="Normal 2 4 7 3" xfId="31631"/>
    <cellStyle name="Normal 2 4 8" xfId="31632"/>
    <cellStyle name="Normal 2 5" xfId="31633"/>
    <cellStyle name="Normal 2 5 2" xfId="31634"/>
    <cellStyle name="Normal 2 5 2 2" xfId="31635"/>
    <cellStyle name="Normal 2 5 2 3" xfId="31636"/>
    <cellStyle name="Normal 2 5 3" xfId="31637"/>
    <cellStyle name="Normal 2 5 3 2" xfId="31638"/>
    <cellStyle name="Normal 2 5 4" xfId="31639"/>
    <cellStyle name="Normal 2 5 4 2" xfId="31640"/>
    <cellStyle name="Normal 2 5 5" xfId="31641"/>
    <cellStyle name="Normal 2 5 6" xfId="31642"/>
    <cellStyle name="Normal 2 6" xfId="31643"/>
    <cellStyle name="Normal 2 6 2" xfId="31644"/>
    <cellStyle name="Normal 2 6 3" xfId="31645"/>
    <cellStyle name="Normal 2 6 4" xfId="31646"/>
    <cellStyle name="Normal 2 7" xfId="31647"/>
    <cellStyle name="Normal 2 7 2" xfId="31648"/>
    <cellStyle name="Normal 2 8" xfId="31649"/>
    <cellStyle name="Normal 2 9" xfId="31650"/>
    <cellStyle name="Normal 2 9 2" xfId="31651"/>
    <cellStyle name="Normal 2 9 3" xfId="31652"/>
    <cellStyle name="Normal 2 9 3 2" xfId="31653"/>
    <cellStyle name="Normal 2_Analysis" xfId="31654"/>
    <cellStyle name="Normal 20" xfId="31655"/>
    <cellStyle name="Normal 20 2" xfId="31656"/>
    <cellStyle name="Normal 20 2 2" xfId="31657"/>
    <cellStyle name="Normal 20 2 2 2" xfId="31658"/>
    <cellStyle name="Normal 20 2 2 2 2" xfId="31659"/>
    <cellStyle name="Normal 20 2 2 3" xfId="31660"/>
    <cellStyle name="Normal 20 2 3" xfId="31661"/>
    <cellStyle name="Normal 20 2 3 2" xfId="31662"/>
    <cellStyle name="Normal 20 2 4" xfId="31663"/>
    <cellStyle name="Normal 20 3" xfId="31664"/>
    <cellStyle name="Normal 20 3 2" xfId="31665"/>
    <cellStyle name="Normal 20 3 2 2" xfId="31666"/>
    <cellStyle name="Normal 20 3 3" xfId="31667"/>
    <cellStyle name="Normal 20 4" xfId="31668"/>
    <cellStyle name="Normal 20 4 2" xfId="31669"/>
    <cellStyle name="Normal 20 5" xfId="31670"/>
    <cellStyle name="Normal 20 5 2" xfId="31671"/>
    <cellStyle name="Normal 20 6" xfId="31672"/>
    <cellStyle name="Normal 21" xfId="31673"/>
    <cellStyle name="Normal 21 2" xfId="31674"/>
    <cellStyle name="Normal 21 2 2" xfId="31675"/>
    <cellStyle name="Normal 21 2 2 2" xfId="31676"/>
    <cellStyle name="Normal 21 2 2 2 2" xfId="31677"/>
    <cellStyle name="Normal 21 2 2 3" xfId="31678"/>
    <cellStyle name="Normal 21 2 3" xfId="31679"/>
    <cellStyle name="Normal 21 2 3 2" xfId="31680"/>
    <cellStyle name="Normal 21 2 4" xfId="31681"/>
    <cellStyle name="Normal 21 3" xfId="31682"/>
    <cellStyle name="Normal 21 3 2" xfId="31683"/>
    <cellStyle name="Normal 21 3 2 2" xfId="31684"/>
    <cellStyle name="Normal 21 3 3" xfId="31685"/>
    <cellStyle name="Normal 21 4" xfId="31686"/>
    <cellStyle name="Normal 21 4 2" xfId="31687"/>
    <cellStyle name="Normal 21 5" xfId="31688"/>
    <cellStyle name="Normal 21 5 2" xfId="31689"/>
    <cellStyle name="Normal 21 6" xfId="31690"/>
    <cellStyle name="Normal 22" xfId="31691"/>
    <cellStyle name="Normal 22 2" xfId="31692"/>
    <cellStyle name="Normal 22 2 2" xfId="31693"/>
    <cellStyle name="Normal 22 2 2 2" xfId="31694"/>
    <cellStyle name="Normal 22 2 3" xfId="31695"/>
    <cellStyle name="Normal 22 2 4" xfId="31696"/>
    <cellStyle name="Normal 22 2 4 2" xfId="31697"/>
    <cellStyle name="Normal 22 3" xfId="31698"/>
    <cellStyle name="Normal 22 3 2" xfId="31699"/>
    <cellStyle name="Normal 22 4" xfId="31700"/>
    <cellStyle name="Normal 22 5" xfId="31701"/>
    <cellStyle name="Normal 22 5 2" xfId="31702"/>
    <cellStyle name="Normal 23" xfId="31703"/>
    <cellStyle name="Normal 23 2" xfId="31704"/>
    <cellStyle name="Normal 24" xfId="31705"/>
    <cellStyle name="Normal 24 2" xfId="31706"/>
    <cellStyle name="Normal 24 2 2" xfId="31707"/>
    <cellStyle name="Normal 24 2 3" xfId="31708"/>
    <cellStyle name="Normal 24 2 3 2" xfId="31709"/>
    <cellStyle name="Normal 24 3" xfId="31710"/>
    <cellStyle name="Normal 24 4" xfId="31711"/>
    <cellStyle name="Normal 24 4 2" xfId="31712"/>
    <cellStyle name="Normal 25" xfId="31713"/>
    <cellStyle name="Normal 25 2" xfId="31714"/>
    <cellStyle name="Normal 25 2 2" xfId="31715"/>
    <cellStyle name="Normal 25 3" xfId="31716"/>
    <cellStyle name="Normal 25 4" xfId="31717"/>
    <cellStyle name="Normal 26" xfId="31718"/>
    <cellStyle name="Normal 26 2" xfId="31719"/>
    <cellStyle name="Normal 26 2 2" xfId="31720"/>
    <cellStyle name="Normal 26 3" xfId="31721"/>
    <cellStyle name="Normal 27" xfId="31722"/>
    <cellStyle name="Normal 28" xfId="31723"/>
    <cellStyle name="Normal 29" xfId="31724"/>
    <cellStyle name="Normal 3" xfId="31725"/>
    <cellStyle name="Normal 3 10" xfId="31726"/>
    <cellStyle name="Normal 3 10 2" xfId="31727"/>
    <cellStyle name="Normal 3 10 2 2" xfId="31728"/>
    <cellStyle name="Normal 3 10 3" xfId="31729"/>
    <cellStyle name="Normal 3 10 4" xfId="31730"/>
    <cellStyle name="Normal 3 11" xfId="31731"/>
    <cellStyle name="Normal 3 11 2" xfId="31732"/>
    <cellStyle name="Normal 3 12" xfId="31733"/>
    <cellStyle name="Normal 3 13" xfId="31734"/>
    <cellStyle name="Normal 3 14" xfId="31735"/>
    <cellStyle name="Normal 3 2" xfId="31736"/>
    <cellStyle name="Normal 3 2 2" xfId="31737"/>
    <cellStyle name="Normal 3 2 2 2" xfId="31738"/>
    <cellStyle name="Normal 3 2 2 3" xfId="31739"/>
    <cellStyle name="Normal 3 2 2 4" xfId="31740"/>
    <cellStyle name="Normal 3 2 2 5" xfId="31741"/>
    <cellStyle name="Normal 3 2 3" xfId="31742"/>
    <cellStyle name="Normal 3 2 3 2" xfId="31743"/>
    <cellStyle name="Normal 3 2 4" xfId="31744"/>
    <cellStyle name="Normal 3 2 4 2" xfId="31745"/>
    <cellStyle name="Normal 3 2 5" xfId="31746"/>
    <cellStyle name="Normal 3 2 6" xfId="31747"/>
    <cellStyle name="Normal 3 2 7" xfId="31748"/>
    <cellStyle name="Normal 3 3" xfId="31749"/>
    <cellStyle name="Normal 3 3 10" xfId="31750"/>
    <cellStyle name="Normal 3 3 2" xfId="31751"/>
    <cellStyle name="Normal 3 3 2 2" xfId="31752"/>
    <cellStyle name="Normal 3 3 2 2 2" xfId="31753"/>
    <cellStyle name="Normal 3 3 2 2 2 2" xfId="31754"/>
    <cellStyle name="Normal 3 3 2 2 2 2 2" xfId="31755"/>
    <cellStyle name="Normal 3 3 2 2 2 2 2 2" xfId="31756"/>
    <cellStyle name="Normal 3 3 2 2 2 2 3" xfId="31757"/>
    <cellStyle name="Normal 3 3 2 2 2 2 4" xfId="31758"/>
    <cellStyle name="Normal 3 3 2 2 2 3" xfId="31759"/>
    <cellStyle name="Normal 3 3 2 2 2 4" xfId="31760"/>
    <cellStyle name="Normal 3 3 2 2 2 4 2" xfId="31761"/>
    <cellStyle name="Normal 3 3 2 2 2 5" xfId="31762"/>
    <cellStyle name="Normal 3 3 2 2 2 6" xfId="31763"/>
    <cellStyle name="Normal 3 3 2 2 3" xfId="31764"/>
    <cellStyle name="Normal 3 3 2 2 3 2" xfId="31765"/>
    <cellStyle name="Normal 3 3 2 2 3 3" xfId="31766"/>
    <cellStyle name="Normal 3 3 2 2 3 3 2" xfId="31767"/>
    <cellStyle name="Normal 3 3 2 2 3 4" xfId="31768"/>
    <cellStyle name="Normal 3 3 2 2 3 5" xfId="31769"/>
    <cellStyle name="Normal 3 3 2 2 4" xfId="31770"/>
    <cellStyle name="Normal 3 3 2 2 5" xfId="31771"/>
    <cellStyle name="Normal 3 3 2 2 6" xfId="31772"/>
    <cellStyle name="Normal 3 3 2 2 6 2" xfId="31773"/>
    <cellStyle name="Normal 3 3 2 2 7" xfId="31774"/>
    <cellStyle name="Normal 3 3 2 2 8" xfId="31775"/>
    <cellStyle name="Normal 3 3 2 3" xfId="31776"/>
    <cellStyle name="Normal 3 3 2 3 10" xfId="31777"/>
    <cellStyle name="Normal 3 3 2 3 10 2" xfId="31778"/>
    <cellStyle name="Normal 3 3 2 3 11" xfId="31779"/>
    <cellStyle name="Normal 3 3 2 3 11 2" xfId="31780"/>
    <cellStyle name="Normal 3 3 2 3 12" xfId="31781"/>
    <cellStyle name="Normal 3 3 2 3 13" xfId="31782"/>
    <cellStyle name="Normal 3 3 2 3 13 2" xfId="31783"/>
    <cellStyle name="Normal 3 3 2 3 14" xfId="31784"/>
    <cellStyle name="Normal 3 3 2 3 14 2" xfId="31785"/>
    <cellStyle name="Normal 3 3 2 3 15" xfId="31786"/>
    <cellStyle name="Normal 3 3 2 3 16" xfId="31787"/>
    <cellStyle name="Normal 3 3 2 3 2" xfId="31788"/>
    <cellStyle name="Normal 3 3 2 3 2 10" xfId="31789"/>
    <cellStyle name="Normal 3 3 2 3 2 10 2" xfId="31790"/>
    <cellStyle name="Normal 3 3 2 3 2 11" xfId="31791"/>
    <cellStyle name="Normal 3 3 2 3 2 11 2" xfId="31792"/>
    <cellStyle name="Normal 3 3 2 3 2 12" xfId="31793"/>
    <cellStyle name="Normal 3 3 2 3 2 12 2" xfId="31794"/>
    <cellStyle name="Normal 3 3 2 3 2 13" xfId="31795"/>
    <cellStyle name="Normal 3 3 2 3 2 14" xfId="31796"/>
    <cellStyle name="Normal 3 3 2 3 2 2" xfId="31797"/>
    <cellStyle name="Normal 3 3 2 3 2 2 10" xfId="31798"/>
    <cellStyle name="Normal 3 3 2 3 2 2 11" xfId="31799"/>
    <cellStyle name="Normal 3 3 2 3 2 2 2" xfId="31800"/>
    <cellStyle name="Normal 3 3 2 3 2 2 2 2" xfId="31801"/>
    <cellStyle name="Normal 3 3 2 3 2 2 2 2 2" xfId="31802"/>
    <cellStyle name="Normal 3 3 2 3 2 2 2 2 2 2" xfId="31803"/>
    <cellStyle name="Normal 3 3 2 3 2 2 2 2 2 2 2" xfId="31804"/>
    <cellStyle name="Normal 3 3 2 3 2 2 2 2 2 3" xfId="31805"/>
    <cellStyle name="Normal 3 3 2 3 2 2 2 2 3" xfId="31806"/>
    <cellStyle name="Normal 3 3 2 3 2 2 2 2 3 2" xfId="31807"/>
    <cellStyle name="Normal 3 3 2 3 2 2 2 2 4" xfId="31808"/>
    <cellStyle name="Normal 3 3 2 3 2 2 2 3" xfId="31809"/>
    <cellStyle name="Normal 3 3 2 3 2 2 2 3 2" xfId="31810"/>
    <cellStyle name="Normal 3 3 2 3 2 2 2 3 2 2" xfId="31811"/>
    <cellStyle name="Normal 3 3 2 3 2 2 2 3 3" xfId="31812"/>
    <cellStyle name="Normal 3 3 2 3 2 2 2 4" xfId="31813"/>
    <cellStyle name="Normal 3 3 2 3 2 2 2 4 2" xfId="31814"/>
    <cellStyle name="Normal 3 3 2 3 2 2 2 5" xfId="31815"/>
    <cellStyle name="Normal 3 3 2 3 2 2 2 5 2" xfId="31816"/>
    <cellStyle name="Normal 3 3 2 3 2 2 2 6" xfId="31817"/>
    <cellStyle name="Normal 3 3 2 3 2 2 3" xfId="31818"/>
    <cellStyle name="Normal 3 3 2 3 2 2 3 2" xfId="31819"/>
    <cellStyle name="Normal 3 3 2 3 2 2 3 2 2" xfId="31820"/>
    <cellStyle name="Normal 3 3 2 3 2 2 3 2 2 2" xfId="31821"/>
    <cellStyle name="Normal 3 3 2 3 2 2 3 2 2 2 2" xfId="31822"/>
    <cellStyle name="Normal 3 3 2 3 2 2 3 2 2 3" xfId="31823"/>
    <cellStyle name="Normal 3 3 2 3 2 2 3 2 3" xfId="31824"/>
    <cellStyle name="Normal 3 3 2 3 2 2 3 2 3 2" xfId="31825"/>
    <cellStyle name="Normal 3 3 2 3 2 2 3 2 4" xfId="31826"/>
    <cellStyle name="Normal 3 3 2 3 2 2 3 3" xfId="31827"/>
    <cellStyle name="Normal 3 3 2 3 2 2 3 3 2" xfId="31828"/>
    <cellStyle name="Normal 3 3 2 3 2 2 3 3 2 2" xfId="31829"/>
    <cellStyle name="Normal 3 3 2 3 2 2 3 3 3" xfId="31830"/>
    <cellStyle name="Normal 3 3 2 3 2 2 3 4" xfId="31831"/>
    <cellStyle name="Normal 3 3 2 3 2 2 3 4 2" xfId="31832"/>
    <cellStyle name="Normal 3 3 2 3 2 2 3 5" xfId="31833"/>
    <cellStyle name="Normal 3 3 2 3 2 2 3 5 2" xfId="31834"/>
    <cellStyle name="Normal 3 3 2 3 2 2 3 6" xfId="31835"/>
    <cellStyle name="Normal 3 3 2 3 2 2 4" xfId="31836"/>
    <cellStyle name="Normal 3 3 2 3 2 2 4 2" xfId="31837"/>
    <cellStyle name="Normal 3 3 2 3 2 2 4 2 2" xfId="31838"/>
    <cellStyle name="Normal 3 3 2 3 2 2 4 2 2 2" xfId="31839"/>
    <cellStyle name="Normal 3 3 2 3 2 2 4 2 3" xfId="31840"/>
    <cellStyle name="Normal 3 3 2 3 2 2 4 3" xfId="31841"/>
    <cellStyle name="Normal 3 3 2 3 2 2 4 3 2" xfId="31842"/>
    <cellStyle name="Normal 3 3 2 3 2 2 4 4" xfId="31843"/>
    <cellStyle name="Normal 3 3 2 3 2 2 5" xfId="31844"/>
    <cellStyle name="Normal 3 3 2 3 2 2 5 2" xfId="31845"/>
    <cellStyle name="Normal 3 3 2 3 2 2 5 2 2" xfId="31846"/>
    <cellStyle name="Normal 3 3 2 3 2 2 5 3" xfId="31847"/>
    <cellStyle name="Normal 3 3 2 3 2 2 6" xfId="31848"/>
    <cellStyle name="Normal 3 3 2 3 2 2 6 2" xfId="31849"/>
    <cellStyle name="Normal 3 3 2 3 2 2 7" xfId="31850"/>
    <cellStyle name="Normal 3 3 2 3 2 2 7 2" xfId="31851"/>
    <cellStyle name="Normal 3 3 2 3 2 2 8" xfId="31852"/>
    <cellStyle name="Normal 3 3 2 3 2 2 8 2" xfId="31853"/>
    <cellStyle name="Normal 3 3 2 3 2 2 9" xfId="31854"/>
    <cellStyle name="Normal 3 3 2 3 2 2 9 2" xfId="31855"/>
    <cellStyle name="Normal 3 3 2 3 2 3" xfId="31856"/>
    <cellStyle name="Normal 3 3 2 3 2 3 2" xfId="31857"/>
    <cellStyle name="Normal 3 3 2 3 2 3 2 2" xfId="31858"/>
    <cellStyle name="Normal 3 3 2 3 2 3 2 2 2" xfId="31859"/>
    <cellStyle name="Normal 3 3 2 3 2 3 2 2 2 2" xfId="31860"/>
    <cellStyle name="Normal 3 3 2 3 2 3 2 2 2 2 2" xfId="31861"/>
    <cellStyle name="Normal 3 3 2 3 2 3 2 2 2 3" xfId="31862"/>
    <cellStyle name="Normal 3 3 2 3 2 3 2 2 3" xfId="31863"/>
    <cellStyle name="Normal 3 3 2 3 2 3 2 2 3 2" xfId="31864"/>
    <cellStyle name="Normal 3 3 2 3 2 3 2 2 4" xfId="31865"/>
    <cellStyle name="Normal 3 3 2 3 2 3 2 3" xfId="31866"/>
    <cellStyle name="Normal 3 3 2 3 2 3 2 3 2" xfId="31867"/>
    <cellStyle name="Normal 3 3 2 3 2 3 2 3 2 2" xfId="31868"/>
    <cellStyle name="Normal 3 3 2 3 2 3 2 3 3" xfId="31869"/>
    <cellStyle name="Normal 3 3 2 3 2 3 2 4" xfId="31870"/>
    <cellStyle name="Normal 3 3 2 3 2 3 2 4 2" xfId="31871"/>
    <cellStyle name="Normal 3 3 2 3 2 3 2 5" xfId="31872"/>
    <cellStyle name="Normal 3 3 2 3 2 3 2 5 2" xfId="31873"/>
    <cellStyle name="Normal 3 3 2 3 2 3 2 6" xfId="31874"/>
    <cellStyle name="Normal 3 3 2 3 2 3 3" xfId="31875"/>
    <cellStyle name="Normal 3 3 2 3 2 3 3 2" xfId="31876"/>
    <cellStyle name="Normal 3 3 2 3 2 3 3 2 2" xfId="31877"/>
    <cellStyle name="Normal 3 3 2 3 2 3 3 2 2 2" xfId="31878"/>
    <cellStyle name="Normal 3 3 2 3 2 3 3 2 2 2 2" xfId="31879"/>
    <cellStyle name="Normal 3 3 2 3 2 3 3 2 2 3" xfId="31880"/>
    <cellStyle name="Normal 3 3 2 3 2 3 3 2 3" xfId="31881"/>
    <cellStyle name="Normal 3 3 2 3 2 3 3 2 3 2" xfId="31882"/>
    <cellStyle name="Normal 3 3 2 3 2 3 3 2 4" xfId="31883"/>
    <cellStyle name="Normal 3 3 2 3 2 3 3 3" xfId="31884"/>
    <cellStyle name="Normal 3 3 2 3 2 3 3 3 2" xfId="31885"/>
    <cellStyle name="Normal 3 3 2 3 2 3 3 3 2 2" xfId="31886"/>
    <cellStyle name="Normal 3 3 2 3 2 3 3 3 3" xfId="31887"/>
    <cellStyle name="Normal 3 3 2 3 2 3 3 4" xfId="31888"/>
    <cellStyle name="Normal 3 3 2 3 2 3 3 4 2" xfId="31889"/>
    <cellStyle name="Normal 3 3 2 3 2 3 3 5" xfId="31890"/>
    <cellStyle name="Normal 3 3 2 3 2 3 3 5 2" xfId="31891"/>
    <cellStyle name="Normal 3 3 2 3 2 3 3 6" xfId="31892"/>
    <cellStyle name="Normal 3 3 2 3 2 3 4" xfId="31893"/>
    <cellStyle name="Normal 3 3 2 3 2 3 4 2" xfId="31894"/>
    <cellStyle name="Normal 3 3 2 3 2 3 4 2 2" xfId="31895"/>
    <cellStyle name="Normal 3 3 2 3 2 3 4 2 2 2" xfId="31896"/>
    <cellStyle name="Normal 3 3 2 3 2 3 4 2 3" xfId="31897"/>
    <cellStyle name="Normal 3 3 2 3 2 3 4 3" xfId="31898"/>
    <cellStyle name="Normal 3 3 2 3 2 3 4 3 2" xfId="31899"/>
    <cellStyle name="Normal 3 3 2 3 2 3 4 4" xfId="31900"/>
    <cellStyle name="Normal 3 3 2 3 2 3 5" xfId="31901"/>
    <cellStyle name="Normal 3 3 2 3 2 3 5 2" xfId="31902"/>
    <cellStyle name="Normal 3 3 2 3 2 3 5 2 2" xfId="31903"/>
    <cellStyle name="Normal 3 3 2 3 2 3 5 3" xfId="31904"/>
    <cellStyle name="Normal 3 3 2 3 2 3 6" xfId="31905"/>
    <cellStyle name="Normal 3 3 2 3 2 3 6 2" xfId="31906"/>
    <cellStyle name="Normal 3 3 2 3 2 3 7" xfId="31907"/>
    <cellStyle name="Normal 3 3 2 3 2 3 7 2" xfId="31908"/>
    <cellStyle name="Normal 3 3 2 3 2 3 8" xfId="31909"/>
    <cellStyle name="Normal 3 3 2 3 2 4" xfId="31910"/>
    <cellStyle name="Normal 3 3 2 3 2 4 2" xfId="31911"/>
    <cellStyle name="Normal 3 3 2 3 2 4 2 2" xfId="31912"/>
    <cellStyle name="Normal 3 3 2 3 2 4 2 2 2" xfId="31913"/>
    <cellStyle name="Normal 3 3 2 3 2 4 2 2 2 2" xfId="31914"/>
    <cellStyle name="Normal 3 3 2 3 2 4 2 2 3" xfId="31915"/>
    <cellStyle name="Normal 3 3 2 3 2 4 2 3" xfId="31916"/>
    <cellStyle name="Normal 3 3 2 3 2 4 2 3 2" xfId="31917"/>
    <cellStyle name="Normal 3 3 2 3 2 4 2 4" xfId="31918"/>
    <cellStyle name="Normal 3 3 2 3 2 4 3" xfId="31919"/>
    <cellStyle name="Normal 3 3 2 3 2 4 3 2" xfId="31920"/>
    <cellStyle name="Normal 3 3 2 3 2 4 3 2 2" xfId="31921"/>
    <cellStyle name="Normal 3 3 2 3 2 4 3 3" xfId="31922"/>
    <cellStyle name="Normal 3 3 2 3 2 4 4" xfId="31923"/>
    <cellStyle name="Normal 3 3 2 3 2 4 4 2" xfId="31924"/>
    <cellStyle name="Normal 3 3 2 3 2 4 5" xfId="31925"/>
    <cellStyle name="Normal 3 3 2 3 2 4 5 2" xfId="31926"/>
    <cellStyle name="Normal 3 3 2 3 2 4 6" xfId="31927"/>
    <cellStyle name="Normal 3 3 2 3 2 5" xfId="31928"/>
    <cellStyle name="Normal 3 3 2 3 2 5 2" xfId="31929"/>
    <cellStyle name="Normal 3 3 2 3 2 5 2 2" xfId="31930"/>
    <cellStyle name="Normal 3 3 2 3 2 5 2 2 2" xfId="31931"/>
    <cellStyle name="Normal 3 3 2 3 2 5 2 2 2 2" xfId="31932"/>
    <cellStyle name="Normal 3 3 2 3 2 5 2 2 3" xfId="31933"/>
    <cellStyle name="Normal 3 3 2 3 2 5 2 3" xfId="31934"/>
    <cellStyle name="Normal 3 3 2 3 2 5 2 3 2" xfId="31935"/>
    <cellStyle name="Normal 3 3 2 3 2 5 2 4" xfId="31936"/>
    <cellStyle name="Normal 3 3 2 3 2 5 3" xfId="31937"/>
    <cellStyle name="Normal 3 3 2 3 2 5 3 2" xfId="31938"/>
    <cellStyle name="Normal 3 3 2 3 2 5 3 2 2" xfId="31939"/>
    <cellStyle name="Normal 3 3 2 3 2 5 3 3" xfId="31940"/>
    <cellStyle name="Normal 3 3 2 3 2 5 4" xfId="31941"/>
    <cellStyle name="Normal 3 3 2 3 2 5 4 2" xfId="31942"/>
    <cellStyle name="Normal 3 3 2 3 2 5 5" xfId="31943"/>
    <cellStyle name="Normal 3 3 2 3 2 5 5 2" xfId="31944"/>
    <cellStyle name="Normal 3 3 2 3 2 5 6" xfId="31945"/>
    <cellStyle name="Normal 3 3 2 3 2 6" xfId="31946"/>
    <cellStyle name="Normal 3 3 2 3 2 6 2" xfId="31947"/>
    <cellStyle name="Normal 3 3 2 3 2 6 2 2" xfId="31948"/>
    <cellStyle name="Normal 3 3 2 3 2 6 2 2 2" xfId="31949"/>
    <cellStyle name="Normal 3 3 2 3 2 6 2 2 2 2" xfId="31950"/>
    <cellStyle name="Normal 3 3 2 3 2 6 2 2 3" xfId="31951"/>
    <cellStyle name="Normal 3 3 2 3 2 6 2 3" xfId="31952"/>
    <cellStyle name="Normal 3 3 2 3 2 6 2 3 2" xfId="31953"/>
    <cellStyle name="Normal 3 3 2 3 2 6 2 4" xfId="31954"/>
    <cellStyle name="Normal 3 3 2 3 2 6 3" xfId="31955"/>
    <cellStyle name="Normal 3 3 2 3 2 6 3 2" xfId="31956"/>
    <cellStyle name="Normal 3 3 2 3 2 6 3 2 2" xfId="31957"/>
    <cellStyle name="Normal 3 3 2 3 2 6 3 3" xfId="31958"/>
    <cellStyle name="Normal 3 3 2 3 2 6 4" xfId="31959"/>
    <cellStyle name="Normal 3 3 2 3 2 6 4 2" xfId="31960"/>
    <cellStyle name="Normal 3 3 2 3 2 6 5" xfId="31961"/>
    <cellStyle name="Normal 3 3 2 3 2 6 5 2" xfId="31962"/>
    <cellStyle name="Normal 3 3 2 3 2 6 6" xfId="31963"/>
    <cellStyle name="Normal 3 3 2 3 2 7" xfId="31964"/>
    <cellStyle name="Normal 3 3 2 3 2 7 2" xfId="31965"/>
    <cellStyle name="Normal 3 3 2 3 2 7 2 2" xfId="31966"/>
    <cellStyle name="Normal 3 3 2 3 2 7 2 2 2" xfId="31967"/>
    <cellStyle name="Normal 3 3 2 3 2 7 2 3" xfId="31968"/>
    <cellStyle name="Normal 3 3 2 3 2 7 3" xfId="31969"/>
    <cellStyle name="Normal 3 3 2 3 2 7 3 2" xfId="31970"/>
    <cellStyle name="Normal 3 3 2 3 2 7 4" xfId="31971"/>
    <cellStyle name="Normal 3 3 2 3 2 8" xfId="31972"/>
    <cellStyle name="Normal 3 3 2 3 2 8 2" xfId="31973"/>
    <cellStyle name="Normal 3 3 2 3 2 8 2 2" xfId="31974"/>
    <cellStyle name="Normal 3 3 2 3 2 8 3" xfId="31975"/>
    <cellStyle name="Normal 3 3 2 3 2 9" xfId="31976"/>
    <cellStyle name="Normal 3 3 2 3 2 9 2" xfId="31977"/>
    <cellStyle name="Normal 3 3 2 3 3" xfId="31978"/>
    <cellStyle name="Normal 3 3 2 3 3 10" xfId="31979"/>
    <cellStyle name="Normal 3 3 2 3 3 11" xfId="31980"/>
    <cellStyle name="Normal 3 3 2 3 3 2" xfId="31981"/>
    <cellStyle name="Normal 3 3 2 3 3 2 2" xfId="31982"/>
    <cellStyle name="Normal 3 3 2 3 3 2 2 2" xfId="31983"/>
    <cellStyle name="Normal 3 3 2 3 3 2 2 2 2" xfId="31984"/>
    <cellStyle name="Normal 3 3 2 3 3 2 2 2 2 2" xfId="31985"/>
    <cellStyle name="Normal 3 3 2 3 3 2 2 2 3" xfId="31986"/>
    <cellStyle name="Normal 3 3 2 3 3 2 2 3" xfId="31987"/>
    <cellStyle name="Normal 3 3 2 3 3 2 2 3 2" xfId="31988"/>
    <cellStyle name="Normal 3 3 2 3 3 2 2 4" xfId="31989"/>
    <cellStyle name="Normal 3 3 2 3 3 2 3" xfId="31990"/>
    <cellStyle name="Normal 3 3 2 3 3 2 3 2" xfId="31991"/>
    <cellStyle name="Normal 3 3 2 3 3 2 3 2 2" xfId="31992"/>
    <cellStyle name="Normal 3 3 2 3 3 2 3 3" xfId="31993"/>
    <cellStyle name="Normal 3 3 2 3 3 2 4" xfId="31994"/>
    <cellStyle name="Normal 3 3 2 3 3 2 4 2" xfId="31995"/>
    <cellStyle name="Normal 3 3 2 3 3 2 5" xfId="31996"/>
    <cellStyle name="Normal 3 3 2 3 3 2 5 2" xfId="31997"/>
    <cellStyle name="Normal 3 3 2 3 3 2 6" xfId="31998"/>
    <cellStyle name="Normal 3 3 2 3 3 3" xfId="31999"/>
    <cellStyle name="Normal 3 3 2 3 3 3 2" xfId="32000"/>
    <cellStyle name="Normal 3 3 2 3 3 3 2 2" xfId="32001"/>
    <cellStyle name="Normal 3 3 2 3 3 3 2 2 2" xfId="32002"/>
    <cellStyle name="Normal 3 3 2 3 3 3 2 2 2 2" xfId="32003"/>
    <cellStyle name="Normal 3 3 2 3 3 3 2 2 3" xfId="32004"/>
    <cellStyle name="Normal 3 3 2 3 3 3 2 3" xfId="32005"/>
    <cellStyle name="Normal 3 3 2 3 3 3 2 3 2" xfId="32006"/>
    <cellStyle name="Normal 3 3 2 3 3 3 2 4" xfId="32007"/>
    <cellStyle name="Normal 3 3 2 3 3 3 3" xfId="32008"/>
    <cellStyle name="Normal 3 3 2 3 3 3 3 2" xfId="32009"/>
    <cellStyle name="Normal 3 3 2 3 3 3 3 2 2" xfId="32010"/>
    <cellStyle name="Normal 3 3 2 3 3 3 3 3" xfId="32011"/>
    <cellStyle name="Normal 3 3 2 3 3 3 4" xfId="32012"/>
    <cellStyle name="Normal 3 3 2 3 3 3 4 2" xfId="32013"/>
    <cellStyle name="Normal 3 3 2 3 3 3 5" xfId="32014"/>
    <cellStyle name="Normal 3 3 2 3 3 3 5 2" xfId="32015"/>
    <cellStyle name="Normal 3 3 2 3 3 3 6" xfId="32016"/>
    <cellStyle name="Normal 3 3 2 3 3 4" xfId="32017"/>
    <cellStyle name="Normal 3 3 2 3 3 4 2" xfId="32018"/>
    <cellStyle name="Normal 3 3 2 3 3 4 2 2" xfId="32019"/>
    <cellStyle name="Normal 3 3 2 3 3 4 2 2 2" xfId="32020"/>
    <cellStyle name="Normal 3 3 2 3 3 4 2 3" xfId="32021"/>
    <cellStyle name="Normal 3 3 2 3 3 4 3" xfId="32022"/>
    <cellStyle name="Normal 3 3 2 3 3 4 3 2" xfId="32023"/>
    <cellStyle name="Normal 3 3 2 3 3 4 4" xfId="32024"/>
    <cellStyle name="Normal 3 3 2 3 3 5" xfId="32025"/>
    <cellStyle name="Normal 3 3 2 3 3 5 2" xfId="32026"/>
    <cellStyle name="Normal 3 3 2 3 3 5 2 2" xfId="32027"/>
    <cellStyle name="Normal 3 3 2 3 3 5 3" xfId="32028"/>
    <cellStyle name="Normal 3 3 2 3 3 6" xfId="32029"/>
    <cellStyle name="Normal 3 3 2 3 3 6 2" xfId="32030"/>
    <cellStyle name="Normal 3 3 2 3 3 7" xfId="32031"/>
    <cellStyle name="Normal 3 3 2 3 3 7 2" xfId="32032"/>
    <cellStyle name="Normal 3 3 2 3 3 8" xfId="32033"/>
    <cellStyle name="Normal 3 3 2 3 3 8 2" xfId="32034"/>
    <cellStyle name="Normal 3 3 2 3 3 9" xfId="32035"/>
    <cellStyle name="Normal 3 3 2 3 3 9 2" xfId="32036"/>
    <cellStyle name="Normal 3 3 2 3 4" xfId="32037"/>
    <cellStyle name="Normal 3 3 2 3 4 2" xfId="32038"/>
    <cellStyle name="Normal 3 3 2 3 4 2 2" xfId="32039"/>
    <cellStyle name="Normal 3 3 2 3 4 2 2 2" xfId="32040"/>
    <cellStyle name="Normal 3 3 2 3 4 2 2 2 2" xfId="32041"/>
    <cellStyle name="Normal 3 3 2 3 4 2 2 2 2 2" xfId="32042"/>
    <cellStyle name="Normal 3 3 2 3 4 2 2 2 3" xfId="32043"/>
    <cellStyle name="Normal 3 3 2 3 4 2 2 3" xfId="32044"/>
    <cellStyle name="Normal 3 3 2 3 4 2 2 3 2" xfId="32045"/>
    <cellStyle name="Normal 3 3 2 3 4 2 2 4" xfId="32046"/>
    <cellStyle name="Normal 3 3 2 3 4 2 3" xfId="32047"/>
    <cellStyle name="Normal 3 3 2 3 4 2 3 2" xfId="32048"/>
    <cellStyle name="Normal 3 3 2 3 4 2 3 2 2" xfId="32049"/>
    <cellStyle name="Normal 3 3 2 3 4 2 3 3" xfId="32050"/>
    <cellStyle name="Normal 3 3 2 3 4 2 4" xfId="32051"/>
    <cellStyle name="Normal 3 3 2 3 4 2 4 2" xfId="32052"/>
    <cellStyle name="Normal 3 3 2 3 4 2 5" xfId="32053"/>
    <cellStyle name="Normal 3 3 2 3 4 2 5 2" xfId="32054"/>
    <cellStyle name="Normal 3 3 2 3 4 2 6" xfId="32055"/>
    <cellStyle name="Normal 3 3 2 3 4 3" xfId="32056"/>
    <cellStyle name="Normal 3 3 2 3 4 3 2" xfId="32057"/>
    <cellStyle name="Normal 3 3 2 3 4 3 2 2" xfId="32058"/>
    <cellStyle name="Normal 3 3 2 3 4 3 2 2 2" xfId="32059"/>
    <cellStyle name="Normal 3 3 2 3 4 3 2 2 2 2" xfId="32060"/>
    <cellStyle name="Normal 3 3 2 3 4 3 2 2 3" xfId="32061"/>
    <cellStyle name="Normal 3 3 2 3 4 3 2 3" xfId="32062"/>
    <cellStyle name="Normal 3 3 2 3 4 3 2 3 2" xfId="32063"/>
    <cellStyle name="Normal 3 3 2 3 4 3 2 4" xfId="32064"/>
    <cellStyle name="Normal 3 3 2 3 4 3 3" xfId="32065"/>
    <cellStyle name="Normal 3 3 2 3 4 3 3 2" xfId="32066"/>
    <cellStyle name="Normal 3 3 2 3 4 3 3 2 2" xfId="32067"/>
    <cellStyle name="Normal 3 3 2 3 4 3 3 3" xfId="32068"/>
    <cellStyle name="Normal 3 3 2 3 4 3 4" xfId="32069"/>
    <cellStyle name="Normal 3 3 2 3 4 3 4 2" xfId="32070"/>
    <cellStyle name="Normal 3 3 2 3 4 3 5" xfId="32071"/>
    <cellStyle name="Normal 3 3 2 3 4 3 5 2" xfId="32072"/>
    <cellStyle name="Normal 3 3 2 3 4 3 6" xfId="32073"/>
    <cellStyle name="Normal 3 3 2 3 4 4" xfId="32074"/>
    <cellStyle name="Normal 3 3 2 3 4 4 2" xfId="32075"/>
    <cellStyle name="Normal 3 3 2 3 4 4 2 2" xfId="32076"/>
    <cellStyle name="Normal 3 3 2 3 4 4 2 2 2" xfId="32077"/>
    <cellStyle name="Normal 3 3 2 3 4 4 2 3" xfId="32078"/>
    <cellStyle name="Normal 3 3 2 3 4 4 3" xfId="32079"/>
    <cellStyle name="Normal 3 3 2 3 4 4 3 2" xfId="32080"/>
    <cellStyle name="Normal 3 3 2 3 4 4 4" xfId="32081"/>
    <cellStyle name="Normal 3 3 2 3 4 5" xfId="32082"/>
    <cellStyle name="Normal 3 3 2 3 4 5 2" xfId="32083"/>
    <cellStyle name="Normal 3 3 2 3 4 5 2 2" xfId="32084"/>
    <cellStyle name="Normal 3 3 2 3 4 5 3" xfId="32085"/>
    <cellStyle name="Normal 3 3 2 3 4 6" xfId="32086"/>
    <cellStyle name="Normal 3 3 2 3 4 6 2" xfId="32087"/>
    <cellStyle name="Normal 3 3 2 3 4 7" xfId="32088"/>
    <cellStyle name="Normal 3 3 2 3 4 7 2" xfId="32089"/>
    <cellStyle name="Normal 3 3 2 3 4 8" xfId="32090"/>
    <cellStyle name="Normal 3 3 2 3 5" xfId="32091"/>
    <cellStyle name="Normal 3 3 2 3 5 2" xfId="32092"/>
    <cellStyle name="Normal 3 3 2 3 5 2 2" xfId="32093"/>
    <cellStyle name="Normal 3 3 2 3 5 2 2 2" xfId="32094"/>
    <cellStyle name="Normal 3 3 2 3 5 2 2 2 2" xfId="32095"/>
    <cellStyle name="Normal 3 3 2 3 5 2 2 3" xfId="32096"/>
    <cellStyle name="Normal 3 3 2 3 5 2 3" xfId="32097"/>
    <cellStyle name="Normal 3 3 2 3 5 2 3 2" xfId="32098"/>
    <cellStyle name="Normal 3 3 2 3 5 2 4" xfId="32099"/>
    <cellStyle name="Normal 3 3 2 3 5 3" xfId="32100"/>
    <cellStyle name="Normal 3 3 2 3 5 3 2" xfId="32101"/>
    <cellStyle name="Normal 3 3 2 3 5 3 2 2" xfId="32102"/>
    <cellStyle name="Normal 3 3 2 3 5 3 3" xfId="32103"/>
    <cellStyle name="Normal 3 3 2 3 5 4" xfId="32104"/>
    <cellStyle name="Normal 3 3 2 3 5 4 2" xfId="32105"/>
    <cellStyle name="Normal 3 3 2 3 5 5" xfId="32106"/>
    <cellStyle name="Normal 3 3 2 3 5 5 2" xfId="32107"/>
    <cellStyle name="Normal 3 3 2 3 5 6" xfId="32108"/>
    <cellStyle name="Normal 3 3 2 3 6" xfId="32109"/>
    <cellStyle name="Normal 3 3 2 3 6 2" xfId="32110"/>
    <cellStyle name="Normal 3 3 2 3 6 2 2" xfId="32111"/>
    <cellStyle name="Normal 3 3 2 3 6 2 2 2" xfId="32112"/>
    <cellStyle name="Normal 3 3 2 3 6 2 2 2 2" xfId="32113"/>
    <cellStyle name="Normal 3 3 2 3 6 2 2 3" xfId="32114"/>
    <cellStyle name="Normal 3 3 2 3 6 2 3" xfId="32115"/>
    <cellStyle name="Normal 3 3 2 3 6 2 3 2" xfId="32116"/>
    <cellStyle name="Normal 3 3 2 3 6 2 4" xfId="32117"/>
    <cellStyle name="Normal 3 3 2 3 6 3" xfId="32118"/>
    <cellStyle name="Normal 3 3 2 3 6 3 2" xfId="32119"/>
    <cellStyle name="Normal 3 3 2 3 6 3 2 2" xfId="32120"/>
    <cellStyle name="Normal 3 3 2 3 6 3 3" xfId="32121"/>
    <cellStyle name="Normal 3 3 2 3 6 4" xfId="32122"/>
    <cellStyle name="Normal 3 3 2 3 6 4 2" xfId="32123"/>
    <cellStyle name="Normal 3 3 2 3 6 5" xfId="32124"/>
    <cellStyle name="Normal 3 3 2 3 6 5 2" xfId="32125"/>
    <cellStyle name="Normal 3 3 2 3 6 6" xfId="32126"/>
    <cellStyle name="Normal 3 3 2 3 7" xfId="32127"/>
    <cellStyle name="Normal 3 3 2 3 7 2" xfId="32128"/>
    <cellStyle name="Normal 3 3 2 3 7 2 2" xfId="32129"/>
    <cellStyle name="Normal 3 3 2 3 7 2 2 2" xfId="32130"/>
    <cellStyle name="Normal 3 3 2 3 7 2 2 2 2" xfId="32131"/>
    <cellStyle name="Normal 3 3 2 3 7 2 2 3" xfId="32132"/>
    <cellStyle name="Normal 3 3 2 3 7 2 3" xfId="32133"/>
    <cellStyle name="Normal 3 3 2 3 7 2 3 2" xfId="32134"/>
    <cellStyle name="Normal 3 3 2 3 7 2 4" xfId="32135"/>
    <cellStyle name="Normal 3 3 2 3 7 3" xfId="32136"/>
    <cellStyle name="Normal 3 3 2 3 7 3 2" xfId="32137"/>
    <cellStyle name="Normal 3 3 2 3 7 3 2 2" xfId="32138"/>
    <cellStyle name="Normal 3 3 2 3 7 3 3" xfId="32139"/>
    <cellStyle name="Normal 3 3 2 3 7 4" xfId="32140"/>
    <cellStyle name="Normal 3 3 2 3 7 4 2" xfId="32141"/>
    <cellStyle name="Normal 3 3 2 3 7 5" xfId="32142"/>
    <cellStyle name="Normal 3 3 2 3 7 5 2" xfId="32143"/>
    <cellStyle name="Normal 3 3 2 3 7 6" xfId="32144"/>
    <cellStyle name="Normal 3 3 2 3 8" xfId="32145"/>
    <cellStyle name="Normal 3 3 2 3 8 2" xfId="32146"/>
    <cellStyle name="Normal 3 3 2 3 8 2 2" xfId="32147"/>
    <cellStyle name="Normal 3 3 2 3 8 2 2 2" xfId="32148"/>
    <cellStyle name="Normal 3 3 2 3 8 2 3" xfId="32149"/>
    <cellStyle name="Normal 3 3 2 3 8 3" xfId="32150"/>
    <cellStyle name="Normal 3 3 2 3 8 3 2" xfId="32151"/>
    <cellStyle name="Normal 3 3 2 3 8 4" xfId="32152"/>
    <cellStyle name="Normal 3 3 2 3 9" xfId="32153"/>
    <cellStyle name="Normal 3 3 2 3 9 2" xfId="32154"/>
    <cellStyle name="Normal 3 3 2 3 9 2 2" xfId="32155"/>
    <cellStyle name="Normal 3 3 2 3 9 3" xfId="32156"/>
    <cellStyle name="Normal 3 3 2 4" xfId="32157"/>
    <cellStyle name="Normal 3 3 2 4 2" xfId="32158"/>
    <cellStyle name="Normal 3 3 2 4 2 2" xfId="32159"/>
    <cellStyle name="Normal 3 3 2 4 2 2 2" xfId="32160"/>
    <cellStyle name="Normal 3 3 2 4 2 3" xfId="32161"/>
    <cellStyle name="Normal 3 3 2 4 2 4" xfId="32162"/>
    <cellStyle name="Normal 3 3 2 4 3" xfId="32163"/>
    <cellStyle name="Normal 3 3 2 4 4" xfId="32164"/>
    <cellStyle name="Normal 3 3 2 4 4 2" xfId="32165"/>
    <cellStyle name="Normal 3 3 2 4 5" xfId="32166"/>
    <cellStyle name="Normal 3 3 2 4 6" xfId="32167"/>
    <cellStyle name="Normal 3 3 2 5" xfId="32168"/>
    <cellStyle name="Normal 3 3 2 5 2" xfId="32169"/>
    <cellStyle name="Normal 3 3 2 5 2 2" xfId="32170"/>
    <cellStyle name="Normal 3 3 2 5 3" xfId="32171"/>
    <cellStyle name="Normal 3 3 2 5 4" xfId="32172"/>
    <cellStyle name="Normal 3 3 2 6" xfId="32173"/>
    <cellStyle name="Normal 3 3 2 7" xfId="32174"/>
    <cellStyle name="Normal 3 3 2 7 2" xfId="32175"/>
    <cellStyle name="Normal 3 3 2 8" xfId="32176"/>
    <cellStyle name="Normal 3 3 2 9" xfId="32177"/>
    <cellStyle name="Normal 3 3 3" xfId="32178"/>
    <cellStyle name="Normal 3 3 3 2" xfId="32179"/>
    <cellStyle name="Normal 3 3 3 2 2" xfId="32180"/>
    <cellStyle name="Normal 3 3 3 2 2 2" xfId="32181"/>
    <cellStyle name="Normal 3 3 3 2 2 3" xfId="32182"/>
    <cellStyle name="Normal 3 3 3 2 2 3 2" xfId="32183"/>
    <cellStyle name="Normal 3 3 3 2 2 4" xfId="32184"/>
    <cellStyle name="Normal 3 3 3 2 2 5" xfId="32185"/>
    <cellStyle name="Normal 3 3 3 2 3" xfId="32186"/>
    <cellStyle name="Normal 3 3 3 2 4" xfId="32187"/>
    <cellStyle name="Normal 3 3 3 2 4 2" xfId="32188"/>
    <cellStyle name="Normal 3 3 3 2 5" xfId="32189"/>
    <cellStyle name="Normal 3 3 3 2 6" xfId="32190"/>
    <cellStyle name="Normal 3 3 3 3" xfId="32191"/>
    <cellStyle name="Normal 3 3 3 3 2" xfId="32192"/>
    <cellStyle name="Normal 3 3 3 3 3" xfId="32193"/>
    <cellStyle name="Normal 3 3 3 3 3 2" xfId="32194"/>
    <cellStyle name="Normal 3 3 3 3 4" xfId="32195"/>
    <cellStyle name="Normal 3 3 3 3 5" xfId="32196"/>
    <cellStyle name="Normal 3 3 3 4" xfId="32197"/>
    <cellStyle name="Normal 3 3 3 5" xfId="32198"/>
    <cellStyle name="Normal 3 3 3 6" xfId="32199"/>
    <cellStyle name="Normal 3 3 3 7" xfId="32200"/>
    <cellStyle name="Normal 3 3 3 7 2" xfId="32201"/>
    <cellStyle name="Normal 3 3 3 8" xfId="32202"/>
    <cellStyle name="Normal 3 3 3 9" xfId="32203"/>
    <cellStyle name="Normal 3 3 4" xfId="32204"/>
    <cellStyle name="Normal 3 3 4 10" xfId="32205"/>
    <cellStyle name="Normal 3 3 4 10 2" xfId="32206"/>
    <cellStyle name="Normal 3 3 4 11" xfId="32207"/>
    <cellStyle name="Normal 3 3 4 12" xfId="32208"/>
    <cellStyle name="Normal 3 3 4 13" xfId="32209"/>
    <cellStyle name="Normal 3 3 4 13 2" xfId="32210"/>
    <cellStyle name="Normal 3 3 4 14" xfId="32211"/>
    <cellStyle name="Normal 3 3 4 15" xfId="32212"/>
    <cellStyle name="Normal 3 3 4 15 2" xfId="32213"/>
    <cellStyle name="Normal 3 3 4 16" xfId="32214"/>
    <cellStyle name="Normal 3 3 4 17" xfId="32215"/>
    <cellStyle name="Normal 3 3 4 2" xfId="32216"/>
    <cellStyle name="Normal 3 3 4 2 10" xfId="32217"/>
    <cellStyle name="Normal 3 3 4 2 10 2" xfId="32218"/>
    <cellStyle name="Normal 3 3 4 2 11" xfId="32219"/>
    <cellStyle name="Normal 3 3 4 2 12" xfId="32220"/>
    <cellStyle name="Normal 3 3 4 2 12 2" xfId="32221"/>
    <cellStyle name="Normal 3 3 4 2 13" xfId="32222"/>
    <cellStyle name="Normal 3 3 4 2 13 2" xfId="32223"/>
    <cellStyle name="Normal 3 3 4 2 14" xfId="32224"/>
    <cellStyle name="Normal 3 3 4 2 15" xfId="32225"/>
    <cellStyle name="Normal 3 3 4 2 2" xfId="32226"/>
    <cellStyle name="Normal 3 3 4 2 2 10" xfId="32227"/>
    <cellStyle name="Normal 3 3 4 2 2 11" xfId="32228"/>
    <cellStyle name="Normal 3 3 4 2 2 2" xfId="32229"/>
    <cellStyle name="Normal 3 3 4 2 2 2 2" xfId="32230"/>
    <cellStyle name="Normal 3 3 4 2 2 2 2 2" xfId="32231"/>
    <cellStyle name="Normal 3 3 4 2 2 2 2 2 2" xfId="32232"/>
    <cellStyle name="Normal 3 3 4 2 2 2 2 2 2 2" xfId="32233"/>
    <cellStyle name="Normal 3 3 4 2 2 2 2 2 3" xfId="32234"/>
    <cellStyle name="Normal 3 3 4 2 2 2 2 3" xfId="32235"/>
    <cellStyle name="Normal 3 3 4 2 2 2 2 3 2" xfId="32236"/>
    <cellStyle name="Normal 3 3 4 2 2 2 2 4" xfId="32237"/>
    <cellStyle name="Normal 3 3 4 2 2 2 3" xfId="32238"/>
    <cellStyle name="Normal 3 3 4 2 2 2 3 2" xfId="32239"/>
    <cellStyle name="Normal 3 3 4 2 2 2 3 2 2" xfId="32240"/>
    <cellStyle name="Normal 3 3 4 2 2 2 3 3" xfId="32241"/>
    <cellStyle name="Normal 3 3 4 2 2 2 4" xfId="32242"/>
    <cellStyle name="Normal 3 3 4 2 2 2 4 2" xfId="32243"/>
    <cellStyle name="Normal 3 3 4 2 2 2 5" xfId="32244"/>
    <cellStyle name="Normal 3 3 4 2 2 2 5 2" xfId="32245"/>
    <cellStyle name="Normal 3 3 4 2 2 2 6" xfId="32246"/>
    <cellStyle name="Normal 3 3 4 2 2 3" xfId="32247"/>
    <cellStyle name="Normal 3 3 4 2 2 3 2" xfId="32248"/>
    <cellStyle name="Normal 3 3 4 2 2 3 2 2" xfId="32249"/>
    <cellStyle name="Normal 3 3 4 2 2 3 2 2 2" xfId="32250"/>
    <cellStyle name="Normal 3 3 4 2 2 3 2 2 2 2" xfId="32251"/>
    <cellStyle name="Normal 3 3 4 2 2 3 2 2 3" xfId="32252"/>
    <cellStyle name="Normal 3 3 4 2 2 3 2 3" xfId="32253"/>
    <cellStyle name="Normal 3 3 4 2 2 3 2 3 2" xfId="32254"/>
    <cellStyle name="Normal 3 3 4 2 2 3 2 4" xfId="32255"/>
    <cellStyle name="Normal 3 3 4 2 2 3 3" xfId="32256"/>
    <cellStyle name="Normal 3 3 4 2 2 3 3 2" xfId="32257"/>
    <cellStyle name="Normal 3 3 4 2 2 3 3 2 2" xfId="32258"/>
    <cellStyle name="Normal 3 3 4 2 2 3 3 3" xfId="32259"/>
    <cellStyle name="Normal 3 3 4 2 2 3 4" xfId="32260"/>
    <cellStyle name="Normal 3 3 4 2 2 3 4 2" xfId="32261"/>
    <cellStyle name="Normal 3 3 4 2 2 3 5" xfId="32262"/>
    <cellStyle name="Normal 3 3 4 2 2 3 5 2" xfId="32263"/>
    <cellStyle name="Normal 3 3 4 2 2 3 6" xfId="32264"/>
    <cellStyle name="Normal 3 3 4 2 2 4" xfId="32265"/>
    <cellStyle name="Normal 3 3 4 2 2 4 2" xfId="32266"/>
    <cellStyle name="Normal 3 3 4 2 2 4 2 2" xfId="32267"/>
    <cellStyle name="Normal 3 3 4 2 2 4 2 2 2" xfId="32268"/>
    <cellStyle name="Normal 3 3 4 2 2 4 2 3" xfId="32269"/>
    <cellStyle name="Normal 3 3 4 2 2 4 3" xfId="32270"/>
    <cellStyle name="Normal 3 3 4 2 2 4 3 2" xfId="32271"/>
    <cellStyle name="Normal 3 3 4 2 2 4 4" xfId="32272"/>
    <cellStyle name="Normal 3 3 4 2 2 5" xfId="32273"/>
    <cellStyle name="Normal 3 3 4 2 2 5 2" xfId="32274"/>
    <cellStyle name="Normal 3 3 4 2 2 5 2 2" xfId="32275"/>
    <cellStyle name="Normal 3 3 4 2 2 5 3" xfId="32276"/>
    <cellStyle name="Normal 3 3 4 2 2 6" xfId="32277"/>
    <cellStyle name="Normal 3 3 4 2 2 6 2" xfId="32278"/>
    <cellStyle name="Normal 3 3 4 2 2 7" xfId="32279"/>
    <cellStyle name="Normal 3 3 4 2 2 7 2" xfId="32280"/>
    <cellStyle name="Normal 3 3 4 2 2 8" xfId="32281"/>
    <cellStyle name="Normal 3 3 4 2 2 8 2" xfId="32282"/>
    <cellStyle name="Normal 3 3 4 2 2 9" xfId="32283"/>
    <cellStyle name="Normal 3 3 4 2 2 9 2" xfId="32284"/>
    <cellStyle name="Normal 3 3 4 2 3" xfId="32285"/>
    <cellStyle name="Normal 3 3 4 2 3 2" xfId="32286"/>
    <cellStyle name="Normal 3 3 4 2 3 2 2" xfId="32287"/>
    <cellStyle name="Normal 3 3 4 2 3 2 2 2" xfId="32288"/>
    <cellStyle name="Normal 3 3 4 2 3 2 2 2 2" xfId="32289"/>
    <cellStyle name="Normal 3 3 4 2 3 2 2 2 2 2" xfId="32290"/>
    <cellStyle name="Normal 3 3 4 2 3 2 2 2 3" xfId="32291"/>
    <cellStyle name="Normal 3 3 4 2 3 2 2 3" xfId="32292"/>
    <cellStyle name="Normal 3 3 4 2 3 2 2 3 2" xfId="32293"/>
    <cellStyle name="Normal 3 3 4 2 3 2 2 4" xfId="32294"/>
    <cellStyle name="Normal 3 3 4 2 3 2 3" xfId="32295"/>
    <cellStyle name="Normal 3 3 4 2 3 2 3 2" xfId="32296"/>
    <cellStyle name="Normal 3 3 4 2 3 2 3 2 2" xfId="32297"/>
    <cellStyle name="Normal 3 3 4 2 3 2 3 3" xfId="32298"/>
    <cellStyle name="Normal 3 3 4 2 3 2 4" xfId="32299"/>
    <cellStyle name="Normal 3 3 4 2 3 2 4 2" xfId="32300"/>
    <cellStyle name="Normal 3 3 4 2 3 2 5" xfId="32301"/>
    <cellStyle name="Normal 3 3 4 2 3 2 5 2" xfId="32302"/>
    <cellStyle name="Normal 3 3 4 2 3 2 6" xfId="32303"/>
    <cellStyle name="Normal 3 3 4 2 3 3" xfId="32304"/>
    <cellStyle name="Normal 3 3 4 2 3 3 2" xfId="32305"/>
    <cellStyle name="Normal 3 3 4 2 3 3 2 2" xfId="32306"/>
    <cellStyle name="Normal 3 3 4 2 3 3 2 2 2" xfId="32307"/>
    <cellStyle name="Normal 3 3 4 2 3 3 2 2 2 2" xfId="32308"/>
    <cellStyle name="Normal 3 3 4 2 3 3 2 2 3" xfId="32309"/>
    <cellStyle name="Normal 3 3 4 2 3 3 2 3" xfId="32310"/>
    <cellStyle name="Normal 3 3 4 2 3 3 2 3 2" xfId="32311"/>
    <cellStyle name="Normal 3 3 4 2 3 3 2 4" xfId="32312"/>
    <cellStyle name="Normal 3 3 4 2 3 3 3" xfId="32313"/>
    <cellStyle name="Normal 3 3 4 2 3 3 3 2" xfId="32314"/>
    <cellStyle name="Normal 3 3 4 2 3 3 3 2 2" xfId="32315"/>
    <cellStyle name="Normal 3 3 4 2 3 3 3 3" xfId="32316"/>
    <cellStyle name="Normal 3 3 4 2 3 3 4" xfId="32317"/>
    <cellStyle name="Normal 3 3 4 2 3 3 4 2" xfId="32318"/>
    <cellStyle name="Normal 3 3 4 2 3 3 5" xfId="32319"/>
    <cellStyle name="Normal 3 3 4 2 3 3 5 2" xfId="32320"/>
    <cellStyle name="Normal 3 3 4 2 3 3 6" xfId="32321"/>
    <cellStyle name="Normal 3 3 4 2 3 4" xfId="32322"/>
    <cellStyle name="Normal 3 3 4 2 3 4 2" xfId="32323"/>
    <cellStyle name="Normal 3 3 4 2 3 4 2 2" xfId="32324"/>
    <cellStyle name="Normal 3 3 4 2 3 4 2 2 2" xfId="32325"/>
    <cellStyle name="Normal 3 3 4 2 3 4 2 3" xfId="32326"/>
    <cellStyle name="Normal 3 3 4 2 3 4 3" xfId="32327"/>
    <cellStyle name="Normal 3 3 4 2 3 4 3 2" xfId="32328"/>
    <cellStyle name="Normal 3 3 4 2 3 4 4" xfId="32329"/>
    <cellStyle name="Normal 3 3 4 2 3 5" xfId="32330"/>
    <cellStyle name="Normal 3 3 4 2 3 5 2" xfId="32331"/>
    <cellStyle name="Normal 3 3 4 2 3 5 2 2" xfId="32332"/>
    <cellStyle name="Normal 3 3 4 2 3 5 3" xfId="32333"/>
    <cellStyle name="Normal 3 3 4 2 3 6" xfId="32334"/>
    <cellStyle name="Normal 3 3 4 2 3 6 2" xfId="32335"/>
    <cellStyle name="Normal 3 3 4 2 3 7" xfId="32336"/>
    <cellStyle name="Normal 3 3 4 2 3 7 2" xfId="32337"/>
    <cellStyle name="Normal 3 3 4 2 3 8" xfId="32338"/>
    <cellStyle name="Normal 3 3 4 2 4" xfId="32339"/>
    <cellStyle name="Normal 3 3 4 2 4 2" xfId="32340"/>
    <cellStyle name="Normal 3 3 4 2 4 2 2" xfId="32341"/>
    <cellStyle name="Normal 3 3 4 2 4 2 2 2" xfId="32342"/>
    <cellStyle name="Normal 3 3 4 2 4 2 2 2 2" xfId="32343"/>
    <cellStyle name="Normal 3 3 4 2 4 2 2 3" xfId="32344"/>
    <cellStyle name="Normal 3 3 4 2 4 2 3" xfId="32345"/>
    <cellStyle name="Normal 3 3 4 2 4 2 3 2" xfId="32346"/>
    <cellStyle name="Normal 3 3 4 2 4 2 4" xfId="32347"/>
    <cellStyle name="Normal 3 3 4 2 4 3" xfId="32348"/>
    <cellStyle name="Normal 3 3 4 2 4 3 2" xfId="32349"/>
    <cellStyle name="Normal 3 3 4 2 4 3 2 2" xfId="32350"/>
    <cellStyle name="Normal 3 3 4 2 4 3 3" xfId="32351"/>
    <cellStyle name="Normal 3 3 4 2 4 4" xfId="32352"/>
    <cellStyle name="Normal 3 3 4 2 4 4 2" xfId="32353"/>
    <cellStyle name="Normal 3 3 4 2 4 5" xfId="32354"/>
    <cellStyle name="Normal 3 3 4 2 4 5 2" xfId="32355"/>
    <cellStyle name="Normal 3 3 4 2 4 6" xfId="32356"/>
    <cellStyle name="Normal 3 3 4 2 5" xfId="32357"/>
    <cellStyle name="Normal 3 3 4 2 5 2" xfId="32358"/>
    <cellStyle name="Normal 3 3 4 2 5 2 2" xfId="32359"/>
    <cellStyle name="Normal 3 3 4 2 5 2 2 2" xfId="32360"/>
    <cellStyle name="Normal 3 3 4 2 5 2 2 2 2" xfId="32361"/>
    <cellStyle name="Normal 3 3 4 2 5 2 2 3" xfId="32362"/>
    <cellStyle name="Normal 3 3 4 2 5 2 3" xfId="32363"/>
    <cellStyle name="Normal 3 3 4 2 5 2 3 2" xfId="32364"/>
    <cellStyle name="Normal 3 3 4 2 5 2 4" xfId="32365"/>
    <cellStyle name="Normal 3 3 4 2 5 3" xfId="32366"/>
    <cellStyle name="Normal 3 3 4 2 5 3 2" xfId="32367"/>
    <cellStyle name="Normal 3 3 4 2 5 3 2 2" xfId="32368"/>
    <cellStyle name="Normal 3 3 4 2 5 3 3" xfId="32369"/>
    <cellStyle name="Normal 3 3 4 2 5 4" xfId="32370"/>
    <cellStyle name="Normal 3 3 4 2 5 4 2" xfId="32371"/>
    <cellStyle name="Normal 3 3 4 2 5 5" xfId="32372"/>
    <cellStyle name="Normal 3 3 4 2 5 5 2" xfId="32373"/>
    <cellStyle name="Normal 3 3 4 2 5 6" xfId="32374"/>
    <cellStyle name="Normal 3 3 4 2 6" xfId="32375"/>
    <cellStyle name="Normal 3 3 4 2 6 2" xfId="32376"/>
    <cellStyle name="Normal 3 3 4 2 6 2 2" xfId="32377"/>
    <cellStyle name="Normal 3 3 4 2 6 2 2 2" xfId="32378"/>
    <cellStyle name="Normal 3 3 4 2 6 2 2 2 2" xfId="32379"/>
    <cellStyle name="Normal 3 3 4 2 6 2 2 3" xfId="32380"/>
    <cellStyle name="Normal 3 3 4 2 6 2 3" xfId="32381"/>
    <cellStyle name="Normal 3 3 4 2 6 2 3 2" xfId="32382"/>
    <cellStyle name="Normal 3 3 4 2 6 2 4" xfId="32383"/>
    <cellStyle name="Normal 3 3 4 2 6 3" xfId="32384"/>
    <cellStyle name="Normal 3 3 4 2 6 3 2" xfId="32385"/>
    <cellStyle name="Normal 3 3 4 2 6 3 2 2" xfId="32386"/>
    <cellStyle name="Normal 3 3 4 2 6 3 3" xfId="32387"/>
    <cellStyle name="Normal 3 3 4 2 6 4" xfId="32388"/>
    <cellStyle name="Normal 3 3 4 2 6 4 2" xfId="32389"/>
    <cellStyle name="Normal 3 3 4 2 6 5" xfId="32390"/>
    <cellStyle name="Normal 3 3 4 2 6 5 2" xfId="32391"/>
    <cellStyle name="Normal 3 3 4 2 6 6" xfId="32392"/>
    <cellStyle name="Normal 3 3 4 2 7" xfId="32393"/>
    <cellStyle name="Normal 3 3 4 2 7 2" xfId="32394"/>
    <cellStyle name="Normal 3 3 4 2 7 2 2" xfId="32395"/>
    <cellStyle name="Normal 3 3 4 2 7 2 2 2" xfId="32396"/>
    <cellStyle name="Normal 3 3 4 2 7 2 3" xfId="32397"/>
    <cellStyle name="Normal 3 3 4 2 7 3" xfId="32398"/>
    <cellStyle name="Normal 3 3 4 2 7 3 2" xfId="32399"/>
    <cellStyle name="Normal 3 3 4 2 7 4" xfId="32400"/>
    <cellStyle name="Normal 3 3 4 2 8" xfId="32401"/>
    <cellStyle name="Normal 3 3 4 2 8 2" xfId="32402"/>
    <cellStyle name="Normal 3 3 4 2 8 2 2" xfId="32403"/>
    <cellStyle name="Normal 3 3 4 2 8 3" xfId="32404"/>
    <cellStyle name="Normal 3 3 4 2 9" xfId="32405"/>
    <cellStyle name="Normal 3 3 4 2 9 2" xfId="32406"/>
    <cellStyle name="Normal 3 3 4 3" xfId="32407"/>
    <cellStyle name="Normal 3 3 4 3 10" xfId="32408"/>
    <cellStyle name="Normal 3 3 4 3 11" xfId="32409"/>
    <cellStyle name="Normal 3 3 4 3 2" xfId="32410"/>
    <cellStyle name="Normal 3 3 4 3 2 2" xfId="32411"/>
    <cellStyle name="Normal 3 3 4 3 2 2 2" xfId="32412"/>
    <cellStyle name="Normal 3 3 4 3 2 2 2 2" xfId="32413"/>
    <cellStyle name="Normal 3 3 4 3 2 2 2 2 2" xfId="32414"/>
    <cellStyle name="Normal 3 3 4 3 2 2 2 3" xfId="32415"/>
    <cellStyle name="Normal 3 3 4 3 2 2 3" xfId="32416"/>
    <cellStyle name="Normal 3 3 4 3 2 2 3 2" xfId="32417"/>
    <cellStyle name="Normal 3 3 4 3 2 2 4" xfId="32418"/>
    <cellStyle name="Normal 3 3 4 3 2 3" xfId="32419"/>
    <cellStyle name="Normal 3 3 4 3 2 3 2" xfId="32420"/>
    <cellStyle name="Normal 3 3 4 3 2 3 2 2" xfId="32421"/>
    <cellStyle name="Normal 3 3 4 3 2 3 3" xfId="32422"/>
    <cellStyle name="Normal 3 3 4 3 2 4" xfId="32423"/>
    <cellStyle name="Normal 3 3 4 3 2 4 2" xfId="32424"/>
    <cellStyle name="Normal 3 3 4 3 2 5" xfId="32425"/>
    <cellStyle name="Normal 3 3 4 3 2 5 2" xfId="32426"/>
    <cellStyle name="Normal 3 3 4 3 2 6" xfId="32427"/>
    <cellStyle name="Normal 3 3 4 3 3" xfId="32428"/>
    <cellStyle name="Normal 3 3 4 3 3 2" xfId="32429"/>
    <cellStyle name="Normal 3 3 4 3 3 2 2" xfId="32430"/>
    <cellStyle name="Normal 3 3 4 3 3 2 2 2" xfId="32431"/>
    <cellStyle name="Normal 3 3 4 3 3 2 2 2 2" xfId="32432"/>
    <cellStyle name="Normal 3 3 4 3 3 2 2 3" xfId="32433"/>
    <cellStyle name="Normal 3 3 4 3 3 2 3" xfId="32434"/>
    <cellStyle name="Normal 3 3 4 3 3 2 3 2" xfId="32435"/>
    <cellStyle name="Normal 3 3 4 3 3 2 4" xfId="32436"/>
    <cellStyle name="Normal 3 3 4 3 3 3" xfId="32437"/>
    <cellStyle name="Normal 3 3 4 3 3 3 2" xfId="32438"/>
    <cellStyle name="Normal 3 3 4 3 3 3 2 2" xfId="32439"/>
    <cellStyle name="Normal 3 3 4 3 3 3 3" xfId="32440"/>
    <cellStyle name="Normal 3 3 4 3 3 4" xfId="32441"/>
    <cellStyle name="Normal 3 3 4 3 3 4 2" xfId="32442"/>
    <cellStyle name="Normal 3 3 4 3 3 5" xfId="32443"/>
    <cellStyle name="Normal 3 3 4 3 3 5 2" xfId="32444"/>
    <cellStyle name="Normal 3 3 4 3 3 6" xfId="32445"/>
    <cellStyle name="Normal 3 3 4 3 4" xfId="32446"/>
    <cellStyle name="Normal 3 3 4 3 4 2" xfId="32447"/>
    <cellStyle name="Normal 3 3 4 3 4 2 2" xfId="32448"/>
    <cellStyle name="Normal 3 3 4 3 4 2 2 2" xfId="32449"/>
    <cellStyle name="Normal 3 3 4 3 4 2 3" xfId="32450"/>
    <cellStyle name="Normal 3 3 4 3 4 3" xfId="32451"/>
    <cellStyle name="Normal 3 3 4 3 4 3 2" xfId="32452"/>
    <cellStyle name="Normal 3 3 4 3 4 4" xfId="32453"/>
    <cellStyle name="Normal 3 3 4 3 5" xfId="32454"/>
    <cellStyle name="Normal 3 3 4 3 5 2" xfId="32455"/>
    <cellStyle name="Normal 3 3 4 3 5 2 2" xfId="32456"/>
    <cellStyle name="Normal 3 3 4 3 5 3" xfId="32457"/>
    <cellStyle name="Normal 3 3 4 3 6" xfId="32458"/>
    <cellStyle name="Normal 3 3 4 3 6 2" xfId="32459"/>
    <cellStyle name="Normal 3 3 4 3 7" xfId="32460"/>
    <cellStyle name="Normal 3 3 4 3 7 2" xfId="32461"/>
    <cellStyle name="Normal 3 3 4 3 8" xfId="32462"/>
    <cellStyle name="Normal 3 3 4 3 8 2" xfId="32463"/>
    <cellStyle name="Normal 3 3 4 3 9" xfId="32464"/>
    <cellStyle name="Normal 3 3 4 3 9 2" xfId="32465"/>
    <cellStyle name="Normal 3 3 4 4" xfId="32466"/>
    <cellStyle name="Normal 3 3 4 4 2" xfId="32467"/>
    <cellStyle name="Normal 3 3 4 4 2 2" xfId="32468"/>
    <cellStyle name="Normal 3 3 4 4 2 2 2" xfId="32469"/>
    <cellStyle name="Normal 3 3 4 4 2 2 2 2" xfId="32470"/>
    <cellStyle name="Normal 3 3 4 4 2 2 2 2 2" xfId="32471"/>
    <cellStyle name="Normal 3 3 4 4 2 2 2 3" xfId="32472"/>
    <cellStyle name="Normal 3 3 4 4 2 2 3" xfId="32473"/>
    <cellStyle name="Normal 3 3 4 4 2 2 3 2" xfId="32474"/>
    <cellStyle name="Normal 3 3 4 4 2 2 4" xfId="32475"/>
    <cellStyle name="Normal 3 3 4 4 2 3" xfId="32476"/>
    <cellStyle name="Normal 3 3 4 4 2 3 2" xfId="32477"/>
    <cellStyle name="Normal 3 3 4 4 2 3 2 2" xfId="32478"/>
    <cellStyle name="Normal 3 3 4 4 2 3 3" xfId="32479"/>
    <cellStyle name="Normal 3 3 4 4 2 4" xfId="32480"/>
    <cellStyle name="Normal 3 3 4 4 2 4 2" xfId="32481"/>
    <cellStyle name="Normal 3 3 4 4 2 5" xfId="32482"/>
    <cellStyle name="Normal 3 3 4 4 2 5 2" xfId="32483"/>
    <cellStyle name="Normal 3 3 4 4 2 6" xfId="32484"/>
    <cellStyle name="Normal 3 3 4 4 3" xfId="32485"/>
    <cellStyle name="Normal 3 3 4 4 3 2" xfId="32486"/>
    <cellStyle name="Normal 3 3 4 4 3 2 2" xfId="32487"/>
    <cellStyle name="Normal 3 3 4 4 3 2 2 2" xfId="32488"/>
    <cellStyle name="Normal 3 3 4 4 3 2 2 2 2" xfId="32489"/>
    <cellStyle name="Normal 3 3 4 4 3 2 2 3" xfId="32490"/>
    <cellStyle name="Normal 3 3 4 4 3 2 3" xfId="32491"/>
    <cellStyle name="Normal 3 3 4 4 3 2 3 2" xfId="32492"/>
    <cellStyle name="Normal 3 3 4 4 3 2 4" xfId="32493"/>
    <cellStyle name="Normal 3 3 4 4 3 3" xfId="32494"/>
    <cellStyle name="Normal 3 3 4 4 3 3 2" xfId="32495"/>
    <cellStyle name="Normal 3 3 4 4 3 3 2 2" xfId="32496"/>
    <cellStyle name="Normal 3 3 4 4 3 3 3" xfId="32497"/>
    <cellStyle name="Normal 3 3 4 4 3 4" xfId="32498"/>
    <cellStyle name="Normal 3 3 4 4 3 4 2" xfId="32499"/>
    <cellStyle name="Normal 3 3 4 4 3 5" xfId="32500"/>
    <cellStyle name="Normal 3 3 4 4 3 5 2" xfId="32501"/>
    <cellStyle name="Normal 3 3 4 4 3 6" xfId="32502"/>
    <cellStyle name="Normal 3 3 4 4 4" xfId="32503"/>
    <cellStyle name="Normal 3 3 4 4 4 2" xfId="32504"/>
    <cellStyle name="Normal 3 3 4 4 4 2 2" xfId="32505"/>
    <cellStyle name="Normal 3 3 4 4 4 2 2 2" xfId="32506"/>
    <cellStyle name="Normal 3 3 4 4 4 2 3" xfId="32507"/>
    <cellStyle name="Normal 3 3 4 4 4 3" xfId="32508"/>
    <cellStyle name="Normal 3 3 4 4 4 3 2" xfId="32509"/>
    <cellStyle name="Normal 3 3 4 4 4 4" xfId="32510"/>
    <cellStyle name="Normal 3 3 4 4 5" xfId="32511"/>
    <cellStyle name="Normal 3 3 4 4 5 2" xfId="32512"/>
    <cellStyle name="Normal 3 3 4 4 5 2 2" xfId="32513"/>
    <cellStyle name="Normal 3 3 4 4 5 3" xfId="32514"/>
    <cellStyle name="Normal 3 3 4 4 6" xfId="32515"/>
    <cellStyle name="Normal 3 3 4 4 6 2" xfId="32516"/>
    <cellStyle name="Normal 3 3 4 4 7" xfId="32517"/>
    <cellStyle name="Normal 3 3 4 4 7 2" xfId="32518"/>
    <cellStyle name="Normal 3 3 4 4 8" xfId="32519"/>
    <cellStyle name="Normal 3 3 4 5" xfId="32520"/>
    <cellStyle name="Normal 3 3 4 5 2" xfId="32521"/>
    <cellStyle name="Normal 3 3 4 5 2 2" xfId="32522"/>
    <cellStyle name="Normal 3 3 4 5 2 2 2" xfId="32523"/>
    <cellStyle name="Normal 3 3 4 5 2 2 2 2" xfId="32524"/>
    <cellStyle name="Normal 3 3 4 5 2 2 3" xfId="32525"/>
    <cellStyle name="Normal 3 3 4 5 2 3" xfId="32526"/>
    <cellStyle name="Normal 3 3 4 5 2 3 2" xfId="32527"/>
    <cellStyle name="Normal 3 3 4 5 2 4" xfId="32528"/>
    <cellStyle name="Normal 3 3 4 5 3" xfId="32529"/>
    <cellStyle name="Normal 3 3 4 5 3 2" xfId="32530"/>
    <cellStyle name="Normal 3 3 4 5 3 2 2" xfId="32531"/>
    <cellStyle name="Normal 3 3 4 5 3 3" xfId="32532"/>
    <cellStyle name="Normal 3 3 4 5 4" xfId="32533"/>
    <cellStyle name="Normal 3 3 4 5 4 2" xfId="32534"/>
    <cellStyle name="Normal 3 3 4 5 5" xfId="32535"/>
    <cellStyle name="Normal 3 3 4 5 5 2" xfId="32536"/>
    <cellStyle name="Normal 3 3 4 5 6" xfId="32537"/>
    <cellStyle name="Normal 3 3 4 6" xfId="32538"/>
    <cellStyle name="Normal 3 3 4 6 2" xfId="32539"/>
    <cellStyle name="Normal 3 3 4 6 2 2" xfId="32540"/>
    <cellStyle name="Normal 3 3 4 6 2 2 2" xfId="32541"/>
    <cellStyle name="Normal 3 3 4 6 2 2 2 2" xfId="32542"/>
    <cellStyle name="Normal 3 3 4 6 2 2 3" xfId="32543"/>
    <cellStyle name="Normal 3 3 4 6 2 3" xfId="32544"/>
    <cellStyle name="Normal 3 3 4 6 2 3 2" xfId="32545"/>
    <cellStyle name="Normal 3 3 4 6 2 4" xfId="32546"/>
    <cellStyle name="Normal 3 3 4 6 3" xfId="32547"/>
    <cellStyle name="Normal 3 3 4 6 3 2" xfId="32548"/>
    <cellStyle name="Normal 3 3 4 6 3 2 2" xfId="32549"/>
    <cellStyle name="Normal 3 3 4 6 3 3" xfId="32550"/>
    <cellStyle name="Normal 3 3 4 6 4" xfId="32551"/>
    <cellStyle name="Normal 3 3 4 6 4 2" xfId="32552"/>
    <cellStyle name="Normal 3 3 4 6 5" xfId="32553"/>
    <cellStyle name="Normal 3 3 4 6 5 2" xfId="32554"/>
    <cellStyle name="Normal 3 3 4 6 6" xfId="32555"/>
    <cellStyle name="Normal 3 3 4 7" xfId="32556"/>
    <cellStyle name="Normal 3 3 4 7 2" xfId="32557"/>
    <cellStyle name="Normal 3 3 4 7 2 2" xfId="32558"/>
    <cellStyle name="Normal 3 3 4 7 2 2 2" xfId="32559"/>
    <cellStyle name="Normal 3 3 4 7 2 2 2 2" xfId="32560"/>
    <cellStyle name="Normal 3 3 4 7 2 2 3" xfId="32561"/>
    <cellStyle name="Normal 3 3 4 7 2 3" xfId="32562"/>
    <cellStyle name="Normal 3 3 4 7 2 3 2" xfId="32563"/>
    <cellStyle name="Normal 3 3 4 7 2 4" xfId="32564"/>
    <cellStyle name="Normal 3 3 4 7 3" xfId="32565"/>
    <cellStyle name="Normal 3 3 4 7 3 2" xfId="32566"/>
    <cellStyle name="Normal 3 3 4 7 3 2 2" xfId="32567"/>
    <cellStyle name="Normal 3 3 4 7 3 3" xfId="32568"/>
    <cellStyle name="Normal 3 3 4 7 4" xfId="32569"/>
    <cellStyle name="Normal 3 3 4 7 4 2" xfId="32570"/>
    <cellStyle name="Normal 3 3 4 7 5" xfId="32571"/>
    <cellStyle name="Normal 3 3 4 7 5 2" xfId="32572"/>
    <cellStyle name="Normal 3 3 4 7 6" xfId="32573"/>
    <cellStyle name="Normal 3 3 4 8" xfId="32574"/>
    <cellStyle name="Normal 3 3 4 8 2" xfId="32575"/>
    <cellStyle name="Normal 3 3 4 8 2 2" xfId="32576"/>
    <cellStyle name="Normal 3 3 4 8 2 2 2" xfId="32577"/>
    <cellStyle name="Normal 3 3 4 8 2 3" xfId="32578"/>
    <cellStyle name="Normal 3 3 4 8 3" xfId="32579"/>
    <cellStyle name="Normal 3 3 4 8 3 2" xfId="32580"/>
    <cellStyle name="Normal 3 3 4 8 4" xfId="32581"/>
    <cellStyle name="Normal 3 3 4 8 5" xfId="32582"/>
    <cellStyle name="Normal 3 3 4 8 5 2" xfId="32583"/>
    <cellStyle name="Normal 3 3 4 9" xfId="32584"/>
    <cellStyle name="Normal 3 3 4 9 2" xfId="32585"/>
    <cellStyle name="Normal 3 3 4 9 2 2" xfId="32586"/>
    <cellStyle name="Normal 3 3 4 9 3" xfId="32587"/>
    <cellStyle name="Normal 3 3 4 9 4" xfId="32588"/>
    <cellStyle name="Normal 3 3 5" xfId="32589"/>
    <cellStyle name="Normal 3 3 5 2" xfId="32590"/>
    <cellStyle name="Normal 3 3 5 2 2" xfId="32591"/>
    <cellStyle name="Normal 3 3 5 2 3" xfId="32592"/>
    <cellStyle name="Normal 3 3 5 2 3 2" xfId="32593"/>
    <cellStyle name="Normal 3 3 5 2 4" xfId="32594"/>
    <cellStyle name="Normal 3 3 5 2 5" xfId="32595"/>
    <cellStyle name="Normal 3 3 5 3" xfId="32596"/>
    <cellStyle name="Normal 3 3 5 4" xfId="32597"/>
    <cellStyle name="Normal 3 3 5 4 2" xfId="32598"/>
    <cellStyle name="Normal 3 3 5 5" xfId="32599"/>
    <cellStyle name="Normal 3 3 5 6" xfId="32600"/>
    <cellStyle name="Normal 3 3 6" xfId="32601"/>
    <cellStyle name="Normal 3 3 6 2" xfId="32602"/>
    <cellStyle name="Normal 3 3 6 3" xfId="32603"/>
    <cellStyle name="Normal 3 3 6 3 2" xfId="32604"/>
    <cellStyle name="Normal 3 3 6 4" xfId="32605"/>
    <cellStyle name="Normal 3 3 6 5" xfId="32606"/>
    <cellStyle name="Normal 3 3 7" xfId="32607"/>
    <cellStyle name="Normal 3 3 8" xfId="32608"/>
    <cellStyle name="Normal 3 3 8 2" xfId="32609"/>
    <cellStyle name="Normal 3 3 9" xfId="32610"/>
    <cellStyle name="Normal 3 4" xfId="32611"/>
    <cellStyle name="Normal 3 4 2" xfId="32612"/>
    <cellStyle name="Normal 3 4 2 2" xfId="32613"/>
    <cellStyle name="Normal 3 4 2 2 2" xfId="32614"/>
    <cellStyle name="Normal 3 4 2 2 2 2" xfId="32615"/>
    <cellStyle name="Normal 3 4 2 2 2 2 2" xfId="32616"/>
    <cellStyle name="Normal 3 4 2 2 2 3" xfId="32617"/>
    <cellStyle name="Normal 3 4 2 2 2 4" xfId="32618"/>
    <cellStyle name="Normal 3 4 2 2 3" xfId="32619"/>
    <cellStyle name="Normal 3 4 2 2 3 2" xfId="32620"/>
    <cellStyle name="Normal 3 4 2 2 4" xfId="32621"/>
    <cellStyle name="Normal 3 4 2 2 5" xfId="32622"/>
    <cellStyle name="Normal 3 4 2 3" xfId="32623"/>
    <cellStyle name="Normal 3 4 2 3 2" xfId="32624"/>
    <cellStyle name="Normal 3 4 2 3 2 2" xfId="32625"/>
    <cellStyle name="Normal 3 4 2 3 3" xfId="32626"/>
    <cellStyle name="Normal 3 4 2 3 4" xfId="32627"/>
    <cellStyle name="Normal 3 4 2 4" xfId="32628"/>
    <cellStyle name="Normal 3 4 2 5" xfId="32629"/>
    <cellStyle name="Normal 3 4 2 5 2" xfId="32630"/>
    <cellStyle name="Normal 3 4 2 6" xfId="32631"/>
    <cellStyle name="Normal 3 4 2 7" xfId="32632"/>
    <cellStyle name="Normal 3 4 3" xfId="32633"/>
    <cellStyle name="Normal 3 4 3 10" xfId="32634"/>
    <cellStyle name="Normal 3 4 3 10 2" xfId="32635"/>
    <cellStyle name="Normal 3 4 3 11" xfId="32636"/>
    <cellStyle name="Normal 3 4 3 11 2" xfId="32637"/>
    <cellStyle name="Normal 3 4 3 12" xfId="32638"/>
    <cellStyle name="Normal 3 4 3 12 2" xfId="32639"/>
    <cellStyle name="Normal 3 4 3 13" xfId="32640"/>
    <cellStyle name="Normal 3 4 3 13 2" xfId="32641"/>
    <cellStyle name="Normal 3 4 3 14" xfId="32642"/>
    <cellStyle name="Normal 3 4 3 15" xfId="32643"/>
    <cellStyle name="Normal 3 4 3 2" xfId="32644"/>
    <cellStyle name="Normal 3 4 3 2 10" xfId="32645"/>
    <cellStyle name="Normal 3 4 3 2 10 2" xfId="32646"/>
    <cellStyle name="Normal 3 4 3 2 11" xfId="32647"/>
    <cellStyle name="Normal 3 4 3 2 11 2" xfId="32648"/>
    <cellStyle name="Normal 3 4 3 2 12" xfId="32649"/>
    <cellStyle name="Normal 3 4 3 2 12 2" xfId="32650"/>
    <cellStyle name="Normal 3 4 3 2 13" xfId="32651"/>
    <cellStyle name="Normal 3 4 3 2 14" xfId="32652"/>
    <cellStyle name="Normal 3 4 3 2 2" xfId="32653"/>
    <cellStyle name="Normal 3 4 3 2 2 10" xfId="32654"/>
    <cellStyle name="Normal 3 4 3 2 2 11" xfId="32655"/>
    <cellStyle name="Normal 3 4 3 2 2 2" xfId="32656"/>
    <cellStyle name="Normal 3 4 3 2 2 2 2" xfId="32657"/>
    <cellStyle name="Normal 3 4 3 2 2 2 2 2" xfId="32658"/>
    <cellStyle name="Normal 3 4 3 2 2 2 2 2 2" xfId="32659"/>
    <cellStyle name="Normal 3 4 3 2 2 2 2 2 2 2" xfId="32660"/>
    <cellStyle name="Normal 3 4 3 2 2 2 2 2 3" xfId="32661"/>
    <cellStyle name="Normal 3 4 3 2 2 2 2 3" xfId="32662"/>
    <cellStyle name="Normal 3 4 3 2 2 2 2 3 2" xfId="32663"/>
    <cellStyle name="Normal 3 4 3 2 2 2 2 4" xfId="32664"/>
    <cellStyle name="Normal 3 4 3 2 2 2 3" xfId="32665"/>
    <cellStyle name="Normal 3 4 3 2 2 2 3 2" xfId="32666"/>
    <cellStyle name="Normal 3 4 3 2 2 2 3 2 2" xfId="32667"/>
    <cellStyle name="Normal 3 4 3 2 2 2 3 3" xfId="32668"/>
    <cellStyle name="Normal 3 4 3 2 2 2 4" xfId="32669"/>
    <cellStyle name="Normal 3 4 3 2 2 2 4 2" xfId="32670"/>
    <cellStyle name="Normal 3 4 3 2 2 2 5" xfId="32671"/>
    <cellStyle name="Normal 3 4 3 2 2 2 5 2" xfId="32672"/>
    <cellStyle name="Normal 3 4 3 2 2 2 6" xfId="32673"/>
    <cellStyle name="Normal 3 4 3 2 2 3" xfId="32674"/>
    <cellStyle name="Normal 3 4 3 2 2 3 2" xfId="32675"/>
    <cellStyle name="Normal 3 4 3 2 2 3 2 2" xfId="32676"/>
    <cellStyle name="Normal 3 4 3 2 2 3 2 2 2" xfId="32677"/>
    <cellStyle name="Normal 3 4 3 2 2 3 2 2 2 2" xfId="32678"/>
    <cellStyle name="Normal 3 4 3 2 2 3 2 2 3" xfId="32679"/>
    <cellStyle name="Normal 3 4 3 2 2 3 2 3" xfId="32680"/>
    <cellStyle name="Normal 3 4 3 2 2 3 2 3 2" xfId="32681"/>
    <cellStyle name="Normal 3 4 3 2 2 3 2 4" xfId="32682"/>
    <cellStyle name="Normal 3 4 3 2 2 3 3" xfId="32683"/>
    <cellStyle name="Normal 3 4 3 2 2 3 3 2" xfId="32684"/>
    <cellStyle name="Normal 3 4 3 2 2 3 3 2 2" xfId="32685"/>
    <cellStyle name="Normal 3 4 3 2 2 3 3 3" xfId="32686"/>
    <cellStyle name="Normal 3 4 3 2 2 3 4" xfId="32687"/>
    <cellStyle name="Normal 3 4 3 2 2 3 4 2" xfId="32688"/>
    <cellStyle name="Normal 3 4 3 2 2 3 5" xfId="32689"/>
    <cellStyle name="Normal 3 4 3 2 2 3 5 2" xfId="32690"/>
    <cellStyle name="Normal 3 4 3 2 2 3 6" xfId="32691"/>
    <cellStyle name="Normal 3 4 3 2 2 4" xfId="32692"/>
    <cellStyle name="Normal 3 4 3 2 2 4 2" xfId="32693"/>
    <cellStyle name="Normal 3 4 3 2 2 4 2 2" xfId="32694"/>
    <cellStyle name="Normal 3 4 3 2 2 4 2 2 2" xfId="32695"/>
    <cellStyle name="Normal 3 4 3 2 2 4 2 3" xfId="32696"/>
    <cellStyle name="Normal 3 4 3 2 2 4 3" xfId="32697"/>
    <cellStyle name="Normal 3 4 3 2 2 4 3 2" xfId="32698"/>
    <cellStyle name="Normal 3 4 3 2 2 4 4" xfId="32699"/>
    <cellStyle name="Normal 3 4 3 2 2 5" xfId="32700"/>
    <cellStyle name="Normal 3 4 3 2 2 5 2" xfId="32701"/>
    <cellStyle name="Normal 3 4 3 2 2 5 2 2" xfId="32702"/>
    <cellStyle name="Normal 3 4 3 2 2 5 3" xfId="32703"/>
    <cellStyle name="Normal 3 4 3 2 2 6" xfId="32704"/>
    <cellStyle name="Normal 3 4 3 2 2 6 2" xfId="32705"/>
    <cellStyle name="Normal 3 4 3 2 2 7" xfId="32706"/>
    <cellStyle name="Normal 3 4 3 2 2 7 2" xfId="32707"/>
    <cellStyle name="Normal 3 4 3 2 2 8" xfId="32708"/>
    <cellStyle name="Normal 3 4 3 2 2 8 2" xfId="32709"/>
    <cellStyle name="Normal 3 4 3 2 2 9" xfId="32710"/>
    <cellStyle name="Normal 3 4 3 2 2 9 2" xfId="32711"/>
    <cellStyle name="Normal 3 4 3 2 3" xfId="32712"/>
    <cellStyle name="Normal 3 4 3 2 3 2" xfId="32713"/>
    <cellStyle name="Normal 3 4 3 2 3 2 2" xfId="32714"/>
    <cellStyle name="Normal 3 4 3 2 3 2 2 2" xfId="32715"/>
    <cellStyle name="Normal 3 4 3 2 3 2 2 2 2" xfId="32716"/>
    <cellStyle name="Normal 3 4 3 2 3 2 2 2 2 2" xfId="32717"/>
    <cellStyle name="Normal 3 4 3 2 3 2 2 2 3" xfId="32718"/>
    <cellStyle name="Normal 3 4 3 2 3 2 2 3" xfId="32719"/>
    <cellStyle name="Normal 3 4 3 2 3 2 2 3 2" xfId="32720"/>
    <cellStyle name="Normal 3 4 3 2 3 2 2 4" xfId="32721"/>
    <cellStyle name="Normal 3 4 3 2 3 2 3" xfId="32722"/>
    <cellStyle name="Normal 3 4 3 2 3 2 3 2" xfId="32723"/>
    <cellStyle name="Normal 3 4 3 2 3 2 3 2 2" xfId="32724"/>
    <cellStyle name="Normal 3 4 3 2 3 2 3 3" xfId="32725"/>
    <cellStyle name="Normal 3 4 3 2 3 2 4" xfId="32726"/>
    <cellStyle name="Normal 3 4 3 2 3 2 4 2" xfId="32727"/>
    <cellStyle name="Normal 3 4 3 2 3 2 5" xfId="32728"/>
    <cellStyle name="Normal 3 4 3 2 3 2 5 2" xfId="32729"/>
    <cellStyle name="Normal 3 4 3 2 3 2 6" xfId="32730"/>
    <cellStyle name="Normal 3 4 3 2 3 3" xfId="32731"/>
    <cellStyle name="Normal 3 4 3 2 3 3 2" xfId="32732"/>
    <cellStyle name="Normal 3 4 3 2 3 3 2 2" xfId="32733"/>
    <cellStyle name="Normal 3 4 3 2 3 3 2 2 2" xfId="32734"/>
    <cellStyle name="Normal 3 4 3 2 3 3 2 2 2 2" xfId="32735"/>
    <cellStyle name="Normal 3 4 3 2 3 3 2 2 3" xfId="32736"/>
    <cellStyle name="Normal 3 4 3 2 3 3 2 3" xfId="32737"/>
    <cellStyle name="Normal 3 4 3 2 3 3 2 3 2" xfId="32738"/>
    <cellStyle name="Normal 3 4 3 2 3 3 2 4" xfId="32739"/>
    <cellStyle name="Normal 3 4 3 2 3 3 3" xfId="32740"/>
    <cellStyle name="Normal 3 4 3 2 3 3 3 2" xfId="32741"/>
    <cellStyle name="Normal 3 4 3 2 3 3 3 2 2" xfId="32742"/>
    <cellStyle name="Normal 3 4 3 2 3 3 3 3" xfId="32743"/>
    <cellStyle name="Normal 3 4 3 2 3 3 4" xfId="32744"/>
    <cellStyle name="Normal 3 4 3 2 3 3 4 2" xfId="32745"/>
    <cellStyle name="Normal 3 4 3 2 3 3 5" xfId="32746"/>
    <cellStyle name="Normal 3 4 3 2 3 3 5 2" xfId="32747"/>
    <cellStyle name="Normal 3 4 3 2 3 3 6" xfId="32748"/>
    <cellStyle name="Normal 3 4 3 2 3 4" xfId="32749"/>
    <cellStyle name="Normal 3 4 3 2 3 4 2" xfId="32750"/>
    <cellStyle name="Normal 3 4 3 2 3 4 2 2" xfId="32751"/>
    <cellStyle name="Normal 3 4 3 2 3 4 2 2 2" xfId="32752"/>
    <cellStyle name="Normal 3 4 3 2 3 4 2 3" xfId="32753"/>
    <cellStyle name="Normal 3 4 3 2 3 4 3" xfId="32754"/>
    <cellStyle name="Normal 3 4 3 2 3 4 3 2" xfId="32755"/>
    <cellStyle name="Normal 3 4 3 2 3 4 4" xfId="32756"/>
    <cellStyle name="Normal 3 4 3 2 3 5" xfId="32757"/>
    <cellStyle name="Normal 3 4 3 2 3 5 2" xfId="32758"/>
    <cellStyle name="Normal 3 4 3 2 3 5 2 2" xfId="32759"/>
    <cellStyle name="Normal 3 4 3 2 3 5 3" xfId="32760"/>
    <cellStyle name="Normal 3 4 3 2 3 6" xfId="32761"/>
    <cellStyle name="Normal 3 4 3 2 3 6 2" xfId="32762"/>
    <cellStyle name="Normal 3 4 3 2 3 7" xfId="32763"/>
    <cellStyle name="Normal 3 4 3 2 3 7 2" xfId="32764"/>
    <cellStyle name="Normal 3 4 3 2 3 8" xfId="32765"/>
    <cellStyle name="Normal 3 4 3 2 4" xfId="32766"/>
    <cellStyle name="Normal 3 4 3 2 4 2" xfId="32767"/>
    <cellStyle name="Normal 3 4 3 2 4 2 2" xfId="32768"/>
    <cellStyle name="Normal 3 4 3 2 4 2 2 2" xfId="32769"/>
    <cellStyle name="Normal 3 4 3 2 4 2 2 2 2" xfId="32770"/>
    <cellStyle name="Normal 3 4 3 2 4 2 2 3" xfId="32771"/>
    <cellStyle name="Normal 3 4 3 2 4 2 3" xfId="32772"/>
    <cellStyle name="Normal 3 4 3 2 4 2 3 2" xfId="32773"/>
    <cellStyle name="Normal 3 4 3 2 4 2 4" xfId="32774"/>
    <cellStyle name="Normal 3 4 3 2 4 3" xfId="32775"/>
    <cellStyle name="Normal 3 4 3 2 4 3 2" xfId="32776"/>
    <cellStyle name="Normal 3 4 3 2 4 3 2 2" xfId="32777"/>
    <cellStyle name="Normal 3 4 3 2 4 3 3" xfId="32778"/>
    <cellStyle name="Normal 3 4 3 2 4 4" xfId="32779"/>
    <cellStyle name="Normal 3 4 3 2 4 4 2" xfId="32780"/>
    <cellStyle name="Normal 3 4 3 2 4 5" xfId="32781"/>
    <cellStyle name="Normal 3 4 3 2 4 5 2" xfId="32782"/>
    <cellStyle name="Normal 3 4 3 2 4 6" xfId="32783"/>
    <cellStyle name="Normal 3 4 3 2 5" xfId="32784"/>
    <cellStyle name="Normal 3 4 3 2 5 2" xfId="32785"/>
    <cellStyle name="Normal 3 4 3 2 5 2 2" xfId="32786"/>
    <cellStyle name="Normal 3 4 3 2 5 2 2 2" xfId="32787"/>
    <cellStyle name="Normal 3 4 3 2 5 2 2 2 2" xfId="32788"/>
    <cellStyle name="Normal 3 4 3 2 5 2 2 3" xfId="32789"/>
    <cellStyle name="Normal 3 4 3 2 5 2 3" xfId="32790"/>
    <cellStyle name="Normal 3 4 3 2 5 2 3 2" xfId="32791"/>
    <cellStyle name="Normal 3 4 3 2 5 2 4" xfId="32792"/>
    <cellStyle name="Normal 3 4 3 2 5 3" xfId="32793"/>
    <cellStyle name="Normal 3 4 3 2 5 3 2" xfId="32794"/>
    <cellStyle name="Normal 3 4 3 2 5 3 2 2" xfId="32795"/>
    <cellStyle name="Normal 3 4 3 2 5 3 3" xfId="32796"/>
    <cellStyle name="Normal 3 4 3 2 5 4" xfId="32797"/>
    <cellStyle name="Normal 3 4 3 2 5 4 2" xfId="32798"/>
    <cellStyle name="Normal 3 4 3 2 5 5" xfId="32799"/>
    <cellStyle name="Normal 3 4 3 2 5 5 2" xfId="32800"/>
    <cellStyle name="Normal 3 4 3 2 5 6" xfId="32801"/>
    <cellStyle name="Normal 3 4 3 2 6" xfId="32802"/>
    <cellStyle name="Normal 3 4 3 2 6 2" xfId="32803"/>
    <cellStyle name="Normal 3 4 3 2 6 2 2" xfId="32804"/>
    <cellStyle name="Normal 3 4 3 2 6 2 2 2" xfId="32805"/>
    <cellStyle name="Normal 3 4 3 2 6 2 2 2 2" xfId="32806"/>
    <cellStyle name="Normal 3 4 3 2 6 2 2 3" xfId="32807"/>
    <cellStyle name="Normal 3 4 3 2 6 2 3" xfId="32808"/>
    <cellStyle name="Normal 3 4 3 2 6 2 3 2" xfId="32809"/>
    <cellStyle name="Normal 3 4 3 2 6 2 4" xfId="32810"/>
    <cellStyle name="Normal 3 4 3 2 6 3" xfId="32811"/>
    <cellStyle name="Normal 3 4 3 2 6 3 2" xfId="32812"/>
    <cellStyle name="Normal 3 4 3 2 6 3 2 2" xfId="32813"/>
    <cellStyle name="Normal 3 4 3 2 6 3 3" xfId="32814"/>
    <cellStyle name="Normal 3 4 3 2 6 4" xfId="32815"/>
    <cellStyle name="Normal 3 4 3 2 6 4 2" xfId="32816"/>
    <cellStyle name="Normal 3 4 3 2 6 5" xfId="32817"/>
    <cellStyle name="Normal 3 4 3 2 6 5 2" xfId="32818"/>
    <cellStyle name="Normal 3 4 3 2 6 6" xfId="32819"/>
    <cellStyle name="Normal 3 4 3 2 7" xfId="32820"/>
    <cellStyle name="Normal 3 4 3 2 7 2" xfId="32821"/>
    <cellStyle name="Normal 3 4 3 2 7 2 2" xfId="32822"/>
    <cellStyle name="Normal 3 4 3 2 7 2 2 2" xfId="32823"/>
    <cellStyle name="Normal 3 4 3 2 7 2 3" xfId="32824"/>
    <cellStyle name="Normal 3 4 3 2 7 3" xfId="32825"/>
    <cellStyle name="Normal 3 4 3 2 7 3 2" xfId="32826"/>
    <cellStyle name="Normal 3 4 3 2 7 4" xfId="32827"/>
    <cellStyle name="Normal 3 4 3 2 8" xfId="32828"/>
    <cellStyle name="Normal 3 4 3 2 8 2" xfId="32829"/>
    <cellStyle name="Normal 3 4 3 2 8 2 2" xfId="32830"/>
    <cellStyle name="Normal 3 4 3 2 8 3" xfId="32831"/>
    <cellStyle name="Normal 3 4 3 2 9" xfId="32832"/>
    <cellStyle name="Normal 3 4 3 2 9 2" xfId="32833"/>
    <cellStyle name="Normal 3 4 3 3" xfId="32834"/>
    <cellStyle name="Normal 3 4 3 3 10" xfId="32835"/>
    <cellStyle name="Normal 3 4 3 3 11" xfId="32836"/>
    <cellStyle name="Normal 3 4 3 3 2" xfId="32837"/>
    <cellStyle name="Normal 3 4 3 3 2 2" xfId="32838"/>
    <cellStyle name="Normal 3 4 3 3 2 2 2" xfId="32839"/>
    <cellStyle name="Normal 3 4 3 3 2 2 2 2" xfId="32840"/>
    <cellStyle name="Normal 3 4 3 3 2 2 2 2 2" xfId="32841"/>
    <cellStyle name="Normal 3 4 3 3 2 2 2 3" xfId="32842"/>
    <cellStyle name="Normal 3 4 3 3 2 2 3" xfId="32843"/>
    <cellStyle name="Normal 3 4 3 3 2 2 3 2" xfId="32844"/>
    <cellStyle name="Normal 3 4 3 3 2 2 4" xfId="32845"/>
    <cellStyle name="Normal 3 4 3 3 2 3" xfId="32846"/>
    <cellStyle name="Normal 3 4 3 3 2 3 2" xfId="32847"/>
    <cellStyle name="Normal 3 4 3 3 2 3 2 2" xfId="32848"/>
    <cellStyle name="Normal 3 4 3 3 2 3 3" xfId="32849"/>
    <cellStyle name="Normal 3 4 3 3 2 4" xfId="32850"/>
    <cellStyle name="Normal 3 4 3 3 2 4 2" xfId="32851"/>
    <cellStyle name="Normal 3 4 3 3 2 5" xfId="32852"/>
    <cellStyle name="Normal 3 4 3 3 2 5 2" xfId="32853"/>
    <cellStyle name="Normal 3 4 3 3 2 6" xfId="32854"/>
    <cellStyle name="Normal 3 4 3 3 3" xfId="32855"/>
    <cellStyle name="Normal 3 4 3 3 3 2" xfId="32856"/>
    <cellStyle name="Normal 3 4 3 3 3 2 2" xfId="32857"/>
    <cellStyle name="Normal 3 4 3 3 3 2 2 2" xfId="32858"/>
    <cellStyle name="Normal 3 4 3 3 3 2 2 2 2" xfId="32859"/>
    <cellStyle name="Normal 3 4 3 3 3 2 2 3" xfId="32860"/>
    <cellStyle name="Normal 3 4 3 3 3 2 3" xfId="32861"/>
    <cellStyle name="Normal 3 4 3 3 3 2 3 2" xfId="32862"/>
    <cellStyle name="Normal 3 4 3 3 3 2 4" xfId="32863"/>
    <cellStyle name="Normal 3 4 3 3 3 3" xfId="32864"/>
    <cellStyle name="Normal 3 4 3 3 3 3 2" xfId="32865"/>
    <cellStyle name="Normal 3 4 3 3 3 3 2 2" xfId="32866"/>
    <cellStyle name="Normal 3 4 3 3 3 3 3" xfId="32867"/>
    <cellStyle name="Normal 3 4 3 3 3 4" xfId="32868"/>
    <cellStyle name="Normal 3 4 3 3 3 4 2" xfId="32869"/>
    <cellStyle name="Normal 3 4 3 3 3 5" xfId="32870"/>
    <cellStyle name="Normal 3 4 3 3 3 5 2" xfId="32871"/>
    <cellStyle name="Normal 3 4 3 3 3 6" xfId="32872"/>
    <cellStyle name="Normal 3 4 3 3 4" xfId="32873"/>
    <cellStyle name="Normal 3 4 3 3 4 2" xfId="32874"/>
    <cellStyle name="Normal 3 4 3 3 4 2 2" xfId="32875"/>
    <cellStyle name="Normal 3 4 3 3 4 2 2 2" xfId="32876"/>
    <cellStyle name="Normal 3 4 3 3 4 2 3" xfId="32877"/>
    <cellStyle name="Normal 3 4 3 3 4 3" xfId="32878"/>
    <cellStyle name="Normal 3 4 3 3 4 3 2" xfId="32879"/>
    <cellStyle name="Normal 3 4 3 3 4 4" xfId="32880"/>
    <cellStyle name="Normal 3 4 3 3 5" xfId="32881"/>
    <cellStyle name="Normal 3 4 3 3 5 2" xfId="32882"/>
    <cellStyle name="Normal 3 4 3 3 5 2 2" xfId="32883"/>
    <cellStyle name="Normal 3 4 3 3 5 3" xfId="32884"/>
    <cellStyle name="Normal 3 4 3 3 6" xfId="32885"/>
    <cellStyle name="Normal 3 4 3 3 6 2" xfId="32886"/>
    <cellStyle name="Normal 3 4 3 3 7" xfId="32887"/>
    <cellStyle name="Normal 3 4 3 3 7 2" xfId="32888"/>
    <cellStyle name="Normal 3 4 3 3 8" xfId="32889"/>
    <cellStyle name="Normal 3 4 3 3 8 2" xfId="32890"/>
    <cellStyle name="Normal 3 4 3 3 9" xfId="32891"/>
    <cellStyle name="Normal 3 4 3 3 9 2" xfId="32892"/>
    <cellStyle name="Normal 3 4 3 4" xfId="32893"/>
    <cellStyle name="Normal 3 4 3 4 2" xfId="32894"/>
    <cellStyle name="Normal 3 4 3 4 2 2" xfId="32895"/>
    <cellStyle name="Normal 3 4 3 4 2 2 2" xfId="32896"/>
    <cellStyle name="Normal 3 4 3 4 2 2 2 2" xfId="32897"/>
    <cellStyle name="Normal 3 4 3 4 2 2 2 2 2" xfId="32898"/>
    <cellStyle name="Normal 3 4 3 4 2 2 2 3" xfId="32899"/>
    <cellStyle name="Normal 3 4 3 4 2 2 3" xfId="32900"/>
    <cellStyle name="Normal 3 4 3 4 2 2 3 2" xfId="32901"/>
    <cellStyle name="Normal 3 4 3 4 2 2 4" xfId="32902"/>
    <cellStyle name="Normal 3 4 3 4 2 3" xfId="32903"/>
    <cellStyle name="Normal 3 4 3 4 2 3 2" xfId="32904"/>
    <cellStyle name="Normal 3 4 3 4 2 3 2 2" xfId="32905"/>
    <cellStyle name="Normal 3 4 3 4 2 3 3" xfId="32906"/>
    <cellStyle name="Normal 3 4 3 4 2 4" xfId="32907"/>
    <cellStyle name="Normal 3 4 3 4 2 4 2" xfId="32908"/>
    <cellStyle name="Normal 3 4 3 4 2 5" xfId="32909"/>
    <cellStyle name="Normal 3 4 3 4 2 5 2" xfId="32910"/>
    <cellStyle name="Normal 3 4 3 4 2 6" xfId="32911"/>
    <cellStyle name="Normal 3 4 3 4 3" xfId="32912"/>
    <cellStyle name="Normal 3 4 3 4 3 2" xfId="32913"/>
    <cellStyle name="Normal 3 4 3 4 3 2 2" xfId="32914"/>
    <cellStyle name="Normal 3 4 3 4 3 2 2 2" xfId="32915"/>
    <cellStyle name="Normal 3 4 3 4 3 2 2 2 2" xfId="32916"/>
    <cellStyle name="Normal 3 4 3 4 3 2 2 3" xfId="32917"/>
    <cellStyle name="Normal 3 4 3 4 3 2 3" xfId="32918"/>
    <cellStyle name="Normal 3 4 3 4 3 2 3 2" xfId="32919"/>
    <cellStyle name="Normal 3 4 3 4 3 2 4" xfId="32920"/>
    <cellStyle name="Normal 3 4 3 4 3 3" xfId="32921"/>
    <cellStyle name="Normal 3 4 3 4 3 3 2" xfId="32922"/>
    <cellStyle name="Normal 3 4 3 4 3 3 2 2" xfId="32923"/>
    <cellStyle name="Normal 3 4 3 4 3 3 3" xfId="32924"/>
    <cellStyle name="Normal 3 4 3 4 3 4" xfId="32925"/>
    <cellStyle name="Normal 3 4 3 4 3 4 2" xfId="32926"/>
    <cellStyle name="Normal 3 4 3 4 3 5" xfId="32927"/>
    <cellStyle name="Normal 3 4 3 4 3 5 2" xfId="32928"/>
    <cellStyle name="Normal 3 4 3 4 3 6" xfId="32929"/>
    <cellStyle name="Normal 3 4 3 4 4" xfId="32930"/>
    <cellStyle name="Normal 3 4 3 4 4 2" xfId="32931"/>
    <cellStyle name="Normal 3 4 3 4 4 2 2" xfId="32932"/>
    <cellStyle name="Normal 3 4 3 4 4 2 2 2" xfId="32933"/>
    <cellStyle name="Normal 3 4 3 4 4 2 3" xfId="32934"/>
    <cellStyle name="Normal 3 4 3 4 4 3" xfId="32935"/>
    <cellStyle name="Normal 3 4 3 4 4 3 2" xfId="32936"/>
    <cellStyle name="Normal 3 4 3 4 4 4" xfId="32937"/>
    <cellStyle name="Normal 3 4 3 4 5" xfId="32938"/>
    <cellStyle name="Normal 3 4 3 4 5 2" xfId="32939"/>
    <cellStyle name="Normal 3 4 3 4 5 2 2" xfId="32940"/>
    <cellStyle name="Normal 3 4 3 4 5 3" xfId="32941"/>
    <cellStyle name="Normal 3 4 3 4 6" xfId="32942"/>
    <cellStyle name="Normal 3 4 3 4 6 2" xfId="32943"/>
    <cellStyle name="Normal 3 4 3 4 7" xfId="32944"/>
    <cellStyle name="Normal 3 4 3 4 7 2" xfId="32945"/>
    <cellStyle name="Normal 3 4 3 4 8" xfId="32946"/>
    <cellStyle name="Normal 3 4 3 5" xfId="32947"/>
    <cellStyle name="Normal 3 4 3 5 2" xfId="32948"/>
    <cellStyle name="Normal 3 4 3 5 2 2" xfId="32949"/>
    <cellStyle name="Normal 3 4 3 5 2 2 2" xfId="32950"/>
    <cellStyle name="Normal 3 4 3 5 2 2 2 2" xfId="32951"/>
    <cellStyle name="Normal 3 4 3 5 2 2 3" xfId="32952"/>
    <cellStyle name="Normal 3 4 3 5 2 3" xfId="32953"/>
    <cellStyle name="Normal 3 4 3 5 2 3 2" xfId="32954"/>
    <cellStyle name="Normal 3 4 3 5 2 4" xfId="32955"/>
    <cellStyle name="Normal 3 4 3 5 3" xfId="32956"/>
    <cellStyle name="Normal 3 4 3 5 3 2" xfId="32957"/>
    <cellStyle name="Normal 3 4 3 5 3 2 2" xfId="32958"/>
    <cellStyle name="Normal 3 4 3 5 3 3" xfId="32959"/>
    <cellStyle name="Normal 3 4 3 5 4" xfId="32960"/>
    <cellStyle name="Normal 3 4 3 5 4 2" xfId="32961"/>
    <cellStyle name="Normal 3 4 3 5 5" xfId="32962"/>
    <cellStyle name="Normal 3 4 3 5 5 2" xfId="32963"/>
    <cellStyle name="Normal 3 4 3 5 6" xfId="32964"/>
    <cellStyle name="Normal 3 4 3 6" xfId="32965"/>
    <cellStyle name="Normal 3 4 3 6 2" xfId="32966"/>
    <cellStyle name="Normal 3 4 3 6 2 2" xfId="32967"/>
    <cellStyle name="Normal 3 4 3 6 2 2 2" xfId="32968"/>
    <cellStyle name="Normal 3 4 3 6 2 2 2 2" xfId="32969"/>
    <cellStyle name="Normal 3 4 3 6 2 2 3" xfId="32970"/>
    <cellStyle name="Normal 3 4 3 6 2 3" xfId="32971"/>
    <cellStyle name="Normal 3 4 3 6 2 3 2" xfId="32972"/>
    <cellStyle name="Normal 3 4 3 6 2 4" xfId="32973"/>
    <cellStyle name="Normal 3 4 3 6 3" xfId="32974"/>
    <cellStyle name="Normal 3 4 3 6 3 2" xfId="32975"/>
    <cellStyle name="Normal 3 4 3 6 3 2 2" xfId="32976"/>
    <cellStyle name="Normal 3 4 3 6 3 3" xfId="32977"/>
    <cellStyle name="Normal 3 4 3 6 4" xfId="32978"/>
    <cellStyle name="Normal 3 4 3 6 4 2" xfId="32979"/>
    <cellStyle name="Normal 3 4 3 6 5" xfId="32980"/>
    <cellStyle name="Normal 3 4 3 6 5 2" xfId="32981"/>
    <cellStyle name="Normal 3 4 3 6 6" xfId="32982"/>
    <cellStyle name="Normal 3 4 3 7" xfId="32983"/>
    <cellStyle name="Normal 3 4 3 7 2" xfId="32984"/>
    <cellStyle name="Normal 3 4 3 7 2 2" xfId="32985"/>
    <cellStyle name="Normal 3 4 3 7 2 2 2" xfId="32986"/>
    <cellStyle name="Normal 3 4 3 7 2 2 2 2" xfId="32987"/>
    <cellStyle name="Normal 3 4 3 7 2 2 3" xfId="32988"/>
    <cellStyle name="Normal 3 4 3 7 2 3" xfId="32989"/>
    <cellStyle name="Normal 3 4 3 7 2 3 2" xfId="32990"/>
    <cellStyle name="Normal 3 4 3 7 2 4" xfId="32991"/>
    <cellStyle name="Normal 3 4 3 7 3" xfId="32992"/>
    <cellStyle name="Normal 3 4 3 7 3 2" xfId="32993"/>
    <cellStyle name="Normal 3 4 3 7 3 2 2" xfId="32994"/>
    <cellStyle name="Normal 3 4 3 7 3 3" xfId="32995"/>
    <cellStyle name="Normal 3 4 3 7 4" xfId="32996"/>
    <cellStyle name="Normal 3 4 3 7 4 2" xfId="32997"/>
    <cellStyle name="Normal 3 4 3 7 5" xfId="32998"/>
    <cellStyle name="Normal 3 4 3 7 5 2" xfId="32999"/>
    <cellStyle name="Normal 3 4 3 7 6" xfId="33000"/>
    <cellStyle name="Normal 3 4 3 8" xfId="33001"/>
    <cellStyle name="Normal 3 4 3 8 2" xfId="33002"/>
    <cellStyle name="Normal 3 4 3 8 2 2" xfId="33003"/>
    <cellStyle name="Normal 3 4 3 8 2 2 2" xfId="33004"/>
    <cellStyle name="Normal 3 4 3 8 2 3" xfId="33005"/>
    <cellStyle name="Normal 3 4 3 8 3" xfId="33006"/>
    <cellStyle name="Normal 3 4 3 8 3 2" xfId="33007"/>
    <cellStyle name="Normal 3 4 3 8 4" xfId="33008"/>
    <cellStyle name="Normal 3 4 3 9" xfId="33009"/>
    <cellStyle name="Normal 3 4 3 9 2" xfId="33010"/>
    <cellStyle name="Normal 3 4 3 9 2 2" xfId="33011"/>
    <cellStyle name="Normal 3 4 3 9 3" xfId="33012"/>
    <cellStyle name="Normal 3 4 4" xfId="33013"/>
    <cellStyle name="Normal 3 4 4 2" xfId="33014"/>
    <cellStyle name="Normal 3 4 4 2 2" xfId="33015"/>
    <cellStyle name="Normal 3 4 4 2 2 2" xfId="33016"/>
    <cellStyle name="Normal 3 4 4 2 3" xfId="33017"/>
    <cellStyle name="Normal 3 4 4 2 4" xfId="33018"/>
    <cellStyle name="Normal 3 4 4 3" xfId="33019"/>
    <cellStyle name="Normal 3 4 4 3 2" xfId="33020"/>
    <cellStyle name="Normal 3 4 4 4" xfId="33021"/>
    <cellStyle name="Normal 3 4 4 5" xfId="33022"/>
    <cellStyle name="Normal 3 4 5" xfId="33023"/>
    <cellStyle name="Normal 3 4 5 2" xfId="33024"/>
    <cellStyle name="Normal 3 4 5 2 2" xfId="33025"/>
    <cellStyle name="Normal 3 4 5 3" xfId="33026"/>
    <cellStyle name="Normal 3 4 5 4" xfId="33027"/>
    <cellStyle name="Normal 3 4 6" xfId="33028"/>
    <cellStyle name="Normal 3 4 7" xfId="33029"/>
    <cellStyle name="Normal 3 4 7 2" xfId="33030"/>
    <cellStyle name="Normal 3 4 8" xfId="33031"/>
    <cellStyle name="Normal 3 4 9" xfId="33032"/>
    <cellStyle name="Normal 3 5" xfId="33033"/>
    <cellStyle name="Normal 3 5 10" xfId="33034"/>
    <cellStyle name="Normal 3 5 10 2" xfId="33035"/>
    <cellStyle name="Normal 3 5 11" xfId="33036"/>
    <cellStyle name="Normal 3 5 11 2" xfId="33037"/>
    <cellStyle name="Normal 3 5 12" xfId="33038"/>
    <cellStyle name="Normal 3 5 13" xfId="33039"/>
    <cellStyle name="Normal 3 5 13 2" xfId="33040"/>
    <cellStyle name="Normal 3 5 14" xfId="33041"/>
    <cellStyle name="Normal 3 5 14 2" xfId="33042"/>
    <cellStyle name="Normal 3 5 15" xfId="33043"/>
    <cellStyle name="Normal 3 5 16" xfId="33044"/>
    <cellStyle name="Normal 3 5 2" xfId="33045"/>
    <cellStyle name="Normal 3 5 2 10" xfId="33046"/>
    <cellStyle name="Normal 3 5 2 10 2" xfId="33047"/>
    <cellStyle name="Normal 3 5 2 11" xfId="33048"/>
    <cellStyle name="Normal 3 5 2 11 2" xfId="33049"/>
    <cellStyle name="Normal 3 5 2 12" xfId="33050"/>
    <cellStyle name="Normal 3 5 2 12 2" xfId="33051"/>
    <cellStyle name="Normal 3 5 2 13" xfId="33052"/>
    <cellStyle name="Normal 3 5 2 14" xfId="33053"/>
    <cellStyle name="Normal 3 5 2 2" xfId="33054"/>
    <cellStyle name="Normal 3 5 2 2 10" xfId="33055"/>
    <cellStyle name="Normal 3 5 2 2 11" xfId="33056"/>
    <cellStyle name="Normal 3 5 2 2 2" xfId="33057"/>
    <cellStyle name="Normal 3 5 2 2 2 2" xfId="33058"/>
    <cellStyle name="Normal 3 5 2 2 2 2 2" xfId="33059"/>
    <cellStyle name="Normal 3 5 2 2 2 2 2 2" xfId="33060"/>
    <cellStyle name="Normal 3 5 2 2 2 2 2 2 2" xfId="33061"/>
    <cellStyle name="Normal 3 5 2 2 2 2 2 3" xfId="33062"/>
    <cellStyle name="Normal 3 5 2 2 2 2 3" xfId="33063"/>
    <cellStyle name="Normal 3 5 2 2 2 2 3 2" xfId="33064"/>
    <cellStyle name="Normal 3 5 2 2 2 2 4" xfId="33065"/>
    <cellStyle name="Normal 3 5 2 2 2 3" xfId="33066"/>
    <cellStyle name="Normal 3 5 2 2 2 3 2" xfId="33067"/>
    <cellStyle name="Normal 3 5 2 2 2 3 2 2" xfId="33068"/>
    <cellStyle name="Normal 3 5 2 2 2 3 3" xfId="33069"/>
    <cellStyle name="Normal 3 5 2 2 2 4" xfId="33070"/>
    <cellStyle name="Normal 3 5 2 2 2 4 2" xfId="33071"/>
    <cellStyle name="Normal 3 5 2 2 2 5" xfId="33072"/>
    <cellStyle name="Normal 3 5 2 2 2 5 2" xfId="33073"/>
    <cellStyle name="Normal 3 5 2 2 2 6" xfId="33074"/>
    <cellStyle name="Normal 3 5 2 2 2 6 2" xfId="33075"/>
    <cellStyle name="Normal 3 5 2 2 2 7" xfId="33076"/>
    <cellStyle name="Normal 3 5 2 2 2 7 2" xfId="33077"/>
    <cellStyle name="Normal 3 5 2 2 2 8" xfId="33078"/>
    <cellStyle name="Normal 3 5 2 2 2 9" xfId="33079"/>
    <cellStyle name="Normal 3 5 2 2 3" xfId="33080"/>
    <cellStyle name="Normal 3 5 2 2 3 2" xfId="33081"/>
    <cellStyle name="Normal 3 5 2 2 3 2 2" xfId="33082"/>
    <cellStyle name="Normal 3 5 2 2 3 2 2 2" xfId="33083"/>
    <cellStyle name="Normal 3 5 2 2 3 2 2 2 2" xfId="33084"/>
    <cellStyle name="Normal 3 5 2 2 3 2 2 3" xfId="33085"/>
    <cellStyle name="Normal 3 5 2 2 3 2 3" xfId="33086"/>
    <cellStyle name="Normal 3 5 2 2 3 2 3 2" xfId="33087"/>
    <cellStyle name="Normal 3 5 2 2 3 2 4" xfId="33088"/>
    <cellStyle name="Normal 3 5 2 2 3 3" xfId="33089"/>
    <cellStyle name="Normal 3 5 2 2 3 3 2" xfId="33090"/>
    <cellStyle name="Normal 3 5 2 2 3 3 2 2" xfId="33091"/>
    <cellStyle name="Normal 3 5 2 2 3 3 3" xfId="33092"/>
    <cellStyle name="Normal 3 5 2 2 3 4" xfId="33093"/>
    <cellStyle name="Normal 3 5 2 2 3 4 2" xfId="33094"/>
    <cellStyle name="Normal 3 5 2 2 3 5" xfId="33095"/>
    <cellStyle name="Normal 3 5 2 2 3 5 2" xfId="33096"/>
    <cellStyle name="Normal 3 5 2 2 3 6" xfId="33097"/>
    <cellStyle name="Normal 3 5 2 2 4" xfId="33098"/>
    <cellStyle name="Normal 3 5 2 2 4 2" xfId="33099"/>
    <cellStyle name="Normal 3 5 2 2 4 2 2" xfId="33100"/>
    <cellStyle name="Normal 3 5 2 2 4 2 2 2" xfId="33101"/>
    <cellStyle name="Normal 3 5 2 2 4 2 3" xfId="33102"/>
    <cellStyle name="Normal 3 5 2 2 4 3" xfId="33103"/>
    <cellStyle name="Normal 3 5 2 2 4 3 2" xfId="33104"/>
    <cellStyle name="Normal 3 5 2 2 4 4" xfId="33105"/>
    <cellStyle name="Normal 3 5 2 2 5" xfId="33106"/>
    <cellStyle name="Normal 3 5 2 2 5 2" xfId="33107"/>
    <cellStyle name="Normal 3 5 2 2 5 2 2" xfId="33108"/>
    <cellStyle name="Normal 3 5 2 2 5 3" xfId="33109"/>
    <cellStyle name="Normal 3 5 2 2 6" xfId="33110"/>
    <cellStyle name="Normal 3 5 2 2 6 2" xfId="33111"/>
    <cellStyle name="Normal 3 5 2 2 7" xfId="33112"/>
    <cellStyle name="Normal 3 5 2 2 7 2" xfId="33113"/>
    <cellStyle name="Normal 3 5 2 2 8" xfId="33114"/>
    <cellStyle name="Normal 3 5 2 2 8 2" xfId="33115"/>
    <cellStyle name="Normal 3 5 2 2 9" xfId="33116"/>
    <cellStyle name="Normal 3 5 2 2 9 2" xfId="33117"/>
    <cellStyle name="Normal 3 5 2 3" xfId="33118"/>
    <cellStyle name="Normal 3 5 2 3 10" xfId="33119"/>
    <cellStyle name="Normal 3 5 2 3 11" xfId="33120"/>
    <cellStyle name="Normal 3 5 2 3 2" xfId="33121"/>
    <cellStyle name="Normal 3 5 2 3 2 2" xfId="33122"/>
    <cellStyle name="Normal 3 5 2 3 2 2 2" xfId="33123"/>
    <cellStyle name="Normal 3 5 2 3 2 2 2 2" xfId="33124"/>
    <cellStyle name="Normal 3 5 2 3 2 2 2 2 2" xfId="33125"/>
    <cellStyle name="Normal 3 5 2 3 2 2 2 3" xfId="33126"/>
    <cellStyle name="Normal 3 5 2 3 2 2 3" xfId="33127"/>
    <cellStyle name="Normal 3 5 2 3 2 2 3 2" xfId="33128"/>
    <cellStyle name="Normal 3 5 2 3 2 2 4" xfId="33129"/>
    <cellStyle name="Normal 3 5 2 3 2 3" xfId="33130"/>
    <cellStyle name="Normal 3 5 2 3 2 3 2" xfId="33131"/>
    <cellStyle name="Normal 3 5 2 3 2 3 2 2" xfId="33132"/>
    <cellStyle name="Normal 3 5 2 3 2 3 3" xfId="33133"/>
    <cellStyle name="Normal 3 5 2 3 2 4" xfId="33134"/>
    <cellStyle name="Normal 3 5 2 3 2 4 2" xfId="33135"/>
    <cellStyle name="Normal 3 5 2 3 2 5" xfId="33136"/>
    <cellStyle name="Normal 3 5 2 3 2 5 2" xfId="33137"/>
    <cellStyle name="Normal 3 5 2 3 2 6" xfId="33138"/>
    <cellStyle name="Normal 3 5 2 3 3" xfId="33139"/>
    <cellStyle name="Normal 3 5 2 3 3 2" xfId="33140"/>
    <cellStyle name="Normal 3 5 2 3 3 2 2" xfId="33141"/>
    <cellStyle name="Normal 3 5 2 3 3 2 2 2" xfId="33142"/>
    <cellStyle name="Normal 3 5 2 3 3 2 2 2 2" xfId="33143"/>
    <cellStyle name="Normal 3 5 2 3 3 2 2 3" xfId="33144"/>
    <cellStyle name="Normal 3 5 2 3 3 2 3" xfId="33145"/>
    <cellStyle name="Normal 3 5 2 3 3 2 3 2" xfId="33146"/>
    <cellStyle name="Normal 3 5 2 3 3 2 4" xfId="33147"/>
    <cellStyle name="Normal 3 5 2 3 3 3" xfId="33148"/>
    <cellStyle name="Normal 3 5 2 3 3 3 2" xfId="33149"/>
    <cellStyle name="Normal 3 5 2 3 3 3 2 2" xfId="33150"/>
    <cellStyle name="Normal 3 5 2 3 3 3 3" xfId="33151"/>
    <cellStyle name="Normal 3 5 2 3 3 4" xfId="33152"/>
    <cellStyle name="Normal 3 5 2 3 3 4 2" xfId="33153"/>
    <cellStyle name="Normal 3 5 2 3 3 5" xfId="33154"/>
    <cellStyle name="Normal 3 5 2 3 3 5 2" xfId="33155"/>
    <cellStyle name="Normal 3 5 2 3 3 6" xfId="33156"/>
    <cellStyle name="Normal 3 5 2 3 4" xfId="33157"/>
    <cellStyle name="Normal 3 5 2 3 4 2" xfId="33158"/>
    <cellStyle name="Normal 3 5 2 3 4 2 2" xfId="33159"/>
    <cellStyle name="Normal 3 5 2 3 4 2 2 2" xfId="33160"/>
    <cellStyle name="Normal 3 5 2 3 4 2 3" xfId="33161"/>
    <cellStyle name="Normal 3 5 2 3 4 3" xfId="33162"/>
    <cellStyle name="Normal 3 5 2 3 4 3 2" xfId="33163"/>
    <cellStyle name="Normal 3 5 2 3 4 4" xfId="33164"/>
    <cellStyle name="Normal 3 5 2 3 5" xfId="33165"/>
    <cellStyle name="Normal 3 5 2 3 5 2" xfId="33166"/>
    <cellStyle name="Normal 3 5 2 3 5 2 2" xfId="33167"/>
    <cellStyle name="Normal 3 5 2 3 5 3" xfId="33168"/>
    <cellStyle name="Normal 3 5 2 3 6" xfId="33169"/>
    <cellStyle name="Normal 3 5 2 3 6 2" xfId="33170"/>
    <cellStyle name="Normal 3 5 2 3 7" xfId="33171"/>
    <cellStyle name="Normal 3 5 2 3 7 2" xfId="33172"/>
    <cellStyle name="Normal 3 5 2 3 8" xfId="33173"/>
    <cellStyle name="Normal 3 5 2 3 8 2" xfId="33174"/>
    <cellStyle name="Normal 3 5 2 3 9" xfId="33175"/>
    <cellStyle name="Normal 3 5 2 3 9 2" xfId="33176"/>
    <cellStyle name="Normal 3 5 2 4" xfId="33177"/>
    <cellStyle name="Normal 3 5 2 4 2" xfId="33178"/>
    <cellStyle name="Normal 3 5 2 4 2 2" xfId="33179"/>
    <cellStyle name="Normal 3 5 2 4 2 2 2" xfId="33180"/>
    <cellStyle name="Normal 3 5 2 4 2 2 2 2" xfId="33181"/>
    <cellStyle name="Normal 3 5 2 4 2 2 3" xfId="33182"/>
    <cellStyle name="Normal 3 5 2 4 2 3" xfId="33183"/>
    <cellStyle name="Normal 3 5 2 4 2 3 2" xfId="33184"/>
    <cellStyle name="Normal 3 5 2 4 2 4" xfId="33185"/>
    <cellStyle name="Normal 3 5 2 4 3" xfId="33186"/>
    <cellStyle name="Normal 3 5 2 4 3 2" xfId="33187"/>
    <cellStyle name="Normal 3 5 2 4 3 2 2" xfId="33188"/>
    <cellStyle name="Normal 3 5 2 4 3 3" xfId="33189"/>
    <cellStyle name="Normal 3 5 2 4 4" xfId="33190"/>
    <cellStyle name="Normal 3 5 2 4 4 2" xfId="33191"/>
    <cellStyle name="Normal 3 5 2 4 5" xfId="33192"/>
    <cellStyle name="Normal 3 5 2 4 5 2" xfId="33193"/>
    <cellStyle name="Normal 3 5 2 4 6" xfId="33194"/>
    <cellStyle name="Normal 3 5 2 5" xfId="33195"/>
    <cellStyle name="Normal 3 5 2 5 2" xfId="33196"/>
    <cellStyle name="Normal 3 5 2 5 2 2" xfId="33197"/>
    <cellStyle name="Normal 3 5 2 5 2 2 2" xfId="33198"/>
    <cellStyle name="Normal 3 5 2 5 2 2 2 2" xfId="33199"/>
    <cellStyle name="Normal 3 5 2 5 2 2 3" xfId="33200"/>
    <cellStyle name="Normal 3 5 2 5 2 3" xfId="33201"/>
    <cellStyle name="Normal 3 5 2 5 2 3 2" xfId="33202"/>
    <cellStyle name="Normal 3 5 2 5 2 4" xfId="33203"/>
    <cellStyle name="Normal 3 5 2 5 3" xfId="33204"/>
    <cellStyle name="Normal 3 5 2 5 3 2" xfId="33205"/>
    <cellStyle name="Normal 3 5 2 5 3 2 2" xfId="33206"/>
    <cellStyle name="Normal 3 5 2 5 3 3" xfId="33207"/>
    <cellStyle name="Normal 3 5 2 5 4" xfId="33208"/>
    <cellStyle name="Normal 3 5 2 5 4 2" xfId="33209"/>
    <cellStyle name="Normal 3 5 2 5 5" xfId="33210"/>
    <cellStyle name="Normal 3 5 2 5 5 2" xfId="33211"/>
    <cellStyle name="Normal 3 5 2 5 6" xfId="33212"/>
    <cellStyle name="Normal 3 5 2 6" xfId="33213"/>
    <cellStyle name="Normal 3 5 2 6 2" xfId="33214"/>
    <cellStyle name="Normal 3 5 2 6 2 2" xfId="33215"/>
    <cellStyle name="Normal 3 5 2 6 2 2 2" xfId="33216"/>
    <cellStyle name="Normal 3 5 2 6 2 2 2 2" xfId="33217"/>
    <cellStyle name="Normal 3 5 2 6 2 2 3" xfId="33218"/>
    <cellStyle name="Normal 3 5 2 6 2 3" xfId="33219"/>
    <cellStyle name="Normal 3 5 2 6 2 3 2" xfId="33220"/>
    <cellStyle name="Normal 3 5 2 6 2 4" xfId="33221"/>
    <cellStyle name="Normal 3 5 2 6 3" xfId="33222"/>
    <cellStyle name="Normal 3 5 2 6 3 2" xfId="33223"/>
    <cellStyle name="Normal 3 5 2 6 3 2 2" xfId="33224"/>
    <cellStyle name="Normal 3 5 2 6 3 3" xfId="33225"/>
    <cellStyle name="Normal 3 5 2 6 4" xfId="33226"/>
    <cellStyle name="Normal 3 5 2 6 4 2" xfId="33227"/>
    <cellStyle name="Normal 3 5 2 6 5" xfId="33228"/>
    <cellStyle name="Normal 3 5 2 6 5 2" xfId="33229"/>
    <cellStyle name="Normal 3 5 2 6 6" xfId="33230"/>
    <cellStyle name="Normal 3 5 2 7" xfId="33231"/>
    <cellStyle name="Normal 3 5 2 7 2" xfId="33232"/>
    <cellStyle name="Normal 3 5 2 7 2 2" xfId="33233"/>
    <cellStyle name="Normal 3 5 2 7 2 2 2" xfId="33234"/>
    <cellStyle name="Normal 3 5 2 7 2 3" xfId="33235"/>
    <cellStyle name="Normal 3 5 2 7 3" xfId="33236"/>
    <cellStyle name="Normal 3 5 2 7 3 2" xfId="33237"/>
    <cellStyle name="Normal 3 5 2 7 4" xfId="33238"/>
    <cellStyle name="Normal 3 5 2 8" xfId="33239"/>
    <cellStyle name="Normal 3 5 2 8 2" xfId="33240"/>
    <cellStyle name="Normal 3 5 2 8 2 2" xfId="33241"/>
    <cellStyle name="Normal 3 5 2 8 3" xfId="33242"/>
    <cellStyle name="Normal 3 5 2 9" xfId="33243"/>
    <cellStyle name="Normal 3 5 2 9 2" xfId="33244"/>
    <cellStyle name="Normal 3 5 3" xfId="33245"/>
    <cellStyle name="Normal 3 5 3 10" xfId="33246"/>
    <cellStyle name="Normal 3 5 3 11" xfId="33247"/>
    <cellStyle name="Normal 3 5 3 2" xfId="33248"/>
    <cellStyle name="Normal 3 5 3 2 2" xfId="33249"/>
    <cellStyle name="Normal 3 5 3 2 2 2" xfId="33250"/>
    <cellStyle name="Normal 3 5 3 2 2 2 2" xfId="33251"/>
    <cellStyle name="Normal 3 5 3 2 2 2 2 2" xfId="33252"/>
    <cellStyle name="Normal 3 5 3 2 2 2 3" xfId="33253"/>
    <cellStyle name="Normal 3 5 3 2 2 3" xfId="33254"/>
    <cellStyle name="Normal 3 5 3 2 2 3 2" xfId="33255"/>
    <cellStyle name="Normal 3 5 3 2 2 4" xfId="33256"/>
    <cellStyle name="Normal 3 5 3 2 2 4 2" xfId="33257"/>
    <cellStyle name="Normal 3 5 3 2 2 5" xfId="33258"/>
    <cellStyle name="Normal 3 5 3 2 2 5 2" xfId="33259"/>
    <cellStyle name="Normal 3 5 3 2 2 6" xfId="33260"/>
    <cellStyle name="Normal 3 5 3 2 2 7" xfId="33261"/>
    <cellStyle name="Normal 3 5 3 2 3" xfId="33262"/>
    <cellStyle name="Normal 3 5 3 2 3 2" xfId="33263"/>
    <cellStyle name="Normal 3 5 3 2 3 2 2" xfId="33264"/>
    <cellStyle name="Normal 3 5 3 2 3 3" xfId="33265"/>
    <cellStyle name="Normal 3 5 3 2 4" xfId="33266"/>
    <cellStyle name="Normal 3 5 3 2 4 2" xfId="33267"/>
    <cellStyle name="Normal 3 5 3 2 5" xfId="33268"/>
    <cellStyle name="Normal 3 5 3 2 5 2" xfId="33269"/>
    <cellStyle name="Normal 3 5 3 2 6" xfId="33270"/>
    <cellStyle name="Normal 3 5 3 2 6 2" xfId="33271"/>
    <cellStyle name="Normal 3 5 3 2 7" xfId="33272"/>
    <cellStyle name="Normal 3 5 3 2 7 2" xfId="33273"/>
    <cellStyle name="Normal 3 5 3 2 8" xfId="33274"/>
    <cellStyle name="Normal 3 5 3 2 9" xfId="33275"/>
    <cellStyle name="Normal 3 5 3 3" xfId="33276"/>
    <cellStyle name="Normal 3 5 3 3 2" xfId="33277"/>
    <cellStyle name="Normal 3 5 3 3 2 2" xfId="33278"/>
    <cellStyle name="Normal 3 5 3 3 2 2 2" xfId="33279"/>
    <cellStyle name="Normal 3 5 3 3 2 2 2 2" xfId="33280"/>
    <cellStyle name="Normal 3 5 3 3 2 2 3" xfId="33281"/>
    <cellStyle name="Normal 3 5 3 3 2 3" xfId="33282"/>
    <cellStyle name="Normal 3 5 3 3 2 3 2" xfId="33283"/>
    <cellStyle name="Normal 3 5 3 3 2 4" xfId="33284"/>
    <cellStyle name="Normal 3 5 3 3 3" xfId="33285"/>
    <cellStyle name="Normal 3 5 3 3 3 2" xfId="33286"/>
    <cellStyle name="Normal 3 5 3 3 3 2 2" xfId="33287"/>
    <cellStyle name="Normal 3 5 3 3 3 3" xfId="33288"/>
    <cellStyle name="Normal 3 5 3 3 4" xfId="33289"/>
    <cellStyle name="Normal 3 5 3 3 4 2" xfId="33290"/>
    <cellStyle name="Normal 3 5 3 3 5" xfId="33291"/>
    <cellStyle name="Normal 3 5 3 3 5 2" xfId="33292"/>
    <cellStyle name="Normal 3 5 3 3 6" xfId="33293"/>
    <cellStyle name="Normal 3 5 3 3 6 2" xfId="33294"/>
    <cellStyle name="Normal 3 5 3 3 7" xfId="33295"/>
    <cellStyle name="Normal 3 5 3 3 7 2" xfId="33296"/>
    <cellStyle name="Normal 3 5 3 3 8" xfId="33297"/>
    <cellStyle name="Normal 3 5 3 3 9" xfId="33298"/>
    <cellStyle name="Normal 3 5 3 4" xfId="33299"/>
    <cellStyle name="Normal 3 5 3 4 2" xfId="33300"/>
    <cellStyle name="Normal 3 5 3 4 2 2" xfId="33301"/>
    <cellStyle name="Normal 3 5 3 4 2 2 2" xfId="33302"/>
    <cellStyle name="Normal 3 5 3 4 2 3" xfId="33303"/>
    <cellStyle name="Normal 3 5 3 4 3" xfId="33304"/>
    <cellStyle name="Normal 3 5 3 4 3 2" xfId="33305"/>
    <cellStyle name="Normal 3 5 3 4 4" xfId="33306"/>
    <cellStyle name="Normal 3 5 3 5" xfId="33307"/>
    <cellStyle name="Normal 3 5 3 5 2" xfId="33308"/>
    <cellStyle name="Normal 3 5 3 5 2 2" xfId="33309"/>
    <cellStyle name="Normal 3 5 3 5 3" xfId="33310"/>
    <cellStyle name="Normal 3 5 3 6" xfId="33311"/>
    <cellStyle name="Normal 3 5 3 6 2" xfId="33312"/>
    <cellStyle name="Normal 3 5 3 7" xfId="33313"/>
    <cellStyle name="Normal 3 5 3 7 2" xfId="33314"/>
    <cellStyle name="Normal 3 5 3 8" xfId="33315"/>
    <cellStyle name="Normal 3 5 3 8 2" xfId="33316"/>
    <cellStyle name="Normal 3 5 3 9" xfId="33317"/>
    <cellStyle name="Normal 3 5 3 9 2" xfId="33318"/>
    <cellStyle name="Normal 3 5 4" xfId="33319"/>
    <cellStyle name="Normal 3 5 4 10" xfId="33320"/>
    <cellStyle name="Normal 3 5 4 11" xfId="33321"/>
    <cellStyle name="Normal 3 5 4 2" xfId="33322"/>
    <cellStyle name="Normal 3 5 4 2 2" xfId="33323"/>
    <cellStyle name="Normal 3 5 4 2 2 2" xfId="33324"/>
    <cellStyle name="Normal 3 5 4 2 2 2 2" xfId="33325"/>
    <cellStyle name="Normal 3 5 4 2 2 2 2 2" xfId="33326"/>
    <cellStyle name="Normal 3 5 4 2 2 2 3" xfId="33327"/>
    <cellStyle name="Normal 3 5 4 2 2 3" xfId="33328"/>
    <cellStyle name="Normal 3 5 4 2 2 3 2" xfId="33329"/>
    <cellStyle name="Normal 3 5 4 2 2 4" xfId="33330"/>
    <cellStyle name="Normal 3 5 4 2 3" xfId="33331"/>
    <cellStyle name="Normal 3 5 4 2 3 2" xfId="33332"/>
    <cellStyle name="Normal 3 5 4 2 3 2 2" xfId="33333"/>
    <cellStyle name="Normal 3 5 4 2 3 3" xfId="33334"/>
    <cellStyle name="Normal 3 5 4 2 4" xfId="33335"/>
    <cellStyle name="Normal 3 5 4 2 4 2" xfId="33336"/>
    <cellStyle name="Normal 3 5 4 2 5" xfId="33337"/>
    <cellStyle name="Normal 3 5 4 2 5 2" xfId="33338"/>
    <cellStyle name="Normal 3 5 4 2 6" xfId="33339"/>
    <cellStyle name="Normal 3 5 4 2 6 2" xfId="33340"/>
    <cellStyle name="Normal 3 5 4 2 7" xfId="33341"/>
    <cellStyle name="Normal 3 5 4 2 7 2" xfId="33342"/>
    <cellStyle name="Normal 3 5 4 2 8" xfId="33343"/>
    <cellStyle name="Normal 3 5 4 2 9" xfId="33344"/>
    <cellStyle name="Normal 3 5 4 3" xfId="33345"/>
    <cellStyle name="Normal 3 5 4 3 2" xfId="33346"/>
    <cellStyle name="Normal 3 5 4 3 2 2" xfId="33347"/>
    <cellStyle name="Normal 3 5 4 3 2 2 2" xfId="33348"/>
    <cellStyle name="Normal 3 5 4 3 2 2 2 2" xfId="33349"/>
    <cellStyle name="Normal 3 5 4 3 2 2 3" xfId="33350"/>
    <cellStyle name="Normal 3 5 4 3 2 3" xfId="33351"/>
    <cellStyle name="Normal 3 5 4 3 2 3 2" xfId="33352"/>
    <cellStyle name="Normal 3 5 4 3 2 4" xfId="33353"/>
    <cellStyle name="Normal 3 5 4 3 3" xfId="33354"/>
    <cellStyle name="Normal 3 5 4 3 3 2" xfId="33355"/>
    <cellStyle name="Normal 3 5 4 3 3 2 2" xfId="33356"/>
    <cellStyle name="Normal 3 5 4 3 3 3" xfId="33357"/>
    <cellStyle name="Normal 3 5 4 3 4" xfId="33358"/>
    <cellStyle name="Normal 3 5 4 3 4 2" xfId="33359"/>
    <cellStyle name="Normal 3 5 4 3 5" xfId="33360"/>
    <cellStyle name="Normal 3 5 4 3 5 2" xfId="33361"/>
    <cellStyle name="Normal 3 5 4 3 6" xfId="33362"/>
    <cellStyle name="Normal 3 5 4 4" xfId="33363"/>
    <cellStyle name="Normal 3 5 4 4 2" xfId="33364"/>
    <cellStyle name="Normal 3 5 4 4 2 2" xfId="33365"/>
    <cellStyle name="Normal 3 5 4 4 2 2 2" xfId="33366"/>
    <cellStyle name="Normal 3 5 4 4 2 3" xfId="33367"/>
    <cellStyle name="Normal 3 5 4 4 3" xfId="33368"/>
    <cellStyle name="Normal 3 5 4 4 3 2" xfId="33369"/>
    <cellStyle name="Normal 3 5 4 4 4" xfId="33370"/>
    <cellStyle name="Normal 3 5 4 5" xfId="33371"/>
    <cellStyle name="Normal 3 5 4 5 2" xfId="33372"/>
    <cellStyle name="Normal 3 5 4 5 2 2" xfId="33373"/>
    <cellStyle name="Normal 3 5 4 5 3" xfId="33374"/>
    <cellStyle name="Normal 3 5 4 6" xfId="33375"/>
    <cellStyle name="Normal 3 5 4 6 2" xfId="33376"/>
    <cellStyle name="Normal 3 5 4 7" xfId="33377"/>
    <cellStyle name="Normal 3 5 4 7 2" xfId="33378"/>
    <cellStyle name="Normal 3 5 4 8" xfId="33379"/>
    <cellStyle name="Normal 3 5 4 8 2" xfId="33380"/>
    <cellStyle name="Normal 3 5 4 9" xfId="33381"/>
    <cellStyle name="Normal 3 5 4 9 2" xfId="33382"/>
    <cellStyle name="Normal 3 5 5" xfId="33383"/>
    <cellStyle name="Normal 3 5 5 2" xfId="33384"/>
    <cellStyle name="Normal 3 5 5 2 2" xfId="33385"/>
    <cellStyle name="Normal 3 5 5 2 2 2" xfId="33386"/>
    <cellStyle name="Normal 3 5 5 2 2 2 2" xfId="33387"/>
    <cellStyle name="Normal 3 5 5 2 2 3" xfId="33388"/>
    <cellStyle name="Normal 3 5 5 2 3" xfId="33389"/>
    <cellStyle name="Normal 3 5 5 2 3 2" xfId="33390"/>
    <cellStyle name="Normal 3 5 5 2 4" xfId="33391"/>
    <cellStyle name="Normal 3 5 5 3" xfId="33392"/>
    <cellStyle name="Normal 3 5 5 3 2" xfId="33393"/>
    <cellStyle name="Normal 3 5 5 3 2 2" xfId="33394"/>
    <cellStyle name="Normal 3 5 5 3 3" xfId="33395"/>
    <cellStyle name="Normal 3 5 5 4" xfId="33396"/>
    <cellStyle name="Normal 3 5 5 4 2" xfId="33397"/>
    <cellStyle name="Normal 3 5 5 5" xfId="33398"/>
    <cellStyle name="Normal 3 5 5 5 2" xfId="33399"/>
    <cellStyle name="Normal 3 5 5 6" xfId="33400"/>
    <cellStyle name="Normal 3 5 5 6 2" xfId="33401"/>
    <cellStyle name="Normal 3 5 5 7" xfId="33402"/>
    <cellStyle name="Normal 3 5 5 7 2" xfId="33403"/>
    <cellStyle name="Normal 3 5 5 8" xfId="33404"/>
    <cellStyle name="Normal 3 5 5 9" xfId="33405"/>
    <cellStyle name="Normal 3 5 6" xfId="33406"/>
    <cellStyle name="Normal 3 5 6 2" xfId="33407"/>
    <cellStyle name="Normal 3 5 6 2 2" xfId="33408"/>
    <cellStyle name="Normal 3 5 6 2 2 2" xfId="33409"/>
    <cellStyle name="Normal 3 5 6 2 2 2 2" xfId="33410"/>
    <cellStyle name="Normal 3 5 6 2 2 3" xfId="33411"/>
    <cellStyle name="Normal 3 5 6 2 3" xfId="33412"/>
    <cellStyle name="Normal 3 5 6 2 3 2" xfId="33413"/>
    <cellStyle name="Normal 3 5 6 2 4" xfId="33414"/>
    <cellStyle name="Normal 3 5 6 3" xfId="33415"/>
    <cellStyle name="Normal 3 5 6 3 2" xfId="33416"/>
    <cellStyle name="Normal 3 5 6 3 2 2" xfId="33417"/>
    <cellStyle name="Normal 3 5 6 3 3" xfId="33418"/>
    <cellStyle name="Normal 3 5 6 4" xfId="33419"/>
    <cellStyle name="Normal 3 5 6 4 2" xfId="33420"/>
    <cellStyle name="Normal 3 5 6 5" xfId="33421"/>
    <cellStyle name="Normal 3 5 6 5 2" xfId="33422"/>
    <cellStyle name="Normal 3 5 6 6" xfId="33423"/>
    <cellStyle name="Normal 3 5 7" xfId="33424"/>
    <cellStyle name="Normal 3 5 7 2" xfId="33425"/>
    <cellStyle name="Normal 3 5 7 2 2" xfId="33426"/>
    <cellStyle name="Normal 3 5 7 2 2 2" xfId="33427"/>
    <cellStyle name="Normal 3 5 7 2 2 2 2" xfId="33428"/>
    <cellStyle name="Normal 3 5 7 2 2 3" xfId="33429"/>
    <cellStyle name="Normal 3 5 7 2 3" xfId="33430"/>
    <cellStyle name="Normal 3 5 7 2 3 2" xfId="33431"/>
    <cellStyle name="Normal 3 5 7 2 4" xfId="33432"/>
    <cellStyle name="Normal 3 5 7 3" xfId="33433"/>
    <cellStyle name="Normal 3 5 7 3 2" xfId="33434"/>
    <cellStyle name="Normal 3 5 7 3 2 2" xfId="33435"/>
    <cellStyle name="Normal 3 5 7 3 3" xfId="33436"/>
    <cellStyle name="Normal 3 5 7 4" xfId="33437"/>
    <cellStyle name="Normal 3 5 7 4 2" xfId="33438"/>
    <cellStyle name="Normal 3 5 7 5" xfId="33439"/>
    <cellStyle name="Normal 3 5 7 5 2" xfId="33440"/>
    <cellStyle name="Normal 3 5 7 6" xfId="33441"/>
    <cellStyle name="Normal 3 5 8" xfId="33442"/>
    <cellStyle name="Normal 3 5 8 2" xfId="33443"/>
    <cellStyle name="Normal 3 5 8 2 2" xfId="33444"/>
    <cellStyle name="Normal 3 5 8 2 2 2" xfId="33445"/>
    <cellStyle name="Normal 3 5 8 2 3" xfId="33446"/>
    <cellStyle name="Normal 3 5 8 3" xfId="33447"/>
    <cellStyle name="Normal 3 5 8 3 2" xfId="33448"/>
    <cellStyle name="Normal 3 5 8 4" xfId="33449"/>
    <cellStyle name="Normal 3 5 9" xfId="33450"/>
    <cellStyle name="Normal 3 5 9 2" xfId="33451"/>
    <cellStyle name="Normal 3 5 9 2 2" xfId="33452"/>
    <cellStyle name="Normal 3 5 9 3" xfId="33453"/>
    <cellStyle name="Normal 3 5 9 4" xfId="33454"/>
    <cellStyle name="Normal 3 6" xfId="33455"/>
    <cellStyle name="Normal 3 7" xfId="33456"/>
    <cellStyle name="Normal 3 7 10" xfId="33457"/>
    <cellStyle name="Normal 3 7 10 2" xfId="33458"/>
    <cellStyle name="Normal 3 7 11" xfId="33459"/>
    <cellStyle name="Normal 3 7 11 2" xfId="33460"/>
    <cellStyle name="Normal 3 7 12" xfId="33461"/>
    <cellStyle name="Normal 3 7 12 2" xfId="33462"/>
    <cellStyle name="Normal 3 7 13" xfId="33463"/>
    <cellStyle name="Normal 3 7 13 2" xfId="33464"/>
    <cellStyle name="Normal 3 7 14" xfId="33465"/>
    <cellStyle name="Normal 3 7 15" xfId="33466"/>
    <cellStyle name="Normal 3 7 2" xfId="33467"/>
    <cellStyle name="Normal 3 7 2 10" xfId="33468"/>
    <cellStyle name="Normal 3 7 2 10 2" xfId="33469"/>
    <cellStyle name="Normal 3 7 2 11" xfId="33470"/>
    <cellStyle name="Normal 3 7 2 11 2" xfId="33471"/>
    <cellStyle name="Normal 3 7 2 12" xfId="33472"/>
    <cellStyle name="Normal 3 7 2 12 2" xfId="33473"/>
    <cellStyle name="Normal 3 7 2 13" xfId="33474"/>
    <cellStyle name="Normal 3 7 2 14" xfId="33475"/>
    <cellStyle name="Normal 3 7 2 2" xfId="33476"/>
    <cellStyle name="Normal 3 7 2 2 10" xfId="33477"/>
    <cellStyle name="Normal 3 7 2 2 11" xfId="33478"/>
    <cellStyle name="Normal 3 7 2 2 2" xfId="33479"/>
    <cellStyle name="Normal 3 7 2 2 2 2" xfId="33480"/>
    <cellStyle name="Normal 3 7 2 2 2 2 2" xfId="33481"/>
    <cellStyle name="Normal 3 7 2 2 2 2 2 2" xfId="33482"/>
    <cellStyle name="Normal 3 7 2 2 2 2 2 2 2" xfId="33483"/>
    <cellStyle name="Normal 3 7 2 2 2 2 2 3" xfId="33484"/>
    <cellStyle name="Normal 3 7 2 2 2 2 3" xfId="33485"/>
    <cellStyle name="Normal 3 7 2 2 2 2 3 2" xfId="33486"/>
    <cellStyle name="Normal 3 7 2 2 2 2 4" xfId="33487"/>
    <cellStyle name="Normal 3 7 2 2 2 3" xfId="33488"/>
    <cellStyle name="Normal 3 7 2 2 2 3 2" xfId="33489"/>
    <cellStyle name="Normal 3 7 2 2 2 3 2 2" xfId="33490"/>
    <cellStyle name="Normal 3 7 2 2 2 3 3" xfId="33491"/>
    <cellStyle name="Normal 3 7 2 2 2 4" xfId="33492"/>
    <cellStyle name="Normal 3 7 2 2 2 4 2" xfId="33493"/>
    <cellStyle name="Normal 3 7 2 2 2 5" xfId="33494"/>
    <cellStyle name="Normal 3 7 2 2 2 5 2" xfId="33495"/>
    <cellStyle name="Normal 3 7 2 2 2 6" xfId="33496"/>
    <cellStyle name="Normal 3 7 2 2 3" xfId="33497"/>
    <cellStyle name="Normal 3 7 2 2 3 2" xfId="33498"/>
    <cellStyle name="Normal 3 7 2 2 3 2 2" xfId="33499"/>
    <cellStyle name="Normal 3 7 2 2 3 2 2 2" xfId="33500"/>
    <cellStyle name="Normal 3 7 2 2 3 2 2 2 2" xfId="33501"/>
    <cellStyle name="Normal 3 7 2 2 3 2 2 3" xfId="33502"/>
    <cellStyle name="Normal 3 7 2 2 3 2 3" xfId="33503"/>
    <cellStyle name="Normal 3 7 2 2 3 2 3 2" xfId="33504"/>
    <cellStyle name="Normal 3 7 2 2 3 2 4" xfId="33505"/>
    <cellStyle name="Normal 3 7 2 2 3 3" xfId="33506"/>
    <cellStyle name="Normal 3 7 2 2 3 3 2" xfId="33507"/>
    <cellStyle name="Normal 3 7 2 2 3 3 2 2" xfId="33508"/>
    <cellStyle name="Normal 3 7 2 2 3 3 3" xfId="33509"/>
    <cellStyle name="Normal 3 7 2 2 3 4" xfId="33510"/>
    <cellStyle name="Normal 3 7 2 2 3 4 2" xfId="33511"/>
    <cellStyle name="Normal 3 7 2 2 3 5" xfId="33512"/>
    <cellStyle name="Normal 3 7 2 2 3 5 2" xfId="33513"/>
    <cellStyle name="Normal 3 7 2 2 3 6" xfId="33514"/>
    <cellStyle name="Normal 3 7 2 2 4" xfId="33515"/>
    <cellStyle name="Normal 3 7 2 2 4 2" xfId="33516"/>
    <cellStyle name="Normal 3 7 2 2 4 2 2" xfId="33517"/>
    <cellStyle name="Normal 3 7 2 2 4 2 2 2" xfId="33518"/>
    <cellStyle name="Normal 3 7 2 2 4 2 3" xfId="33519"/>
    <cellStyle name="Normal 3 7 2 2 4 3" xfId="33520"/>
    <cellStyle name="Normal 3 7 2 2 4 3 2" xfId="33521"/>
    <cellStyle name="Normal 3 7 2 2 4 4" xfId="33522"/>
    <cellStyle name="Normal 3 7 2 2 5" xfId="33523"/>
    <cellStyle name="Normal 3 7 2 2 5 2" xfId="33524"/>
    <cellStyle name="Normal 3 7 2 2 5 2 2" xfId="33525"/>
    <cellStyle name="Normal 3 7 2 2 5 3" xfId="33526"/>
    <cellStyle name="Normal 3 7 2 2 6" xfId="33527"/>
    <cellStyle name="Normal 3 7 2 2 6 2" xfId="33528"/>
    <cellStyle name="Normal 3 7 2 2 7" xfId="33529"/>
    <cellStyle name="Normal 3 7 2 2 7 2" xfId="33530"/>
    <cellStyle name="Normal 3 7 2 2 8" xfId="33531"/>
    <cellStyle name="Normal 3 7 2 2 8 2" xfId="33532"/>
    <cellStyle name="Normal 3 7 2 2 9" xfId="33533"/>
    <cellStyle name="Normal 3 7 2 2 9 2" xfId="33534"/>
    <cellStyle name="Normal 3 7 2 3" xfId="33535"/>
    <cellStyle name="Normal 3 7 2 3 2" xfId="33536"/>
    <cellStyle name="Normal 3 7 2 3 2 2" xfId="33537"/>
    <cellStyle name="Normal 3 7 2 3 2 2 2" xfId="33538"/>
    <cellStyle name="Normal 3 7 2 3 2 2 2 2" xfId="33539"/>
    <cellStyle name="Normal 3 7 2 3 2 2 2 2 2" xfId="33540"/>
    <cellStyle name="Normal 3 7 2 3 2 2 2 3" xfId="33541"/>
    <cellStyle name="Normal 3 7 2 3 2 2 3" xfId="33542"/>
    <cellStyle name="Normal 3 7 2 3 2 2 3 2" xfId="33543"/>
    <cellStyle name="Normal 3 7 2 3 2 2 4" xfId="33544"/>
    <cellStyle name="Normal 3 7 2 3 2 3" xfId="33545"/>
    <cellStyle name="Normal 3 7 2 3 2 3 2" xfId="33546"/>
    <cellStyle name="Normal 3 7 2 3 2 3 2 2" xfId="33547"/>
    <cellStyle name="Normal 3 7 2 3 2 3 3" xfId="33548"/>
    <cellStyle name="Normal 3 7 2 3 2 4" xfId="33549"/>
    <cellStyle name="Normal 3 7 2 3 2 4 2" xfId="33550"/>
    <cellStyle name="Normal 3 7 2 3 2 5" xfId="33551"/>
    <cellStyle name="Normal 3 7 2 3 2 5 2" xfId="33552"/>
    <cellStyle name="Normal 3 7 2 3 2 6" xfId="33553"/>
    <cellStyle name="Normal 3 7 2 3 3" xfId="33554"/>
    <cellStyle name="Normal 3 7 2 3 3 2" xfId="33555"/>
    <cellStyle name="Normal 3 7 2 3 3 2 2" xfId="33556"/>
    <cellStyle name="Normal 3 7 2 3 3 2 2 2" xfId="33557"/>
    <cellStyle name="Normal 3 7 2 3 3 2 2 2 2" xfId="33558"/>
    <cellStyle name="Normal 3 7 2 3 3 2 2 3" xfId="33559"/>
    <cellStyle name="Normal 3 7 2 3 3 2 3" xfId="33560"/>
    <cellStyle name="Normal 3 7 2 3 3 2 3 2" xfId="33561"/>
    <cellStyle name="Normal 3 7 2 3 3 2 4" xfId="33562"/>
    <cellStyle name="Normal 3 7 2 3 3 3" xfId="33563"/>
    <cellStyle name="Normal 3 7 2 3 3 3 2" xfId="33564"/>
    <cellStyle name="Normal 3 7 2 3 3 3 2 2" xfId="33565"/>
    <cellStyle name="Normal 3 7 2 3 3 3 3" xfId="33566"/>
    <cellStyle name="Normal 3 7 2 3 3 4" xfId="33567"/>
    <cellStyle name="Normal 3 7 2 3 3 4 2" xfId="33568"/>
    <cellStyle name="Normal 3 7 2 3 3 5" xfId="33569"/>
    <cellStyle name="Normal 3 7 2 3 3 5 2" xfId="33570"/>
    <cellStyle name="Normal 3 7 2 3 3 6" xfId="33571"/>
    <cellStyle name="Normal 3 7 2 3 4" xfId="33572"/>
    <cellStyle name="Normal 3 7 2 3 4 2" xfId="33573"/>
    <cellStyle name="Normal 3 7 2 3 4 2 2" xfId="33574"/>
    <cellStyle name="Normal 3 7 2 3 4 2 2 2" xfId="33575"/>
    <cellStyle name="Normal 3 7 2 3 4 2 3" xfId="33576"/>
    <cellStyle name="Normal 3 7 2 3 4 3" xfId="33577"/>
    <cellStyle name="Normal 3 7 2 3 4 3 2" xfId="33578"/>
    <cellStyle name="Normal 3 7 2 3 4 4" xfId="33579"/>
    <cellStyle name="Normal 3 7 2 3 5" xfId="33580"/>
    <cellStyle name="Normal 3 7 2 3 5 2" xfId="33581"/>
    <cellStyle name="Normal 3 7 2 3 5 2 2" xfId="33582"/>
    <cellStyle name="Normal 3 7 2 3 5 3" xfId="33583"/>
    <cellStyle name="Normal 3 7 2 3 6" xfId="33584"/>
    <cellStyle name="Normal 3 7 2 3 6 2" xfId="33585"/>
    <cellStyle name="Normal 3 7 2 3 7" xfId="33586"/>
    <cellStyle name="Normal 3 7 2 3 7 2" xfId="33587"/>
    <cellStyle name="Normal 3 7 2 3 8" xfId="33588"/>
    <cellStyle name="Normal 3 7 2 4" xfId="33589"/>
    <cellStyle name="Normal 3 7 2 4 2" xfId="33590"/>
    <cellStyle name="Normal 3 7 2 4 2 2" xfId="33591"/>
    <cellStyle name="Normal 3 7 2 4 2 2 2" xfId="33592"/>
    <cellStyle name="Normal 3 7 2 4 2 2 2 2" xfId="33593"/>
    <cellStyle name="Normal 3 7 2 4 2 2 3" xfId="33594"/>
    <cellStyle name="Normal 3 7 2 4 2 3" xfId="33595"/>
    <cellStyle name="Normal 3 7 2 4 2 3 2" xfId="33596"/>
    <cellStyle name="Normal 3 7 2 4 2 4" xfId="33597"/>
    <cellStyle name="Normal 3 7 2 4 3" xfId="33598"/>
    <cellStyle name="Normal 3 7 2 4 3 2" xfId="33599"/>
    <cellStyle name="Normal 3 7 2 4 3 2 2" xfId="33600"/>
    <cellStyle name="Normal 3 7 2 4 3 3" xfId="33601"/>
    <cellStyle name="Normal 3 7 2 4 4" xfId="33602"/>
    <cellStyle name="Normal 3 7 2 4 4 2" xfId="33603"/>
    <cellStyle name="Normal 3 7 2 4 5" xfId="33604"/>
    <cellStyle name="Normal 3 7 2 4 5 2" xfId="33605"/>
    <cellStyle name="Normal 3 7 2 4 6" xfId="33606"/>
    <cellStyle name="Normal 3 7 2 5" xfId="33607"/>
    <cellStyle name="Normal 3 7 2 5 2" xfId="33608"/>
    <cellStyle name="Normal 3 7 2 5 2 2" xfId="33609"/>
    <cellStyle name="Normal 3 7 2 5 2 2 2" xfId="33610"/>
    <cellStyle name="Normal 3 7 2 5 2 2 2 2" xfId="33611"/>
    <cellStyle name="Normal 3 7 2 5 2 2 3" xfId="33612"/>
    <cellStyle name="Normal 3 7 2 5 2 3" xfId="33613"/>
    <cellStyle name="Normal 3 7 2 5 2 3 2" xfId="33614"/>
    <cellStyle name="Normal 3 7 2 5 2 4" xfId="33615"/>
    <cellStyle name="Normal 3 7 2 5 3" xfId="33616"/>
    <cellStyle name="Normal 3 7 2 5 3 2" xfId="33617"/>
    <cellStyle name="Normal 3 7 2 5 3 2 2" xfId="33618"/>
    <cellStyle name="Normal 3 7 2 5 3 3" xfId="33619"/>
    <cellStyle name="Normal 3 7 2 5 4" xfId="33620"/>
    <cellStyle name="Normal 3 7 2 5 4 2" xfId="33621"/>
    <cellStyle name="Normal 3 7 2 5 5" xfId="33622"/>
    <cellStyle name="Normal 3 7 2 5 5 2" xfId="33623"/>
    <cellStyle name="Normal 3 7 2 5 6" xfId="33624"/>
    <cellStyle name="Normal 3 7 2 6" xfId="33625"/>
    <cellStyle name="Normal 3 7 2 6 2" xfId="33626"/>
    <cellStyle name="Normal 3 7 2 6 2 2" xfId="33627"/>
    <cellStyle name="Normal 3 7 2 6 2 2 2" xfId="33628"/>
    <cellStyle name="Normal 3 7 2 6 2 2 2 2" xfId="33629"/>
    <cellStyle name="Normal 3 7 2 6 2 2 3" xfId="33630"/>
    <cellStyle name="Normal 3 7 2 6 2 3" xfId="33631"/>
    <cellStyle name="Normal 3 7 2 6 2 3 2" xfId="33632"/>
    <cellStyle name="Normal 3 7 2 6 2 4" xfId="33633"/>
    <cellStyle name="Normal 3 7 2 6 3" xfId="33634"/>
    <cellStyle name="Normal 3 7 2 6 3 2" xfId="33635"/>
    <cellStyle name="Normal 3 7 2 6 3 2 2" xfId="33636"/>
    <cellStyle name="Normal 3 7 2 6 3 3" xfId="33637"/>
    <cellStyle name="Normal 3 7 2 6 4" xfId="33638"/>
    <cellStyle name="Normal 3 7 2 6 4 2" xfId="33639"/>
    <cellStyle name="Normal 3 7 2 6 5" xfId="33640"/>
    <cellStyle name="Normal 3 7 2 6 5 2" xfId="33641"/>
    <cellStyle name="Normal 3 7 2 6 6" xfId="33642"/>
    <cellStyle name="Normal 3 7 2 7" xfId="33643"/>
    <cellStyle name="Normal 3 7 2 7 2" xfId="33644"/>
    <cellStyle name="Normal 3 7 2 7 2 2" xfId="33645"/>
    <cellStyle name="Normal 3 7 2 7 2 2 2" xfId="33646"/>
    <cellStyle name="Normal 3 7 2 7 2 3" xfId="33647"/>
    <cellStyle name="Normal 3 7 2 7 3" xfId="33648"/>
    <cellStyle name="Normal 3 7 2 7 3 2" xfId="33649"/>
    <cellStyle name="Normal 3 7 2 7 4" xfId="33650"/>
    <cellStyle name="Normal 3 7 2 8" xfId="33651"/>
    <cellStyle name="Normal 3 7 2 8 2" xfId="33652"/>
    <cellStyle name="Normal 3 7 2 8 2 2" xfId="33653"/>
    <cellStyle name="Normal 3 7 2 8 3" xfId="33654"/>
    <cellStyle name="Normal 3 7 2 9" xfId="33655"/>
    <cellStyle name="Normal 3 7 2 9 2" xfId="33656"/>
    <cellStyle name="Normal 3 7 3" xfId="33657"/>
    <cellStyle name="Normal 3 7 3 10" xfId="33658"/>
    <cellStyle name="Normal 3 7 3 11" xfId="33659"/>
    <cellStyle name="Normal 3 7 3 2" xfId="33660"/>
    <cellStyle name="Normal 3 7 3 2 2" xfId="33661"/>
    <cellStyle name="Normal 3 7 3 2 2 2" xfId="33662"/>
    <cellStyle name="Normal 3 7 3 2 2 2 2" xfId="33663"/>
    <cellStyle name="Normal 3 7 3 2 2 2 2 2" xfId="33664"/>
    <cellStyle name="Normal 3 7 3 2 2 2 3" xfId="33665"/>
    <cellStyle name="Normal 3 7 3 2 2 3" xfId="33666"/>
    <cellStyle name="Normal 3 7 3 2 2 3 2" xfId="33667"/>
    <cellStyle name="Normal 3 7 3 2 2 4" xfId="33668"/>
    <cellStyle name="Normal 3 7 3 2 3" xfId="33669"/>
    <cellStyle name="Normal 3 7 3 2 3 2" xfId="33670"/>
    <cellStyle name="Normal 3 7 3 2 3 2 2" xfId="33671"/>
    <cellStyle name="Normal 3 7 3 2 3 3" xfId="33672"/>
    <cellStyle name="Normal 3 7 3 2 4" xfId="33673"/>
    <cellStyle name="Normal 3 7 3 2 4 2" xfId="33674"/>
    <cellStyle name="Normal 3 7 3 2 5" xfId="33675"/>
    <cellStyle name="Normal 3 7 3 2 5 2" xfId="33676"/>
    <cellStyle name="Normal 3 7 3 2 6" xfId="33677"/>
    <cellStyle name="Normal 3 7 3 3" xfId="33678"/>
    <cellStyle name="Normal 3 7 3 3 2" xfId="33679"/>
    <cellStyle name="Normal 3 7 3 3 2 2" xfId="33680"/>
    <cellStyle name="Normal 3 7 3 3 2 2 2" xfId="33681"/>
    <cellStyle name="Normal 3 7 3 3 2 2 2 2" xfId="33682"/>
    <cellStyle name="Normal 3 7 3 3 2 2 3" xfId="33683"/>
    <cellStyle name="Normal 3 7 3 3 2 3" xfId="33684"/>
    <cellStyle name="Normal 3 7 3 3 2 3 2" xfId="33685"/>
    <cellStyle name="Normal 3 7 3 3 2 4" xfId="33686"/>
    <cellStyle name="Normal 3 7 3 3 3" xfId="33687"/>
    <cellStyle name="Normal 3 7 3 3 3 2" xfId="33688"/>
    <cellStyle name="Normal 3 7 3 3 3 2 2" xfId="33689"/>
    <cellStyle name="Normal 3 7 3 3 3 3" xfId="33690"/>
    <cellStyle name="Normal 3 7 3 3 4" xfId="33691"/>
    <cellStyle name="Normal 3 7 3 3 4 2" xfId="33692"/>
    <cellStyle name="Normal 3 7 3 3 5" xfId="33693"/>
    <cellStyle name="Normal 3 7 3 3 5 2" xfId="33694"/>
    <cellStyle name="Normal 3 7 3 3 6" xfId="33695"/>
    <cellStyle name="Normal 3 7 3 4" xfId="33696"/>
    <cellStyle name="Normal 3 7 3 4 2" xfId="33697"/>
    <cellStyle name="Normal 3 7 3 4 2 2" xfId="33698"/>
    <cellStyle name="Normal 3 7 3 4 2 2 2" xfId="33699"/>
    <cellStyle name="Normal 3 7 3 4 2 3" xfId="33700"/>
    <cellStyle name="Normal 3 7 3 4 3" xfId="33701"/>
    <cellStyle name="Normal 3 7 3 4 3 2" xfId="33702"/>
    <cellStyle name="Normal 3 7 3 4 4" xfId="33703"/>
    <cellStyle name="Normal 3 7 3 5" xfId="33704"/>
    <cellStyle name="Normal 3 7 3 5 2" xfId="33705"/>
    <cellStyle name="Normal 3 7 3 5 2 2" xfId="33706"/>
    <cellStyle name="Normal 3 7 3 5 3" xfId="33707"/>
    <cellStyle name="Normal 3 7 3 6" xfId="33708"/>
    <cellStyle name="Normal 3 7 3 6 2" xfId="33709"/>
    <cellStyle name="Normal 3 7 3 7" xfId="33710"/>
    <cellStyle name="Normal 3 7 3 7 2" xfId="33711"/>
    <cellStyle name="Normal 3 7 3 8" xfId="33712"/>
    <cellStyle name="Normal 3 7 3 8 2" xfId="33713"/>
    <cellStyle name="Normal 3 7 3 9" xfId="33714"/>
    <cellStyle name="Normal 3 7 3 9 2" xfId="33715"/>
    <cellStyle name="Normal 3 7 4" xfId="33716"/>
    <cellStyle name="Normal 3 7 4 2" xfId="33717"/>
    <cellStyle name="Normal 3 7 4 2 2" xfId="33718"/>
    <cellStyle name="Normal 3 7 4 2 2 2" xfId="33719"/>
    <cellStyle name="Normal 3 7 4 2 2 2 2" xfId="33720"/>
    <cellStyle name="Normal 3 7 4 2 2 2 2 2" xfId="33721"/>
    <cellStyle name="Normal 3 7 4 2 2 2 3" xfId="33722"/>
    <cellStyle name="Normal 3 7 4 2 2 3" xfId="33723"/>
    <cellStyle name="Normal 3 7 4 2 2 3 2" xfId="33724"/>
    <cellStyle name="Normal 3 7 4 2 2 4" xfId="33725"/>
    <cellStyle name="Normal 3 7 4 2 3" xfId="33726"/>
    <cellStyle name="Normal 3 7 4 2 3 2" xfId="33727"/>
    <cellStyle name="Normal 3 7 4 2 3 2 2" xfId="33728"/>
    <cellStyle name="Normal 3 7 4 2 3 3" xfId="33729"/>
    <cellStyle name="Normal 3 7 4 2 4" xfId="33730"/>
    <cellStyle name="Normal 3 7 4 2 4 2" xfId="33731"/>
    <cellStyle name="Normal 3 7 4 2 5" xfId="33732"/>
    <cellStyle name="Normal 3 7 4 2 5 2" xfId="33733"/>
    <cellStyle name="Normal 3 7 4 2 6" xfId="33734"/>
    <cellStyle name="Normal 3 7 4 3" xfId="33735"/>
    <cellStyle name="Normal 3 7 4 3 2" xfId="33736"/>
    <cellStyle name="Normal 3 7 4 3 2 2" xfId="33737"/>
    <cellStyle name="Normal 3 7 4 3 2 2 2" xfId="33738"/>
    <cellStyle name="Normal 3 7 4 3 2 2 2 2" xfId="33739"/>
    <cellStyle name="Normal 3 7 4 3 2 2 3" xfId="33740"/>
    <cellStyle name="Normal 3 7 4 3 2 3" xfId="33741"/>
    <cellStyle name="Normal 3 7 4 3 2 3 2" xfId="33742"/>
    <cellStyle name="Normal 3 7 4 3 2 4" xfId="33743"/>
    <cellStyle name="Normal 3 7 4 3 3" xfId="33744"/>
    <cellStyle name="Normal 3 7 4 3 3 2" xfId="33745"/>
    <cellStyle name="Normal 3 7 4 3 3 2 2" xfId="33746"/>
    <cellStyle name="Normal 3 7 4 3 3 3" xfId="33747"/>
    <cellStyle name="Normal 3 7 4 3 4" xfId="33748"/>
    <cellStyle name="Normal 3 7 4 3 4 2" xfId="33749"/>
    <cellStyle name="Normal 3 7 4 3 5" xfId="33750"/>
    <cellStyle name="Normal 3 7 4 3 5 2" xfId="33751"/>
    <cellStyle name="Normal 3 7 4 3 6" xfId="33752"/>
    <cellStyle name="Normal 3 7 4 4" xfId="33753"/>
    <cellStyle name="Normal 3 7 4 4 2" xfId="33754"/>
    <cellStyle name="Normal 3 7 4 4 2 2" xfId="33755"/>
    <cellStyle name="Normal 3 7 4 4 2 2 2" xfId="33756"/>
    <cellStyle name="Normal 3 7 4 4 2 3" xfId="33757"/>
    <cellStyle name="Normal 3 7 4 4 3" xfId="33758"/>
    <cellStyle name="Normal 3 7 4 4 3 2" xfId="33759"/>
    <cellStyle name="Normal 3 7 4 4 4" xfId="33760"/>
    <cellStyle name="Normal 3 7 4 5" xfId="33761"/>
    <cellStyle name="Normal 3 7 4 5 2" xfId="33762"/>
    <cellStyle name="Normal 3 7 4 5 2 2" xfId="33763"/>
    <cellStyle name="Normal 3 7 4 5 3" xfId="33764"/>
    <cellStyle name="Normal 3 7 4 6" xfId="33765"/>
    <cellStyle name="Normal 3 7 4 6 2" xfId="33766"/>
    <cellStyle name="Normal 3 7 4 7" xfId="33767"/>
    <cellStyle name="Normal 3 7 4 7 2" xfId="33768"/>
    <cellStyle name="Normal 3 7 4 8" xfId="33769"/>
    <cellStyle name="Normal 3 7 5" xfId="33770"/>
    <cellStyle name="Normal 3 7 5 2" xfId="33771"/>
    <cellStyle name="Normal 3 7 5 2 2" xfId="33772"/>
    <cellStyle name="Normal 3 7 5 2 2 2" xfId="33773"/>
    <cellStyle name="Normal 3 7 5 2 2 2 2" xfId="33774"/>
    <cellStyle name="Normal 3 7 5 2 2 3" xfId="33775"/>
    <cellStyle name="Normal 3 7 5 2 3" xfId="33776"/>
    <cellStyle name="Normal 3 7 5 2 3 2" xfId="33777"/>
    <cellStyle name="Normal 3 7 5 2 4" xfId="33778"/>
    <cellStyle name="Normal 3 7 5 3" xfId="33779"/>
    <cellStyle name="Normal 3 7 5 3 2" xfId="33780"/>
    <cellStyle name="Normal 3 7 5 3 2 2" xfId="33781"/>
    <cellStyle name="Normal 3 7 5 3 3" xfId="33782"/>
    <cellStyle name="Normal 3 7 5 4" xfId="33783"/>
    <cellStyle name="Normal 3 7 5 4 2" xfId="33784"/>
    <cellStyle name="Normal 3 7 5 5" xfId="33785"/>
    <cellStyle name="Normal 3 7 5 5 2" xfId="33786"/>
    <cellStyle name="Normal 3 7 5 6" xfId="33787"/>
    <cellStyle name="Normal 3 7 6" xfId="33788"/>
    <cellStyle name="Normal 3 7 6 2" xfId="33789"/>
    <cellStyle name="Normal 3 7 6 2 2" xfId="33790"/>
    <cellStyle name="Normal 3 7 6 2 2 2" xfId="33791"/>
    <cellStyle name="Normal 3 7 6 2 2 2 2" xfId="33792"/>
    <cellStyle name="Normal 3 7 6 2 2 3" xfId="33793"/>
    <cellStyle name="Normal 3 7 6 2 3" xfId="33794"/>
    <cellStyle name="Normal 3 7 6 2 3 2" xfId="33795"/>
    <cellStyle name="Normal 3 7 6 2 4" xfId="33796"/>
    <cellStyle name="Normal 3 7 6 3" xfId="33797"/>
    <cellStyle name="Normal 3 7 6 3 2" xfId="33798"/>
    <cellStyle name="Normal 3 7 6 3 2 2" xfId="33799"/>
    <cellStyle name="Normal 3 7 6 3 3" xfId="33800"/>
    <cellStyle name="Normal 3 7 6 4" xfId="33801"/>
    <cellStyle name="Normal 3 7 6 4 2" xfId="33802"/>
    <cellStyle name="Normal 3 7 6 5" xfId="33803"/>
    <cellStyle name="Normal 3 7 6 5 2" xfId="33804"/>
    <cellStyle name="Normal 3 7 6 6" xfId="33805"/>
    <cellStyle name="Normal 3 7 7" xfId="33806"/>
    <cellStyle name="Normal 3 7 7 2" xfId="33807"/>
    <cellStyle name="Normal 3 7 7 2 2" xfId="33808"/>
    <cellStyle name="Normal 3 7 7 2 2 2" xfId="33809"/>
    <cellStyle name="Normal 3 7 7 2 2 2 2" xfId="33810"/>
    <cellStyle name="Normal 3 7 7 2 2 3" xfId="33811"/>
    <cellStyle name="Normal 3 7 7 2 3" xfId="33812"/>
    <cellStyle name="Normal 3 7 7 2 3 2" xfId="33813"/>
    <cellStyle name="Normal 3 7 7 2 4" xfId="33814"/>
    <cellStyle name="Normal 3 7 7 3" xfId="33815"/>
    <cellStyle name="Normal 3 7 7 3 2" xfId="33816"/>
    <cellStyle name="Normal 3 7 7 3 2 2" xfId="33817"/>
    <cellStyle name="Normal 3 7 7 3 3" xfId="33818"/>
    <cellStyle name="Normal 3 7 7 4" xfId="33819"/>
    <cellStyle name="Normal 3 7 7 4 2" xfId="33820"/>
    <cellStyle name="Normal 3 7 7 5" xfId="33821"/>
    <cellStyle name="Normal 3 7 7 5 2" xfId="33822"/>
    <cellStyle name="Normal 3 7 7 6" xfId="33823"/>
    <cellStyle name="Normal 3 7 8" xfId="33824"/>
    <cellStyle name="Normal 3 7 8 2" xfId="33825"/>
    <cellStyle name="Normal 3 7 8 2 2" xfId="33826"/>
    <cellStyle name="Normal 3 7 8 2 2 2" xfId="33827"/>
    <cellStyle name="Normal 3 7 8 2 3" xfId="33828"/>
    <cellStyle name="Normal 3 7 8 3" xfId="33829"/>
    <cellStyle name="Normal 3 7 8 3 2" xfId="33830"/>
    <cellStyle name="Normal 3 7 8 4" xfId="33831"/>
    <cellStyle name="Normal 3 7 9" xfId="33832"/>
    <cellStyle name="Normal 3 7 9 2" xfId="33833"/>
    <cellStyle name="Normal 3 7 9 2 2" xfId="33834"/>
    <cellStyle name="Normal 3 7 9 3" xfId="33835"/>
    <cellStyle name="Normal 3 8" xfId="33836"/>
    <cellStyle name="Normal 3 8 2" xfId="33837"/>
    <cellStyle name="Normal 3 8 2 2" xfId="33838"/>
    <cellStyle name="Normal 3 8 2 2 2" xfId="33839"/>
    <cellStyle name="Normal 3 8 2 2 2 2" xfId="33840"/>
    <cellStyle name="Normal 3 8 2 2 3" xfId="33841"/>
    <cellStyle name="Normal 3 8 2 2 4" xfId="33842"/>
    <cellStyle name="Normal 3 8 2 3" xfId="33843"/>
    <cellStyle name="Normal 3 8 2 3 2" xfId="33844"/>
    <cellStyle name="Normal 3 8 2 4" xfId="33845"/>
    <cellStyle name="Normal 3 8 2 5" xfId="33846"/>
    <cellStyle name="Normal 3 8 3" xfId="33847"/>
    <cellStyle name="Normal 3 8 3 2" xfId="33848"/>
    <cellStyle name="Normal 3 8 3 2 2" xfId="33849"/>
    <cellStyle name="Normal 3 8 3 3" xfId="33850"/>
    <cellStyle name="Normal 3 8 3 4" xfId="33851"/>
    <cellStyle name="Normal 3 8 4" xfId="33852"/>
    <cellStyle name="Normal 3 8 4 2" xfId="33853"/>
    <cellStyle name="Normal 3 8 5" xfId="33854"/>
    <cellStyle name="Normal 3 8 6" xfId="33855"/>
    <cellStyle name="Normal 3 9" xfId="33856"/>
    <cellStyle name="Normal 3 9 2" xfId="33857"/>
    <cellStyle name="Normal 3 9 2 2" xfId="33858"/>
    <cellStyle name="Normal 3 9 2 2 2" xfId="33859"/>
    <cellStyle name="Normal 3 9 2 3" xfId="33860"/>
    <cellStyle name="Normal 3 9 2 4" xfId="33861"/>
    <cellStyle name="Normal 3 9 3" xfId="33862"/>
    <cellStyle name="Normal 3 9 3 2" xfId="33863"/>
    <cellStyle name="Normal 3 9 4" xfId="33864"/>
    <cellStyle name="Normal 3 9 5" xfId="33865"/>
    <cellStyle name="Normal 3_ASSESSMENT SHEET" xfId="33866"/>
    <cellStyle name="Normal 30" xfId="33867"/>
    <cellStyle name="Normal 31" xfId="33868"/>
    <cellStyle name="Normal 32" xfId="33869"/>
    <cellStyle name="Normal 32 2" xfId="33870"/>
    <cellStyle name="Normal 33" xfId="33871"/>
    <cellStyle name="Normal 34" xfId="33872"/>
    <cellStyle name="Normal 34 2" xfId="33873"/>
    <cellStyle name="Normal 35" xfId="33874"/>
    <cellStyle name="Normal 35 2" xfId="33875"/>
    <cellStyle name="Normal 36" xfId="33876"/>
    <cellStyle name="Normal 37" xfId="33877"/>
    <cellStyle name="Normal 38" xfId="33878"/>
    <cellStyle name="Normal 39" xfId="33879"/>
    <cellStyle name="Normal 4" xfId="33880"/>
    <cellStyle name="Normal 4 2" xfId="33881"/>
    <cellStyle name="Normal 4 2 10" xfId="33882"/>
    <cellStyle name="Normal 4 2 10 2" xfId="33883"/>
    <cellStyle name="Normal 4 2 10 2 2" xfId="33884"/>
    <cellStyle name="Normal 4 2 10 2 2 2" xfId="33885"/>
    <cellStyle name="Normal 4 2 10 2 2 2 2" xfId="33886"/>
    <cellStyle name="Normal 4 2 10 2 2 3" xfId="33887"/>
    <cellStyle name="Normal 4 2 10 2 3" xfId="33888"/>
    <cellStyle name="Normal 4 2 10 2 3 2" xfId="33889"/>
    <cellStyle name="Normal 4 2 10 2 4" xfId="33890"/>
    <cellStyle name="Normal 4 2 10 3" xfId="33891"/>
    <cellStyle name="Normal 4 2 10 3 2" xfId="33892"/>
    <cellStyle name="Normal 4 2 10 3 2 2" xfId="33893"/>
    <cellStyle name="Normal 4 2 10 3 3" xfId="33894"/>
    <cellStyle name="Normal 4 2 10 4" xfId="33895"/>
    <cellStyle name="Normal 4 2 10 4 2" xfId="33896"/>
    <cellStyle name="Normal 4 2 10 5" xfId="33897"/>
    <cellStyle name="Normal 4 2 10 5 2" xfId="33898"/>
    <cellStyle name="Normal 4 2 10 6" xfId="33899"/>
    <cellStyle name="Normal 4 2 11" xfId="33900"/>
    <cellStyle name="Normal 4 2 11 2" xfId="33901"/>
    <cellStyle name="Normal 4 2 11 2 2" xfId="33902"/>
    <cellStyle name="Normal 4 2 11 2 2 2" xfId="33903"/>
    <cellStyle name="Normal 4 2 11 2 2 2 2" xfId="33904"/>
    <cellStyle name="Normal 4 2 11 2 2 3" xfId="33905"/>
    <cellStyle name="Normal 4 2 11 2 3" xfId="33906"/>
    <cellStyle name="Normal 4 2 11 2 3 2" xfId="33907"/>
    <cellStyle name="Normal 4 2 11 2 4" xfId="33908"/>
    <cellStyle name="Normal 4 2 11 3" xfId="33909"/>
    <cellStyle name="Normal 4 2 11 3 2" xfId="33910"/>
    <cellStyle name="Normal 4 2 11 3 2 2" xfId="33911"/>
    <cellStyle name="Normal 4 2 11 3 3" xfId="33912"/>
    <cellStyle name="Normal 4 2 11 4" xfId="33913"/>
    <cellStyle name="Normal 4 2 11 4 2" xfId="33914"/>
    <cellStyle name="Normal 4 2 11 5" xfId="33915"/>
    <cellStyle name="Normal 4 2 11 5 2" xfId="33916"/>
    <cellStyle name="Normal 4 2 11 6" xfId="33917"/>
    <cellStyle name="Normal 4 2 12" xfId="33918"/>
    <cellStyle name="Normal 4 2 12 2" xfId="33919"/>
    <cellStyle name="Normal 4 2 12 2 2" xfId="33920"/>
    <cellStyle name="Normal 4 2 12 2 2 2" xfId="33921"/>
    <cellStyle name="Normal 4 2 12 2 2 2 2" xfId="33922"/>
    <cellStyle name="Normal 4 2 12 2 2 3" xfId="33923"/>
    <cellStyle name="Normal 4 2 12 2 3" xfId="33924"/>
    <cellStyle name="Normal 4 2 12 2 3 2" xfId="33925"/>
    <cellStyle name="Normal 4 2 12 2 4" xfId="33926"/>
    <cellStyle name="Normal 4 2 12 3" xfId="33927"/>
    <cellStyle name="Normal 4 2 12 3 2" xfId="33928"/>
    <cellStyle name="Normal 4 2 12 3 2 2" xfId="33929"/>
    <cellStyle name="Normal 4 2 12 3 3" xfId="33930"/>
    <cellStyle name="Normal 4 2 12 4" xfId="33931"/>
    <cellStyle name="Normal 4 2 12 4 2" xfId="33932"/>
    <cellStyle name="Normal 4 2 12 5" xfId="33933"/>
    <cellStyle name="Normal 4 2 12 5 2" xfId="33934"/>
    <cellStyle name="Normal 4 2 12 6" xfId="33935"/>
    <cellStyle name="Normal 4 2 13" xfId="33936"/>
    <cellStyle name="Normal 4 2 13 2" xfId="33937"/>
    <cellStyle name="Normal 4 2 13 2 2" xfId="33938"/>
    <cellStyle name="Normal 4 2 13 2 2 2" xfId="33939"/>
    <cellStyle name="Normal 4 2 13 2 3" xfId="33940"/>
    <cellStyle name="Normal 4 2 13 3" xfId="33941"/>
    <cellStyle name="Normal 4 2 13 3 2" xfId="33942"/>
    <cellStyle name="Normal 4 2 13 4" xfId="33943"/>
    <cellStyle name="Normal 4 2 14" xfId="33944"/>
    <cellStyle name="Normal 4 2 14 2" xfId="33945"/>
    <cellStyle name="Normal 4 2 14 2 2" xfId="33946"/>
    <cellStyle name="Normal 4 2 14 3" xfId="33947"/>
    <cellStyle name="Normal 4 2 15" xfId="33948"/>
    <cellStyle name="Normal 4 2 15 2" xfId="33949"/>
    <cellStyle name="Normal 4 2 16" xfId="33950"/>
    <cellStyle name="Normal 4 2 16 2" xfId="33951"/>
    <cellStyle name="Normal 4 2 17" xfId="33952"/>
    <cellStyle name="Normal 4 2 17 2" xfId="33953"/>
    <cellStyle name="Normal 4 2 18" xfId="33954"/>
    <cellStyle name="Normal 4 2 2" xfId="33955"/>
    <cellStyle name="Normal 4 2 2 10" xfId="33956"/>
    <cellStyle name="Normal 4 2 2 10 2" xfId="33957"/>
    <cellStyle name="Normal 4 2 2 10 2 2" xfId="33958"/>
    <cellStyle name="Normal 4 2 2 10 2 2 2" xfId="33959"/>
    <cellStyle name="Normal 4 2 2 10 2 2 2 2" xfId="33960"/>
    <cellStyle name="Normal 4 2 2 10 2 2 3" xfId="33961"/>
    <cellStyle name="Normal 4 2 2 10 2 3" xfId="33962"/>
    <cellStyle name="Normal 4 2 2 10 2 3 2" xfId="33963"/>
    <cellStyle name="Normal 4 2 2 10 2 4" xfId="33964"/>
    <cellStyle name="Normal 4 2 2 10 3" xfId="33965"/>
    <cellStyle name="Normal 4 2 2 10 3 2" xfId="33966"/>
    <cellStyle name="Normal 4 2 2 10 3 2 2" xfId="33967"/>
    <cellStyle name="Normal 4 2 2 10 3 3" xfId="33968"/>
    <cellStyle name="Normal 4 2 2 10 4" xfId="33969"/>
    <cellStyle name="Normal 4 2 2 10 4 2" xfId="33970"/>
    <cellStyle name="Normal 4 2 2 10 5" xfId="33971"/>
    <cellStyle name="Normal 4 2 2 10 5 2" xfId="33972"/>
    <cellStyle name="Normal 4 2 2 10 6" xfId="33973"/>
    <cellStyle name="Normal 4 2 2 11" xfId="33974"/>
    <cellStyle name="Normal 4 2 2 11 2" xfId="33975"/>
    <cellStyle name="Normal 4 2 2 11 2 2" xfId="33976"/>
    <cellStyle name="Normal 4 2 2 11 2 2 2" xfId="33977"/>
    <cellStyle name="Normal 4 2 2 11 2 3" xfId="33978"/>
    <cellStyle name="Normal 4 2 2 11 3" xfId="33979"/>
    <cellStyle name="Normal 4 2 2 11 3 2" xfId="33980"/>
    <cellStyle name="Normal 4 2 2 11 4" xfId="33981"/>
    <cellStyle name="Normal 4 2 2 12" xfId="33982"/>
    <cellStyle name="Normal 4 2 2 12 2" xfId="33983"/>
    <cellStyle name="Normal 4 2 2 12 2 2" xfId="33984"/>
    <cellStyle name="Normal 4 2 2 12 3" xfId="33985"/>
    <cellStyle name="Normal 4 2 2 13" xfId="33986"/>
    <cellStyle name="Normal 4 2 2 13 2" xfId="33987"/>
    <cellStyle name="Normal 4 2 2 14" xfId="33988"/>
    <cellStyle name="Normal 4 2 2 14 2" xfId="33989"/>
    <cellStyle name="Normal 4 2 2 15" xfId="33990"/>
    <cellStyle name="Normal 4 2 2 16" xfId="33991"/>
    <cellStyle name="Normal 4 2 2 2" xfId="33992"/>
    <cellStyle name="Normal 4 2 2 2 10" xfId="33993"/>
    <cellStyle name="Normal 4 2 2 2 10 2" xfId="33994"/>
    <cellStyle name="Normal 4 2 2 2 11" xfId="33995"/>
    <cellStyle name="Normal 4 2 2 2 2" xfId="33996"/>
    <cellStyle name="Normal 4 2 2 2 2 2" xfId="33997"/>
    <cellStyle name="Normal 4 2 2 2 2 2 2" xfId="33998"/>
    <cellStyle name="Normal 4 2 2 2 2 2 2 2" xfId="33999"/>
    <cellStyle name="Normal 4 2 2 2 2 2 2 2 2" xfId="34000"/>
    <cellStyle name="Normal 4 2 2 2 2 2 2 2 2 2" xfId="34001"/>
    <cellStyle name="Normal 4 2 2 2 2 2 2 2 3" xfId="34002"/>
    <cellStyle name="Normal 4 2 2 2 2 2 2 3" xfId="34003"/>
    <cellStyle name="Normal 4 2 2 2 2 2 2 3 2" xfId="34004"/>
    <cellStyle name="Normal 4 2 2 2 2 2 2 4" xfId="34005"/>
    <cellStyle name="Normal 4 2 2 2 2 2 3" xfId="34006"/>
    <cellStyle name="Normal 4 2 2 2 2 2 3 2" xfId="34007"/>
    <cellStyle name="Normal 4 2 2 2 2 2 3 2 2" xfId="34008"/>
    <cellStyle name="Normal 4 2 2 2 2 2 3 3" xfId="34009"/>
    <cellStyle name="Normal 4 2 2 2 2 2 4" xfId="34010"/>
    <cellStyle name="Normal 4 2 2 2 2 2 4 2" xfId="34011"/>
    <cellStyle name="Normal 4 2 2 2 2 2 5" xfId="34012"/>
    <cellStyle name="Normal 4 2 2 2 2 2 5 2" xfId="34013"/>
    <cellStyle name="Normal 4 2 2 2 2 2 6" xfId="34014"/>
    <cellStyle name="Normal 4 2 2 2 2 3" xfId="34015"/>
    <cellStyle name="Normal 4 2 2 2 2 3 2" xfId="34016"/>
    <cellStyle name="Normal 4 2 2 2 2 3 2 2" xfId="34017"/>
    <cellStyle name="Normal 4 2 2 2 2 3 2 2 2" xfId="34018"/>
    <cellStyle name="Normal 4 2 2 2 2 3 2 2 2 2" xfId="34019"/>
    <cellStyle name="Normal 4 2 2 2 2 3 2 2 3" xfId="34020"/>
    <cellStyle name="Normal 4 2 2 2 2 3 2 3" xfId="34021"/>
    <cellStyle name="Normal 4 2 2 2 2 3 2 3 2" xfId="34022"/>
    <cellStyle name="Normal 4 2 2 2 2 3 2 4" xfId="34023"/>
    <cellStyle name="Normal 4 2 2 2 2 3 3" xfId="34024"/>
    <cellStyle name="Normal 4 2 2 2 2 3 3 2" xfId="34025"/>
    <cellStyle name="Normal 4 2 2 2 2 3 3 2 2" xfId="34026"/>
    <cellStyle name="Normal 4 2 2 2 2 3 3 3" xfId="34027"/>
    <cellStyle name="Normal 4 2 2 2 2 3 4" xfId="34028"/>
    <cellStyle name="Normal 4 2 2 2 2 3 4 2" xfId="34029"/>
    <cellStyle name="Normal 4 2 2 2 2 3 5" xfId="34030"/>
    <cellStyle name="Normal 4 2 2 2 2 3 5 2" xfId="34031"/>
    <cellStyle name="Normal 4 2 2 2 2 3 6" xfId="34032"/>
    <cellStyle name="Normal 4 2 2 2 2 4" xfId="34033"/>
    <cellStyle name="Normal 4 2 2 2 2 4 2" xfId="34034"/>
    <cellStyle name="Normal 4 2 2 2 2 4 2 2" xfId="34035"/>
    <cellStyle name="Normal 4 2 2 2 2 4 2 2 2" xfId="34036"/>
    <cellStyle name="Normal 4 2 2 2 2 4 2 3" xfId="34037"/>
    <cellStyle name="Normal 4 2 2 2 2 4 3" xfId="34038"/>
    <cellStyle name="Normal 4 2 2 2 2 4 3 2" xfId="34039"/>
    <cellStyle name="Normal 4 2 2 2 2 4 4" xfId="34040"/>
    <cellStyle name="Normal 4 2 2 2 2 5" xfId="34041"/>
    <cellStyle name="Normal 4 2 2 2 2 5 2" xfId="34042"/>
    <cellStyle name="Normal 4 2 2 2 2 5 2 2" xfId="34043"/>
    <cellStyle name="Normal 4 2 2 2 2 5 3" xfId="34044"/>
    <cellStyle name="Normal 4 2 2 2 2 6" xfId="34045"/>
    <cellStyle name="Normal 4 2 2 2 2 6 2" xfId="34046"/>
    <cellStyle name="Normal 4 2 2 2 2 7" xfId="34047"/>
    <cellStyle name="Normal 4 2 2 2 2 7 2" xfId="34048"/>
    <cellStyle name="Normal 4 2 2 2 2 8" xfId="34049"/>
    <cellStyle name="Normal 4 2 2 2 3" xfId="34050"/>
    <cellStyle name="Normal 4 2 2 2 3 2" xfId="34051"/>
    <cellStyle name="Normal 4 2 2 2 3 2 2" xfId="34052"/>
    <cellStyle name="Normal 4 2 2 2 3 2 2 2" xfId="34053"/>
    <cellStyle name="Normal 4 2 2 2 3 2 2 2 2" xfId="34054"/>
    <cellStyle name="Normal 4 2 2 2 3 2 2 2 2 2" xfId="34055"/>
    <cellStyle name="Normal 4 2 2 2 3 2 2 2 3" xfId="34056"/>
    <cellStyle name="Normal 4 2 2 2 3 2 2 3" xfId="34057"/>
    <cellStyle name="Normal 4 2 2 2 3 2 2 3 2" xfId="34058"/>
    <cellStyle name="Normal 4 2 2 2 3 2 2 4" xfId="34059"/>
    <cellStyle name="Normal 4 2 2 2 3 2 3" xfId="34060"/>
    <cellStyle name="Normal 4 2 2 2 3 2 3 2" xfId="34061"/>
    <cellStyle name="Normal 4 2 2 2 3 2 3 2 2" xfId="34062"/>
    <cellStyle name="Normal 4 2 2 2 3 2 3 3" xfId="34063"/>
    <cellStyle name="Normal 4 2 2 2 3 2 4" xfId="34064"/>
    <cellStyle name="Normal 4 2 2 2 3 2 4 2" xfId="34065"/>
    <cellStyle name="Normal 4 2 2 2 3 2 5" xfId="34066"/>
    <cellStyle name="Normal 4 2 2 2 3 2 5 2" xfId="34067"/>
    <cellStyle name="Normal 4 2 2 2 3 2 6" xfId="34068"/>
    <cellStyle name="Normal 4 2 2 2 3 3" xfId="34069"/>
    <cellStyle name="Normal 4 2 2 2 3 3 2" xfId="34070"/>
    <cellStyle name="Normal 4 2 2 2 3 3 2 2" xfId="34071"/>
    <cellStyle name="Normal 4 2 2 2 3 3 2 2 2" xfId="34072"/>
    <cellStyle name="Normal 4 2 2 2 3 3 2 2 2 2" xfId="34073"/>
    <cellStyle name="Normal 4 2 2 2 3 3 2 2 3" xfId="34074"/>
    <cellStyle name="Normal 4 2 2 2 3 3 2 3" xfId="34075"/>
    <cellStyle name="Normal 4 2 2 2 3 3 2 3 2" xfId="34076"/>
    <cellStyle name="Normal 4 2 2 2 3 3 2 4" xfId="34077"/>
    <cellStyle name="Normal 4 2 2 2 3 3 3" xfId="34078"/>
    <cellStyle name="Normal 4 2 2 2 3 3 3 2" xfId="34079"/>
    <cellStyle name="Normal 4 2 2 2 3 3 3 2 2" xfId="34080"/>
    <cellStyle name="Normal 4 2 2 2 3 3 3 3" xfId="34081"/>
    <cellStyle name="Normal 4 2 2 2 3 3 4" xfId="34082"/>
    <cellStyle name="Normal 4 2 2 2 3 3 4 2" xfId="34083"/>
    <cellStyle name="Normal 4 2 2 2 3 3 5" xfId="34084"/>
    <cellStyle name="Normal 4 2 2 2 3 3 5 2" xfId="34085"/>
    <cellStyle name="Normal 4 2 2 2 3 3 6" xfId="34086"/>
    <cellStyle name="Normal 4 2 2 2 3 4" xfId="34087"/>
    <cellStyle name="Normal 4 2 2 2 3 4 2" xfId="34088"/>
    <cellStyle name="Normal 4 2 2 2 3 4 2 2" xfId="34089"/>
    <cellStyle name="Normal 4 2 2 2 3 4 2 2 2" xfId="34090"/>
    <cellStyle name="Normal 4 2 2 2 3 4 2 3" xfId="34091"/>
    <cellStyle name="Normal 4 2 2 2 3 4 3" xfId="34092"/>
    <cellStyle name="Normal 4 2 2 2 3 4 3 2" xfId="34093"/>
    <cellStyle name="Normal 4 2 2 2 3 4 4" xfId="34094"/>
    <cellStyle name="Normal 4 2 2 2 3 5" xfId="34095"/>
    <cellStyle name="Normal 4 2 2 2 3 5 2" xfId="34096"/>
    <cellStyle name="Normal 4 2 2 2 3 5 2 2" xfId="34097"/>
    <cellStyle name="Normal 4 2 2 2 3 5 3" xfId="34098"/>
    <cellStyle name="Normal 4 2 2 2 3 6" xfId="34099"/>
    <cellStyle name="Normal 4 2 2 2 3 6 2" xfId="34100"/>
    <cellStyle name="Normal 4 2 2 2 3 7" xfId="34101"/>
    <cellStyle name="Normal 4 2 2 2 3 7 2" xfId="34102"/>
    <cellStyle name="Normal 4 2 2 2 3 8" xfId="34103"/>
    <cellStyle name="Normal 4 2 2 2 4" xfId="34104"/>
    <cellStyle name="Normal 4 2 2 2 4 2" xfId="34105"/>
    <cellStyle name="Normal 4 2 2 2 4 2 2" xfId="34106"/>
    <cellStyle name="Normal 4 2 2 2 4 2 2 2" xfId="34107"/>
    <cellStyle name="Normal 4 2 2 2 4 2 2 2 2" xfId="34108"/>
    <cellStyle name="Normal 4 2 2 2 4 2 2 3" xfId="34109"/>
    <cellStyle name="Normal 4 2 2 2 4 2 3" xfId="34110"/>
    <cellStyle name="Normal 4 2 2 2 4 2 3 2" xfId="34111"/>
    <cellStyle name="Normal 4 2 2 2 4 2 4" xfId="34112"/>
    <cellStyle name="Normal 4 2 2 2 4 3" xfId="34113"/>
    <cellStyle name="Normal 4 2 2 2 4 3 2" xfId="34114"/>
    <cellStyle name="Normal 4 2 2 2 4 3 2 2" xfId="34115"/>
    <cellStyle name="Normal 4 2 2 2 4 3 3" xfId="34116"/>
    <cellStyle name="Normal 4 2 2 2 4 4" xfId="34117"/>
    <cellStyle name="Normal 4 2 2 2 4 4 2" xfId="34118"/>
    <cellStyle name="Normal 4 2 2 2 4 5" xfId="34119"/>
    <cellStyle name="Normal 4 2 2 2 4 5 2" xfId="34120"/>
    <cellStyle name="Normal 4 2 2 2 4 6" xfId="34121"/>
    <cellStyle name="Normal 4 2 2 2 5" xfId="34122"/>
    <cellStyle name="Normal 4 2 2 2 5 2" xfId="34123"/>
    <cellStyle name="Normal 4 2 2 2 5 2 2" xfId="34124"/>
    <cellStyle name="Normal 4 2 2 2 5 2 2 2" xfId="34125"/>
    <cellStyle name="Normal 4 2 2 2 5 2 2 2 2" xfId="34126"/>
    <cellStyle name="Normal 4 2 2 2 5 2 2 3" xfId="34127"/>
    <cellStyle name="Normal 4 2 2 2 5 2 3" xfId="34128"/>
    <cellStyle name="Normal 4 2 2 2 5 2 3 2" xfId="34129"/>
    <cellStyle name="Normal 4 2 2 2 5 2 4" xfId="34130"/>
    <cellStyle name="Normal 4 2 2 2 5 3" xfId="34131"/>
    <cellStyle name="Normal 4 2 2 2 5 3 2" xfId="34132"/>
    <cellStyle name="Normal 4 2 2 2 5 3 2 2" xfId="34133"/>
    <cellStyle name="Normal 4 2 2 2 5 3 3" xfId="34134"/>
    <cellStyle name="Normal 4 2 2 2 5 4" xfId="34135"/>
    <cellStyle name="Normal 4 2 2 2 5 4 2" xfId="34136"/>
    <cellStyle name="Normal 4 2 2 2 5 5" xfId="34137"/>
    <cellStyle name="Normal 4 2 2 2 5 5 2" xfId="34138"/>
    <cellStyle name="Normal 4 2 2 2 5 6" xfId="34139"/>
    <cellStyle name="Normal 4 2 2 2 6" xfId="34140"/>
    <cellStyle name="Normal 4 2 2 2 6 2" xfId="34141"/>
    <cellStyle name="Normal 4 2 2 2 6 2 2" xfId="34142"/>
    <cellStyle name="Normal 4 2 2 2 6 2 2 2" xfId="34143"/>
    <cellStyle name="Normal 4 2 2 2 6 2 2 2 2" xfId="34144"/>
    <cellStyle name="Normal 4 2 2 2 6 2 2 3" xfId="34145"/>
    <cellStyle name="Normal 4 2 2 2 6 2 3" xfId="34146"/>
    <cellStyle name="Normal 4 2 2 2 6 2 3 2" xfId="34147"/>
    <cellStyle name="Normal 4 2 2 2 6 2 4" xfId="34148"/>
    <cellStyle name="Normal 4 2 2 2 6 3" xfId="34149"/>
    <cellStyle name="Normal 4 2 2 2 6 3 2" xfId="34150"/>
    <cellStyle name="Normal 4 2 2 2 6 3 2 2" xfId="34151"/>
    <cellStyle name="Normal 4 2 2 2 6 3 3" xfId="34152"/>
    <cellStyle name="Normal 4 2 2 2 6 4" xfId="34153"/>
    <cellStyle name="Normal 4 2 2 2 6 4 2" xfId="34154"/>
    <cellStyle name="Normal 4 2 2 2 6 5" xfId="34155"/>
    <cellStyle name="Normal 4 2 2 2 6 5 2" xfId="34156"/>
    <cellStyle name="Normal 4 2 2 2 6 6" xfId="34157"/>
    <cellStyle name="Normal 4 2 2 2 7" xfId="34158"/>
    <cellStyle name="Normal 4 2 2 2 7 2" xfId="34159"/>
    <cellStyle name="Normal 4 2 2 2 7 2 2" xfId="34160"/>
    <cellStyle name="Normal 4 2 2 2 7 2 2 2" xfId="34161"/>
    <cellStyle name="Normal 4 2 2 2 7 2 3" xfId="34162"/>
    <cellStyle name="Normal 4 2 2 2 7 3" xfId="34163"/>
    <cellStyle name="Normal 4 2 2 2 7 3 2" xfId="34164"/>
    <cellStyle name="Normal 4 2 2 2 7 4" xfId="34165"/>
    <cellStyle name="Normal 4 2 2 2 8" xfId="34166"/>
    <cellStyle name="Normal 4 2 2 2 8 2" xfId="34167"/>
    <cellStyle name="Normal 4 2 2 2 8 2 2" xfId="34168"/>
    <cellStyle name="Normal 4 2 2 2 8 3" xfId="34169"/>
    <cellStyle name="Normal 4 2 2 2 9" xfId="34170"/>
    <cellStyle name="Normal 4 2 2 2 9 2" xfId="34171"/>
    <cellStyle name="Normal 4 2 2 3" xfId="34172"/>
    <cellStyle name="Normal 4 2 2 3 10" xfId="34173"/>
    <cellStyle name="Normal 4 2 2 3 10 2" xfId="34174"/>
    <cellStyle name="Normal 4 2 2 3 11" xfId="34175"/>
    <cellStyle name="Normal 4 2 2 3 2" xfId="34176"/>
    <cellStyle name="Normal 4 2 2 3 2 2" xfId="34177"/>
    <cellStyle name="Normal 4 2 2 3 2 2 2" xfId="34178"/>
    <cellStyle name="Normal 4 2 2 3 2 2 2 2" xfId="34179"/>
    <cellStyle name="Normal 4 2 2 3 2 2 2 2 2" xfId="34180"/>
    <cellStyle name="Normal 4 2 2 3 2 2 2 2 2 2" xfId="34181"/>
    <cellStyle name="Normal 4 2 2 3 2 2 2 2 3" xfId="34182"/>
    <cellStyle name="Normal 4 2 2 3 2 2 2 3" xfId="34183"/>
    <cellStyle name="Normal 4 2 2 3 2 2 2 3 2" xfId="34184"/>
    <cellStyle name="Normal 4 2 2 3 2 2 2 4" xfId="34185"/>
    <cellStyle name="Normal 4 2 2 3 2 2 3" xfId="34186"/>
    <cellStyle name="Normal 4 2 2 3 2 2 3 2" xfId="34187"/>
    <cellStyle name="Normal 4 2 2 3 2 2 3 2 2" xfId="34188"/>
    <cellStyle name="Normal 4 2 2 3 2 2 3 3" xfId="34189"/>
    <cellStyle name="Normal 4 2 2 3 2 2 4" xfId="34190"/>
    <cellStyle name="Normal 4 2 2 3 2 2 4 2" xfId="34191"/>
    <cellStyle name="Normal 4 2 2 3 2 2 5" xfId="34192"/>
    <cellStyle name="Normal 4 2 2 3 2 2 5 2" xfId="34193"/>
    <cellStyle name="Normal 4 2 2 3 2 2 6" xfId="34194"/>
    <cellStyle name="Normal 4 2 2 3 2 3" xfId="34195"/>
    <cellStyle name="Normal 4 2 2 3 2 3 2" xfId="34196"/>
    <cellStyle name="Normal 4 2 2 3 2 3 2 2" xfId="34197"/>
    <cellStyle name="Normal 4 2 2 3 2 3 2 2 2" xfId="34198"/>
    <cellStyle name="Normal 4 2 2 3 2 3 2 2 2 2" xfId="34199"/>
    <cellStyle name="Normal 4 2 2 3 2 3 2 2 3" xfId="34200"/>
    <cellStyle name="Normal 4 2 2 3 2 3 2 3" xfId="34201"/>
    <cellStyle name="Normal 4 2 2 3 2 3 2 3 2" xfId="34202"/>
    <cellStyle name="Normal 4 2 2 3 2 3 2 4" xfId="34203"/>
    <cellStyle name="Normal 4 2 2 3 2 3 3" xfId="34204"/>
    <cellStyle name="Normal 4 2 2 3 2 3 3 2" xfId="34205"/>
    <cellStyle name="Normal 4 2 2 3 2 3 3 2 2" xfId="34206"/>
    <cellStyle name="Normal 4 2 2 3 2 3 3 3" xfId="34207"/>
    <cellStyle name="Normal 4 2 2 3 2 3 4" xfId="34208"/>
    <cellStyle name="Normal 4 2 2 3 2 3 4 2" xfId="34209"/>
    <cellStyle name="Normal 4 2 2 3 2 3 5" xfId="34210"/>
    <cellStyle name="Normal 4 2 2 3 2 3 5 2" xfId="34211"/>
    <cellStyle name="Normal 4 2 2 3 2 3 6" xfId="34212"/>
    <cellStyle name="Normal 4 2 2 3 2 4" xfId="34213"/>
    <cellStyle name="Normal 4 2 2 3 2 4 2" xfId="34214"/>
    <cellStyle name="Normal 4 2 2 3 2 4 2 2" xfId="34215"/>
    <cellStyle name="Normal 4 2 2 3 2 4 2 2 2" xfId="34216"/>
    <cellStyle name="Normal 4 2 2 3 2 4 2 3" xfId="34217"/>
    <cellStyle name="Normal 4 2 2 3 2 4 3" xfId="34218"/>
    <cellStyle name="Normal 4 2 2 3 2 4 3 2" xfId="34219"/>
    <cellStyle name="Normal 4 2 2 3 2 4 4" xfId="34220"/>
    <cellStyle name="Normal 4 2 2 3 2 5" xfId="34221"/>
    <cellStyle name="Normal 4 2 2 3 2 5 2" xfId="34222"/>
    <cellStyle name="Normal 4 2 2 3 2 5 2 2" xfId="34223"/>
    <cellStyle name="Normal 4 2 2 3 2 5 3" xfId="34224"/>
    <cellStyle name="Normal 4 2 2 3 2 6" xfId="34225"/>
    <cellStyle name="Normal 4 2 2 3 2 6 2" xfId="34226"/>
    <cellStyle name="Normal 4 2 2 3 2 7" xfId="34227"/>
    <cellStyle name="Normal 4 2 2 3 2 7 2" xfId="34228"/>
    <cellStyle name="Normal 4 2 2 3 2 8" xfId="34229"/>
    <cellStyle name="Normal 4 2 2 3 3" xfId="34230"/>
    <cellStyle name="Normal 4 2 2 3 3 2" xfId="34231"/>
    <cellStyle name="Normal 4 2 2 3 3 2 2" xfId="34232"/>
    <cellStyle name="Normal 4 2 2 3 3 2 2 2" xfId="34233"/>
    <cellStyle name="Normal 4 2 2 3 3 2 2 2 2" xfId="34234"/>
    <cellStyle name="Normal 4 2 2 3 3 2 2 2 2 2" xfId="34235"/>
    <cellStyle name="Normal 4 2 2 3 3 2 2 2 3" xfId="34236"/>
    <cellStyle name="Normal 4 2 2 3 3 2 2 3" xfId="34237"/>
    <cellStyle name="Normal 4 2 2 3 3 2 2 3 2" xfId="34238"/>
    <cellStyle name="Normal 4 2 2 3 3 2 2 4" xfId="34239"/>
    <cellStyle name="Normal 4 2 2 3 3 2 3" xfId="34240"/>
    <cellStyle name="Normal 4 2 2 3 3 2 3 2" xfId="34241"/>
    <cellStyle name="Normal 4 2 2 3 3 2 3 2 2" xfId="34242"/>
    <cellStyle name="Normal 4 2 2 3 3 2 3 3" xfId="34243"/>
    <cellStyle name="Normal 4 2 2 3 3 2 4" xfId="34244"/>
    <cellStyle name="Normal 4 2 2 3 3 2 4 2" xfId="34245"/>
    <cellStyle name="Normal 4 2 2 3 3 2 5" xfId="34246"/>
    <cellStyle name="Normal 4 2 2 3 3 2 5 2" xfId="34247"/>
    <cellStyle name="Normal 4 2 2 3 3 2 6" xfId="34248"/>
    <cellStyle name="Normal 4 2 2 3 3 3" xfId="34249"/>
    <cellStyle name="Normal 4 2 2 3 3 3 2" xfId="34250"/>
    <cellStyle name="Normal 4 2 2 3 3 3 2 2" xfId="34251"/>
    <cellStyle name="Normal 4 2 2 3 3 3 2 2 2" xfId="34252"/>
    <cellStyle name="Normal 4 2 2 3 3 3 2 2 2 2" xfId="34253"/>
    <cellStyle name="Normal 4 2 2 3 3 3 2 2 3" xfId="34254"/>
    <cellStyle name="Normal 4 2 2 3 3 3 2 3" xfId="34255"/>
    <cellStyle name="Normal 4 2 2 3 3 3 2 3 2" xfId="34256"/>
    <cellStyle name="Normal 4 2 2 3 3 3 2 4" xfId="34257"/>
    <cellStyle name="Normal 4 2 2 3 3 3 3" xfId="34258"/>
    <cellStyle name="Normal 4 2 2 3 3 3 3 2" xfId="34259"/>
    <cellStyle name="Normal 4 2 2 3 3 3 3 2 2" xfId="34260"/>
    <cellStyle name="Normal 4 2 2 3 3 3 3 3" xfId="34261"/>
    <cellStyle name="Normal 4 2 2 3 3 3 4" xfId="34262"/>
    <cellStyle name="Normal 4 2 2 3 3 3 4 2" xfId="34263"/>
    <cellStyle name="Normal 4 2 2 3 3 3 5" xfId="34264"/>
    <cellStyle name="Normal 4 2 2 3 3 3 5 2" xfId="34265"/>
    <cellStyle name="Normal 4 2 2 3 3 3 6" xfId="34266"/>
    <cellStyle name="Normal 4 2 2 3 3 4" xfId="34267"/>
    <cellStyle name="Normal 4 2 2 3 3 4 2" xfId="34268"/>
    <cellStyle name="Normal 4 2 2 3 3 4 2 2" xfId="34269"/>
    <cellStyle name="Normal 4 2 2 3 3 4 2 2 2" xfId="34270"/>
    <cellStyle name="Normal 4 2 2 3 3 4 2 3" xfId="34271"/>
    <cellStyle name="Normal 4 2 2 3 3 4 3" xfId="34272"/>
    <cellStyle name="Normal 4 2 2 3 3 4 3 2" xfId="34273"/>
    <cellStyle name="Normal 4 2 2 3 3 4 4" xfId="34274"/>
    <cellStyle name="Normal 4 2 2 3 3 5" xfId="34275"/>
    <cellStyle name="Normal 4 2 2 3 3 5 2" xfId="34276"/>
    <cellStyle name="Normal 4 2 2 3 3 5 2 2" xfId="34277"/>
    <cellStyle name="Normal 4 2 2 3 3 5 3" xfId="34278"/>
    <cellStyle name="Normal 4 2 2 3 3 6" xfId="34279"/>
    <cellStyle name="Normal 4 2 2 3 3 6 2" xfId="34280"/>
    <cellStyle name="Normal 4 2 2 3 3 7" xfId="34281"/>
    <cellStyle name="Normal 4 2 2 3 3 7 2" xfId="34282"/>
    <cellStyle name="Normal 4 2 2 3 3 8" xfId="34283"/>
    <cellStyle name="Normal 4 2 2 3 4" xfId="34284"/>
    <cellStyle name="Normal 4 2 2 3 4 2" xfId="34285"/>
    <cellStyle name="Normal 4 2 2 3 4 2 2" xfId="34286"/>
    <cellStyle name="Normal 4 2 2 3 4 2 2 2" xfId="34287"/>
    <cellStyle name="Normal 4 2 2 3 4 2 2 2 2" xfId="34288"/>
    <cellStyle name="Normal 4 2 2 3 4 2 2 3" xfId="34289"/>
    <cellStyle name="Normal 4 2 2 3 4 2 3" xfId="34290"/>
    <cellStyle name="Normal 4 2 2 3 4 2 3 2" xfId="34291"/>
    <cellStyle name="Normal 4 2 2 3 4 2 4" xfId="34292"/>
    <cellStyle name="Normal 4 2 2 3 4 3" xfId="34293"/>
    <cellStyle name="Normal 4 2 2 3 4 3 2" xfId="34294"/>
    <cellStyle name="Normal 4 2 2 3 4 3 2 2" xfId="34295"/>
    <cellStyle name="Normal 4 2 2 3 4 3 3" xfId="34296"/>
    <cellStyle name="Normal 4 2 2 3 4 4" xfId="34297"/>
    <cellStyle name="Normal 4 2 2 3 4 4 2" xfId="34298"/>
    <cellStyle name="Normal 4 2 2 3 4 5" xfId="34299"/>
    <cellStyle name="Normal 4 2 2 3 4 5 2" xfId="34300"/>
    <cellStyle name="Normal 4 2 2 3 4 6" xfId="34301"/>
    <cellStyle name="Normal 4 2 2 3 5" xfId="34302"/>
    <cellStyle name="Normal 4 2 2 3 5 2" xfId="34303"/>
    <cellStyle name="Normal 4 2 2 3 5 2 2" xfId="34304"/>
    <cellStyle name="Normal 4 2 2 3 5 2 2 2" xfId="34305"/>
    <cellStyle name="Normal 4 2 2 3 5 2 2 2 2" xfId="34306"/>
    <cellStyle name="Normal 4 2 2 3 5 2 2 3" xfId="34307"/>
    <cellStyle name="Normal 4 2 2 3 5 2 3" xfId="34308"/>
    <cellStyle name="Normal 4 2 2 3 5 2 3 2" xfId="34309"/>
    <cellStyle name="Normal 4 2 2 3 5 2 4" xfId="34310"/>
    <cellStyle name="Normal 4 2 2 3 5 3" xfId="34311"/>
    <cellStyle name="Normal 4 2 2 3 5 3 2" xfId="34312"/>
    <cellStyle name="Normal 4 2 2 3 5 3 2 2" xfId="34313"/>
    <cellStyle name="Normal 4 2 2 3 5 3 3" xfId="34314"/>
    <cellStyle name="Normal 4 2 2 3 5 4" xfId="34315"/>
    <cellStyle name="Normal 4 2 2 3 5 4 2" xfId="34316"/>
    <cellStyle name="Normal 4 2 2 3 5 5" xfId="34317"/>
    <cellStyle name="Normal 4 2 2 3 5 5 2" xfId="34318"/>
    <cellStyle name="Normal 4 2 2 3 5 6" xfId="34319"/>
    <cellStyle name="Normal 4 2 2 3 6" xfId="34320"/>
    <cellStyle name="Normal 4 2 2 3 6 2" xfId="34321"/>
    <cellStyle name="Normal 4 2 2 3 6 2 2" xfId="34322"/>
    <cellStyle name="Normal 4 2 2 3 6 2 2 2" xfId="34323"/>
    <cellStyle name="Normal 4 2 2 3 6 2 2 2 2" xfId="34324"/>
    <cellStyle name="Normal 4 2 2 3 6 2 2 3" xfId="34325"/>
    <cellStyle name="Normal 4 2 2 3 6 2 3" xfId="34326"/>
    <cellStyle name="Normal 4 2 2 3 6 2 3 2" xfId="34327"/>
    <cellStyle name="Normal 4 2 2 3 6 2 4" xfId="34328"/>
    <cellStyle name="Normal 4 2 2 3 6 3" xfId="34329"/>
    <cellStyle name="Normal 4 2 2 3 6 3 2" xfId="34330"/>
    <cellStyle name="Normal 4 2 2 3 6 3 2 2" xfId="34331"/>
    <cellStyle name="Normal 4 2 2 3 6 3 3" xfId="34332"/>
    <cellStyle name="Normal 4 2 2 3 6 4" xfId="34333"/>
    <cellStyle name="Normal 4 2 2 3 6 4 2" xfId="34334"/>
    <cellStyle name="Normal 4 2 2 3 6 5" xfId="34335"/>
    <cellStyle name="Normal 4 2 2 3 6 5 2" xfId="34336"/>
    <cellStyle name="Normal 4 2 2 3 6 6" xfId="34337"/>
    <cellStyle name="Normal 4 2 2 3 7" xfId="34338"/>
    <cellStyle name="Normal 4 2 2 3 7 2" xfId="34339"/>
    <cellStyle name="Normal 4 2 2 3 7 2 2" xfId="34340"/>
    <cellStyle name="Normal 4 2 2 3 7 2 2 2" xfId="34341"/>
    <cellStyle name="Normal 4 2 2 3 7 2 3" xfId="34342"/>
    <cellStyle name="Normal 4 2 2 3 7 3" xfId="34343"/>
    <cellStyle name="Normal 4 2 2 3 7 3 2" xfId="34344"/>
    <cellStyle name="Normal 4 2 2 3 7 4" xfId="34345"/>
    <cellStyle name="Normal 4 2 2 3 8" xfId="34346"/>
    <cellStyle name="Normal 4 2 2 3 8 2" xfId="34347"/>
    <cellStyle name="Normal 4 2 2 3 8 2 2" xfId="34348"/>
    <cellStyle name="Normal 4 2 2 3 8 3" xfId="34349"/>
    <cellStyle name="Normal 4 2 2 3 9" xfId="34350"/>
    <cellStyle name="Normal 4 2 2 3 9 2" xfId="34351"/>
    <cellStyle name="Normal 4 2 2 4" xfId="34352"/>
    <cellStyle name="Normal 4 2 2 4 10" xfId="34353"/>
    <cellStyle name="Normal 4 2 2 4 10 2" xfId="34354"/>
    <cellStyle name="Normal 4 2 2 4 11" xfId="34355"/>
    <cellStyle name="Normal 4 2 2 4 2" xfId="34356"/>
    <cellStyle name="Normal 4 2 2 4 2 2" xfId="34357"/>
    <cellStyle name="Normal 4 2 2 4 2 2 2" xfId="34358"/>
    <cellStyle name="Normal 4 2 2 4 2 2 2 2" xfId="34359"/>
    <cellStyle name="Normal 4 2 2 4 2 2 2 2 2" xfId="34360"/>
    <cellStyle name="Normal 4 2 2 4 2 2 2 2 2 2" xfId="34361"/>
    <cellStyle name="Normal 4 2 2 4 2 2 2 2 3" xfId="34362"/>
    <cellStyle name="Normal 4 2 2 4 2 2 2 3" xfId="34363"/>
    <cellStyle name="Normal 4 2 2 4 2 2 2 3 2" xfId="34364"/>
    <cellStyle name="Normal 4 2 2 4 2 2 2 4" xfId="34365"/>
    <cellStyle name="Normal 4 2 2 4 2 2 3" xfId="34366"/>
    <cellStyle name="Normal 4 2 2 4 2 2 3 2" xfId="34367"/>
    <cellStyle name="Normal 4 2 2 4 2 2 3 2 2" xfId="34368"/>
    <cellStyle name="Normal 4 2 2 4 2 2 3 3" xfId="34369"/>
    <cellStyle name="Normal 4 2 2 4 2 2 4" xfId="34370"/>
    <cellStyle name="Normal 4 2 2 4 2 2 4 2" xfId="34371"/>
    <cellStyle name="Normal 4 2 2 4 2 2 5" xfId="34372"/>
    <cellStyle name="Normal 4 2 2 4 2 2 5 2" xfId="34373"/>
    <cellStyle name="Normal 4 2 2 4 2 2 6" xfId="34374"/>
    <cellStyle name="Normal 4 2 2 4 2 3" xfId="34375"/>
    <cellStyle name="Normal 4 2 2 4 2 3 2" xfId="34376"/>
    <cellStyle name="Normal 4 2 2 4 2 3 2 2" xfId="34377"/>
    <cellStyle name="Normal 4 2 2 4 2 3 2 2 2" xfId="34378"/>
    <cellStyle name="Normal 4 2 2 4 2 3 2 2 2 2" xfId="34379"/>
    <cellStyle name="Normal 4 2 2 4 2 3 2 2 3" xfId="34380"/>
    <cellStyle name="Normal 4 2 2 4 2 3 2 3" xfId="34381"/>
    <cellStyle name="Normal 4 2 2 4 2 3 2 3 2" xfId="34382"/>
    <cellStyle name="Normal 4 2 2 4 2 3 2 4" xfId="34383"/>
    <cellStyle name="Normal 4 2 2 4 2 3 3" xfId="34384"/>
    <cellStyle name="Normal 4 2 2 4 2 3 3 2" xfId="34385"/>
    <cellStyle name="Normal 4 2 2 4 2 3 3 2 2" xfId="34386"/>
    <cellStyle name="Normal 4 2 2 4 2 3 3 3" xfId="34387"/>
    <cellStyle name="Normal 4 2 2 4 2 3 4" xfId="34388"/>
    <cellStyle name="Normal 4 2 2 4 2 3 4 2" xfId="34389"/>
    <cellStyle name="Normal 4 2 2 4 2 3 5" xfId="34390"/>
    <cellStyle name="Normal 4 2 2 4 2 3 5 2" xfId="34391"/>
    <cellStyle name="Normal 4 2 2 4 2 3 6" xfId="34392"/>
    <cellStyle name="Normal 4 2 2 4 2 4" xfId="34393"/>
    <cellStyle name="Normal 4 2 2 4 2 4 2" xfId="34394"/>
    <cellStyle name="Normal 4 2 2 4 2 4 2 2" xfId="34395"/>
    <cellStyle name="Normal 4 2 2 4 2 4 2 2 2" xfId="34396"/>
    <cellStyle name="Normal 4 2 2 4 2 4 2 3" xfId="34397"/>
    <cellStyle name="Normal 4 2 2 4 2 4 3" xfId="34398"/>
    <cellStyle name="Normal 4 2 2 4 2 4 3 2" xfId="34399"/>
    <cellStyle name="Normal 4 2 2 4 2 4 4" xfId="34400"/>
    <cellStyle name="Normal 4 2 2 4 2 5" xfId="34401"/>
    <cellStyle name="Normal 4 2 2 4 2 5 2" xfId="34402"/>
    <cellStyle name="Normal 4 2 2 4 2 5 2 2" xfId="34403"/>
    <cellStyle name="Normal 4 2 2 4 2 5 3" xfId="34404"/>
    <cellStyle name="Normal 4 2 2 4 2 6" xfId="34405"/>
    <cellStyle name="Normal 4 2 2 4 2 6 2" xfId="34406"/>
    <cellStyle name="Normal 4 2 2 4 2 7" xfId="34407"/>
    <cellStyle name="Normal 4 2 2 4 2 7 2" xfId="34408"/>
    <cellStyle name="Normal 4 2 2 4 2 8" xfId="34409"/>
    <cellStyle name="Normal 4 2 2 4 3" xfId="34410"/>
    <cellStyle name="Normal 4 2 2 4 3 2" xfId="34411"/>
    <cellStyle name="Normal 4 2 2 4 3 2 2" xfId="34412"/>
    <cellStyle name="Normal 4 2 2 4 3 2 2 2" xfId="34413"/>
    <cellStyle name="Normal 4 2 2 4 3 2 2 2 2" xfId="34414"/>
    <cellStyle name="Normal 4 2 2 4 3 2 2 2 2 2" xfId="34415"/>
    <cellStyle name="Normal 4 2 2 4 3 2 2 2 3" xfId="34416"/>
    <cellStyle name="Normal 4 2 2 4 3 2 2 3" xfId="34417"/>
    <cellStyle name="Normal 4 2 2 4 3 2 2 3 2" xfId="34418"/>
    <cellStyle name="Normal 4 2 2 4 3 2 2 4" xfId="34419"/>
    <cellStyle name="Normal 4 2 2 4 3 2 3" xfId="34420"/>
    <cellStyle name="Normal 4 2 2 4 3 2 3 2" xfId="34421"/>
    <cellStyle name="Normal 4 2 2 4 3 2 3 2 2" xfId="34422"/>
    <cellStyle name="Normal 4 2 2 4 3 2 3 3" xfId="34423"/>
    <cellStyle name="Normal 4 2 2 4 3 2 4" xfId="34424"/>
    <cellStyle name="Normal 4 2 2 4 3 2 4 2" xfId="34425"/>
    <cellStyle name="Normal 4 2 2 4 3 2 5" xfId="34426"/>
    <cellStyle name="Normal 4 2 2 4 3 2 5 2" xfId="34427"/>
    <cellStyle name="Normal 4 2 2 4 3 2 6" xfId="34428"/>
    <cellStyle name="Normal 4 2 2 4 3 3" xfId="34429"/>
    <cellStyle name="Normal 4 2 2 4 3 3 2" xfId="34430"/>
    <cellStyle name="Normal 4 2 2 4 3 3 2 2" xfId="34431"/>
    <cellStyle name="Normal 4 2 2 4 3 3 2 2 2" xfId="34432"/>
    <cellStyle name="Normal 4 2 2 4 3 3 2 2 2 2" xfId="34433"/>
    <cellStyle name="Normal 4 2 2 4 3 3 2 2 3" xfId="34434"/>
    <cellStyle name="Normal 4 2 2 4 3 3 2 3" xfId="34435"/>
    <cellStyle name="Normal 4 2 2 4 3 3 2 3 2" xfId="34436"/>
    <cellStyle name="Normal 4 2 2 4 3 3 2 4" xfId="34437"/>
    <cellStyle name="Normal 4 2 2 4 3 3 3" xfId="34438"/>
    <cellStyle name="Normal 4 2 2 4 3 3 3 2" xfId="34439"/>
    <cellStyle name="Normal 4 2 2 4 3 3 3 2 2" xfId="34440"/>
    <cellStyle name="Normal 4 2 2 4 3 3 3 3" xfId="34441"/>
    <cellStyle name="Normal 4 2 2 4 3 3 4" xfId="34442"/>
    <cellStyle name="Normal 4 2 2 4 3 3 4 2" xfId="34443"/>
    <cellStyle name="Normal 4 2 2 4 3 3 5" xfId="34444"/>
    <cellStyle name="Normal 4 2 2 4 3 3 5 2" xfId="34445"/>
    <cellStyle name="Normal 4 2 2 4 3 3 6" xfId="34446"/>
    <cellStyle name="Normal 4 2 2 4 3 4" xfId="34447"/>
    <cellStyle name="Normal 4 2 2 4 3 4 2" xfId="34448"/>
    <cellStyle name="Normal 4 2 2 4 3 4 2 2" xfId="34449"/>
    <cellStyle name="Normal 4 2 2 4 3 4 2 2 2" xfId="34450"/>
    <cellStyle name="Normal 4 2 2 4 3 4 2 3" xfId="34451"/>
    <cellStyle name="Normal 4 2 2 4 3 4 3" xfId="34452"/>
    <cellStyle name="Normal 4 2 2 4 3 4 3 2" xfId="34453"/>
    <cellStyle name="Normal 4 2 2 4 3 4 4" xfId="34454"/>
    <cellStyle name="Normal 4 2 2 4 3 5" xfId="34455"/>
    <cellStyle name="Normal 4 2 2 4 3 5 2" xfId="34456"/>
    <cellStyle name="Normal 4 2 2 4 3 5 2 2" xfId="34457"/>
    <cellStyle name="Normal 4 2 2 4 3 5 3" xfId="34458"/>
    <cellStyle name="Normal 4 2 2 4 3 6" xfId="34459"/>
    <cellStyle name="Normal 4 2 2 4 3 6 2" xfId="34460"/>
    <cellStyle name="Normal 4 2 2 4 3 7" xfId="34461"/>
    <cellStyle name="Normal 4 2 2 4 3 7 2" xfId="34462"/>
    <cellStyle name="Normal 4 2 2 4 3 8" xfId="34463"/>
    <cellStyle name="Normal 4 2 2 4 4" xfId="34464"/>
    <cellStyle name="Normal 4 2 2 4 4 2" xfId="34465"/>
    <cellStyle name="Normal 4 2 2 4 4 2 2" xfId="34466"/>
    <cellStyle name="Normal 4 2 2 4 4 2 2 2" xfId="34467"/>
    <cellStyle name="Normal 4 2 2 4 4 2 2 2 2" xfId="34468"/>
    <cellStyle name="Normal 4 2 2 4 4 2 2 3" xfId="34469"/>
    <cellStyle name="Normal 4 2 2 4 4 2 3" xfId="34470"/>
    <cellStyle name="Normal 4 2 2 4 4 2 3 2" xfId="34471"/>
    <cellStyle name="Normal 4 2 2 4 4 2 4" xfId="34472"/>
    <cellStyle name="Normal 4 2 2 4 4 3" xfId="34473"/>
    <cellStyle name="Normal 4 2 2 4 4 3 2" xfId="34474"/>
    <cellStyle name="Normal 4 2 2 4 4 3 2 2" xfId="34475"/>
    <cellStyle name="Normal 4 2 2 4 4 3 3" xfId="34476"/>
    <cellStyle name="Normal 4 2 2 4 4 4" xfId="34477"/>
    <cellStyle name="Normal 4 2 2 4 4 4 2" xfId="34478"/>
    <cellStyle name="Normal 4 2 2 4 4 5" xfId="34479"/>
    <cellStyle name="Normal 4 2 2 4 4 5 2" xfId="34480"/>
    <cellStyle name="Normal 4 2 2 4 4 6" xfId="34481"/>
    <cellStyle name="Normal 4 2 2 4 5" xfId="34482"/>
    <cellStyle name="Normal 4 2 2 4 5 2" xfId="34483"/>
    <cellStyle name="Normal 4 2 2 4 5 2 2" xfId="34484"/>
    <cellStyle name="Normal 4 2 2 4 5 2 2 2" xfId="34485"/>
    <cellStyle name="Normal 4 2 2 4 5 2 2 2 2" xfId="34486"/>
    <cellStyle name="Normal 4 2 2 4 5 2 2 3" xfId="34487"/>
    <cellStyle name="Normal 4 2 2 4 5 2 3" xfId="34488"/>
    <cellStyle name="Normal 4 2 2 4 5 2 3 2" xfId="34489"/>
    <cellStyle name="Normal 4 2 2 4 5 2 4" xfId="34490"/>
    <cellStyle name="Normal 4 2 2 4 5 3" xfId="34491"/>
    <cellStyle name="Normal 4 2 2 4 5 3 2" xfId="34492"/>
    <cellStyle name="Normal 4 2 2 4 5 3 2 2" xfId="34493"/>
    <cellStyle name="Normal 4 2 2 4 5 3 3" xfId="34494"/>
    <cellStyle name="Normal 4 2 2 4 5 4" xfId="34495"/>
    <cellStyle name="Normal 4 2 2 4 5 4 2" xfId="34496"/>
    <cellStyle name="Normal 4 2 2 4 5 5" xfId="34497"/>
    <cellStyle name="Normal 4 2 2 4 5 5 2" xfId="34498"/>
    <cellStyle name="Normal 4 2 2 4 5 6" xfId="34499"/>
    <cellStyle name="Normal 4 2 2 4 6" xfId="34500"/>
    <cellStyle name="Normal 4 2 2 4 6 2" xfId="34501"/>
    <cellStyle name="Normal 4 2 2 4 6 2 2" xfId="34502"/>
    <cellStyle name="Normal 4 2 2 4 6 2 2 2" xfId="34503"/>
    <cellStyle name="Normal 4 2 2 4 6 2 2 2 2" xfId="34504"/>
    <cellStyle name="Normal 4 2 2 4 6 2 2 3" xfId="34505"/>
    <cellStyle name="Normal 4 2 2 4 6 2 3" xfId="34506"/>
    <cellStyle name="Normal 4 2 2 4 6 2 3 2" xfId="34507"/>
    <cellStyle name="Normal 4 2 2 4 6 2 4" xfId="34508"/>
    <cellStyle name="Normal 4 2 2 4 6 3" xfId="34509"/>
    <cellStyle name="Normal 4 2 2 4 6 3 2" xfId="34510"/>
    <cellStyle name="Normal 4 2 2 4 6 3 2 2" xfId="34511"/>
    <cellStyle name="Normal 4 2 2 4 6 3 3" xfId="34512"/>
    <cellStyle name="Normal 4 2 2 4 6 4" xfId="34513"/>
    <cellStyle name="Normal 4 2 2 4 6 4 2" xfId="34514"/>
    <cellStyle name="Normal 4 2 2 4 6 5" xfId="34515"/>
    <cellStyle name="Normal 4 2 2 4 6 5 2" xfId="34516"/>
    <cellStyle name="Normal 4 2 2 4 6 6" xfId="34517"/>
    <cellStyle name="Normal 4 2 2 4 7" xfId="34518"/>
    <cellStyle name="Normal 4 2 2 4 7 2" xfId="34519"/>
    <cellStyle name="Normal 4 2 2 4 7 2 2" xfId="34520"/>
    <cellStyle name="Normal 4 2 2 4 7 2 2 2" xfId="34521"/>
    <cellStyle name="Normal 4 2 2 4 7 2 3" xfId="34522"/>
    <cellStyle name="Normal 4 2 2 4 7 3" xfId="34523"/>
    <cellStyle name="Normal 4 2 2 4 7 3 2" xfId="34524"/>
    <cellStyle name="Normal 4 2 2 4 7 4" xfId="34525"/>
    <cellStyle name="Normal 4 2 2 4 8" xfId="34526"/>
    <cellStyle name="Normal 4 2 2 4 8 2" xfId="34527"/>
    <cellStyle name="Normal 4 2 2 4 8 2 2" xfId="34528"/>
    <cellStyle name="Normal 4 2 2 4 8 3" xfId="34529"/>
    <cellStyle name="Normal 4 2 2 4 9" xfId="34530"/>
    <cellStyle name="Normal 4 2 2 4 9 2" xfId="34531"/>
    <cellStyle name="Normal 4 2 2 5" xfId="34532"/>
    <cellStyle name="Normal 4 2 2 5 2" xfId="34533"/>
    <cellStyle name="Normal 4 2 2 5 2 2" xfId="34534"/>
    <cellStyle name="Normal 4 2 2 5 2 2 2" xfId="34535"/>
    <cellStyle name="Normal 4 2 2 5 2 2 2 2" xfId="34536"/>
    <cellStyle name="Normal 4 2 2 5 2 2 2 2 2" xfId="34537"/>
    <cellStyle name="Normal 4 2 2 5 2 2 2 3" xfId="34538"/>
    <cellStyle name="Normal 4 2 2 5 2 2 3" xfId="34539"/>
    <cellStyle name="Normal 4 2 2 5 2 2 3 2" xfId="34540"/>
    <cellStyle name="Normal 4 2 2 5 2 2 4" xfId="34541"/>
    <cellStyle name="Normal 4 2 2 5 2 3" xfId="34542"/>
    <cellStyle name="Normal 4 2 2 5 2 3 2" xfId="34543"/>
    <cellStyle name="Normal 4 2 2 5 2 3 2 2" xfId="34544"/>
    <cellStyle name="Normal 4 2 2 5 2 3 3" xfId="34545"/>
    <cellStyle name="Normal 4 2 2 5 2 4" xfId="34546"/>
    <cellStyle name="Normal 4 2 2 5 2 4 2" xfId="34547"/>
    <cellStyle name="Normal 4 2 2 5 2 5" xfId="34548"/>
    <cellStyle name="Normal 4 2 2 5 2 5 2" xfId="34549"/>
    <cellStyle name="Normal 4 2 2 5 2 6" xfId="34550"/>
    <cellStyle name="Normal 4 2 2 5 3" xfId="34551"/>
    <cellStyle name="Normal 4 2 2 5 3 2" xfId="34552"/>
    <cellStyle name="Normal 4 2 2 5 3 2 2" xfId="34553"/>
    <cellStyle name="Normal 4 2 2 5 3 2 2 2" xfId="34554"/>
    <cellStyle name="Normal 4 2 2 5 3 2 2 2 2" xfId="34555"/>
    <cellStyle name="Normal 4 2 2 5 3 2 2 3" xfId="34556"/>
    <cellStyle name="Normal 4 2 2 5 3 2 3" xfId="34557"/>
    <cellStyle name="Normal 4 2 2 5 3 2 3 2" xfId="34558"/>
    <cellStyle name="Normal 4 2 2 5 3 2 4" xfId="34559"/>
    <cellStyle name="Normal 4 2 2 5 3 3" xfId="34560"/>
    <cellStyle name="Normal 4 2 2 5 3 3 2" xfId="34561"/>
    <cellStyle name="Normal 4 2 2 5 3 3 2 2" xfId="34562"/>
    <cellStyle name="Normal 4 2 2 5 3 3 3" xfId="34563"/>
    <cellStyle name="Normal 4 2 2 5 3 4" xfId="34564"/>
    <cellStyle name="Normal 4 2 2 5 3 4 2" xfId="34565"/>
    <cellStyle name="Normal 4 2 2 5 3 5" xfId="34566"/>
    <cellStyle name="Normal 4 2 2 5 3 5 2" xfId="34567"/>
    <cellStyle name="Normal 4 2 2 5 3 6" xfId="34568"/>
    <cellStyle name="Normal 4 2 2 5 4" xfId="34569"/>
    <cellStyle name="Normal 4 2 2 5 4 2" xfId="34570"/>
    <cellStyle name="Normal 4 2 2 5 4 2 2" xfId="34571"/>
    <cellStyle name="Normal 4 2 2 5 4 2 2 2" xfId="34572"/>
    <cellStyle name="Normal 4 2 2 5 4 2 3" xfId="34573"/>
    <cellStyle name="Normal 4 2 2 5 4 3" xfId="34574"/>
    <cellStyle name="Normal 4 2 2 5 4 3 2" xfId="34575"/>
    <cellStyle name="Normal 4 2 2 5 4 4" xfId="34576"/>
    <cellStyle name="Normal 4 2 2 5 5" xfId="34577"/>
    <cellStyle name="Normal 4 2 2 5 5 2" xfId="34578"/>
    <cellStyle name="Normal 4 2 2 5 5 2 2" xfId="34579"/>
    <cellStyle name="Normal 4 2 2 5 5 3" xfId="34580"/>
    <cellStyle name="Normal 4 2 2 5 6" xfId="34581"/>
    <cellStyle name="Normal 4 2 2 5 6 2" xfId="34582"/>
    <cellStyle name="Normal 4 2 2 5 7" xfId="34583"/>
    <cellStyle name="Normal 4 2 2 5 7 2" xfId="34584"/>
    <cellStyle name="Normal 4 2 2 5 8" xfId="34585"/>
    <cellStyle name="Normal 4 2 2 6" xfId="34586"/>
    <cellStyle name="Normal 4 2 2 6 2" xfId="34587"/>
    <cellStyle name="Normal 4 2 2 6 2 2" xfId="34588"/>
    <cellStyle name="Normal 4 2 2 6 2 2 2" xfId="34589"/>
    <cellStyle name="Normal 4 2 2 6 2 2 2 2" xfId="34590"/>
    <cellStyle name="Normal 4 2 2 6 2 2 2 2 2" xfId="34591"/>
    <cellStyle name="Normal 4 2 2 6 2 2 2 3" xfId="34592"/>
    <cellStyle name="Normal 4 2 2 6 2 2 3" xfId="34593"/>
    <cellStyle name="Normal 4 2 2 6 2 2 3 2" xfId="34594"/>
    <cellStyle name="Normal 4 2 2 6 2 2 4" xfId="34595"/>
    <cellStyle name="Normal 4 2 2 6 2 3" xfId="34596"/>
    <cellStyle name="Normal 4 2 2 6 2 3 2" xfId="34597"/>
    <cellStyle name="Normal 4 2 2 6 2 3 2 2" xfId="34598"/>
    <cellStyle name="Normal 4 2 2 6 2 3 3" xfId="34599"/>
    <cellStyle name="Normal 4 2 2 6 2 4" xfId="34600"/>
    <cellStyle name="Normal 4 2 2 6 2 4 2" xfId="34601"/>
    <cellStyle name="Normal 4 2 2 6 2 5" xfId="34602"/>
    <cellStyle name="Normal 4 2 2 6 2 5 2" xfId="34603"/>
    <cellStyle name="Normal 4 2 2 6 2 6" xfId="34604"/>
    <cellStyle name="Normal 4 2 2 6 3" xfId="34605"/>
    <cellStyle name="Normal 4 2 2 6 3 2" xfId="34606"/>
    <cellStyle name="Normal 4 2 2 6 3 2 2" xfId="34607"/>
    <cellStyle name="Normal 4 2 2 6 3 2 2 2" xfId="34608"/>
    <cellStyle name="Normal 4 2 2 6 3 2 2 2 2" xfId="34609"/>
    <cellStyle name="Normal 4 2 2 6 3 2 2 3" xfId="34610"/>
    <cellStyle name="Normal 4 2 2 6 3 2 3" xfId="34611"/>
    <cellStyle name="Normal 4 2 2 6 3 2 3 2" xfId="34612"/>
    <cellStyle name="Normal 4 2 2 6 3 2 4" xfId="34613"/>
    <cellStyle name="Normal 4 2 2 6 3 3" xfId="34614"/>
    <cellStyle name="Normal 4 2 2 6 3 3 2" xfId="34615"/>
    <cellStyle name="Normal 4 2 2 6 3 3 2 2" xfId="34616"/>
    <cellStyle name="Normal 4 2 2 6 3 3 3" xfId="34617"/>
    <cellStyle name="Normal 4 2 2 6 3 4" xfId="34618"/>
    <cellStyle name="Normal 4 2 2 6 3 4 2" xfId="34619"/>
    <cellStyle name="Normal 4 2 2 6 3 5" xfId="34620"/>
    <cellStyle name="Normal 4 2 2 6 3 5 2" xfId="34621"/>
    <cellStyle name="Normal 4 2 2 6 3 6" xfId="34622"/>
    <cellStyle name="Normal 4 2 2 6 4" xfId="34623"/>
    <cellStyle name="Normal 4 2 2 6 4 2" xfId="34624"/>
    <cellStyle name="Normal 4 2 2 6 4 2 2" xfId="34625"/>
    <cellStyle name="Normal 4 2 2 6 4 2 2 2" xfId="34626"/>
    <cellStyle name="Normal 4 2 2 6 4 2 3" xfId="34627"/>
    <cellStyle name="Normal 4 2 2 6 4 3" xfId="34628"/>
    <cellStyle name="Normal 4 2 2 6 4 3 2" xfId="34629"/>
    <cellStyle name="Normal 4 2 2 6 4 4" xfId="34630"/>
    <cellStyle name="Normal 4 2 2 6 5" xfId="34631"/>
    <cellStyle name="Normal 4 2 2 6 5 2" xfId="34632"/>
    <cellStyle name="Normal 4 2 2 6 5 2 2" xfId="34633"/>
    <cellStyle name="Normal 4 2 2 6 5 3" xfId="34634"/>
    <cellStyle name="Normal 4 2 2 6 6" xfId="34635"/>
    <cellStyle name="Normal 4 2 2 6 6 2" xfId="34636"/>
    <cellStyle name="Normal 4 2 2 6 7" xfId="34637"/>
    <cellStyle name="Normal 4 2 2 6 7 2" xfId="34638"/>
    <cellStyle name="Normal 4 2 2 6 8" xfId="34639"/>
    <cellStyle name="Normal 4 2 2 7" xfId="34640"/>
    <cellStyle name="Normal 4 2 2 7 2" xfId="34641"/>
    <cellStyle name="Normal 4 2 2 7 2 2" xfId="34642"/>
    <cellStyle name="Normal 4 2 2 7 2 2 2" xfId="34643"/>
    <cellStyle name="Normal 4 2 2 7 2 2 2 2" xfId="34644"/>
    <cellStyle name="Normal 4 2 2 7 2 2 3" xfId="34645"/>
    <cellStyle name="Normal 4 2 2 7 2 3" xfId="34646"/>
    <cellStyle name="Normal 4 2 2 7 2 3 2" xfId="34647"/>
    <cellStyle name="Normal 4 2 2 7 2 4" xfId="34648"/>
    <cellStyle name="Normal 4 2 2 7 3" xfId="34649"/>
    <cellStyle name="Normal 4 2 2 7 3 2" xfId="34650"/>
    <cellStyle name="Normal 4 2 2 7 3 2 2" xfId="34651"/>
    <cellStyle name="Normal 4 2 2 7 3 3" xfId="34652"/>
    <cellStyle name="Normal 4 2 2 7 4" xfId="34653"/>
    <cellStyle name="Normal 4 2 2 7 4 2" xfId="34654"/>
    <cellStyle name="Normal 4 2 2 7 5" xfId="34655"/>
    <cellStyle name="Normal 4 2 2 7 5 2" xfId="34656"/>
    <cellStyle name="Normal 4 2 2 7 6" xfId="34657"/>
    <cellStyle name="Normal 4 2 2 8" xfId="34658"/>
    <cellStyle name="Normal 4 2 2 8 2" xfId="34659"/>
    <cellStyle name="Normal 4 2 2 8 2 2" xfId="34660"/>
    <cellStyle name="Normal 4 2 2 8 2 2 2" xfId="34661"/>
    <cellStyle name="Normal 4 2 2 8 2 2 2 2" xfId="34662"/>
    <cellStyle name="Normal 4 2 2 8 2 2 3" xfId="34663"/>
    <cellStyle name="Normal 4 2 2 8 2 3" xfId="34664"/>
    <cellStyle name="Normal 4 2 2 8 2 3 2" xfId="34665"/>
    <cellStyle name="Normal 4 2 2 8 2 4" xfId="34666"/>
    <cellStyle name="Normal 4 2 2 8 3" xfId="34667"/>
    <cellStyle name="Normal 4 2 2 8 3 2" xfId="34668"/>
    <cellStyle name="Normal 4 2 2 8 3 2 2" xfId="34669"/>
    <cellStyle name="Normal 4 2 2 8 3 3" xfId="34670"/>
    <cellStyle name="Normal 4 2 2 8 4" xfId="34671"/>
    <cellStyle name="Normal 4 2 2 8 4 2" xfId="34672"/>
    <cellStyle name="Normal 4 2 2 8 5" xfId="34673"/>
    <cellStyle name="Normal 4 2 2 8 5 2" xfId="34674"/>
    <cellStyle name="Normal 4 2 2 8 6" xfId="34675"/>
    <cellStyle name="Normal 4 2 2 9" xfId="34676"/>
    <cellStyle name="Normal 4 2 2 9 2" xfId="34677"/>
    <cellStyle name="Normal 4 2 2 9 2 2" xfId="34678"/>
    <cellStyle name="Normal 4 2 2 9 2 2 2" xfId="34679"/>
    <cellStyle name="Normal 4 2 2 9 2 2 2 2" xfId="34680"/>
    <cellStyle name="Normal 4 2 2 9 2 2 3" xfId="34681"/>
    <cellStyle name="Normal 4 2 2 9 2 3" xfId="34682"/>
    <cellStyle name="Normal 4 2 2 9 2 3 2" xfId="34683"/>
    <cellStyle name="Normal 4 2 2 9 2 4" xfId="34684"/>
    <cellStyle name="Normal 4 2 2 9 3" xfId="34685"/>
    <cellStyle name="Normal 4 2 2 9 3 2" xfId="34686"/>
    <cellStyle name="Normal 4 2 2 9 3 2 2" xfId="34687"/>
    <cellStyle name="Normal 4 2 2 9 3 3" xfId="34688"/>
    <cellStyle name="Normal 4 2 2 9 4" xfId="34689"/>
    <cellStyle name="Normal 4 2 2 9 4 2" xfId="34690"/>
    <cellStyle name="Normal 4 2 2 9 5" xfId="34691"/>
    <cellStyle name="Normal 4 2 2 9 5 2" xfId="34692"/>
    <cellStyle name="Normal 4 2 2 9 6" xfId="34693"/>
    <cellStyle name="Normal 4 2 3" xfId="34694"/>
    <cellStyle name="Normal 4 2 3 2" xfId="34695"/>
    <cellStyle name="Normal 4 2 3 2 10" xfId="34696"/>
    <cellStyle name="Normal 4 2 3 2 10 2" xfId="34697"/>
    <cellStyle name="Normal 4 2 3 2 11" xfId="34698"/>
    <cellStyle name="Normal 4 2 3 2 2" xfId="34699"/>
    <cellStyle name="Normal 4 2 3 2 2 2" xfId="34700"/>
    <cellStyle name="Normal 4 2 3 2 2 2 2" xfId="34701"/>
    <cellStyle name="Normal 4 2 3 2 2 2 2 2" xfId="34702"/>
    <cellStyle name="Normal 4 2 3 2 2 2 2 2 2" xfId="34703"/>
    <cellStyle name="Normal 4 2 3 2 2 2 2 2 2 2" xfId="34704"/>
    <cellStyle name="Normal 4 2 3 2 2 2 2 2 3" xfId="34705"/>
    <cellStyle name="Normal 4 2 3 2 2 2 2 3" xfId="34706"/>
    <cellStyle name="Normal 4 2 3 2 2 2 2 3 2" xfId="34707"/>
    <cellStyle name="Normal 4 2 3 2 2 2 2 4" xfId="34708"/>
    <cellStyle name="Normal 4 2 3 2 2 2 3" xfId="34709"/>
    <cellStyle name="Normal 4 2 3 2 2 2 3 2" xfId="34710"/>
    <cellStyle name="Normal 4 2 3 2 2 2 3 2 2" xfId="34711"/>
    <cellStyle name="Normal 4 2 3 2 2 2 3 3" xfId="34712"/>
    <cellStyle name="Normal 4 2 3 2 2 2 4" xfId="34713"/>
    <cellStyle name="Normal 4 2 3 2 2 2 4 2" xfId="34714"/>
    <cellStyle name="Normal 4 2 3 2 2 2 5" xfId="34715"/>
    <cellStyle name="Normal 4 2 3 2 2 2 5 2" xfId="34716"/>
    <cellStyle name="Normal 4 2 3 2 2 2 6" xfId="34717"/>
    <cellStyle name="Normal 4 2 3 2 2 3" xfId="34718"/>
    <cellStyle name="Normal 4 2 3 2 2 3 2" xfId="34719"/>
    <cellStyle name="Normal 4 2 3 2 2 3 2 2" xfId="34720"/>
    <cellStyle name="Normal 4 2 3 2 2 3 2 2 2" xfId="34721"/>
    <cellStyle name="Normal 4 2 3 2 2 3 2 2 2 2" xfId="34722"/>
    <cellStyle name="Normal 4 2 3 2 2 3 2 2 3" xfId="34723"/>
    <cellStyle name="Normal 4 2 3 2 2 3 2 3" xfId="34724"/>
    <cellStyle name="Normal 4 2 3 2 2 3 2 3 2" xfId="34725"/>
    <cellStyle name="Normal 4 2 3 2 2 3 2 4" xfId="34726"/>
    <cellStyle name="Normal 4 2 3 2 2 3 3" xfId="34727"/>
    <cellStyle name="Normal 4 2 3 2 2 3 3 2" xfId="34728"/>
    <cellStyle name="Normal 4 2 3 2 2 3 3 2 2" xfId="34729"/>
    <cellStyle name="Normal 4 2 3 2 2 3 3 3" xfId="34730"/>
    <cellStyle name="Normal 4 2 3 2 2 3 4" xfId="34731"/>
    <cellStyle name="Normal 4 2 3 2 2 3 4 2" xfId="34732"/>
    <cellStyle name="Normal 4 2 3 2 2 3 5" xfId="34733"/>
    <cellStyle name="Normal 4 2 3 2 2 3 5 2" xfId="34734"/>
    <cellStyle name="Normal 4 2 3 2 2 3 6" xfId="34735"/>
    <cellStyle name="Normal 4 2 3 2 2 4" xfId="34736"/>
    <cellStyle name="Normal 4 2 3 2 2 4 2" xfId="34737"/>
    <cellStyle name="Normal 4 2 3 2 2 4 2 2" xfId="34738"/>
    <cellStyle name="Normal 4 2 3 2 2 4 2 2 2" xfId="34739"/>
    <cellStyle name="Normal 4 2 3 2 2 4 2 3" xfId="34740"/>
    <cellStyle name="Normal 4 2 3 2 2 4 3" xfId="34741"/>
    <cellStyle name="Normal 4 2 3 2 2 4 3 2" xfId="34742"/>
    <cellStyle name="Normal 4 2 3 2 2 4 4" xfId="34743"/>
    <cellStyle name="Normal 4 2 3 2 2 5" xfId="34744"/>
    <cellStyle name="Normal 4 2 3 2 2 5 2" xfId="34745"/>
    <cellStyle name="Normal 4 2 3 2 2 5 2 2" xfId="34746"/>
    <cellStyle name="Normal 4 2 3 2 2 5 3" xfId="34747"/>
    <cellStyle name="Normal 4 2 3 2 2 6" xfId="34748"/>
    <cellStyle name="Normal 4 2 3 2 2 6 2" xfId="34749"/>
    <cellStyle name="Normal 4 2 3 2 2 7" xfId="34750"/>
    <cellStyle name="Normal 4 2 3 2 2 7 2" xfId="34751"/>
    <cellStyle name="Normal 4 2 3 2 2 8" xfId="34752"/>
    <cellStyle name="Normal 4 2 3 2 3" xfId="34753"/>
    <cellStyle name="Normal 4 2 3 2 3 2" xfId="34754"/>
    <cellStyle name="Normal 4 2 3 2 3 2 2" xfId="34755"/>
    <cellStyle name="Normal 4 2 3 2 3 2 2 2" xfId="34756"/>
    <cellStyle name="Normal 4 2 3 2 3 2 2 2 2" xfId="34757"/>
    <cellStyle name="Normal 4 2 3 2 3 2 2 2 2 2" xfId="34758"/>
    <cellStyle name="Normal 4 2 3 2 3 2 2 2 3" xfId="34759"/>
    <cellStyle name="Normal 4 2 3 2 3 2 2 3" xfId="34760"/>
    <cellStyle name="Normal 4 2 3 2 3 2 2 3 2" xfId="34761"/>
    <cellStyle name="Normal 4 2 3 2 3 2 2 4" xfId="34762"/>
    <cellStyle name="Normal 4 2 3 2 3 2 3" xfId="34763"/>
    <cellStyle name="Normal 4 2 3 2 3 2 3 2" xfId="34764"/>
    <cellStyle name="Normal 4 2 3 2 3 2 3 2 2" xfId="34765"/>
    <cellStyle name="Normal 4 2 3 2 3 2 3 3" xfId="34766"/>
    <cellStyle name="Normal 4 2 3 2 3 2 4" xfId="34767"/>
    <cellStyle name="Normal 4 2 3 2 3 2 4 2" xfId="34768"/>
    <cellStyle name="Normal 4 2 3 2 3 2 5" xfId="34769"/>
    <cellStyle name="Normal 4 2 3 2 3 2 5 2" xfId="34770"/>
    <cellStyle name="Normal 4 2 3 2 3 2 6" xfId="34771"/>
    <cellStyle name="Normal 4 2 3 2 3 3" xfId="34772"/>
    <cellStyle name="Normal 4 2 3 2 3 3 2" xfId="34773"/>
    <cellStyle name="Normal 4 2 3 2 3 3 2 2" xfId="34774"/>
    <cellStyle name="Normal 4 2 3 2 3 3 2 2 2" xfId="34775"/>
    <cellStyle name="Normal 4 2 3 2 3 3 2 2 2 2" xfId="34776"/>
    <cellStyle name="Normal 4 2 3 2 3 3 2 2 3" xfId="34777"/>
    <cellStyle name="Normal 4 2 3 2 3 3 2 3" xfId="34778"/>
    <cellStyle name="Normal 4 2 3 2 3 3 2 3 2" xfId="34779"/>
    <cellStyle name="Normal 4 2 3 2 3 3 2 4" xfId="34780"/>
    <cellStyle name="Normal 4 2 3 2 3 3 3" xfId="34781"/>
    <cellStyle name="Normal 4 2 3 2 3 3 3 2" xfId="34782"/>
    <cellStyle name="Normal 4 2 3 2 3 3 3 2 2" xfId="34783"/>
    <cellStyle name="Normal 4 2 3 2 3 3 3 3" xfId="34784"/>
    <cellStyle name="Normal 4 2 3 2 3 3 4" xfId="34785"/>
    <cellStyle name="Normal 4 2 3 2 3 3 4 2" xfId="34786"/>
    <cellStyle name="Normal 4 2 3 2 3 3 5" xfId="34787"/>
    <cellStyle name="Normal 4 2 3 2 3 3 5 2" xfId="34788"/>
    <cellStyle name="Normal 4 2 3 2 3 3 6" xfId="34789"/>
    <cellStyle name="Normal 4 2 3 2 3 4" xfId="34790"/>
    <cellStyle name="Normal 4 2 3 2 3 4 2" xfId="34791"/>
    <cellStyle name="Normal 4 2 3 2 3 4 2 2" xfId="34792"/>
    <cellStyle name="Normal 4 2 3 2 3 4 2 2 2" xfId="34793"/>
    <cellStyle name="Normal 4 2 3 2 3 4 2 3" xfId="34794"/>
    <cellStyle name="Normal 4 2 3 2 3 4 3" xfId="34795"/>
    <cellStyle name="Normal 4 2 3 2 3 4 3 2" xfId="34796"/>
    <cellStyle name="Normal 4 2 3 2 3 4 4" xfId="34797"/>
    <cellStyle name="Normal 4 2 3 2 3 5" xfId="34798"/>
    <cellStyle name="Normal 4 2 3 2 3 5 2" xfId="34799"/>
    <cellStyle name="Normal 4 2 3 2 3 5 2 2" xfId="34800"/>
    <cellStyle name="Normal 4 2 3 2 3 5 3" xfId="34801"/>
    <cellStyle name="Normal 4 2 3 2 3 6" xfId="34802"/>
    <cellStyle name="Normal 4 2 3 2 3 6 2" xfId="34803"/>
    <cellStyle name="Normal 4 2 3 2 3 7" xfId="34804"/>
    <cellStyle name="Normal 4 2 3 2 3 7 2" xfId="34805"/>
    <cellStyle name="Normal 4 2 3 2 3 8" xfId="34806"/>
    <cellStyle name="Normal 4 2 3 2 4" xfId="34807"/>
    <cellStyle name="Normal 4 2 3 2 4 2" xfId="34808"/>
    <cellStyle name="Normal 4 2 3 2 4 2 2" xfId="34809"/>
    <cellStyle name="Normal 4 2 3 2 4 2 2 2" xfId="34810"/>
    <cellStyle name="Normal 4 2 3 2 4 2 2 2 2" xfId="34811"/>
    <cellStyle name="Normal 4 2 3 2 4 2 2 3" xfId="34812"/>
    <cellStyle name="Normal 4 2 3 2 4 2 3" xfId="34813"/>
    <cellStyle name="Normal 4 2 3 2 4 2 3 2" xfId="34814"/>
    <cellStyle name="Normal 4 2 3 2 4 2 4" xfId="34815"/>
    <cellStyle name="Normal 4 2 3 2 4 3" xfId="34816"/>
    <cellStyle name="Normal 4 2 3 2 4 3 2" xfId="34817"/>
    <cellStyle name="Normal 4 2 3 2 4 3 2 2" xfId="34818"/>
    <cellStyle name="Normal 4 2 3 2 4 3 3" xfId="34819"/>
    <cellStyle name="Normal 4 2 3 2 4 4" xfId="34820"/>
    <cellStyle name="Normal 4 2 3 2 4 4 2" xfId="34821"/>
    <cellStyle name="Normal 4 2 3 2 4 5" xfId="34822"/>
    <cellStyle name="Normal 4 2 3 2 4 5 2" xfId="34823"/>
    <cellStyle name="Normal 4 2 3 2 4 6" xfId="34824"/>
    <cellStyle name="Normal 4 2 3 2 5" xfId="34825"/>
    <cellStyle name="Normal 4 2 3 2 5 2" xfId="34826"/>
    <cellStyle name="Normal 4 2 3 2 5 2 2" xfId="34827"/>
    <cellStyle name="Normal 4 2 3 2 5 2 2 2" xfId="34828"/>
    <cellStyle name="Normal 4 2 3 2 5 2 2 2 2" xfId="34829"/>
    <cellStyle name="Normal 4 2 3 2 5 2 2 3" xfId="34830"/>
    <cellStyle name="Normal 4 2 3 2 5 2 3" xfId="34831"/>
    <cellStyle name="Normal 4 2 3 2 5 2 3 2" xfId="34832"/>
    <cellStyle name="Normal 4 2 3 2 5 2 4" xfId="34833"/>
    <cellStyle name="Normal 4 2 3 2 5 3" xfId="34834"/>
    <cellStyle name="Normal 4 2 3 2 5 3 2" xfId="34835"/>
    <cellStyle name="Normal 4 2 3 2 5 3 2 2" xfId="34836"/>
    <cellStyle name="Normal 4 2 3 2 5 3 3" xfId="34837"/>
    <cellStyle name="Normal 4 2 3 2 5 4" xfId="34838"/>
    <cellStyle name="Normal 4 2 3 2 5 4 2" xfId="34839"/>
    <cellStyle name="Normal 4 2 3 2 5 5" xfId="34840"/>
    <cellStyle name="Normal 4 2 3 2 5 5 2" xfId="34841"/>
    <cellStyle name="Normal 4 2 3 2 5 6" xfId="34842"/>
    <cellStyle name="Normal 4 2 3 2 6" xfId="34843"/>
    <cellStyle name="Normal 4 2 3 2 6 2" xfId="34844"/>
    <cellStyle name="Normal 4 2 3 2 6 2 2" xfId="34845"/>
    <cellStyle name="Normal 4 2 3 2 6 2 2 2" xfId="34846"/>
    <cellStyle name="Normal 4 2 3 2 6 2 2 2 2" xfId="34847"/>
    <cellStyle name="Normal 4 2 3 2 6 2 2 3" xfId="34848"/>
    <cellStyle name="Normal 4 2 3 2 6 2 3" xfId="34849"/>
    <cellStyle name="Normal 4 2 3 2 6 2 3 2" xfId="34850"/>
    <cellStyle name="Normal 4 2 3 2 6 2 4" xfId="34851"/>
    <cellStyle name="Normal 4 2 3 2 6 3" xfId="34852"/>
    <cellStyle name="Normal 4 2 3 2 6 3 2" xfId="34853"/>
    <cellStyle name="Normal 4 2 3 2 6 3 2 2" xfId="34854"/>
    <cellStyle name="Normal 4 2 3 2 6 3 3" xfId="34855"/>
    <cellStyle name="Normal 4 2 3 2 6 4" xfId="34856"/>
    <cellStyle name="Normal 4 2 3 2 6 4 2" xfId="34857"/>
    <cellStyle name="Normal 4 2 3 2 6 5" xfId="34858"/>
    <cellStyle name="Normal 4 2 3 2 6 5 2" xfId="34859"/>
    <cellStyle name="Normal 4 2 3 2 6 6" xfId="34860"/>
    <cellStyle name="Normal 4 2 3 2 7" xfId="34861"/>
    <cellStyle name="Normal 4 2 3 2 7 2" xfId="34862"/>
    <cellStyle name="Normal 4 2 3 2 7 2 2" xfId="34863"/>
    <cellStyle name="Normal 4 2 3 2 7 2 2 2" xfId="34864"/>
    <cellStyle name="Normal 4 2 3 2 7 2 3" xfId="34865"/>
    <cellStyle name="Normal 4 2 3 2 7 3" xfId="34866"/>
    <cellStyle name="Normal 4 2 3 2 7 3 2" xfId="34867"/>
    <cellStyle name="Normal 4 2 3 2 7 4" xfId="34868"/>
    <cellStyle name="Normal 4 2 3 2 8" xfId="34869"/>
    <cellStyle name="Normal 4 2 3 2 8 2" xfId="34870"/>
    <cellStyle name="Normal 4 2 3 2 8 2 2" xfId="34871"/>
    <cellStyle name="Normal 4 2 3 2 8 3" xfId="34872"/>
    <cellStyle name="Normal 4 2 3 2 9" xfId="34873"/>
    <cellStyle name="Normal 4 2 3 2 9 2" xfId="34874"/>
    <cellStyle name="Normal 4 2 3 3" xfId="34875"/>
    <cellStyle name="Normal 4 2 3 3 10" xfId="34876"/>
    <cellStyle name="Normal 4 2 3 3 10 2" xfId="34877"/>
    <cellStyle name="Normal 4 2 3 3 11" xfId="34878"/>
    <cellStyle name="Normal 4 2 3 3 2" xfId="34879"/>
    <cellStyle name="Normal 4 2 3 3 2 2" xfId="34880"/>
    <cellStyle name="Normal 4 2 3 3 2 2 2" xfId="34881"/>
    <cellStyle name="Normal 4 2 3 3 2 2 2 2" xfId="34882"/>
    <cellStyle name="Normal 4 2 3 3 2 2 2 2 2" xfId="34883"/>
    <cellStyle name="Normal 4 2 3 3 2 2 2 2 2 2" xfId="34884"/>
    <cellStyle name="Normal 4 2 3 3 2 2 2 2 3" xfId="34885"/>
    <cellStyle name="Normal 4 2 3 3 2 2 2 3" xfId="34886"/>
    <cellStyle name="Normal 4 2 3 3 2 2 2 3 2" xfId="34887"/>
    <cellStyle name="Normal 4 2 3 3 2 2 2 4" xfId="34888"/>
    <cellStyle name="Normal 4 2 3 3 2 2 3" xfId="34889"/>
    <cellStyle name="Normal 4 2 3 3 2 2 3 2" xfId="34890"/>
    <cellStyle name="Normal 4 2 3 3 2 2 3 2 2" xfId="34891"/>
    <cellStyle name="Normal 4 2 3 3 2 2 3 3" xfId="34892"/>
    <cellStyle name="Normal 4 2 3 3 2 2 4" xfId="34893"/>
    <cellStyle name="Normal 4 2 3 3 2 2 4 2" xfId="34894"/>
    <cellStyle name="Normal 4 2 3 3 2 2 5" xfId="34895"/>
    <cellStyle name="Normal 4 2 3 3 2 2 5 2" xfId="34896"/>
    <cellStyle name="Normal 4 2 3 3 2 2 6" xfId="34897"/>
    <cellStyle name="Normal 4 2 3 3 2 3" xfId="34898"/>
    <cellStyle name="Normal 4 2 3 3 2 3 2" xfId="34899"/>
    <cellStyle name="Normal 4 2 3 3 2 3 2 2" xfId="34900"/>
    <cellStyle name="Normal 4 2 3 3 2 3 2 2 2" xfId="34901"/>
    <cellStyle name="Normal 4 2 3 3 2 3 2 2 2 2" xfId="34902"/>
    <cellStyle name="Normal 4 2 3 3 2 3 2 2 3" xfId="34903"/>
    <cellStyle name="Normal 4 2 3 3 2 3 2 3" xfId="34904"/>
    <cellStyle name="Normal 4 2 3 3 2 3 2 3 2" xfId="34905"/>
    <cellStyle name="Normal 4 2 3 3 2 3 2 4" xfId="34906"/>
    <cellStyle name="Normal 4 2 3 3 2 3 3" xfId="34907"/>
    <cellStyle name="Normal 4 2 3 3 2 3 3 2" xfId="34908"/>
    <cellStyle name="Normal 4 2 3 3 2 3 3 2 2" xfId="34909"/>
    <cellStyle name="Normal 4 2 3 3 2 3 3 3" xfId="34910"/>
    <cellStyle name="Normal 4 2 3 3 2 3 4" xfId="34911"/>
    <cellStyle name="Normal 4 2 3 3 2 3 4 2" xfId="34912"/>
    <cellStyle name="Normal 4 2 3 3 2 3 5" xfId="34913"/>
    <cellStyle name="Normal 4 2 3 3 2 3 5 2" xfId="34914"/>
    <cellStyle name="Normal 4 2 3 3 2 3 6" xfId="34915"/>
    <cellStyle name="Normal 4 2 3 3 2 4" xfId="34916"/>
    <cellStyle name="Normal 4 2 3 3 2 4 2" xfId="34917"/>
    <cellStyle name="Normal 4 2 3 3 2 4 2 2" xfId="34918"/>
    <cellStyle name="Normal 4 2 3 3 2 4 2 2 2" xfId="34919"/>
    <cellStyle name="Normal 4 2 3 3 2 4 2 3" xfId="34920"/>
    <cellStyle name="Normal 4 2 3 3 2 4 3" xfId="34921"/>
    <cellStyle name="Normal 4 2 3 3 2 4 3 2" xfId="34922"/>
    <cellStyle name="Normal 4 2 3 3 2 4 4" xfId="34923"/>
    <cellStyle name="Normal 4 2 3 3 2 5" xfId="34924"/>
    <cellStyle name="Normal 4 2 3 3 2 5 2" xfId="34925"/>
    <cellStyle name="Normal 4 2 3 3 2 5 2 2" xfId="34926"/>
    <cellStyle name="Normal 4 2 3 3 2 5 3" xfId="34927"/>
    <cellStyle name="Normal 4 2 3 3 2 6" xfId="34928"/>
    <cellStyle name="Normal 4 2 3 3 2 6 2" xfId="34929"/>
    <cellStyle name="Normal 4 2 3 3 2 7" xfId="34930"/>
    <cellStyle name="Normal 4 2 3 3 2 7 2" xfId="34931"/>
    <cellStyle name="Normal 4 2 3 3 2 8" xfId="34932"/>
    <cellStyle name="Normal 4 2 3 3 3" xfId="34933"/>
    <cellStyle name="Normal 4 2 3 3 3 2" xfId="34934"/>
    <cellStyle name="Normal 4 2 3 3 3 2 2" xfId="34935"/>
    <cellStyle name="Normal 4 2 3 3 3 2 2 2" xfId="34936"/>
    <cellStyle name="Normal 4 2 3 3 3 2 2 2 2" xfId="34937"/>
    <cellStyle name="Normal 4 2 3 3 3 2 2 2 2 2" xfId="34938"/>
    <cellStyle name="Normal 4 2 3 3 3 2 2 2 3" xfId="34939"/>
    <cellStyle name="Normal 4 2 3 3 3 2 2 3" xfId="34940"/>
    <cellStyle name="Normal 4 2 3 3 3 2 2 3 2" xfId="34941"/>
    <cellStyle name="Normal 4 2 3 3 3 2 2 4" xfId="34942"/>
    <cellStyle name="Normal 4 2 3 3 3 2 3" xfId="34943"/>
    <cellStyle name="Normal 4 2 3 3 3 2 3 2" xfId="34944"/>
    <cellStyle name="Normal 4 2 3 3 3 2 3 2 2" xfId="34945"/>
    <cellStyle name="Normal 4 2 3 3 3 2 3 3" xfId="34946"/>
    <cellStyle name="Normal 4 2 3 3 3 2 4" xfId="34947"/>
    <cellStyle name="Normal 4 2 3 3 3 2 4 2" xfId="34948"/>
    <cellStyle name="Normal 4 2 3 3 3 2 5" xfId="34949"/>
    <cellStyle name="Normal 4 2 3 3 3 2 5 2" xfId="34950"/>
    <cellStyle name="Normal 4 2 3 3 3 2 6" xfId="34951"/>
    <cellStyle name="Normal 4 2 3 3 3 3" xfId="34952"/>
    <cellStyle name="Normal 4 2 3 3 3 3 2" xfId="34953"/>
    <cellStyle name="Normal 4 2 3 3 3 3 2 2" xfId="34954"/>
    <cellStyle name="Normal 4 2 3 3 3 3 2 2 2" xfId="34955"/>
    <cellStyle name="Normal 4 2 3 3 3 3 2 2 2 2" xfId="34956"/>
    <cellStyle name="Normal 4 2 3 3 3 3 2 2 3" xfId="34957"/>
    <cellStyle name="Normal 4 2 3 3 3 3 2 3" xfId="34958"/>
    <cellStyle name="Normal 4 2 3 3 3 3 2 3 2" xfId="34959"/>
    <cellStyle name="Normal 4 2 3 3 3 3 2 4" xfId="34960"/>
    <cellStyle name="Normal 4 2 3 3 3 3 3" xfId="34961"/>
    <cellStyle name="Normal 4 2 3 3 3 3 3 2" xfId="34962"/>
    <cellStyle name="Normal 4 2 3 3 3 3 3 2 2" xfId="34963"/>
    <cellStyle name="Normal 4 2 3 3 3 3 3 3" xfId="34964"/>
    <cellStyle name="Normal 4 2 3 3 3 3 4" xfId="34965"/>
    <cellStyle name="Normal 4 2 3 3 3 3 4 2" xfId="34966"/>
    <cellStyle name="Normal 4 2 3 3 3 3 5" xfId="34967"/>
    <cellStyle name="Normal 4 2 3 3 3 3 5 2" xfId="34968"/>
    <cellStyle name="Normal 4 2 3 3 3 3 6" xfId="34969"/>
    <cellStyle name="Normal 4 2 3 3 3 4" xfId="34970"/>
    <cellStyle name="Normal 4 2 3 3 3 4 2" xfId="34971"/>
    <cellStyle name="Normal 4 2 3 3 3 4 2 2" xfId="34972"/>
    <cellStyle name="Normal 4 2 3 3 3 4 2 2 2" xfId="34973"/>
    <cellStyle name="Normal 4 2 3 3 3 4 2 3" xfId="34974"/>
    <cellStyle name="Normal 4 2 3 3 3 4 3" xfId="34975"/>
    <cellStyle name="Normal 4 2 3 3 3 4 3 2" xfId="34976"/>
    <cellStyle name="Normal 4 2 3 3 3 4 4" xfId="34977"/>
    <cellStyle name="Normal 4 2 3 3 3 5" xfId="34978"/>
    <cellStyle name="Normal 4 2 3 3 3 5 2" xfId="34979"/>
    <cellStyle name="Normal 4 2 3 3 3 5 2 2" xfId="34980"/>
    <cellStyle name="Normal 4 2 3 3 3 5 3" xfId="34981"/>
    <cellStyle name="Normal 4 2 3 3 3 6" xfId="34982"/>
    <cellStyle name="Normal 4 2 3 3 3 6 2" xfId="34983"/>
    <cellStyle name="Normal 4 2 3 3 3 7" xfId="34984"/>
    <cellStyle name="Normal 4 2 3 3 3 7 2" xfId="34985"/>
    <cellStyle name="Normal 4 2 3 3 3 8" xfId="34986"/>
    <cellStyle name="Normal 4 2 3 3 4" xfId="34987"/>
    <cellStyle name="Normal 4 2 3 3 4 2" xfId="34988"/>
    <cellStyle name="Normal 4 2 3 3 4 2 2" xfId="34989"/>
    <cellStyle name="Normal 4 2 3 3 4 2 2 2" xfId="34990"/>
    <cellStyle name="Normal 4 2 3 3 4 2 2 2 2" xfId="34991"/>
    <cellStyle name="Normal 4 2 3 3 4 2 2 3" xfId="34992"/>
    <cellStyle name="Normal 4 2 3 3 4 2 3" xfId="34993"/>
    <cellStyle name="Normal 4 2 3 3 4 2 3 2" xfId="34994"/>
    <cellStyle name="Normal 4 2 3 3 4 2 4" xfId="34995"/>
    <cellStyle name="Normal 4 2 3 3 4 3" xfId="34996"/>
    <cellStyle name="Normal 4 2 3 3 4 3 2" xfId="34997"/>
    <cellStyle name="Normal 4 2 3 3 4 3 2 2" xfId="34998"/>
    <cellStyle name="Normal 4 2 3 3 4 3 3" xfId="34999"/>
    <cellStyle name="Normal 4 2 3 3 4 4" xfId="35000"/>
    <cellStyle name="Normal 4 2 3 3 4 4 2" xfId="35001"/>
    <cellStyle name="Normal 4 2 3 3 4 5" xfId="35002"/>
    <cellStyle name="Normal 4 2 3 3 4 5 2" xfId="35003"/>
    <cellStyle name="Normal 4 2 3 3 4 6" xfId="35004"/>
    <cellStyle name="Normal 4 2 3 3 5" xfId="35005"/>
    <cellStyle name="Normal 4 2 3 3 5 2" xfId="35006"/>
    <cellStyle name="Normal 4 2 3 3 5 2 2" xfId="35007"/>
    <cellStyle name="Normal 4 2 3 3 5 2 2 2" xfId="35008"/>
    <cellStyle name="Normal 4 2 3 3 5 2 2 2 2" xfId="35009"/>
    <cellStyle name="Normal 4 2 3 3 5 2 2 3" xfId="35010"/>
    <cellStyle name="Normal 4 2 3 3 5 2 3" xfId="35011"/>
    <cellStyle name="Normal 4 2 3 3 5 2 3 2" xfId="35012"/>
    <cellStyle name="Normal 4 2 3 3 5 2 4" xfId="35013"/>
    <cellStyle name="Normal 4 2 3 3 5 3" xfId="35014"/>
    <cellStyle name="Normal 4 2 3 3 5 3 2" xfId="35015"/>
    <cellStyle name="Normal 4 2 3 3 5 3 2 2" xfId="35016"/>
    <cellStyle name="Normal 4 2 3 3 5 3 3" xfId="35017"/>
    <cellStyle name="Normal 4 2 3 3 5 4" xfId="35018"/>
    <cellStyle name="Normal 4 2 3 3 5 4 2" xfId="35019"/>
    <cellStyle name="Normal 4 2 3 3 5 5" xfId="35020"/>
    <cellStyle name="Normal 4 2 3 3 5 5 2" xfId="35021"/>
    <cellStyle name="Normal 4 2 3 3 5 6" xfId="35022"/>
    <cellStyle name="Normal 4 2 3 3 6" xfId="35023"/>
    <cellStyle name="Normal 4 2 3 3 6 2" xfId="35024"/>
    <cellStyle name="Normal 4 2 3 3 6 2 2" xfId="35025"/>
    <cellStyle name="Normal 4 2 3 3 6 2 2 2" xfId="35026"/>
    <cellStyle name="Normal 4 2 3 3 6 2 2 2 2" xfId="35027"/>
    <cellStyle name="Normal 4 2 3 3 6 2 2 3" xfId="35028"/>
    <cellStyle name="Normal 4 2 3 3 6 2 3" xfId="35029"/>
    <cellStyle name="Normal 4 2 3 3 6 2 3 2" xfId="35030"/>
    <cellStyle name="Normal 4 2 3 3 6 2 4" xfId="35031"/>
    <cellStyle name="Normal 4 2 3 3 6 3" xfId="35032"/>
    <cellStyle name="Normal 4 2 3 3 6 3 2" xfId="35033"/>
    <cellStyle name="Normal 4 2 3 3 6 3 2 2" xfId="35034"/>
    <cellStyle name="Normal 4 2 3 3 6 3 3" xfId="35035"/>
    <cellStyle name="Normal 4 2 3 3 6 4" xfId="35036"/>
    <cellStyle name="Normal 4 2 3 3 6 4 2" xfId="35037"/>
    <cellStyle name="Normal 4 2 3 3 6 5" xfId="35038"/>
    <cellStyle name="Normal 4 2 3 3 6 5 2" xfId="35039"/>
    <cellStyle name="Normal 4 2 3 3 6 6" xfId="35040"/>
    <cellStyle name="Normal 4 2 3 3 7" xfId="35041"/>
    <cellStyle name="Normal 4 2 3 3 7 2" xfId="35042"/>
    <cellStyle name="Normal 4 2 3 3 7 2 2" xfId="35043"/>
    <cellStyle name="Normal 4 2 3 3 7 2 2 2" xfId="35044"/>
    <cellStyle name="Normal 4 2 3 3 7 2 3" xfId="35045"/>
    <cellStyle name="Normal 4 2 3 3 7 3" xfId="35046"/>
    <cellStyle name="Normal 4 2 3 3 7 3 2" xfId="35047"/>
    <cellStyle name="Normal 4 2 3 3 7 4" xfId="35048"/>
    <cellStyle name="Normal 4 2 3 3 8" xfId="35049"/>
    <cellStyle name="Normal 4 2 3 3 8 2" xfId="35050"/>
    <cellStyle name="Normal 4 2 3 3 8 2 2" xfId="35051"/>
    <cellStyle name="Normal 4 2 3 3 8 3" xfId="35052"/>
    <cellStyle name="Normal 4 2 3 3 9" xfId="35053"/>
    <cellStyle name="Normal 4 2 3 3 9 2" xfId="35054"/>
    <cellStyle name="Normal 4 2 3 4" xfId="35055"/>
    <cellStyle name="Normal 4 2 3 4 2" xfId="35056"/>
    <cellStyle name="Normal 4 2 3 4 2 2" xfId="35057"/>
    <cellStyle name="Normal 4 2 3 4 2 2 2" xfId="35058"/>
    <cellStyle name="Normal 4 2 3 4 2 2 2 2" xfId="35059"/>
    <cellStyle name="Normal 4 2 3 4 2 2 2 2 2" xfId="35060"/>
    <cellStyle name="Normal 4 2 3 4 2 2 2 3" xfId="35061"/>
    <cellStyle name="Normal 4 2 3 4 2 2 3" xfId="35062"/>
    <cellStyle name="Normal 4 2 3 4 2 2 3 2" xfId="35063"/>
    <cellStyle name="Normal 4 2 3 4 2 2 4" xfId="35064"/>
    <cellStyle name="Normal 4 2 3 4 2 3" xfId="35065"/>
    <cellStyle name="Normal 4 2 3 4 2 3 2" xfId="35066"/>
    <cellStyle name="Normal 4 2 3 4 2 3 2 2" xfId="35067"/>
    <cellStyle name="Normal 4 2 3 4 2 3 3" xfId="35068"/>
    <cellStyle name="Normal 4 2 3 4 2 4" xfId="35069"/>
    <cellStyle name="Normal 4 2 3 4 2 4 2" xfId="35070"/>
    <cellStyle name="Normal 4 2 3 4 2 5" xfId="35071"/>
    <cellStyle name="Normal 4 2 3 4 2 5 2" xfId="35072"/>
    <cellStyle name="Normal 4 2 3 4 2 6" xfId="35073"/>
    <cellStyle name="Normal 4 2 3 4 3" xfId="35074"/>
    <cellStyle name="Normal 4 2 3 4 3 2" xfId="35075"/>
    <cellStyle name="Normal 4 2 3 4 3 2 2" xfId="35076"/>
    <cellStyle name="Normal 4 2 3 4 3 2 2 2" xfId="35077"/>
    <cellStyle name="Normal 4 2 3 4 3 2 2 2 2" xfId="35078"/>
    <cellStyle name="Normal 4 2 3 4 3 2 2 3" xfId="35079"/>
    <cellStyle name="Normal 4 2 3 4 3 2 3" xfId="35080"/>
    <cellStyle name="Normal 4 2 3 4 3 2 3 2" xfId="35081"/>
    <cellStyle name="Normal 4 2 3 4 3 2 4" xfId="35082"/>
    <cellStyle name="Normal 4 2 3 4 3 3" xfId="35083"/>
    <cellStyle name="Normal 4 2 3 4 3 3 2" xfId="35084"/>
    <cellStyle name="Normal 4 2 3 4 3 3 2 2" xfId="35085"/>
    <cellStyle name="Normal 4 2 3 4 3 3 3" xfId="35086"/>
    <cellStyle name="Normal 4 2 3 4 3 4" xfId="35087"/>
    <cellStyle name="Normal 4 2 3 4 3 4 2" xfId="35088"/>
    <cellStyle name="Normal 4 2 3 4 3 5" xfId="35089"/>
    <cellStyle name="Normal 4 2 3 4 3 5 2" xfId="35090"/>
    <cellStyle name="Normal 4 2 3 4 3 6" xfId="35091"/>
    <cellStyle name="Normal 4 2 3 4 4" xfId="35092"/>
    <cellStyle name="Normal 4 2 3 4 4 2" xfId="35093"/>
    <cellStyle name="Normal 4 2 3 4 4 2 2" xfId="35094"/>
    <cellStyle name="Normal 4 2 3 4 4 2 2 2" xfId="35095"/>
    <cellStyle name="Normal 4 2 3 4 4 2 3" xfId="35096"/>
    <cellStyle name="Normal 4 2 3 4 4 3" xfId="35097"/>
    <cellStyle name="Normal 4 2 3 4 4 3 2" xfId="35098"/>
    <cellStyle name="Normal 4 2 3 4 4 4" xfId="35099"/>
    <cellStyle name="Normal 4 2 3 4 5" xfId="35100"/>
    <cellStyle name="Normal 4 2 3 4 5 2" xfId="35101"/>
    <cellStyle name="Normal 4 2 3 4 5 2 2" xfId="35102"/>
    <cellStyle name="Normal 4 2 3 4 5 3" xfId="35103"/>
    <cellStyle name="Normal 4 2 3 4 6" xfId="35104"/>
    <cellStyle name="Normal 4 2 3 4 6 2" xfId="35105"/>
    <cellStyle name="Normal 4 2 3 4 7" xfId="35106"/>
    <cellStyle name="Normal 4 2 3 4 7 2" xfId="35107"/>
    <cellStyle name="Normal 4 2 3 4 8" xfId="35108"/>
    <cellStyle name="Normal 4 2 3 5" xfId="35109"/>
    <cellStyle name="Normal 4 2 3 5 2" xfId="35110"/>
    <cellStyle name="Normal 4 2 3 5 2 2" xfId="35111"/>
    <cellStyle name="Normal 4 2 3 5 2 2 2" xfId="35112"/>
    <cellStyle name="Normal 4 2 3 5 2 2 2 2" xfId="35113"/>
    <cellStyle name="Normal 4 2 3 5 2 2 2 2 2" xfId="35114"/>
    <cellStyle name="Normal 4 2 3 5 2 2 2 3" xfId="35115"/>
    <cellStyle name="Normal 4 2 3 5 2 2 3" xfId="35116"/>
    <cellStyle name="Normal 4 2 3 5 2 2 3 2" xfId="35117"/>
    <cellStyle name="Normal 4 2 3 5 2 2 4" xfId="35118"/>
    <cellStyle name="Normal 4 2 3 5 2 3" xfId="35119"/>
    <cellStyle name="Normal 4 2 3 5 2 3 2" xfId="35120"/>
    <cellStyle name="Normal 4 2 3 5 2 3 2 2" xfId="35121"/>
    <cellStyle name="Normal 4 2 3 5 2 3 3" xfId="35122"/>
    <cellStyle name="Normal 4 2 3 5 2 4" xfId="35123"/>
    <cellStyle name="Normal 4 2 3 5 2 4 2" xfId="35124"/>
    <cellStyle name="Normal 4 2 3 5 2 5" xfId="35125"/>
    <cellStyle name="Normal 4 2 3 5 2 5 2" xfId="35126"/>
    <cellStyle name="Normal 4 2 3 5 2 6" xfId="35127"/>
    <cellStyle name="Normal 4 2 3 5 3" xfId="35128"/>
    <cellStyle name="Normal 4 2 3 5 3 2" xfId="35129"/>
    <cellStyle name="Normal 4 2 3 5 3 2 2" xfId="35130"/>
    <cellStyle name="Normal 4 2 3 5 3 2 2 2" xfId="35131"/>
    <cellStyle name="Normal 4 2 3 5 3 2 2 2 2" xfId="35132"/>
    <cellStyle name="Normal 4 2 3 5 3 2 2 3" xfId="35133"/>
    <cellStyle name="Normal 4 2 3 5 3 2 3" xfId="35134"/>
    <cellStyle name="Normal 4 2 3 5 3 2 3 2" xfId="35135"/>
    <cellStyle name="Normal 4 2 3 5 3 2 4" xfId="35136"/>
    <cellStyle name="Normal 4 2 3 5 3 3" xfId="35137"/>
    <cellStyle name="Normal 4 2 3 5 3 3 2" xfId="35138"/>
    <cellStyle name="Normal 4 2 3 5 3 3 2 2" xfId="35139"/>
    <cellStyle name="Normal 4 2 3 5 3 3 3" xfId="35140"/>
    <cellStyle name="Normal 4 2 3 5 3 4" xfId="35141"/>
    <cellStyle name="Normal 4 2 3 5 3 4 2" xfId="35142"/>
    <cellStyle name="Normal 4 2 3 5 3 5" xfId="35143"/>
    <cellStyle name="Normal 4 2 3 5 3 5 2" xfId="35144"/>
    <cellStyle name="Normal 4 2 3 5 3 6" xfId="35145"/>
    <cellStyle name="Normal 4 2 3 5 4" xfId="35146"/>
    <cellStyle name="Normal 4 2 3 5 4 2" xfId="35147"/>
    <cellStyle name="Normal 4 2 3 5 4 2 2" xfId="35148"/>
    <cellStyle name="Normal 4 2 3 5 4 2 2 2" xfId="35149"/>
    <cellStyle name="Normal 4 2 3 5 4 2 3" xfId="35150"/>
    <cellStyle name="Normal 4 2 3 5 4 3" xfId="35151"/>
    <cellStyle name="Normal 4 2 3 5 4 3 2" xfId="35152"/>
    <cellStyle name="Normal 4 2 3 5 4 4" xfId="35153"/>
    <cellStyle name="Normal 4 2 3 5 5" xfId="35154"/>
    <cellStyle name="Normal 4 2 3 5 5 2" xfId="35155"/>
    <cellStyle name="Normal 4 2 3 5 5 2 2" xfId="35156"/>
    <cellStyle name="Normal 4 2 3 5 5 3" xfId="35157"/>
    <cellStyle name="Normal 4 2 3 5 6" xfId="35158"/>
    <cellStyle name="Normal 4 2 3 5 6 2" xfId="35159"/>
    <cellStyle name="Normal 4 2 3 5 7" xfId="35160"/>
    <cellStyle name="Normal 4 2 3 5 7 2" xfId="35161"/>
    <cellStyle name="Normal 4 2 3 5 8" xfId="35162"/>
    <cellStyle name="Normal 4 2 3 6" xfId="35163"/>
    <cellStyle name="Normal 4 2 3 6 2" xfId="35164"/>
    <cellStyle name="Normal 4 2 3 6 2 2" xfId="35165"/>
    <cellStyle name="Normal 4 2 3 6 2 2 2" xfId="35166"/>
    <cellStyle name="Normal 4 2 3 6 2 2 2 2" xfId="35167"/>
    <cellStyle name="Normal 4 2 3 6 2 2 3" xfId="35168"/>
    <cellStyle name="Normal 4 2 3 6 2 3" xfId="35169"/>
    <cellStyle name="Normal 4 2 3 6 2 3 2" xfId="35170"/>
    <cellStyle name="Normal 4 2 3 6 2 4" xfId="35171"/>
    <cellStyle name="Normal 4 2 3 6 3" xfId="35172"/>
    <cellStyle name="Normal 4 2 3 6 3 2" xfId="35173"/>
    <cellStyle name="Normal 4 2 3 6 3 2 2" xfId="35174"/>
    <cellStyle name="Normal 4 2 3 6 3 3" xfId="35175"/>
    <cellStyle name="Normal 4 2 3 6 4" xfId="35176"/>
    <cellStyle name="Normal 4 2 3 6 4 2" xfId="35177"/>
    <cellStyle name="Normal 4 2 3 6 5" xfId="35178"/>
    <cellStyle name="Normal 4 2 3 6 5 2" xfId="35179"/>
    <cellStyle name="Normal 4 2 3 6 6" xfId="35180"/>
    <cellStyle name="Normal 4 2 4" xfId="35181"/>
    <cellStyle name="Normal 4 2 4 10" xfId="35182"/>
    <cellStyle name="Normal 4 2 4 10 2" xfId="35183"/>
    <cellStyle name="Normal 4 2 4 11" xfId="35184"/>
    <cellStyle name="Normal 4 2 4 11 2" xfId="35185"/>
    <cellStyle name="Normal 4 2 4 12" xfId="35186"/>
    <cellStyle name="Normal 4 2 4 13" xfId="35187"/>
    <cellStyle name="Normal 4 2 4 2" xfId="35188"/>
    <cellStyle name="Normal 4 2 4 3" xfId="35189"/>
    <cellStyle name="Normal 4 2 4 3 2" xfId="35190"/>
    <cellStyle name="Normal 4 2 4 3 2 2" xfId="35191"/>
    <cellStyle name="Normal 4 2 4 3 2 2 2" xfId="35192"/>
    <cellStyle name="Normal 4 2 4 3 2 2 2 2" xfId="35193"/>
    <cellStyle name="Normal 4 2 4 3 2 2 2 2 2" xfId="35194"/>
    <cellStyle name="Normal 4 2 4 3 2 2 2 3" xfId="35195"/>
    <cellStyle name="Normal 4 2 4 3 2 2 3" xfId="35196"/>
    <cellStyle name="Normal 4 2 4 3 2 2 3 2" xfId="35197"/>
    <cellStyle name="Normal 4 2 4 3 2 2 4" xfId="35198"/>
    <cellStyle name="Normal 4 2 4 3 2 3" xfId="35199"/>
    <cellStyle name="Normal 4 2 4 3 2 3 2" xfId="35200"/>
    <cellStyle name="Normal 4 2 4 3 2 3 2 2" xfId="35201"/>
    <cellStyle name="Normal 4 2 4 3 2 3 3" xfId="35202"/>
    <cellStyle name="Normal 4 2 4 3 2 4" xfId="35203"/>
    <cellStyle name="Normal 4 2 4 3 2 4 2" xfId="35204"/>
    <cellStyle name="Normal 4 2 4 3 2 5" xfId="35205"/>
    <cellStyle name="Normal 4 2 4 3 2 5 2" xfId="35206"/>
    <cellStyle name="Normal 4 2 4 3 2 6" xfId="35207"/>
    <cellStyle name="Normal 4 2 4 3 3" xfId="35208"/>
    <cellStyle name="Normal 4 2 4 3 3 2" xfId="35209"/>
    <cellStyle name="Normal 4 2 4 3 3 2 2" xfId="35210"/>
    <cellStyle name="Normal 4 2 4 3 3 2 2 2" xfId="35211"/>
    <cellStyle name="Normal 4 2 4 3 3 2 2 2 2" xfId="35212"/>
    <cellStyle name="Normal 4 2 4 3 3 2 2 3" xfId="35213"/>
    <cellStyle name="Normal 4 2 4 3 3 2 3" xfId="35214"/>
    <cellStyle name="Normal 4 2 4 3 3 2 3 2" xfId="35215"/>
    <cellStyle name="Normal 4 2 4 3 3 2 4" xfId="35216"/>
    <cellStyle name="Normal 4 2 4 3 3 3" xfId="35217"/>
    <cellStyle name="Normal 4 2 4 3 3 3 2" xfId="35218"/>
    <cellStyle name="Normal 4 2 4 3 3 3 2 2" xfId="35219"/>
    <cellStyle name="Normal 4 2 4 3 3 3 3" xfId="35220"/>
    <cellStyle name="Normal 4 2 4 3 3 4" xfId="35221"/>
    <cellStyle name="Normal 4 2 4 3 3 4 2" xfId="35222"/>
    <cellStyle name="Normal 4 2 4 3 3 5" xfId="35223"/>
    <cellStyle name="Normal 4 2 4 3 3 5 2" xfId="35224"/>
    <cellStyle name="Normal 4 2 4 3 3 6" xfId="35225"/>
    <cellStyle name="Normal 4 2 4 3 4" xfId="35226"/>
    <cellStyle name="Normal 4 2 4 3 4 2" xfId="35227"/>
    <cellStyle name="Normal 4 2 4 3 4 2 2" xfId="35228"/>
    <cellStyle name="Normal 4 2 4 3 4 2 2 2" xfId="35229"/>
    <cellStyle name="Normal 4 2 4 3 4 2 3" xfId="35230"/>
    <cellStyle name="Normal 4 2 4 3 4 3" xfId="35231"/>
    <cellStyle name="Normal 4 2 4 3 4 3 2" xfId="35232"/>
    <cellStyle name="Normal 4 2 4 3 4 4" xfId="35233"/>
    <cellStyle name="Normal 4 2 4 3 5" xfId="35234"/>
    <cellStyle name="Normal 4 2 4 3 5 2" xfId="35235"/>
    <cellStyle name="Normal 4 2 4 3 5 2 2" xfId="35236"/>
    <cellStyle name="Normal 4 2 4 3 5 3" xfId="35237"/>
    <cellStyle name="Normal 4 2 4 3 6" xfId="35238"/>
    <cellStyle name="Normal 4 2 4 3 6 2" xfId="35239"/>
    <cellStyle name="Normal 4 2 4 3 7" xfId="35240"/>
    <cellStyle name="Normal 4 2 4 3 7 2" xfId="35241"/>
    <cellStyle name="Normal 4 2 4 3 8" xfId="35242"/>
    <cellStyle name="Normal 4 2 4 4" xfId="35243"/>
    <cellStyle name="Normal 4 2 4 4 2" xfId="35244"/>
    <cellStyle name="Normal 4 2 4 4 2 2" xfId="35245"/>
    <cellStyle name="Normal 4 2 4 4 2 2 2" xfId="35246"/>
    <cellStyle name="Normal 4 2 4 4 2 2 2 2" xfId="35247"/>
    <cellStyle name="Normal 4 2 4 4 2 2 2 2 2" xfId="35248"/>
    <cellStyle name="Normal 4 2 4 4 2 2 2 3" xfId="35249"/>
    <cellStyle name="Normal 4 2 4 4 2 2 3" xfId="35250"/>
    <cellStyle name="Normal 4 2 4 4 2 2 3 2" xfId="35251"/>
    <cellStyle name="Normal 4 2 4 4 2 2 4" xfId="35252"/>
    <cellStyle name="Normal 4 2 4 4 2 3" xfId="35253"/>
    <cellStyle name="Normal 4 2 4 4 2 3 2" xfId="35254"/>
    <cellStyle name="Normal 4 2 4 4 2 3 2 2" xfId="35255"/>
    <cellStyle name="Normal 4 2 4 4 2 3 3" xfId="35256"/>
    <cellStyle name="Normal 4 2 4 4 2 4" xfId="35257"/>
    <cellStyle name="Normal 4 2 4 4 2 4 2" xfId="35258"/>
    <cellStyle name="Normal 4 2 4 4 2 5" xfId="35259"/>
    <cellStyle name="Normal 4 2 4 4 2 5 2" xfId="35260"/>
    <cellStyle name="Normal 4 2 4 4 2 6" xfId="35261"/>
    <cellStyle name="Normal 4 2 4 4 3" xfId="35262"/>
    <cellStyle name="Normal 4 2 4 4 3 2" xfId="35263"/>
    <cellStyle name="Normal 4 2 4 4 3 2 2" xfId="35264"/>
    <cellStyle name="Normal 4 2 4 4 3 2 2 2" xfId="35265"/>
    <cellStyle name="Normal 4 2 4 4 3 2 2 2 2" xfId="35266"/>
    <cellStyle name="Normal 4 2 4 4 3 2 2 3" xfId="35267"/>
    <cellStyle name="Normal 4 2 4 4 3 2 3" xfId="35268"/>
    <cellStyle name="Normal 4 2 4 4 3 2 3 2" xfId="35269"/>
    <cellStyle name="Normal 4 2 4 4 3 2 4" xfId="35270"/>
    <cellStyle name="Normal 4 2 4 4 3 3" xfId="35271"/>
    <cellStyle name="Normal 4 2 4 4 3 3 2" xfId="35272"/>
    <cellStyle name="Normal 4 2 4 4 3 3 2 2" xfId="35273"/>
    <cellStyle name="Normal 4 2 4 4 3 3 3" xfId="35274"/>
    <cellStyle name="Normal 4 2 4 4 3 4" xfId="35275"/>
    <cellStyle name="Normal 4 2 4 4 3 4 2" xfId="35276"/>
    <cellStyle name="Normal 4 2 4 4 3 5" xfId="35277"/>
    <cellStyle name="Normal 4 2 4 4 3 5 2" xfId="35278"/>
    <cellStyle name="Normal 4 2 4 4 3 6" xfId="35279"/>
    <cellStyle name="Normal 4 2 4 4 4" xfId="35280"/>
    <cellStyle name="Normal 4 2 4 4 4 2" xfId="35281"/>
    <cellStyle name="Normal 4 2 4 4 4 2 2" xfId="35282"/>
    <cellStyle name="Normal 4 2 4 4 4 2 2 2" xfId="35283"/>
    <cellStyle name="Normal 4 2 4 4 4 2 3" xfId="35284"/>
    <cellStyle name="Normal 4 2 4 4 4 3" xfId="35285"/>
    <cellStyle name="Normal 4 2 4 4 4 3 2" xfId="35286"/>
    <cellStyle name="Normal 4 2 4 4 4 4" xfId="35287"/>
    <cellStyle name="Normal 4 2 4 4 5" xfId="35288"/>
    <cellStyle name="Normal 4 2 4 4 5 2" xfId="35289"/>
    <cellStyle name="Normal 4 2 4 4 5 2 2" xfId="35290"/>
    <cellStyle name="Normal 4 2 4 4 5 3" xfId="35291"/>
    <cellStyle name="Normal 4 2 4 4 6" xfId="35292"/>
    <cellStyle name="Normal 4 2 4 4 6 2" xfId="35293"/>
    <cellStyle name="Normal 4 2 4 4 7" xfId="35294"/>
    <cellStyle name="Normal 4 2 4 4 7 2" xfId="35295"/>
    <cellStyle name="Normal 4 2 4 4 8" xfId="35296"/>
    <cellStyle name="Normal 4 2 4 5" xfId="35297"/>
    <cellStyle name="Normal 4 2 4 5 2" xfId="35298"/>
    <cellStyle name="Normal 4 2 4 5 2 2" xfId="35299"/>
    <cellStyle name="Normal 4 2 4 5 2 2 2" xfId="35300"/>
    <cellStyle name="Normal 4 2 4 5 2 2 2 2" xfId="35301"/>
    <cellStyle name="Normal 4 2 4 5 2 2 3" xfId="35302"/>
    <cellStyle name="Normal 4 2 4 5 2 3" xfId="35303"/>
    <cellStyle name="Normal 4 2 4 5 2 3 2" xfId="35304"/>
    <cellStyle name="Normal 4 2 4 5 2 4" xfId="35305"/>
    <cellStyle name="Normal 4 2 4 5 3" xfId="35306"/>
    <cellStyle name="Normal 4 2 4 5 3 2" xfId="35307"/>
    <cellStyle name="Normal 4 2 4 5 3 2 2" xfId="35308"/>
    <cellStyle name="Normal 4 2 4 5 3 3" xfId="35309"/>
    <cellStyle name="Normal 4 2 4 5 4" xfId="35310"/>
    <cellStyle name="Normal 4 2 4 5 4 2" xfId="35311"/>
    <cellStyle name="Normal 4 2 4 5 5" xfId="35312"/>
    <cellStyle name="Normal 4 2 4 5 5 2" xfId="35313"/>
    <cellStyle name="Normal 4 2 4 5 6" xfId="35314"/>
    <cellStyle name="Normal 4 2 4 6" xfId="35315"/>
    <cellStyle name="Normal 4 2 4 6 2" xfId="35316"/>
    <cellStyle name="Normal 4 2 4 6 2 2" xfId="35317"/>
    <cellStyle name="Normal 4 2 4 6 2 2 2" xfId="35318"/>
    <cellStyle name="Normal 4 2 4 6 2 2 2 2" xfId="35319"/>
    <cellStyle name="Normal 4 2 4 6 2 2 3" xfId="35320"/>
    <cellStyle name="Normal 4 2 4 6 2 3" xfId="35321"/>
    <cellStyle name="Normal 4 2 4 6 2 3 2" xfId="35322"/>
    <cellStyle name="Normal 4 2 4 6 2 4" xfId="35323"/>
    <cellStyle name="Normal 4 2 4 6 3" xfId="35324"/>
    <cellStyle name="Normal 4 2 4 6 3 2" xfId="35325"/>
    <cellStyle name="Normal 4 2 4 6 3 2 2" xfId="35326"/>
    <cellStyle name="Normal 4 2 4 6 3 3" xfId="35327"/>
    <cellStyle name="Normal 4 2 4 6 4" xfId="35328"/>
    <cellStyle name="Normal 4 2 4 6 4 2" xfId="35329"/>
    <cellStyle name="Normal 4 2 4 6 5" xfId="35330"/>
    <cellStyle name="Normal 4 2 4 6 5 2" xfId="35331"/>
    <cellStyle name="Normal 4 2 4 6 6" xfId="35332"/>
    <cellStyle name="Normal 4 2 4 7" xfId="35333"/>
    <cellStyle name="Normal 4 2 4 7 2" xfId="35334"/>
    <cellStyle name="Normal 4 2 4 7 2 2" xfId="35335"/>
    <cellStyle name="Normal 4 2 4 7 2 2 2" xfId="35336"/>
    <cellStyle name="Normal 4 2 4 7 2 2 2 2" xfId="35337"/>
    <cellStyle name="Normal 4 2 4 7 2 2 3" xfId="35338"/>
    <cellStyle name="Normal 4 2 4 7 2 3" xfId="35339"/>
    <cellStyle name="Normal 4 2 4 7 2 3 2" xfId="35340"/>
    <cellStyle name="Normal 4 2 4 7 2 4" xfId="35341"/>
    <cellStyle name="Normal 4 2 4 7 3" xfId="35342"/>
    <cellStyle name="Normal 4 2 4 7 3 2" xfId="35343"/>
    <cellStyle name="Normal 4 2 4 7 3 2 2" xfId="35344"/>
    <cellStyle name="Normal 4 2 4 7 3 3" xfId="35345"/>
    <cellStyle name="Normal 4 2 4 7 4" xfId="35346"/>
    <cellStyle name="Normal 4 2 4 7 4 2" xfId="35347"/>
    <cellStyle name="Normal 4 2 4 7 5" xfId="35348"/>
    <cellStyle name="Normal 4 2 4 7 5 2" xfId="35349"/>
    <cellStyle name="Normal 4 2 4 7 6" xfId="35350"/>
    <cellStyle name="Normal 4 2 4 8" xfId="35351"/>
    <cellStyle name="Normal 4 2 4 8 2" xfId="35352"/>
    <cellStyle name="Normal 4 2 4 8 2 2" xfId="35353"/>
    <cellStyle name="Normal 4 2 4 8 2 2 2" xfId="35354"/>
    <cellStyle name="Normal 4 2 4 8 2 3" xfId="35355"/>
    <cellStyle name="Normal 4 2 4 8 3" xfId="35356"/>
    <cellStyle name="Normal 4 2 4 8 3 2" xfId="35357"/>
    <cellStyle name="Normal 4 2 4 8 4" xfId="35358"/>
    <cellStyle name="Normal 4 2 4 9" xfId="35359"/>
    <cellStyle name="Normal 4 2 4 9 2" xfId="35360"/>
    <cellStyle name="Normal 4 2 4 9 2 2" xfId="35361"/>
    <cellStyle name="Normal 4 2 4 9 3" xfId="35362"/>
    <cellStyle name="Normal 4 2 5" xfId="35363"/>
    <cellStyle name="Normal 4 2 5 10" xfId="35364"/>
    <cellStyle name="Normal 4 2 5 10 2" xfId="35365"/>
    <cellStyle name="Normal 4 2 5 11" xfId="35366"/>
    <cellStyle name="Normal 4 2 5 12" xfId="35367"/>
    <cellStyle name="Normal 4 2 5 2" xfId="35368"/>
    <cellStyle name="Normal 4 2 5 2 2" xfId="35369"/>
    <cellStyle name="Normal 4 2 5 2 2 2" xfId="35370"/>
    <cellStyle name="Normal 4 2 5 2 2 2 2" xfId="35371"/>
    <cellStyle name="Normal 4 2 5 2 2 2 2 2" xfId="35372"/>
    <cellStyle name="Normal 4 2 5 2 2 2 2 2 2" xfId="35373"/>
    <cellStyle name="Normal 4 2 5 2 2 2 2 3" xfId="35374"/>
    <cellStyle name="Normal 4 2 5 2 2 2 3" xfId="35375"/>
    <cellStyle name="Normal 4 2 5 2 2 2 3 2" xfId="35376"/>
    <cellStyle name="Normal 4 2 5 2 2 2 4" xfId="35377"/>
    <cellStyle name="Normal 4 2 5 2 2 3" xfId="35378"/>
    <cellStyle name="Normal 4 2 5 2 2 3 2" xfId="35379"/>
    <cellStyle name="Normal 4 2 5 2 2 3 2 2" xfId="35380"/>
    <cellStyle name="Normal 4 2 5 2 2 3 3" xfId="35381"/>
    <cellStyle name="Normal 4 2 5 2 2 4" xfId="35382"/>
    <cellStyle name="Normal 4 2 5 2 2 4 2" xfId="35383"/>
    <cellStyle name="Normal 4 2 5 2 2 5" xfId="35384"/>
    <cellStyle name="Normal 4 2 5 2 2 5 2" xfId="35385"/>
    <cellStyle name="Normal 4 2 5 2 2 6" xfId="35386"/>
    <cellStyle name="Normal 4 2 5 2 3" xfId="35387"/>
    <cellStyle name="Normal 4 2 5 2 3 2" xfId="35388"/>
    <cellStyle name="Normal 4 2 5 2 3 2 2" xfId="35389"/>
    <cellStyle name="Normal 4 2 5 2 3 2 2 2" xfId="35390"/>
    <cellStyle name="Normal 4 2 5 2 3 2 2 2 2" xfId="35391"/>
    <cellStyle name="Normal 4 2 5 2 3 2 2 3" xfId="35392"/>
    <cellStyle name="Normal 4 2 5 2 3 2 3" xfId="35393"/>
    <cellStyle name="Normal 4 2 5 2 3 2 3 2" xfId="35394"/>
    <cellStyle name="Normal 4 2 5 2 3 2 4" xfId="35395"/>
    <cellStyle name="Normal 4 2 5 2 3 3" xfId="35396"/>
    <cellStyle name="Normal 4 2 5 2 3 3 2" xfId="35397"/>
    <cellStyle name="Normal 4 2 5 2 3 3 2 2" xfId="35398"/>
    <cellStyle name="Normal 4 2 5 2 3 3 3" xfId="35399"/>
    <cellStyle name="Normal 4 2 5 2 3 4" xfId="35400"/>
    <cellStyle name="Normal 4 2 5 2 3 4 2" xfId="35401"/>
    <cellStyle name="Normal 4 2 5 2 3 5" xfId="35402"/>
    <cellStyle name="Normal 4 2 5 2 3 5 2" xfId="35403"/>
    <cellStyle name="Normal 4 2 5 2 3 6" xfId="35404"/>
    <cellStyle name="Normal 4 2 5 2 4" xfId="35405"/>
    <cellStyle name="Normal 4 2 5 2 4 2" xfId="35406"/>
    <cellStyle name="Normal 4 2 5 2 4 2 2" xfId="35407"/>
    <cellStyle name="Normal 4 2 5 2 4 2 2 2" xfId="35408"/>
    <cellStyle name="Normal 4 2 5 2 4 2 3" xfId="35409"/>
    <cellStyle name="Normal 4 2 5 2 4 3" xfId="35410"/>
    <cellStyle name="Normal 4 2 5 2 4 3 2" xfId="35411"/>
    <cellStyle name="Normal 4 2 5 2 4 4" xfId="35412"/>
    <cellStyle name="Normal 4 2 5 2 5" xfId="35413"/>
    <cellStyle name="Normal 4 2 5 2 5 2" xfId="35414"/>
    <cellStyle name="Normal 4 2 5 2 5 2 2" xfId="35415"/>
    <cellStyle name="Normal 4 2 5 2 5 3" xfId="35416"/>
    <cellStyle name="Normal 4 2 5 2 6" xfId="35417"/>
    <cellStyle name="Normal 4 2 5 2 6 2" xfId="35418"/>
    <cellStyle name="Normal 4 2 5 2 7" xfId="35419"/>
    <cellStyle name="Normal 4 2 5 2 7 2" xfId="35420"/>
    <cellStyle name="Normal 4 2 5 2 8" xfId="35421"/>
    <cellStyle name="Normal 4 2 5 3" xfId="35422"/>
    <cellStyle name="Normal 4 2 5 3 2" xfId="35423"/>
    <cellStyle name="Normal 4 2 5 3 2 2" xfId="35424"/>
    <cellStyle name="Normal 4 2 5 3 2 2 2" xfId="35425"/>
    <cellStyle name="Normal 4 2 5 3 2 2 2 2" xfId="35426"/>
    <cellStyle name="Normal 4 2 5 3 2 2 2 2 2" xfId="35427"/>
    <cellStyle name="Normal 4 2 5 3 2 2 2 3" xfId="35428"/>
    <cellStyle name="Normal 4 2 5 3 2 2 3" xfId="35429"/>
    <cellStyle name="Normal 4 2 5 3 2 2 3 2" xfId="35430"/>
    <cellStyle name="Normal 4 2 5 3 2 2 4" xfId="35431"/>
    <cellStyle name="Normal 4 2 5 3 2 3" xfId="35432"/>
    <cellStyle name="Normal 4 2 5 3 2 3 2" xfId="35433"/>
    <cellStyle name="Normal 4 2 5 3 2 3 2 2" xfId="35434"/>
    <cellStyle name="Normal 4 2 5 3 2 3 3" xfId="35435"/>
    <cellStyle name="Normal 4 2 5 3 2 4" xfId="35436"/>
    <cellStyle name="Normal 4 2 5 3 2 4 2" xfId="35437"/>
    <cellStyle name="Normal 4 2 5 3 2 5" xfId="35438"/>
    <cellStyle name="Normal 4 2 5 3 2 5 2" xfId="35439"/>
    <cellStyle name="Normal 4 2 5 3 2 6" xfId="35440"/>
    <cellStyle name="Normal 4 2 5 3 3" xfId="35441"/>
    <cellStyle name="Normal 4 2 5 3 3 2" xfId="35442"/>
    <cellStyle name="Normal 4 2 5 3 3 2 2" xfId="35443"/>
    <cellStyle name="Normal 4 2 5 3 3 2 2 2" xfId="35444"/>
    <cellStyle name="Normal 4 2 5 3 3 2 2 2 2" xfId="35445"/>
    <cellStyle name="Normal 4 2 5 3 3 2 2 3" xfId="35446"/>
    <cellStyle name="Normal 4 2 5 3 3 2 3" xfId="35447"/>
    <cellStyle name="Normal 4 2 5 3 3 2 3 2" xfId="35448"/>
    <cellStyle name="Normal 4 2 5 3 3 2 4" xfId="35449"/>
    <cellStyle name="Normal 4 2 5 3 3 3" xfId="35450"/>
    <cellStyle name="Normal 4 2 5 3 3 3 2" xfId="35451"/>
    <cellStyle name="Normal 4 2 5 3 3 3 2 2" xfId="35452"/>
    <cellStyle name="Normal 4 2 5 3 3 3 3" xfId="35453"/>
    <cellStyle name="Normal 4 2 5 3 3 4" xfId="35454"/>
    <cellStyle name="Normal 4 2 5 3 3 4 2" xfId="35455"/>
    <cellStyle name="Normal 4 2 5 3 3 5" xfId="35456"/>
    <cellStyle name="Normal 4 2 5 3 3 5 2" xfId="35457"/>
    <cellStyle name="Normal 4 2 5 3 3 6" xfId="35458"/>
    <cellStyle name="Normal 4 2 5 3 4" xfId="35459"/>
    <cellStyle name="Normal 4 2 5 3 4 2" xfId="35460"/>
    <cellStyle name="Normal 4 2 5 3 4 2 2" xfId="35461"/>
    <cellStyle name="Normal 4 2 5 3 4 2 2 2" xfId="35462"/>
    <cellStyle name="Normal 4 2 5 3 4 2 3" xfId="35463"/>
    <cellStyle name="Normal 4 2 5 3 4 3" xfId="35464"/>
    <cellStyle name="Normal 4 2 5 3 4 3 2" xfId="35465"/>
    <cellStyle name="Normal 4 2 5 3 4 4" xfId="35466"/>
    <cellStyle name="Normal 4 2 5 3 5" xfId="35467"/>
    <cellStyle name="Normal 4 2 5 3 5 2" xfId="35468"/>
    <cellStyle name="Normal 4 2 5 3 5 2 2" xfId="35469"/>
    <cellStyle name="Normal 4 2 5 3 5 3" xfId="35470"/>
    <cellStyle name="Normal 4 2 5 3 6" xfId="35471"/>
    <cellStyle name="Normal 4 2 5 3 6 2" xfId="35472"/>
    <cellStyle name="Normal 4 2 5 3 7" xfId="35473"/>
    <cellStyle name="Normal 4 2 5 3 7 2" xfId="35474"/>
    <cellStyle name="Normal 4 2 5 3 8" xfId="35475"/>
    <cellStyle name="Normal 4 2 5 4" xfId="35476"/>
    <cellStyle name="Normal 4 2 5 4 2" xfId="35477"/>
    <cellStyle name="Normal 4 2 5 4 2 2" xfId="35478"/>
    <cellStyle name="Normal 4 2 5 4 2 2 2" xfId="35479"/>
    <cellStyle name="Normal 4 2 5 4 2 2 2 2" xfId="35480"/>
    <cellStyle name="Normal 4 2 5 4 2 2 3" xfId="35481"/>
    <cellStyle name="Normal 4 2 5 4 2 3" xfId="35482"/>
    <cellStyle name="Normal 4 2 5 4 2 3 2" xfId="35483"/>
    <cellStyle name="Normal 4 2 5 4 2 4" xfId="35484"/>
    <cellStyle name="Normal 4 2 5 4 3" xfId="35485"/>
    <cellStyle name="Normal 4 2 5 4 3 2" xfId="35486"/>
    <cellStyle name="Normal 4 2 5 4 3 2 2" xfId="35487"/>
    <cellStyle name="Normal 4 2 5 4 3 3" xfId="35488"/>
    <cellStyle name="Normal 4 2 5 4 4" xfId="35489"/>
    <cellStyle name="Normal 4 2 5 4 4 2" xfId="35490"/>
    <cellStyle name="Normal 4 2 5 4 5" xfId="35491"/>
    <cellStyle name="Normal 4 2 5 4 5 2" xfId="35492"/>
    <cellStyle name="Normal 4 2 5 4 6" xfId="35493"/>
    <cellStyle name="Normal 4 2 5 5" xfId="35494"/>
    <cellStyle name="Normal 4 2 5 5 2" xfId="35495"/>
    <cellStyle name="Normal 4 2 5 5 2 2" xfId="35496"/>
    <cellStyle name="Normal 4 2 5 5 2 2 2" xfId="35497"/>
    <cellStyle name="Normal 4 2 5 5 2 2 2 2" xfId="35498"/>
    <cellStyle name="Normal 4 2 5 5 2 2 3" xfId="35499"/>
    <cellStyle name="Normal 4 2 5 5 2 3" xfId="35500"/>
    <cellStyle name="Normal 4 2 5 5 2 3 2" xfId="35501"/>
    <cellStyle name="Normal 4 2 5 5 2 4" xfId="35502"/>
    <cellStyle name="Normal 4 2 5 5 3" xfId="35503"/>
    <cellStyle name="Normal 4 2 5 5 3 2" xfId="35504"/>
    <cellStyle name="Normal 4 2 5 5 3 2 2" xfId="35505"/>
    <cellStyle name="Normal 4 2 5 5 3 3" xfId="35506"/>
    <cellStyle name="Normal 4 2 5 5 4" xfId="35507"/>
    <cellStyle name="Normal 4 2 5 5 4 2" xfId="35508"/>
    <cellStyle name="Normal 4 2 5 5 5" xfId="35509"/>
    <cellStyle name="Normal 4 2 5 5 5 2" xfId="35510"/>
    <cellStyle name="Normal 4 2 5 5 6" xfId="35511"/>
    <cellStyle name="Normal 4 2 5 6" xfId="35512"/>
    <cellStyle name="Normal 4 2 5 6 2" xfId="35513"/>
    <cellStyle name="Normal 4 2 5 6 2 2" xfId="35514"/>
    <cellStyle name="Normal 4 2 5 6 2 2 2" xfId="35515"/>
    <cellStyle name="Normal 4 2 5 6 2 2 2 2" xfId="35516"/>
    <cellStyle name="Normal 4 2 5 6 2 2 3" xfId="35517"/>
    <cellStyle name="Normal 4 2 5 6 2 3" xfId="35518"/>
    <cellStyle name="Normal 4 2 5 6 2 3 2" xfId="35519"/>
    <cellStyle name="Normal 4 2 5 6 2 4" xfId="35520"/>
    <cellStyle name="Normal 4 2 5 6 3" xfId="35521"/>
    <cellStyle name="Normal 4 2 5 6 3 2" xfId="35522"/>
    <cellStyle name="Normal 4 2 5 6 3 2 2" xfId="35523"/>
    <cellStyle name="Normal 4 2 5 6 3 3" xfId="35524"/>
    <cellStyle name="Normal 4 2 5 6 4" xfId="35525"/>
    <cellStyle name="Normal 4 2 5 6 4 2" xfId="35526"/>
    <cellStyle name="Normal 4 2 5 6 5" xfId="35527"/>
    <cellStyle name="Normal 4 2 5 6 5 2" xfId="35528"/>
    <cellStyle name="Normal 4 2 5 6 6" xfId="35529"/>
    <cellStyle name="Normal 4 2 5 7" xfId="35530"/>
    <cellStyle name="Normal 4 2 5 7 2" xfId="35531"/>
    <cellStyle name="Normal 4 2 5 7 2 2" xfId="35532"/>
    <cellStyle name="Normal 4 2 5 7 2 2 2" xfId="35533"/>
    <cellStyle name="Normal 4 2 5 7 2 3" xfId="35534"/>
    <cellStyle name="Normal 4 2 5 7 3" xfId="35535"/>
    <cellStyle name="Normal 4 2 5 7 3 2" xfId="35536"/>
    <cellStyle name="Normal 4 2 5 7 4" xfId="35537"/>
    <cellStyle name="Normal 4 2 5 8" xfId="35538"/>
    <cellStyle name="Normal 4 2 5 8 2" xfId="35539"/>
    <cellStyle name="Normal 4 2 5 8 2 2" xfId="35540"/>
    <cellStyle name="Normal 4 2 5 8 3" xfId="35541"/>
    <cellStyle name="Normal 4 2 5 9" xfId="35542"/>
    <cellStyle name="Normal 4 2 5 9 2" xfId="35543"/>
    <cellStyle name="Normal 4 2 6" xfId="35544"/>
    <cellStyle name="Normal 4 2 6 10" xfId="35545"/>
    <cellStyle name="Normal 4 2 6 10 2" xfId="35546"/>
    <cellStyle name="Normal 4 2 6 11" xfId="35547"/>
    <cellStyle name="Normal 4 2 6 2" xfId="35548"/>
    <cellStyle name="Normal 4 2 6 2 2" xfId="35549"/>
    <cellStyle name="Normal 4 2 6 2 2 2" xfId="35550"/>
    <cellStyle name="Normal 4 2 6 2 2 2 2" xfId="35551"/>
    <cellStyle name="Normal 4 2 6 2 2 2 2 2" xfId="35552"/>
    <cellStyle name="Normal 4 2 6 2 2 2 2 2 2" xfId="35553"/>
    <cellStyle name="Normal 4 2 6 2 2 2 2 3" xfId="35554"/>
    <cellStyle name="Normal 4 2 6 2 2 2 3" xfId="35555"/>
    <cellStyle name="Normal 4 2 6 2 2 2 3 2" xfId="35556"/>
    <cellStyle name="Normal 4 2 6 2 2 2 4" xfId="35557"/>
    <cellStyle name="Normal 4 2 6 2 2 3" xfId="35558"/>
    <cellStyle name="Normal 4 2 6 2 2 3 2" xfId="35559"/>
    <cellStyle name="Normal 4 2 6 2 2 3 2 2" xfId="35560"/>
    <cellStyle name="Normal 4 2 6 2 2 3 3" xfId="35561"/>
    <cellStyle name="Normal 4 2 6 2 2 4" xfId="35562"/>
    <cellStyle name="Normal 4 2 6 2 2 4 2" xfId="35563"/>
    <cellStyle name="Normal 4 2 6 2 2 5" xfId="35564"/>
    <cellStyle name="Normal 4 2 6 2 2 5 2" xfId="35565"/>
    <cellStyle name="Normal 4 2 6 2 2 6" xfId="35566"/>
    <cellStyle name="Normal 4 2 6 2 3" xfId="35567"/>
    <cellStyle name="Normal 4 2 6 2 3 2" xfId="35568"/>
    <cellStyle name="Normal 4 2 6 2 3 2 2" xfId="35569"/>
    <cellStyle name="Normal 4 2 6 2 3 2 2 2" xfId="35570"/>
    <cellStyle name="Normal 4 2 6 2 3 2 2 2 2" xfId="35571"/>
    <cellStyle name="Normal 4 2 6 2 3 2 2 3" xfId="35572"/>
    <cellStyle name="Normal 4 2 6 2 3 2 3" xfId="35573"/>
    <cellStyle name="Normal 4 2 6 2 3 2 3 2" xfId="35574"/>
    <cellStyle name="Normal 4 2 6 2 3 2 4" xfId="35575"/>
    <cellStyle name="Normal 4 2 6 2 3 3" xfId="35576"/>
    <cellStyle name="Normal 4 2 6 2 3 3 2" xfId="35577"/>
    <cellStyle name="Normal 4 2 6 2 3 3 2 2" xfId="35578"/>
    <cellStyle name="Normal 4 2 6 2 3 3 3" xfId="35579"/>
    <cellStyle name="Normal 4 2 6 2 3 4" xfId="35580"/>
    <cellStyle name="Normal 4 2 6 2 3 4 2" xfId="35581"/>
    <cellStyle name="Normal 4 2 6 2 3 5" xfId="35582"/>
    <cellStyle name="Normal 4 2 6 2 3 5 2" xfId="35583"/>
    <cellStyle name="Normal 4 2 6 2 3 6" xfId="35584"/>
    <cellStyle name="Normal 4 2 6 2 4" xfId="35585"/>
    <cellStyle name="Normal 4 2 6 2 4 2" xfId="35586"/>
    <cellStyle name="Normal 4 2 6 2 4 2 2" xfId="35587"/>
    <cellStyle name="Normal 4 2 6 2 4 2 2 2" xfId="35588"/>
    <cellStyle name="Normal 4 2 6 2 4 2 3" xfId="35589"/>
    <cellStyle name="Normal 4 2 6 2 4 3" xfId="35590"/>
    <cellStyle name="Normal 4 2 6 2 4 3 2" xfId="35591"/>
    <cellStyle name="Normal 4 2 6 2 4 4" xfId="35592"/>
    <cellStyle name="Normal 4 2 6 2 5" xfId="35593"/>
    <cellStyle name="Normal 4 2 6 2 5 2" xfId="35594"/>
    <cellStyle name="Normal 4 2 6 2 5 2 2" xfId="35595"/>
    <cellStyle name="Normal 4 2 6 2 5 3" xfId="35596"/>
    <cellStyle name="Normal 4 2 6 2 6" xfId="35597"/>
    <cellStyle name="Normal 4 2 6 2 6 2" xfId="35598"/>
    <cellStyle name="Normal 4 2 6 2 7" xfId="35599"/>
    <cellStyle name="Normal 4 2 6 2 7 2" xfId="35600"/>
    <cellStyle name="Normal 4 2 6 2 8" xfId="35601"/>
    <cellStyle name="Normal 4 2 6 3" xfId="35602"/>
    <cellStyle name="Normal 4 2 6 3 2" xfId="35603"/>
    <cellStyle name="Normal 4 2 6 3 2 2" xfId="35604"/>
    <cellStyle name="Normal 4 2 6 3 2 2 2" xfId="35605"/>
    <cellStyle name="Normal 4 2 6 3 2 2 2 2" xfId="35606"/>
    <cellStyle name="Normal 4 2 6 3 2 2 2 2 2" xfId="35607"/>
    <cellStyle name="Normal 4 2 6 3 2 2 2 3" xfId="35608"/>
    <cellStyle name="Normal 4 2 6 3 2 2 3" xfId="35609"/>
    <cellStyle name="Normal 4 2 6 3 2 2 3 2" xfId="35610"/>
    <cellStyle name="Normal 4 2 6 3 2 2 4" xfId="35611"/>
    <cellStyle name="Normal 4 2 6 3 2 3" xfId="35612"/>
    <cellStyle name="Normal 4 2 6 3 2 3 2" xfId="35613"/>
    <cellStyle name="Normal 4 2 6 3 2 3 2 2" xfId="35614"/>
    <cellStyle name="Normal 4 2 6 3 2 3 3" xfId="35615"/>
    <cellStyle name="Normal 4 2 6 3 2 4" xfId="35616"/>
    <cellStyle name="Normal 4 2 6 3 2 4 2" xfId="35617"/>
    <cellStyle name="Normal 4 2 6 3 2 5" xfId="35618"/>
    <cellStyle name="Normal 4 2 6 3 2 5 2" xfId="35619"/>
    <cellStyle name="Normal 4 2 6 3 2 6" xfId="35620"/>
    <cellStyle name="Normal 4 2 6 3 3" xfId="35621"/>
    <cellStyle name="Normal 4 2 6 3 3 2" xfId="35622"/>
    <cellStyle name="Normal 4 2 6 3 3 2 2" xfId="35623"/>
    <cellStyle name="Normal 4 2 6 3 3 2 2 2" xfId="35624"/>
    <cellStyle name="Normal 4 2 6 3 3 2 2 2 2" xfId="35625"/>
    <cellStyle name="Normal 4 2 6 3 3 2 2 3" xfId="35626"/>
    <cellStyle name="Normal 4 2 6 3 3 2 3" xfId="35627"/>
    <cellStyle name="Normal 4 2 6 3 3 2 3 2" xfId="35628"/>
    <cellStyle name="Normal 4 2 6 3 3 2 4" xfId="35629"/>
    <cellStyle name="Normal 4 2 6 3 3 3" xfId="35630"/>
    <cellStyle name="Normal 4 2 6 3 3 3 2" xfId="35631"/>
    <cellStyle name="Normal 4 2 6 3 3 3 2 2" xfId="35632"/>
    <cellStyle name="Normal 4 2 6 3 3 3 3" xfId="35633"/>
    <cellStyle name="Normal 4 2 6 3 3 4" xfId="35634"/>
    <cellStyle name="Normal 4 2 6 3 3 4 2" xfId="35635"/>
    <cellStyle name="Normal 4 2 6 3 3 5" xfId="35636"/>
    <cellStyle name="Normal 4 2 6 3 3 5 2" xfId="35637"/>
    <cellStyle name="Normal 4 2 6 3 3 6" xfId="35638"/>
    <cellStyle name="Normal 4 2 6 3 4" xfId="35639"/>
    <cellStyle name="Normal 4 2 6 3 4 2" xfId="35640"/>
    <cellStyle name="Normal 4 2 6 3 4 2 2" xfId="35641"/>
    <cellStyle name="Normal 4 2 6 3 4 2 2 2" xfId="35642"/>
    <cellStyle name="Normal 4 2 6 3 4 2 3" xfId="35643"/>
    <cellStyle name="Normal 4 2 6 3 4 3" xfId="35644"/>
    <cellStyle name="Normal 4 2 6 3 4 3 2" xfId="35645"/>
    <cellStyle name="Normal 4 2 6 3 4 4" xfId="35646"/>
    <cellStyle name="Normal 4 2 6 3 5" xfId="35647"/>
    <cellStyle name="Normal 4 2 6 3 5 2" xfId="35648"/>
    <cellStyle name="Normal 4 2 6 3 5 2 2" xfId="35649"/>
    <cellStyle name="Normal 4 2 6 3 5 3" xfId="35650"/>
    <cellStyle name="Normal 4 2 6 3 6" xfId="35651"/>
    <cellStyle name="Normal 4 2 6 3 6 2" xfId="35652"/>
    <cellStyle name="Normal 4 2 6 3 7" xfId="35653"/>
    <cellStyle name="Normal 4 2 6 3 7 2" xfId="35654"/>
    <cellStyle name="Normal 4 2 6 3 8" xfId="35655"/>
    <cellStyle name="Normal 4 2 6 4" xfId="35656"/>
    <cellStyle name="Normal 4 2 6 4 2" xfId="35657"/>
    <cellStyle name="Normal 4 2 6 4 2 2" xfId="35658"/>
    <cellStyle name="Normal 4 2 6 4 2 2 2" xfId="35659"/>
    <cellStyle name="Normal 4 2 6 4 2 2 2 2" xfId="35660"/>
    <cellStyle name="Normal 4 2 6 4 2 2 3" xfId="35661"/>
    <cellStyle name="Normal 4 2 6 4 2 3" xfId="35662"/>
    <cellStyle name="Normal 4 2 6 4 2 3 2" xfId="35663"/>
    <cellStyle name="Normal 4 2 6 4 2 4" xfId="35664"/>
    <cellStyle name="Normal 4 2 6 4 3" xfId="35665"/>
    <cellStyle name="Normal 4 2 6 4 3 2" xfId="35666"/>
    <cellStyle name="Normal 4 2 6 4 3 2 2" xfId="35667"/>
    <cellStyle name="Normal 4 2 6 4 3 3" xfId="35668"/>
    <cellStyle name="Normal 4 2 6 4 4" xfId="35669"/>
    <cellStyle name="Normal 4 2 6 4 4 2" xfId="35670"/>
    <cellStyle name="Normal 4 2 6 4 5" xfId="35671"/>
    <cellStyle name="Normal 4 2 6 4 5 2" xfId="35672"/>
    <cellStyle name="Normal 4 2 6 4 6" xfId="35673"/>
    <cellStyle name="Normal 4 2 6 5" xfId="35674"/>
    <cellStyle name="Normal 4 2 6 5 2" xfId="35675"/>
    <cellStyle name="Normal 4 2 6 5 2 2" xfId="35676"/>
    <cellStyle name="Normal 4 2 6 5 2 2 2" xfId="35677"/>
    <cellStyle name="Normal 4 2 6 5 2 2 2 2" xfId="35678"/>
    <cellStyle name="Normal 4 2 6 5 2 2 3" xfId="35679"/>
    <cellStyle name="Normal 4 2 6 5 2 3" xfId="35680"/>
    <cellStyle name="Normal 4 2 6 5 2 3 2" xfId="35681"/>
    <cellStyle name="Normal 4 2 6 5 2 4" xfId="35682"/>
    <cellStyle name="Normal 4 2 6 5 3" xfId="35683"/>
    <cellStyle name="Normal 4 2 6 5 3 2" xfId="35684"/>
    <cellStyle name="Normal 4 2 6 5 3 2 2" xfId="35685"/>
    <cellStyle name="Normal 4 2 6 5 3 3" xfId="35686"/>
    <cellStyle name="Normal 4 2 6 5 4" xfId="35687"/>
    <cellStyle name="Normal 4 2 6 5 4 2" xfId="35688"/>
    <cellStyle name="Normal 4 2 6 5 5" xfId="35689"/>
    <cellStyle name="Normal 4 2 6 5 5 2" xfId="35690"/>
    <cellStyle name="Normal 4 2 6 5 6" xfId="35691"/>
    <cellStyle name="Normal 4 2 6 6" xfId="35692"/>
    <cellStyle name="Normal 4 2 6 6 2" xfId="35693"/>
    <cellStyle name="Normal 4 2 6 6 2 2" xfId="35694"/>
    <cellStyle name="Normal 4 2 6 6 2 2 2" xfId="35695"/>
    <cellStyle name="Normal 4 2 6 6 2 2 2 2" xfId="35696"/>
    <cellStyle name="Normal 4 2 6 6 2 2 3" xfId="35697"/>
    <cellStyle name="Normal 4 2 6 6 2 3" xfId="35698"/>
    <cellStyle name="Normal 4 2 6 6 2 3 2" xfId="35699"/>
    <cellStyle name="Normal 4 2 6 6 2 4" xfId="35700"/>
    <cellStyle name="Normal 4 2 6 6 3" xfId="35701"/>
    <cellStyle name="Normal 4 2 6 6 3 2" xfId="35702"/>
    <cellStyle name="Normal 4 2 6 6 3 2 2" xfId="35703"/>
    <cellStyle name="Normal 4 2 6 6 3 3" xfId="35704"/>
    <cellStyle name="Normal 4 2 6 6 4" xfId="35705"/>
    <cellStyle name="Normal 4 2 6 6 4 2" xfId="35706"/>
    <cellStyle name="Normal 4 2 6 6 5" xfId="35707"/>
    <cellStyle name="Normal 4 2 6 6 5 2" xfId="35708"/>
    <cellStyle name="Normal 4 2 6 6 6" xfId="35709"/>
    <cellStyle name="Normal 4 2 6 7" xfId="35710"/>
    <cellStyle name="Normal 4 2 6 7 2" xfId="35711"/>
    <cellStyle name="Normal 4 2 6 7 2 2" xfId="35712"/>
    <cellStyle name="Normal 4 2 6 7 2 2 2" xfId="35713"/>
    <cellStyle name="Normal 4 2 6 7 2 3" xfId="35714"/>
    <cellStyle name="Normal 4 2 6 7 3" xfId="35715"/>
    <cellStyle name="Normal 4 2 6 7 3 2" xfId="35716"/>
    <cellStyle name="Normal 4 2 6 7 4" xfId="35717"/>
    <cellStyle name="Normal 4 2 6 8" xfId="35718"/>
    <cellStyle name="Normal 4 2 6 8 2" xfId="35719"/>
    <cellStyle name="Normal 4 2 6 8 2 2" xfId="35720"/>
    <cellStyle name="Normal 4 2 6 8 3" xfId="35721"/>
    <cellStyle name="Normal 4 2 6 9" xfId="35722"/>
    <cellStyle name="Normal 4 2 6 9 2" xfId="35723"/>
    <cellStyle name="Normal 4 2 7" xfId="35724"/>
    <cellStyle name="Normal 4 2 7 2" xfId="35725"/>
    <cellStyle name="Normal 4 2 7 2 2" xfId="35726"/>
    <cellStyle name="Normal 4 2 7 2 2 2" xfId="35727"/>
    <cellStyle name="Normal 4 2 7 2 2 2 2" xfId="35728"/>
    <cellStyle name="Normal 4 2 7 2 2 2 2 2" xfId="35729"/>
    <cellStyle name="Normal 4 2 7 2 2 2 3" xfId="35730"/>
    <cellStyle name="Normal 4 2 7 2 2 3" xfId="35731"/>
    <cellStyle name="Normal 4 2 7 2 2 3 2" xfId="35732"/>
    <cellStyle name="Normal 4 2 7 2 2 4" xfId="35733"/>
    <cellStyle name="Normal 4 2 7 2 3" xfId="35734"/>
    <cellStyle name="Normal 4 2 7 2 3 2" xfId="35735"/>
    <cellStyle name="Normal 4 2 7 2 3 2 2" xfId="35736"/>
    <cellStyle name="Normal 4 2 7 2 3 3" xfId="35737"/>
    <cellStyle name="Normal 4 2 7 2 4" xfId="35738"/>
    <cellStyle name="Normal 4 2 7 2 4 2" xfId="35739"/>
    <cellStyle name="Normal 4 2 7 2 5" xfId="35740"/>
    <cellStyle name="Normal 4 2 7 2 5 2" xfId="35741"/>
    <cellStyle name="Normal 4 2 7 2 6" xfId="35742"/>
    <cellStyle name="Normal 4 2 7 3" xfId="35743"/>
    <cellStyle name="Normal 4 2 7 3 2" xfId="35744"/>
    <cellStyle name="Normal 4 2 7 3 2 2" xfId="35745"/>
    <cellStyle name="Normal 4 2 7 3 2 2 2" xfId="35746"/>
    <cellStyle name="Normal 4 2 7 3 2 2 2 2" xfId="35747"/>
    <cellStyle name="Normal 4 2 7 3 2 2 3" xfId="35748"/>
    <cellStyle name="Normal 4 2 7 3 2 3" xfId="35749"/>
    <cellStyle name="Normal 4 2 7 3 2 3 2" xfId="35750"/>
    <cellStyle name="Normal 4 2 7 3 2 4" xfId="35751"/>
    <cellStyle name="Normal 4 2 7 3 3" xfId="35752"/>
    <cellStyle name="Normal 4 2 7 3 3 2" xfId="35753"/>
    <cellStyle name="Normal 4 2 7 3 3 2 2" xfId="35754"/>
    <cellStyle name="Normal 4 2 7 3 3 3" xfId="35755"/>
    <cellStyle name="Normal 4 2 7 3 4" xfId="35756"/>
    <cellStyle name="Normal 4 2 7 3 4 2" xfId="35757"/>
    <cellStyle name="Normal 4 2 7 3 5" xfId="35758"/>
    <cellStyle name="Normal 4 2 7 3 5 2" xfId="35759"/>
    <cellStyle name="Normal 4 2 7 3 6" xfId="35760"/>
    <cellStyle name="Normal 4 2 7 4" xfId="35761"/>
    <cellStyle name="Normal 4 2 7 4 2" xfId="35762"/>
    <cellStyle name="Normal 4 2 7 4 2 2" xfId="35763"/>
    <cellStyle name="Normal 4 2 7 4 2 2 2" xfId="35764"/>
    <cellStyle name="Normal 4 2 7 4 2 3" xfId="35765"/>
    <cellStyle name="Normal 4 2 7 4 3" xfId="35766"/>
    <cellStyle name="Normal 4 2 7 4 3 2" xfId="35767"/>
    <cellStyle name="Normal 4 2 7 4 4" xfId="35768"/>
    <cellStyle name="Normal 4 2 7 5" xfId="35769"/>
    <cellStyle name="Normal 4 2 7 5 2" xfId="35770"/>
    <cellStyle name="Normal 4 2 7 5 2 2" xfId="35771"/>
    <cellStyle name="Normal 4 2 7 5 3" xfId="35772"/>
    <cellStyle name="Normal 4 2 7 6" xfId="35773"/>
    <cellStyle name="Normal 4 2 7 6 2" xfId="35774"/>
    <cellStyle name="Normal 4 2 7 7" xfId="35775"/>
    <cellStyle name="Normal 4 2 7 7 2" xfId="35776"/>
    <cellStyle name="Normal 4 2 7 8" xfId="35777"/>
    <cellStyle name="Normal 4 2 8" xfId="35778"/>
    <cellStyle name="Normal 4 2 8 2" xfId="35779"/>
    <cellStyle name="Normal 4 2 8 2 2" xfId="35780"/>
    <cellStyle name="Normal 4 2 8 2 2 2" xfId="35781"/>
    <cellStyle name="Normal 4 2 8 2 2 2 2" xfId="35782"/>
    <cellStyle name="Normal 4 2 8 2 2 2 2 2" xfId="35783"/>
    <cellStyle name="Normal 4 2 8 2 2 2 3" xfId="35784"/>
    <cellStyle name="Normal 4 2 8 2 2 3" xfId="35785"/>
    <cellStyle name="Normal 4 2 8 2 2 3 2" xfId="35786"/>
    <cellStyle name="Normal 4 2 8 2 2 4" xfId="35787"/>
    <cellStyle name="Normal 4 2 8 2 3" xfId="35788"/>
    <cellStyle name="Normal 4 2 8 2 3 2" xfId="35789"/>
    <cellStyle name="Normal 4 2 8 2 3 2 2" xfId="35790"/>
    <cellStyle name="Normal 4 2 8 2 3 3" xfId="35791"/>
    <cellStyle name="Normal 4 2 8 2 4" xfId="35792"/>
    <cellStyle name="Normal 4 2 8 2 4 2" xfId="35793"/>
    <cellStyle name="Normal 4 2 8 2 5" xfId="35794"/>
    <cellStyle name="Normal 4 2 8 2 5 2" xfId="35795"/>
    <cellStyle name="Normal 4 2 8 2 6" xfId="35796"/>
    <cellStyle name="Normal 4 2 8 3" xfId="35797"/>
    <cellStyle name="Normal 4 2 8 3 2" xfId="35798"/>
    <cellStyle name="Normal 4 2 8 3 2 2" xfId="35799"/>
    <cellStyle name="Normal 4 2 8 3 2 2 2" xfId="35800"/>
    <cellStyle name="Normal 4 2 8 3 2 2 2 2" xfId="35801"/>
    <cellStyle name="Normal 4 2 8 3 2 2 3" xfId="35802"/>
    <cellStyle name="Normal 4 2 8 3 2 3" xfId="35803"/>
    <cellStyle name="Normal 4 2 8 3 2 3 2" xfId="35804"/>
    <cellStyle name="Normal 4 2 8 3 2 4" xfId="35805"/>
    <cellStyle name="Normal 4 2 8 3 3" xfId="35806"/>
    <cellStyle name="Normal 4 2 8 3 3 2" xfId="35807"/>
    <cellStyle name="Normal 4 2 8 3 3 2 2" xfId="35808"/>
    <cellStyle name="Normal 4 2 8 3 3 3" xfId="35809"/>
    <cellStyle name="Normal 4 2 8 3 4" xfId="35810"/>
    <cellStyle name="Normal 4 2 8 3 4 2" xfId="35811"/>
    <cellStyle name="Normal 4 2 8 3 5" xfId="35812"/>
    <cellStyle name="Normal 4 2 8 3 5 2" xfId="35813"/>
    <cellStyle name="Normal 4 2 8 3 6" xfId="35814"/>
    <cellStyle name="Normal 4 2 8 4" xfId="35815"/>
    <cellStyle name="Normal 4 2 8 4 2" xfId="35816"/>
    <cellStyle name="Normal 4 2 8 4 2 2" xfId="35817"/>
    <cellStyle name="Normal 4 2 8 4 2 2 2" xfId="35818"/>
    <cellStyle name="Normal 4 2 8 4 2 3" xfId="35819"/>
    <cellStyle name="Normal 4 2 8 4 3" xfId="35820"/>
    <cellStyle name="Normal 4 2 8 4 3 2" xfId="35821"/>
    <cellStyle name="Normal 4 2 8 4 4" xfId="35822"/>
    <cellStyle name="Normal 4 2 8 5" xfId="35823"/>
    <cellStyle name="Normal 4 2 8 5 2" xfId="35824"/>
    <cellStyle name="Normal 4 2 8 5 2 2" xfId="35825"/>
    <cellStyle name="Normal 4 2 8 5 3" xfId="35826"/>
    <cellStyle name="Normal 4 2 8 6" xfId="35827"/>
    <cellStyle name="Normal 4 2 8 6 2" xfId="35828"/>
    <cellStyle name="Normal 4 2 8 7" xfId="35829"/>
    <cellStyle name="Normal 4 2 8 7 2" xfId="35830"/>
    <cellStyle name="Normal 4 2 8 8" xfId="35831"/>
    <cellStyle name="Normal 4 2 9" xfId="35832"/>
    <cellStyle name="Normal 4 2 9 2" xfId="35833"/>
    <cellStyle name="Normal 4 2 9 2 2" xfId="35834"/>
    <cellStyle name="Normal 4 2 9 2 2 2" xfId="35835"/>
    <cellStyle name="Normal 4 2 9 2 2 2 2" xfId="35836"/>
    <cellStyle name="Normal 4 2 9 2 2 3" xfId="35837"/>
    <cellStyle name="Normal 4 2 9 2 3" xfId="35838"/>
    <cellStyle name="Normal 4 2 9 2 3 2" xfId="35839"/>
    <cellStyle name="Normal 4 2 9 2 4" xfId="35840"/>
    <cellStyle name="Normal 4 2 9 3" xfId="35841"/>
    <cellStyle name="Normal 4 2 9 3 2" xfId="35842"/>
    <cellStyle name="Normal 4 2 9 3 2 2" xfId="35843"/>
    <cellStyle name="Normal 4 2 9 3 3" xfId="35844"/>
    <cellStyle name="Normal 4 2 9 4" xfId="35845"/>
    <cellStyle name="Normal 4 2 9 4 2" xfId="35846"/>
    <cellStyle name="Normal 4 2 9 5" xfId="35847"/>
    <cellStyle name="Normal 4 2 9 5 2" xfId="35848"/>
    <cellStyle name="Normal 4 2 9 6" xfId="35849"/>
    <cellStyle name="Normal 4 3" xfId="35850"/>
    <cellStyle name="Normal 4 3 2" xfId="35851"/>
    <cellStyle name="Normal 4 3 2 2" xfId="35852"/>
    <cellStyle name="Normal 4 3 3" xfId="35853"/>
    <cellStyle name="Normal 4 4" xfId="35854"/>
    <cellStyle name="Normal 4 4 2" xfId="35855"/>
    <cellStyle name="Normal 4 4 3" xfId="35856"/>
    <cellStyle name="Normal 4 5" xfId="35857"/>
    <cellStyle name="Normal 4 5 2" xfId="35858"/>
    <cellStyle name="Normal 4 5 3" xfId="35859"/>
    <cellStyle name="Normal 4 6" xfId="35860"/>
    <cellStyle name="Normal 4 6 2" xfId="35861"/>
    <cellStyle name="Normal 4 7" xfId="35862"/>
    <cellStyle name="Normal 4 7 2" xfId="35863"/>
    <cellStyle name="Normal 4 7 2 2" xfId="35864"/>
    <cellStyle name="Normal 4 7 3" xfId="35865"/>
    <cellStyle name="Normal 4 8" xfId="35866"/>
    <cellStyle name="Normal 4 9" xfId="35867"/>
    <cellStyle name="Normal 4_Analysis" xfId="35868"/>
    <cellStyle name="Normal 40" xfId="35869"/>
    <cellStyle name="Normal 41" xfId="35870"/>
    <cellStyle name="Normal 42" xfId="35871"/>
    <cellStyle name="Normal 43" xfId="35872"/>
    <cellStyle name="Normal 44" xfId="35873"/>
    <cellStyle name="Normal 45" xfId="35874"/>
    <cellStyle name="Normal 46" xfId="35875"/>
    <cellStyle name="Normal 47" xfId="35876"/>
    <cellStyle name="Normal 48" xfId="35877"/>
    <cellStyle name="Normal 49" xfId="35878"/>
    <cellStyle name="Normal 5" xfId="35879"/>
    <cellStyle name="Normal 5 10" xfId="35880"/>
    <cellStyle name="Normal 5 10 2" xfId="35881"/>
    <cellStyle name="Normal 5 11" xfId="35882"/>
    <cellStyle name="Normal 5 12" xfId="35883"/>
    <cellStyle name="Normal 5 13" xfId="35884"/>
    <cellStyle name="Normal 5 14" xfId="35885"/>
    <cellStyle name="Normal 5 2" xfId="35886"/>
    <cellStyle name="Normal 5 2 10" xfId="35887"/>
    <cellStyle name="Normal 5 2 11" xfId="35888"/>
    <cellStyle name="Normal 5 2 12" xfId="35889"/>
    <cellStyle name="Normal 5 2 2" xfId="35890"/>
    <cellStyle name="Normal 5 2 2 10" xfId="35891"/>
    <cellStyle name="Normal 5 2 2 10 2" xfId="35892"/>
    <cellStyle name="Normal 5 2 2 11" xfId="35893"/>
    <cellStyle name="Normal 5 2 2 11 2" xfId="35894"/>
    <cellStyle name="Normal 5 2 2 12" xfId="35895"/>
    <cellStyle name="Normal 5 2 2 12 2" xfId="35896"/>
    <cellStyle name="Normal 5 2 2 13" xfId="35897"/>
    <cellStyle name="Normal 5 2 2 13 2" xfId="35898"/>
    <cellStyle name="Normal 5 2 2 14" xfId="35899"/>
    <cellStyle name="Normal 5 2 2 15" xfId="35900"/>
    <cellStyle name="Normal 5 2 2 2" xfId="35901"/>
    <cellStyle name="Normal 5 2 2 2 10" xfId="35902"/>
    <cellStyle name="Normal 5 2 2 2 10 2" xfId="35903"/>
    <cellStyle name="Normal 5 2 2 2 11" xfId="35904"/>
    <cellStyle name="Normal 5 2 2 2 11 2" xfId="35905"/>
    <cellStyle name="Normal 5 2 2 2 12" xfId="35906"/>
    <cellStyle name="Normal 5 2 2 2 12 2" xfId="35907"/>
    <cellStyle name="Normal 5 2 2 2 13" xfId="35908"/>
    <cellStyle name="Normal 5 2 2 2 14" xfId="35909"/>
    <cellStyle name="Normal 5 2 2 2 2" xfId="35910"/>
    <cellStyle name="Normal 5 2 2 2 2 10" xfId="35911"/>
    <cellStyle name="Normal 5 2 2 2 2 11" xfId="35912"/>
    <cellStyle name="Normal 5 2 2 2 2 2" xfId="35913"/>
    <cellStyle name="Normal 5 2 2 2 2 2 2" xfId="35914"/>
    <cellStyle name="Normal 5 2 2 2 2 2 2 2" xfId="35915"/>
    <cellStyle name="Normal 5 2 2 2 2 2 2 2 2" xfId="35916"/>
    <cellStyle name="Normal 5 2 2 2 2 2 2 2 2 2" xfId="35917"/>
    <cellStyle name="Normal 5 2 2 2 2 2 2 2 3" xfId="35918"/>
    <cellStyle name="Normal 5 2 2 2 2 2 2 3" xfId="35919"/>
    <cellStyle name="Normal 5 2 2 2 2 2 2 3 2" xfId="35920"/>
    <cellStyle name="Normal 5 2 2 2 2 2 2 4" xfId="35921"/>
    <cellStyle name="Normal 5 2 2 2 2 2 3" xfId="35922"/>
    <cellStyle name="Normal 5 2 2 2 2 2 3 2" xfId="35923"/>
    <cellStyle name="Normal 5 2 2 2 2 2 3 2 2" xfId="35924"/>
    <cellStyle name="Normal 5 2 2 2 2 2 3 3" xfId="35925"/>
    <cellStyle name="Normal 5 2 2 2 2 2 4" xfId="35926"/>
    <cellStyle name="Normal 5 2 2 2 2 2 4 2" xfId="35927"/>
    <cellStyle name="Normal 5 2 2 2 2 2 5" xfId="35928"/>
    <cellStyle name="Normal 5 2 2 2 2 2 5 2" xfId="35929"/>
    <cellStyle name="Normal 5 2 2 2 2 2 6" xfId="35930"/>
    <cellStyle name="Normal 5 2 2 2 2 2 6 2" xfId="35931"/>
    <cellStyle name="Normal 5 2 2 2 2 2 7" xfId="35932"/>
    <cellStyle name="Normal 5 2 2 2 2 2 7 2" xfId="35933"/>
    <cellStyle name="Normal 5 2 2 2 2 2 8" xfId="35934"/>
    <cellStyle name="Normal 5 2 2 2 2 2 9" xfId="35935"/>
    <cellStyle name="Normal 5 2 2 2 2 3" xfId="35936"/>
    <cellStyle name="Normal 5 2 2 2 2 3 2" xfId="35937"/>
    <cellStyle name="Normal 5 2 2 2 2 3 2 2" xfId="35938"/>
    <cellStyle name="Normal 5 2 2 2 2 3 2 2 2" xfId="35939"/>
    <cellStyle name="Normal 5 2 2 2 2 3 2 2 2 2" xfId="35940"/>
    <cellStyle name="Normal 5 2 2 2 2 3 2 2 3" xfId="35941"/>
    <cellStyle name="Normal 5 2 2 2 2 3 2 3" xfId="35942"/>
    <cellStyle name="Normal 5 2 2 2 2 3 2 3 2" xfId="35943"/>
    <cellStyle name="Normal 5 2 2 2 2 3 2 4" xfId="35944"/>
    <cellStyle name="Normal 5 2 2 2 2 3 3" xfId="35945"/>
    <cellStyle name="Normal 5 2 2 2 2 3 3 2" xfId="35946"/>
    <cellStyle name="Normal 5 2 2 2 2 3 3 2 2" xfId="35947"/>
    <cellStyle name="Normal 5 2 2 2 2 3 3 3" xfId="35948"/>
    <cellStyle name="Normal 5 2 2 2 2 3 4" xfId="35949"/>
    <cellStyle name="Normal 5 2 2 2 2 3 4 2" xfId="35950"/>
    <cellStyle name="Normal 5 2 2 2 2 3 5" xfId="35951"/>
    <cellStyle name="Normal 5 2 2 2 2 3 5 2" xfId="35952"/>
    <cellStyle name="Normal 5 2 2 2 2 3 6" xfId="35953"/>
    <cellStyle name="Normal 5 2 2 2 2 4" xfId="35954"/>
    <cellStyle name="Normal 5 2 2 2 2 4 2" xfId="35955"/>
    <cellStyle name="Normal 5 2 2 2 2 4 2 2" xfId="35956"/>
    <cellStyle name="Normal 5 2 2 2 2 4 2 2 2" xfId="35957"/>
    <cellStyle name="Normal 5 2 2 2 2 4 2 3" xfId="35958"/>
    <cellStyle name="Normal 5 2 2 2 2 4 3" xfId="35959"/>
    <cellStyle name="Normal 5 2 2 2 2 4 3 2" xfId="35960"/>
    <cellStyle name="Normal 5 2 2 2 2 4 4" xfId="35961"/>
    <cellStyle name="Normal 5 2 2 2 2 5" xfId="35962"/>
    <cellStyle name="Normal 5 2 2 2 2 5 2" xfId="35963"/>
    <cellStyle name="Normal 5 2 2 2 2 5 2 2" xfId="35964"/>
    <cellStyle name="Normal 5 2 2 2 2 5 3" xfId="35965"/>
    <cellStyle name="Normal 5 2 2 2 2 6" xfId="35966"/>
    <cellStyle name="Normal 5 2 2 2 2 6 2" xfId="35967"/>
    <cellStyle name="Normal 5 2 2 2 2 7" xfId="35968"/>
    <cellStyle name="Normal 5 2 2 2 2 7 2" xfId="35969"/>
    <cellStyle name="Normal 5 2 2 2 2 8" xfId="35970"/>
    <cellStyle name="Normal 5 2 2 2 2 8 2" xfId="35971"/>
    <cellStyle name="Normal 5 2 2 2 2 9" xfId="35972"/>
    <cellStyle name="Normal 5 2 2 2 2 9 2" xfId="35973"/>
    <cellStyle name="Normal 5 2 2 2 3" xfId="35974"/>
    <cellStyle name="Normal 5 2 2 2 3 10" xfId="35975"/>
    <cellStyle name="Normal 5 2 2 2 3 11" xfId="35976"/>
    <cellStyle name="Normal 5 2 2 2 3 2" xfId="35977"/>
    <cellStyle name="Normal 5 2 2 2 3 2 2" xfId="35978"/>
    <cellStyle name="Normal 5 2 2 2 3 2 2 2" xfId="35979"/>
    <cellStyle name="Normal 5 2 2 2 3 2 2 2 2" xfId="35980"/>
    <cellStyle name="Normal 5 2 2 2 3 2 2 2 2 2" xfId="35981"/>
    <cellStyle name="Normal 5 2 2 2 3 2 2 2 3" xfId="35982"/>
    <cellStyle name="Normal 5 2 2 2 3 2 2 3" xfId="35983"/>
    <cellStyle name="Normal 5 2 2 2 3 2 2 3 2" xfId="35984"/>
    <cellStyle name="Normal 5 2 2 2 3 2 2 4" xfId="35985"/>
    <cellStyle name="Normal 5 2 2 2 3 2 3" xfId="35986"/>
    <cellStyle name="Normal 5 2 2 2 3 2 3 2" xfId="35987"/>
    <cellStyle name="Normal 5 2 2 2 3 2 3 2 2" xfId="35988"/>
    <cellStyle name="Normal 5 2 2 2 3 2 3 3" xfId="35989"/>
    <cellStyle name="Normal 5 2 2 2 3 2 4" xfId="35990"/>
    <cellStyle name="Normal 5 2 2 2 3 2 4 2" xfId="35991"/>
    <cellStyle name="Normal 5 2 2 2 3 2 5" xfId="35992"/>
    <cellStyle name="Normal 5 2 2 2 3 2 5 2" xfId="35993"/>
    <cellStyle name="Normal 5 2 2 2 3 2 6" xfId="35994"/>
    <cellStyle name="Normal 5 2 2 2 3 3" xfId="35995"/>
    <cellStyle name="Normal 5 2 2 2 3 3 2" xfId="35996"/>
    <cellStyle name="Normal 5 2 2 2 3 3 2 2" xfId="35997"/>
    <cellStyle name="Normal 5 2 2 2 3 3 2 2 2" xfId="35998"/>
    <cellStyle name="Normal 5 2 2 2 3 3 2 2 2 2" xfId="35999"/>
    <cellStyle name="Normal 5 2 2 2 3 3 2 2 3" xfId="36000"/>
    <cellStyle name="Normal 5 2 2 2 3 3 2 3" xfId="36001"/>
    <cellStyle name="Normal 5 2 2 2 3 3 2 3 2" xfId="36002"/>
    <cellStyle name="Normal 5 2 2 2 3 3 2 4" xfId="36003"/>
    <cellStyle name="Normal 5 2 2 2 3 3 3" xfId="36004"/>
    <cellStyle name="Normal 5 2 2 2 3 3 3 2" xfId="36005"/>
    <cellStyle name="Normal 5 2 2 2 3 3 3 2 2" xfId="36006"/>
    <cellStyle name="Normal 5 2 2 2 3 3 3 3" xfId="36007"/>
    <cellStyle name="Normal 5 2 2 2 3 3 4" xfId="36008"/>
    <cellStyle name="Normal 5 2 2 2 3 3 4 2" xfId="36009"/>
    <cellStyle name="Normal 5 2 2 2 3 3 5" xfId="36010"/>
    <cellStyle name="Normal 5 2 2 2 3 3 5 2" xfId="36011"/>
    <cellStyle name="Normal 5 2 2 2 3 3 6" xfId="36012"/>
    <cellStyle name="Normal 5 2 2 2 3 4" xfId="36013"/>
    <cellStyle name="Normal 5 2 2 2 3 4 2" xfId="36014"/>
    <cellStyle name="Normal 5 2 2 2 3 4 2 2" xfId="36015"/>
    <cellStyle name="Normal 5 2 2 2 3 4 2 2 2" xfId="36016"/>
    <cellStyle name="Normal 5 2 2 2 3 4 2 3" xfId="36017"/>
    <cellStyle name="Normal 5 2 2 2 3 4 3" xfId="36018"/>
    <cellStyle name="Normal 5 2 2 2 3 4 3 2" xfId="36019"/>
    <cellStyle name="Normal 5 2 2 2 3 4 4" xfId="36020"/>
    <cellStyle name="Normal 5 2 2 2 3 5" xfId="36021"/>
    <cellStyle name="Normal 5 2 2 2 3 5 2" xfId="36022"/>
    <cellStyle name="Normal 5 2 2 2 3 5 2 2" xfId="36023"/>
    <cellStyle name="Normal 5 2 2 2 3 5 3" xfId="36024"/>
    <cellStyle name="Normal 5 2 2 2 3 6" xfId="36025"/>
    <cellStyle name="Normal 5 2 2 2 3 6 2" xfId="36026"/>
    <cellStyle name="Normal 5 2 2 2 3 7" xfId="36027"/>
    <cellStyle name="Normal 5 2 2 2 3 7 2" xfId="36028"/>
    <cellStyle name="Normal 5 2 2 2 3 8" xfId="36029"/>
    <cellStyle name="Normal 5 2 2 2 3 8 2" xfId="36030"/>
    <cellStyle name="Normal 5 2 2 2 3 9" xfId="36031"/>
    <cellStyle name="Normal 5 2 2 2 3 9 2" xfId="36032"/>
    <cellStyle name="Normal 5 2 2 2 4" xfId="36033"/>
    <cellStyle name="Normal 5 2 2 2 4 2" xfId="36034"/>
    <cellStyle name="Normal 5 2 2 2 4 2 2" xfId="36035"/>
    <cellStyle name="Normal 5 2 2 2 4 2 2 2" xfId="36036"/>
    <cellStyle name="Normal 5 2 2 2 4 2 2 2 2" xfId="36037"/>
    <cellStyle name="Normal 5 2 2 2 4 2 2 3" xfId="36038"/>
    <cellStyle name="Normal 5 2 2 2 4 2 3" xfId="36039"/>
    <cellStyle name="Normal 5 2 2 2 4 2 3 2" xfId="36040"/>
    <cellStyle name="Normal 5 2 2 2 4 2 4" xfId="36041"/>
    <cellStyle name="Normal 5 2 2 2 4 3" xfId="36042"/>
    <cellStyle name="Normal 5 2 2 2 4 3 2" xfId="36043"/>
    <cellStyle name="Normal 5 2 2 2 4 3 2 2" xfId="36044"/>
    <cellStyle name="Normal 5 2 2 2 4 3 3" xfId="36045"/>
    <cellStyle name="Normal 5 2 2 2 4 4" xfId="36046"/>
    <cellStyle name="Normal 5 2 2 2 4 4 2" xfId="36047"/>
    <cellStyle name="Normal 5 2 2 2 4 5" xfId="36048"/>
    <cellStyle name="Normal 5 2 2 2 4 5 2" xfId="36049"/>
    <cellStyle name="Normal 5 2 2 2 4 6" xfId="36050"/>
    <cellStyle name="Normal 5 2 2 2 5" xfId="36051"/>
    <cellStyle name="Normal 5 2 2 2 5 2" xfId="36052"/>
    <cellStyle name="Normal 5 2 2 2 5 2 2" xfId="36053"/>
    <cellStyle name="Normal 5 2 2 2 5 2 2 2" xfId="36054"/>
    <cellStyle name="Normal 5 2 2 2 5 2 2 2 2" xfId="36055"/>
    <cellStyle name="Normal 5 2 2 2 5 2 2 3" xfId="36056"/>
    <cellStyle name="Normal 5 2 2 2 5 2 3" xfId="36057"/>
    <cellStyle name="Normal 5 2 2 2 5 2 3 2" xfId="36058"/>
    <cellStyle name="Normal 5 2 2 2 5 2 4" xfId="36059"/>
    <cellStyle name="Normal 5 2 2 2 5 3" xfId="36060"/>
    <cellStyle name="Normal 5 2 2 2 5 3 2" xfId="36061"/>
    <cellStyle name="Normal 5 2 2 2 5 3 2 2" xfId="36062"/>
    <cellStyle name="Normal 5 2 2 2 5 3 3" xfId="36063"/>
    <cellStyle name="Normal 5 2 2 2 5 4" xfId="36064"/>
    <cellStyle name="Normal 5 2 2 2 5 4 2" xfId="36065"/>
    <cellStyle name="Normal 5 2 2 2 5 5" xfId="36066"/>
    <cellStyle name="Normal 5 2 2 2 5 5 2" xfId="36067"/>
    <cellStyle name="Normal 5 2 2 2 5 6" xfId="36068"/>
    <cellStyle name="Normal 5 2 2 2 6" xfId="36069"/>
    <cellStyle name="Normal 5 2 2 2 6 2" xfId="36070"/>
    <cellStyle name="Normal 5 2 2 2 6 2 2" xfId="36071"/>
    <cellStyle name="Normal 5 2 2 2 6 2 2 2" xfId="36072"/>
    <cellStyle name="Normal 5 2 2 2 6 2 2 2 2" xfId="36073"/>
    <cellStyle name="Normal 5 2 2 2 6 2 2 3" xfId="36074"/>
    <cellStyle name="Normal 5 2 2 2 6 2 3" xfId="36075"/>
    <cellStyle name="Normal 5 2 2 2 6 2 3 2" xfId="36076"/>
    <cellStyle name="Normal 5 2 2 2 6 2 4" xfId="36077"/>
    <cellStyle name="Normal 5 2 2 2 6 3" xfId="36078"/>
    <cellStyle name="Normal 5 2 2 2 6 3 2" xfId="36079"/>
    <cellStyle name="Normal 5 2 2 2 6 3 2 2" xfId="36080"/>
    <cellStyle name="Normal 5 2 2 2 6 3 3" xfId="36081"/>
    <cellStyle name="Normal 5 2 2 2 6 4" xfId="36082"/>
    <cellStyle name="Normal 5 2 2 2 6 4 2" xfId="36083"/>
    <cellStyle name="Normal 5 2 2 2 6 5" xfId="36084"/>
    <cellStyle name="Normal 5 2 2 2 6 5 2" xfId="36085"/>
    <cellStyle name="Normal 5 2 2 2 6 6" xfId="36086"/>
    <cellStyle name="Normal 5 2 2 2 7" xfId="36087"/>
    <cellStyle name="Normal 5 2 2 2 7 2" xfId="36088"/>
    <cellStyle name="Normal 5 2 2 2 7 2 2" xfId="36089"/>
    <cellStyle name="Normal 5 2 2 2 7 2 2 2" xfId="36090"/>
    <cellStyle name="Normal 5 2 2 2 7 2 3" xfId="36091"/>
    <cellStyle name="Normal 5 2 2 2 7 3" xfId="36092"/>
    <cellStyle name="Normal 5 2 2 2 7 3 2" xfId="36093"/>
    <cellStyle name="Normal 5 2 2 2 7 4" xfId="36094"/>
    <cellStyle name="Normal 5 2 2 2 8" xfId="36095"/>
    <cellStyle name="Normal 5 2 2 2 8 2" xfId="36096"/>
    <cellStyle name="Normal 5 2 2 2 8 2 2" xfId="36097"/>
    <cellStyle name="Normal 5 2 2 2 8 3" xfId="36098"/>
    <cellStyle name="Normal 5 2 2 2 9" xfId="36099"/>
    <cellStyle name="Normal 5 2 2 2 9 2" xfId="36100"/>
    <cellStyle name="Normal 5 2 2 3" xfId="36101"/>
    <cellStyle name="Normal 5 2 2 3 10" xfId="36102"/>
    <cellStyle name="Normal 5 2 2 3 11" xfId="36103"/>
    <cellStyle name="Normal 5 2 2 3 2" xfId="36104"/>
    <cellStyle name="Normal 5 2 2 3 2 2" xfId="36105"/>
    <cellStyle name="Normal 5 2 2 3 2 2 2" xfId="36106"/>
    <cellStyle name="Normal 5 2 2 3 2 2 2 2" xfId="36107"/>
    <cellStyle name="Normal 5 2 2 3 2 2 2 2 2" xfId="36108"/>
    <cellStyle name="Normal 5 2 2 3 2 2 2 3" xfId="36109"/>
    <cellStyle name="Normal 5 2 2 3 2 2 3" xfId="36110"/>
    <cellStyle name="Normal 5 2 2 3 2 2 3 2" xfId="36111"/>
    <cellStyle name="Normal 5 2 2 3 2 2 4" xfId="36112"/>
    <cellStyle name="Normal 5 2 2 3 2 2 4 2" xfId="36113"/>
    <cellStyle name="Normal 5 2 2 3 2 2 5" xfId="36114"/>
    <cellStyle name="Normal 5 2 2 3 2 2 5 2" xfId="36115"/>
    <cellStyle name="Normal 5 2 2 3 2 2 6" xfId="36116"/>
    <cellStyle name="Normal 5 2 2 3 2 2 7" xfId="36117"/>
    <cellStyle name="Normal 5 2 2 3 2 3" xfId="36118"/>
    <cellStyle name="Normal 5 2 2 3 2 3 2" xfId="36119"/>
    <cellStyle name="Normal 5 2 2 3 2 3 2 2" xfId="36120"/>
    <cellStyle name="Normal 5 2 2 3 2 3 3" xfId="36121"/>
    <cellStyle name="Normal 5 2 2 3 2 4" xfId="36122"/>
    <cellStyle name="Normal 5 2 2 3 2 4 2" xfId="36123"/>
    <cellStyle name="Normal 5 2 2 3 2 5" xfId="36124"/>
    <cellStyle name="Normal 5 2 2 3 2 5 2" xfId="36125"/>
    <cellStyle name="Normal 5 2 2 3 2 6" xfId="36126"/>
    <cellStyle name="Normal 5 2 2 3 2 6 2" xfId="36127"/>
    <cellStyle name="Normal 5 2 2 3 2 7" xfId="36128"/>
    <cellStyle name="Normal 5 2 2 3 2 7 2" xfId="36129"/>
    <cellStyle name="Normal 5 2 2 3 2 8" xfId="36130"/>
    <cellStyle name="Normal 5 2 2 3 2 9" xfId="36131"/>
    <cellStyle name="Normal 5 2 2 3 3" xfId="36132"/>
    <cellStyle name="Normal 5 2 2 3 3 2" xfId="36133"/>
    <cellStyle name="Normal 5 2 2 3 3 2 2" xfId="36134"/>
    <cellStyle name="Normal 5 2 2 3 3 2 2 2" xfId="36135"/>
    <cellStyle name="Normal 5 2 2 3 3 2 2 2 2" xfId="36136"/>
    <cellStyle name="Normal 5 2 2 3 3 2 2 3" xfId="36137"/>
    <cellStyle name="Normal 5 2 2 3 3 2 3" xfId="36138"/>
    <cellStyle name="Normal 5 2 2 3 3 2 3 2" xfId="36139"/>
    <cellStyle name="Normal 5 2 2 3 3 2 4" xfId="36140"/>
    <cellStyle name="Normal 5 2 2 3 3 3" xfId="36141"/>
    <cellStyle name="Normal 5 2 2 3 3 3 2" xfId="36142"/>
    <cellStyle name="Normal 5 2 2 3 3 3 2 2" xfId="36143"/>
    <cellStyle name="Normal 5 2 2 3 3 3 3" xfId="36144"/>
    <cellStyle name="Normal 5 2 2 3 3 4" xfId="36145"/>
    <cellStyle name="Normal 5 2 2 3 3 4 2" xfId="36146"/>
    <cellStyle name="Normal 5 2 2 3 3 5" xfId="36147"/>
    <cellStyle name="Normal 5 2 2 3 3 5 2" xfId="36148"/>
    <cellStyle name="Normal 5 2 2 3 3 6" xfId="36149"/>
    <cellStyle name="Normal 5 2 2 3 3 6 2" xfId="36150"/>
    <cellStyle name="Normal 5 2 2 3 3 7" xfId="36151"/>
    <cellStyle name="Normal 5 2 2 3 3 7 2" xfId="36152"/>
    <cellStyle name="Normal 5 2 2 3 3 8" xfId="36153"/>
    <cellStyle name="Normal 5 2 2 3 3 9" xfId="36154"/>
    <cellStyle name="Normal 5 2 2 3 4" xfId="36155"/>
    <cellStyle name="Normal 5 2 2 3 4 2" xfId="36156"/>
    <cellStyle name="Normal 5 2 2 3 4 2 2" xfId="36157"/>
    <cellStyle name="Normal 5 2 2 3 4 2 2 2" xfId="36158"/>
    <cellStyle name="Normal 5 2 2 3 4 2 3" xfId="36159"/>
    <cellStyle name="Normal 5 2 2 3 4 3" xfId="36160"/>
    <cellStyle name="Normal 5 2 2 3 4 3 2" xfId="36161"/>
    <cellStyle name="Normal 5 2 2 3 4 4" xfId="36162"/>
    <cellStyle name="Normal 5 2 2 3 5" xfId="36163"/>
    <cellStyle name="Normal 5 2 2 3 5 2" xfId="36164"/>
    <cellStyle name="Normal 5 2 2 3 5 2 2" xfId="36165"/>
    <cellStyle name="Normal 5 2 2 3 5 3" xfId="36166"/>
    <cellStyle name="Normal 5 2 2 3 6" xfId="36167"/>
    <cellStyle name="Normal 5 2 2 3 6 2" xfId="36168"/>
    <cellStyle name="Normal 5 2 2 3 7" xfId="36169"/>
    <cellStyle name="Normal 5 2 2 3 7 2" xfId="36170"/>
    <cellStyle name="Normal 5 2 2 3 8" xfId="36171"/>
    <cellStyle name="Normal 5 2 2 3 8 2" xfId="36172"/>
    <cellStyle name="Normal 5 2 2 3 9" xfId="36173"/>
    <cellStyle name="Normal 5 2 2 3 9 2" xfId="36174"/>
    <cellStyle name="Normal 5 2 2 4" xfId="36175"/>
    <cellStyle name="Normal 5 2 2 4 10" xfId="36176"/>
    <cellStyle name="Normal 5 2 2 4 11" xfId="36177"/>
    <cellStyle name="Normal 5 2 2 4 2" xfId="36178"/>
    <cellStyle name="Normal 5 2 2 4 2 2" xfId="36179"/>
    <cellStyle name="Normal 5 2 2 4 2 2 2" xfId="36180"/>
    <cellStyle name="Normal 5 2 2 4 2 2 2 2" xfId="36181"/>
    <cellStyle name="Normal 5 2 2 4 2 2 2 2 2" xfId="36182"/>
    <cellStyle name="Normal 5 2 2 4 2 2 2 3" xfId="36183"/>
    <cellStyle name="Normal 5 2 2 4 2 2 3" xfId="36184"/>
    <cellStyle name="Normal 5 2 2 4 2 2 3 2" xfId="36185"/>
    <cellStyle name="Normal 5 2 2 4 2 2 4" xfId="36186"/>
    <cellStyle name="Normal 5 2 2 4 2 3" xfId="36187"/>
    <cellStyle name="Normal 5 2 2 4 2 3 2" xfId="36188"/>
    <cellStyle name="Normal 5 2 2 4 2 3 2 2" xfId="36189"/>
    <cellStyle name="Normal 5 2 2 4 2 3 3" xfId="36190"/>
    <cellStyle name="Normal 5 2 2 4 2 4" xfId="36191"/>
    <cellStyle name="Normal 5 2 2 4 2 4 2" xfId="36192"/>
    <cellStyle name="Normal 5 2 2 4 2 5" xfId="36193"/>
    <cellStyle name="Normal 5 2 2 4 2 5 2" xfId="36194"/>
    <cellStyle name="Normal 5 2 2 4 2 6" xfId="36195"/>
    <cellStyle name="Normal 5 2 2 4 2 6 2" xfId="36196"/>
    <cellStyle name="Normal 5 2 2 4 2 7" xfId="36197"/>
    <cellStyle name="Normal 5 2 2 4 2 7 2" xfId="36198"/>
    <cellStyle name="Normal 5 2 2 4 2 8" xfId="36199"/>
    <cellStyle name="Normal 5 2 2 4 2 9" xfId="36200"/>
    <cellStyle name="Normal 5 2 2 4 3" xfId="36201"/>
    <cellStyle name="Normal 5 2 2 4 3 2" xfId="36202"/>
    <cellStyle name="Normal 5 2 2 4 3 2 2" xfId="36203"/>
    <cellStyle name="Normal 5 2 2 4 3 2 2 2" xfId="36204"/>
    <cellStyle name="Normal 5 2 2 4 3 2 2 2 2" xfId="36205"/>
    <cellStyle name="Normal 5 2 2 4 3 2 2 3" xfId="36206"/>
    <cellStyle name="Normal 5 2 2 4 3 2 3" xfId="36207"/>
    <cellStyle name="Normal 5 2 2 4 3 2 3 2" xfId="36208"/>
    <cellStyle name="Normal 5 2 2 4 3 2 4" xfId="36209"/>
    <cellStyle name="Normal 5 2 2 4 3 3" xfId="36210"/>
    <cellStyle name="Normal 5 2 2 4 3 3 2" xfId="36211"/>
    <cellStyle name="Normal 5 2 2 4 3 3 2 2" xfId="36212"/>
    <cellStyle name="Normal 5 2 2 4 3 3 3" xfId="36213"/>
    <cellStyle name="Normal 5 2 2 4 3 4" xfId="36214"/>
    <cellStyle name="Normal 5 2 2 4 3 4 2" xfId="36215"/>
    <cellStyle name="Normal 5 2 2 4 3 5" xfId="36216"/>
    <cellStyle name="Normal 5 2 2 4 3 5 2" xfId="36217"/>
    <cellStyle name="Normal 5 2 2 4 3 6" xfId="36218"/>
    <cellStyle name="Normal 5 2 2 4 4" xfId="36219"/>
    <cellStyle name="Normal 5 2 2 4 4 2" xfId="36220"/>
    <cellStyle name="Normal 5 2 2 4 4 2 2" xfId="36221"/>
    <cellStyle name="Normal 5 2 2 4 4 2 2 2" xfId="36222"/>
    <cellStyle name="Normal 5 2 2 4 4 2 3" xfId="36223"/>
    <cellStyle name="Normal 5 2 2 4 4 3" xfId="36224"/>
    <cellStyle name="Normal 5 2 2 4 4 3 2" xfId="36225"/>
    <cellStyle name="Normal 5 2 2 4 4 4" xfId="36226"/>
    <cellStyle name="Normal 5 2 2 4 5" xfId="36227"/>
    <cellStyle name="Normal 5 2 2 4 5 2" xfId="36228"/>
    <cellStyle name="Normal 5 2 2 4 5 2 2" xfId="36229"/>
    <cellStyle name="Normal 5 2 2 4 5 3" xfId="36230"/>
    <cellStyle name="Normal 5 2 2 4 6" xfId="36231"/>
    <cellStyle name="Normal 5 2 2 4 6 2" xfId="36232"/>
    <cellStyle name="Normal 5 2 2 4 7" xfId="36233"/>
    <cellStyle name="Normal 5 2 2 4 7 2" xfId="36234"/>
    <cellStyle name="Normal 5 2 2 4 8" xfId="36235"/>
    <cellStyle name="Normal 5 2 2 4 8 2" xfId="36236"/>
    <cellStyle name="Normal 5 2 2 4 9" xfId="36237"/>
    <cellStyle name="Normal 5 2 2 4 9 2" xfId="36238"/>
    <cellStyle name="Normal 5 2 2 5" xfId="36239"/>
    <cellStyle name="Normal 5 2 2 5 2" xfId="36240"/>
    <cellStyle name="Normal 5 2 2 5 2 2" xfId="36241"/>
    <cellStyle name="Normal 5 2 2 5 2 2 2" xfId="36242"/>
    <cellStyle name="Normal 5 2 2 5 2 2 2 2" xfId="36243"/>
    <cellStyle name="Normal 5 2 2 5 2 2 3" xfId="36244"/>
    <cellStyle name="Normal 5 2 2 5 2 3" xfId="36245"/>
    <cellStyle name="Normal 5 2 2 5 2 3 2" xfId="36246"/>
    <cellStyle name="Normal 5 2 2 5 2 4" xfId="36247"/>
    <cellStyle name="Normal 5 2 2 5 3" xfId="36248"/>
    <cellStyle name="Normal 5 2 2 5 3 2" xfId="36249"/>
    <cellStyle name="Normal 5 2 2 5 3 2 2" xfId="36250"/>
    <cellStyle name="Normal 5 2 2 5 3 3" xfId="36251"/>
    <cellStyle name="Normal 5 2 2 5 4" xfId="36252"/>
    <cellStyle name="Normal 5 2 2 5 4 2" xfId="36253"/>
    <cellStyle name="Normal 5 2 2 5 5" xfId="36254"/>
    <cellStyle name="Normal 5 2 2 5 5 2" xfId="36255"/>
    <cellStyle name="Normal 5 2 2 5 6" xfId="36256"/>
    <cellStyle name="Normal 5 2 2 5 6 2" xfId="36257"/>
    <cellStyle name="Normal 5 2 2 5 7" xfId="36258"/>
    <cellStyle name="Normal 5 2 2 5 7 2" xfId="36259"/>
    <cellStyle name="Normal 5 2 2 5 8" xfId="36260"/>
    <cellStyle name="Normal 5 2 2 5 9" xfId="36261"/>
    <cellStyle name="Normal 5 2 2 6" xfId="36262"/>
    <cellStyle name="Normal 5 2 2 6 2" xfId="36263"/>
    <cellStyle name="Normal 5 2 2 6 2 2" xfId="36264"/>
    <cellStyle name="Normal 5 2 2 6 2 2 2" xfId="36265"/>
    <cellStyle name="Normal 5 2 2 6 2 2 2 2" xfId="36266"/>
    <cellStyle name="Normal 5 2 2 6 2 2 3" xfId="36267"/>
    <cellStyle name="Normal 5 2 2 6 2 3" xfId="36268"/>
    <cellStyle name="Normal 5 2 2 6 2 3 2" xfId="36269"/>
    <cellStyle name="Normal 5 2 2 6 2 4" xfId="36270"/>
    <cellStyle name="Normal 5 2 2 6 3" xfId="36271"/>
    <cellStyle name="Normal 5 2 2 6 3 2" xfId="36272"/>
    <cellStyle name="Normal 5 2 2 6 3 2 2" xfId="36273"/>
    <cellStyle name="Normal 5 2 2 6 3 3" xfId="36274"/>
    <cellStyle name="Normal 5 2 2 6 4" xfId="36275"/>
    <cellStyle name="Normal 5 2 2 6 4 2" xfId="36276"/>
    <cellStyle name="Normal 5 2 2 6 5" xfId="36277"/>
    <cellStyle name="Normal 5 2 2 6 5 2" xfId="36278"/>
    <cellStyle name="Normal 5 2 2 6 6" xfId="36279"/>
    <cellStyle name="Normal 5 2 2 7" xfId="36280"/>
    <cellStyle name="Normal 5 2 2 7 2" xfId="36281"/>
    <cellStyle name="Normal 5 2 2 7 2 2" xfId="36282"/>
    <cellStyle name="Normal 5 2 2 7 2 2 2" xfId="36283"/>
    <cellStyle name="Normal 5 2 2 7 2 2 2 2" xfId="36284"/>
    <cellStyle name="Normal 5 2 2 7 2 2 3" xfId="36285"/>
    <cellStyle name="Normal 5 2 2 7 2 3" xfId="36286"/>
    <cellStyle name="Normal 5 2 2 7 2 3 2" xfId="36287"/>
    <cellStyle name="Normal 5 2 2 7 2 4" xfId="36288"/>
    <cellStyle name="Normal 5 2 2 7 3" xfId="36289"/>
    <cellStyle name="Normal 5 2 2 7 3 2" xfId="36290"/>
    <cellStyle name="Normal 5 2 2 7 3 2 2" xfId="36291"/>
    <cellStyle name="Normal 5 2 2 7 3 3" xfId="36292"/>
    <cellStyle name="Normal 5 2 2 7 4" xfId="36293"/>
    <cellStyle name="Normal 5 2 2 7 4 2" xfId="36294"/>
    <cellStyle name="Normal 5 2 2 7 5" xfId="36295"/>
    <cellStyle name="Normal 5 2 2 7 5 2" xfId="36296"/>
    <cellStyle name="Normal 5 2 2 7 6" xfId="36297"/>
    <cellStyle name="Normal 5 2 2 8" xfId="36298"/>
    <cellStyle name="Normal 5 2 2 8 2" xfId="36299"/>
    <cellStyle name="Normal 5 2 2 8 2 2" xfId="36300"/>
    <cellStyle name="Normal 5 2 2 8 2 2 2" xfId="36301"/>
    <cellStyle name="Normal 5 2 2 8 2 3" xfId="36302"/>
    <cellStyle name="Normal 5 2 2 8 3" xfId="36303"/>
    <cellStyle name="Normal 5 2 2 8 3 2" xfId="36304"/>
    <cellStyle name="Normal 5 2 2 8 4" xfId="36305"/>
    <cellStyle name="Normal 5 2 2 9" xfId="36306"/>
    <cellStyle name="Normal 5 2 2 9 2" xfId="36307"/>
    <cellStyle name="Normal 5 2 2 9 2 2" xfId="36308"/>
    <cellStyle name="Normal 5 2 2 9 3" xfId="36309"/>
    <cellStyle name="Normal 5 2 3" xfId="36310"/>
    <cellStyle name="Normal 5 2 3 2" xfId="36311"/>
    <cellStyle name="Normal 5 2 3 2 2" xfId="36312"/>
    <cellStyle name="Normal 5 2 3 2 2 2" xfId="36313"/>
    <cellStyle name="Normal 5 2 3 2 2 2 2" xfId="36314"/>
    <cellStyle name="Normal 5 2 3 2 2 3" xfId="36315"/>
    <cellStyle name="Normal 5 2 3 2 2 4" xfId="36316"/>
    <cellStyle name="Normal 5 2 3 2 3" xfId="36317"/>
    <cellStyle name="Normal 5 2 3 2 3 2" xfId="36318"/>
    <cellStyle name="Normal 5 2 3 2 4" xfId="36319"/>
    <cellStyle name="Normal 5 2 3 2 5" xfId="36320"/>
    <cellStyle name="Normal 5 2 3 3" xfId="36321"/>
    <cellStyle name="Normal 5 2 3 3 2" xfId="36322"/>
    <cellStyle name="Normal 5 2 3 3 2 2" xfId="36323"/>
    <cellStyle name="Normal 5 2 3 3 3" xfId="36324"/>
    <cellStyle name="Normal 5 2 3 3 4" xfId="36325"/>
    <cellStyle name="Normal 5 2 3 4" xfId="36326"/>
    <cellStyle name="Normal 5 2 3 5" xfId="36327"/>
    <cellStyle name="Normal 5 2 3 5 2" xfId="36328"/>
    <cellStyle name="Normal 5 2 3 6" xfId="36329"/>
    <cellStyle name="Normal 5 2 3 7" xfId="36330"/>
    <cellStyle name="Normal 5 2 4" xfId="36331"/>
    <cellStyle name="Normal 5 2 4 10" xfId="36332"/>
    <cellStyle name="Normal 5 2 4 10 2" xfId="36333"/>
    <cellStyle name="Normal 5 2 4 11" xfId="36334"/>
    <cellStyle name="Normal 5 2 4 11 2" xfId="36335"/>
    <cellStyle name="Normal 5 2 4 12" xfId="36336"/>
    <cellStyle name="Normal 5 2 4 12 2" xfId="36337"/>
    <cellStyle name="Normal 5 2 4 13" xfId="36338"/>
    <cellStyle name="Normal 5 2 4 13 2" xfId="36339"/>
    <cellStyle name="Normal 5 2 4 14" xfId="36340"/>
    <cellStyle name="Normal 5 2 4 15" xfId="36341"/>
    <cellStyle name="Normal 5 2 4 2" xfId="36342"/>
    <cellStyle name="Normal 5 2 4 2 10" xfId="36343"/>
    <cellStyle name="Normal 5 2 4 2 10 2" xfId="36344"/>
    <cellStyle name="Normal 5 2 4 2 11" xfId="36345"/>
    <cellStyle name="Normal 5 2 4 2 11 2" xfId="36346"/>
    <cellStyle name="Normal 5 2 4 2 12" xfId="36347"/>
    <cellStyle name="Normal 5 2 4 2 12 2" xfId="36348"/>
    <cellStyle name="Normal 5 2 4 2 13" xfId="36349"/>
    <cellStyle name="Normal 5 2 4 2 14" xfId="36350"/>
    <cellStyle name="Normal 5 2 4 2 2" xfId="36351"/>
    <cellStyle name="Normal 5 2 4 2 2 10" xfId="36352"/>
    <cellStyle name="Normal 5 2 4 2 2 11" xfId="36353"/>
    <cellStyle name="Normal 5 2 4 2 2 2" xfId="36354"/>
    <cellStyle name="Normal 5 2 4 2 2 2 2" xfId="36355"/>
    <cellStyle name="Normal 5 2 4 2 2 2 2 2" xfId="36356"/>
    <cellStyle name="Normal 5 2 4 2 2 2 2 2 2" xfId="36357"/>
    <cellStyle name="Normal 5 2 4 2 2 2 2 2 2 2" xfId="36358"/>
    <cellStyle name="Normal 5 2 4 2 2 2 2 2 3" xfId="36359"/>
    <cellStyle name="Normal 5 2 4 2 2 2 2 3" xfId="36360"/>
    <cellStyle name="Normal 5 2 4 2 2 2 2 3 2" xfId="36361"/>
    <cellStyle name="Normal 5 2 4 2 2 2 2 4" xfId="36362"/>
    <cellStyle name="Normal 5 2 4 2 2 2 3" xfId="36363"/>
    <cellStyle name="Normal 5 2 4 2 2 2 3 2" xfId="36364"/>
    <cellStyle name="Normal 5 2 4 2 2 2 3 2 2" xfId="36365"/>
    <cellStyle name="Normal 5 2 4 2 2 2 3 3" xfId="36366"/>
    <cellStyle name="Normal 5 2 4 2 2 2 4" xfId="36367"/>
    <cellStyle name="Normal 5 2 4 2 2 2 4 2" xfId="36368"/>
    <cellStyle name="Normal 5 2 4 2 2 2 5" xfId="36369"/>
    <cellStyle name="Normal 5 2 4 2 2 2 5 2" xfId="36370"/>
    <cellStyle name="Normal 5 2 4 2 2 2 6" xfId="36371"/>
    <cellStyle name="Normal 5 2 4 2 2 3" xfId="36372"/>
    <cellStyle name="Normal 5 2 4 2 2 3 2" xfId="36373"/>
    <cellStyle name="Normal 5 2 4 2 2 3 2 2" xfId="36374"/>
    <cellStyle name="Normal 5 2 4 2 2 3 2 2 2" xfId="36375"/>
    <cellStyle name="Normal 5 2 4 2 2 3 2 2 2 2" xfId="36376"/>
    <cellStyle name="Normal 5 2 4 2 2 3 2 2 3" xfId="36377"/>
    <cellStyle name="Normal 5 2 4 2 2 3 2 3" xfId="36378"/>
    <cellStyle name="Normal 5 2 4 2 2 3 2 3 2" xfId="36379"/>
    <cellStyle name="Normal 5 2 4 2 2 3 2 4" xfId="36380"/>
    <cellStyle name="Normal 5 2 4 2 2 3 3" xfId="36381"/>
    <cellStyle name="Normal 5 2 4 2 2 3 3 2" xfId="36382"/>
    <cellStyle name="Normal 5 2 4 2 2 3 3 2 2" xfId="36383"/>
    <cellStyle name="Normal 5 2 4 2 2 3 3 3" xfId="36384"/>
    <cellStyle name="Normal 5 2 4 2 2 3 4" xfId="36385"/>
    <cellStyle name="Normal 5 2 4 2 2 3 4 2" xfId="36386"/>
    <cellStyle name="Normal 5 2 4 2 2 3 5" xfId="36387"/>
    <cellStyle name="Normal 5 2 4 2 2 3 5 2" xfId="36388"/>
    <cellStyle name="Normal 5 2 4 2 2 3 6" xfId="36389"/>
    <cellStyle name="Normal 5 2 4 2 2 4" xfId="36390"/>
    <cellStyle name="Normal 5 2 4 2 2 4 2" xfId="36391"/>
    <cellStyle name="Normal 5 2 4 2 2 4 2 2" xfId="36392"/>
    <cellStyle name="Normal 5 2 4 2 2 4 2 2 2" xfId="36393"/>
    <cellStyle name="Normal 5 2 4 2 2 4 2 3" xfId="36394"/>
    <cellStyle name="Normal 5 2 4 2 2 4 3" xfId="36395"/>
    <cellStyle name="Normal 5 2 4 2 2 4 3 2" xfId="36396"/>
    <cellStyle name="Normal 5 2 4 2 2 4 4" xfId="36397"/>
    <cellStyle name="Normal 5 2 4 2 2 5" xfId="36398"/>
    <cellStyle name="Normal 5 2 4 2 2 5 2" xfId="36399"/>
    <cellStyle name="Normal 5 2 4 2 2 5 2 2" xfId="36400"/>
    <cellStyle name="Normal 5 2 4 2 2 5 3" xfId="36401"/>
    <cellStyle name="Normal 5 2 4 2 2 6" xfId="36402"/>
    <cellStyle name="Normal 5 2 4 2 2 6 2" xfId="36403"/>
    <cellStyle name="Normal 5 2 4 2 2 7" xfId="36404"/>
    <cellStyle name="Normal 5 2 4 2 2 7 2" xfId="36405"/>
    <cellStyle name="Normal 5 2 4 2 2 8" xfId="36406"/>
    <cellStyle name="Normal 5 2 4 2 2 8 2" xfId="36407"/>
    <cellStyle name="Normal 5 2 4 2 2 9" xfId="36408"/>
    <cellStyle name="Normal 5 2 4 2 2 9 2" xfId="36409"/>
    <cellStyle name="Normal 5 2 4 2 3" xfId="36410"/>
    <cellStyle name="Normal 5 2 4 2 3 2" xfId="36411"/>
    <cellStyle name="Normal 5 2 4 2 3 2 2" xfId="36412"/>
    <cellStyle name="Normal 5 2 4 2 3 2 2 2" xfId="36413"/>
    <cellStyle name="Normal 5 2 4 2 3 2 2 2 2" xfId="36414"/>
    <cellStyle name="Normal 5 2 4 2 3 2 2 2 2 2" xfId="36415"/>
    <cellStyle name="Normal 5 2 4 2 3 2 2 2 3" xfId="36416"/>
    <cellStyle name="Normal 5 2 4 2 3 2 2 3" xfId="36417"/>
    <cellStyle name="Normal 5 2 4 2 3 2 2 3 2" xfId="36418"/>
    <cellStyle name="Normal 5 2 4 2 3 2 2 4" xfId="36419"/>
    <cellStyle name="Normal 5 2 4 2 3 2 3" xfId="36420"/>
    <cellStyle name="Normal 5 2 4 2 3 2 3 2" xfId="36421"/>
    <cellStyle name="Normal 5 2 4 2 3 2 3 2 2" xfId="36422"/>
    <cellStyle name="Normal 5 2 4 2 3 2 3 3" xfId="36423"/>
    <cellStyle name="Normal 5 2 4 2 3 2 4" xfId="36424"/>
    <cellStyle name="Normal 5 2 4 2 3 2 4 2" xfId="36425"/>
    <cellStyle name="Normal 5 2 4 2 3 2 5" xfId="36426"/>
    <cellStyle name="Normal 5 2 4 2 3 2 5 2" xfId="36427"/>
    <cellStyle name="Normal 5 2 4 2 3 2 6" xfId="36428"/>
    <cellStyle name="Normal 5 2 4 2 3 3" xfId="36429"/>
    <cellStyle name="Normal 5 2 4 2 3 3 2" xfId="36430"/>
    <cellStyle name="Normal 5 2 4 2 3 3 2 2" xfId="36431"/>
    <cellStyle name="Normal 5 2 4 2 3 3 2 2 2" xfId="36432"/>
    <cellStyle name="Normal 5 2 4 2 3 3 2 2 2 2" xfId="36433"/>
    <cellStyle name="Normal 5 2 4 2 3 3 2 2 3" xfId="36434"/>
    <cellStyle name="Normal 5 2 4 2 3 3 2 3" xfId="36435"/>
    <cellStyle name="Normal 5 2 4 2 3 3 2 3 2" xfId="36436"/>
    <cellStyle name="Normal 5 2 4 2 3 3 2 4" xfId="36437"/>
    <cellStyle name="Normal 5 2 4 2 3 3 3" xfId="36438"/>
    <cellStyle name="Normal 5 2 4 2 3 3 3 2" xfId="36439"/>
    <cellStyle name="Normal 5 2 4 2 3 3 3 2 2" xfId="36440"/>
    <cellStyle name="Normal 5 2 4 2 3 3 3 3" xfId="36441"/>
    <cellStyle name="Normal 5 2 4 2 3 3 4" xfId="36442"/>
    <cellStyle name="Normal 5 2 4 2 3 3 4 2" xfId="36443"/>
    <cellStyle name="Normal 5 2 4 2 3 3 5" xfId="36444"/>
    <cellStyle name="Normal 5 2 4 2 3 3 5 2" xfId="36445"/>
    <cellStyle name="Normal 5 2 4 2 3 3 6" xfId="36446"/>
    <cellStyle name="Normal 5 2 4 2 3 4" xfId="36447"/>
    <cellStyle name="Normal 5 2 4 2 3 4 2" xfId="36448"/>
    <cellStyle name="Normal 5 2 4 2 3 4 2 2" xfId="36449"/>
    <cellStyle name="Normal 5 2 4 2 3 4 2 2 2" xfId="36450"/>
    <cellStyle name="Normal 5 2 4 2 3 4 2 3" xfId="36451"/>
    <cellStyle name="Normal 5 2 4 2 3 4 3" xfId="36452"/>
    <cellStyle name="Normal 5 2 4 2 3 4 3 2" xfId="36453"/>
    <cellStyle name="Normal 5 2 4 2 3 4 4" xfId="36454"/>
    <cellStyle name="Normal 5 2 4 2 3 5" xfId="36455"/>
    <cellStyle name="Normal 5 2 4 2 3 5 2" xfId="36456"/>
    <cellStyle name="Normal 5 2 4 2 3 5 2 2" xfId="36457"/>
    <cellStyle name="Normal 5 2 4 2 3 5 3" xfId="36458"/>
    <cellStyle name="Normal 5 2 4 2 3 6" xfId="36459"/>
    <cellStyle name="Normal 5 2 4 2 3 6 2" xfId="36460"/>
    <cellStyle name="Normal 5 2 4 2 3 7" xfId="36461"/>
    <cellStyle name="Normal 5 2 4 2 3 7 2" xfId="36462"/>
    <cellStyle name="Normal 5 2 4 2 3 8" xfId="36463"/>
    <cellStyle name="Normal 5 2 4 2 4" xfId="36464"/>
    <cellStyle name="Normal 5 2 4 2 4 2" xfId="36465"/>
    <cellStyle name="Normal 5 2 4 2 4 2 2" xfId="36466"/>
    <cellStyle name="Normal 5 2 4 2 4 2 2 2" xfId="36467"/>
    <cellStyle name="Normal 5 2 4 2 4 2 2 2 2" xfId="36468"/>
    <cellStyle name="Normal 5 2 4 2 4 2 2 3" xfId="36469"/>
    <cellStyle name="Normal 5 2 4 2 4 2 3" xfId="36470"/>
    <cellStyle name="Normal 5 2 4 2 4 2 3 2" xfId="36471"/>
    <cellStyle name="Normal 5 2 4 2 4 2 4" xfId="36472"/>
    <cellStyle name="Normal 5 2 4 2 4 3" xfId="36473"/>
    <cellStyle name="Normal 5 2 4 2 4 3 2" xfId="36474"/>
    <cellStyle name="Normal 5 2 4 2 4 3 2 2" xfId="36475"/>
    <cellStyle name="Normal 5 2 4 2 4 3 3" xfId="36476"/>
    <cellStyle name="Normal 5 2 4 2 4 4" xfId="36477"/>
    <cellStyle name="Normal 5 2 4 2 4 4 2" xfId="36478"/>
    <cellStyle name="Normal 5 2 4 2 4 5" xfId="36479"/>
    <cellStyle name="Normal 5 2 4 2 4 5 2" xfId="36480"/>
    <cellStyle name="Normal 5 2 4 2 4 6" xfId="36481"/>
    <cellStyle name="Normal 5 2 4 2 5" xfId="36482"/>
    <cellStyle name="Normal 5 2 4 2 5 2" xfId="36483"/>
    <cellStyle name="Normal 5 2 4 2 5 2 2" xfId="36484"/>
    <cellStyle name="Normal 5 2 4 2 5 2 2 2" xfId="36485"/>
    <cellStyle name="Normal 5 2 4 2 5 2 2 2 2" xfId="36486"/>
    <cellStyle name="Normal 5 2 4 2 5 2 2 3" xfId="36487"/>
    <cellStyle name="Normal 5 2 4 2 5 2 3" xfId="36488"/>
    <cellStyle name="Normal 5 2 4 2 5 2 3 2" xfId="36489"/>
    <cellStyle name="Normal 5 2 4 2 5 2 4" xfId="36490"/>
    <cellStyle name="Normal 5 2 4 2 5 3" xfId="36491"/>
    <cellStyle name="Normal 5 2 4 2 5 3 2" xfId="36492"/>
    <cellStyle name="Normal 5 2 4 2 5 3 2 2" xfId="36493"/>
    <cellStyle name="Normal 5 2 4 2 5 3 3" xfId="36494"/>
    <cellStyle name="Normal 5 2 4 2 5 4" xfId="36495"/>
    <cellStyle name="Normal 5 2 4 2 5 4 2" xfId="36496"/>
    <cellStyle name="Normal 5 2 4 2 5 5" xfId="36497"/>
    <cellStyle name="Normal 5 2 4 2 5 5 2" xfId="36498"/>
    <cellStyle name="Normal 5 2 4 2 5 6" xfId="36499"/>
    <cellStyle name="Normal 5 2 4 2 6" xfId="36500"/>
    <cellStyle name="Normal 5 2 4 2 6 2" xfId="36501"/>
    <cellStyle name="Normal 5 2 4 2 6 2 2" xfId="36502"/>
    <cellStyle name="Normal 5 2 4 2 6 2 2 2" xfId="36503"/>
    <cellStyle name="Normal 5 2 4 2 6 2 2 2 2" xfId="36504"/>
    <cellStyle name="Normal 5 2 4 2 6 2 2 3" xfId="36505"/>
    <cellStyle name="Normal 5 2 4 2 6 2 3" xfId="36506"/>
    <cellStyle name="Normal 5 2 4 2 6 2 3 2" xfId="36507"/>
    <cellStyle name="Normal 5 2 4 2 6 2 4" xfId="36508"/>
    <cellStyle name="Normal 5 2 4 2 6 3" xfId="36509"/>
    <cellStyle name="Normal 5 2 4 2 6 3 2" xfId="36510"/>
    <cellStyle name="Normal 5 2 4 2 6 3 2 2" xfId="36511"/>
    <cellStyle name="Normal 5 2 4 2 6 3 3" xfId="36512"/>
    <cellStyle name="Normal 5 2 4 2 6 4" xfId="36513"/>
    <cellStyle name="Normal 5 2 4 2 6 4 2" xfId="36514"/>
    <cellStyle name="Normal 5 2 4 2 6 5" xfId="36515"/>
    <cellStyle name="Normal 5 2 4 2 6 5 2" xfId="36516"/>
    <cellStyle name="Normal 5 2 4 2 6 6" xfId="36517"/>
    <cellStyle name="Normal 5 2 4 2 7" xfId="36518"/>
    <cellStyle name="Normal 5 2 4 2 7 2" xfId="36519"/>
    <cellStyle name="Normal 5 2 4 2 7 2 2" xfId="36520"/>
    <cellStyle name="Normal 5 2 4 2 7 2 2 2" xfId="36521"/>
    <cellStyle name="Normal 5 2 4 2 7 2 3" xfId="36522"/>
    <cellStyle name="Normal 5 2 4 2 7 3" xfId="36523"/>
    <cellStyle name="Normal 5 2 4 2 7 3 2" xfId="36524"/>
    <cellStyle name="Normal 5 2 4 2 7 4" xfId="36525"/>
    <cellStyle name="Normal 5 2 4 2 8" xfId="36526"/>
    <cellStyle name="Normal 5 2 4 2 8 2" xfId="36527"/>
    <cellStyle name="Normal 5 2 4 2 8 2 2" xfId="36528"/>
    <cellStyle name="Normal 5 2 4 2 8 3" xfId="36529"/>
    <cellStyle name="Normal 5 2 4 2 9" xfId="36530"/>
    <cellStyle name="Normal 5 2 4 2 9 2" xfId="36531"/>
    <cellStyle name="Normal 5 2 4 3" xfId="36532"/>
    <cellStyle name="Normal 5 2 4 3 10" xfId="36533"/>
    <cellStyle name="Normal 5 2 4 3 11" xfId="36534"/>
    <cellStyle name="Normal 5 2 4 3 2" xfId="36535"/>
    <cellStyle name="Normal 5 2 4 3 2 2" xfId="36536"/>
    <cellStyle name="Normal 5 2 4 3 2 2 2" xfId="36537"/>
    <cellStyle name="Normal 5 2 4 3 2 2 2 2" xfId="36538"/>
    <cellStyle name="Normal 5 2 4 3 2 2 2 2 2" xfId="36539"/>
    <cellStyle name="Normal 5 2 4 3 2 2 2 3" xfId="36540"/>
    <cellStyle name="Normal 5 2 4 3 2 2 3" xfId="36541"/>
    <cellStyle name="Normal 5 2 4 3 2 2 3 2" xfId="36542"/>
    <cellStyle name="Normal 5 2 4 3 2 2 4" xfId="36543"/>
    <cellStyle name="Normal 5 2 4 3 2 3" xfId="36544"/>
    <cellStyle name="Normal 5 2 4 3 2 3 2" xfId="36545"/>
    <cellStyle name="Normal 5 2 4 3 2 3 2 2" xfId="36546"/>
    <cellStyle name="Normal 5 2 4 3 2 3 3" xfId="36547"/>
    <cellStyle name="Normal 5 2 4 3 2 4" xfId="36548"/>
    <cellStyle name="Normal 5 2 4 3 2 4 2" xfId="36549"/>
    <cellStyle name="Normal 5 2 4 3 2 5" xfId="36550"/>
    <cellStyle name="Normal 5 2 4 3 2 5 2" xfId="36551"/>
    <cellStyle name="Normal 5 2 4 3 2 6" xfId="36552"/>
    <cellStyle name="Normal 5 2 4 3 3" xfId="36553"/>
    <cellStyle name="Normal 5 2 4 3 3 2" xfId="36554"/>
    <cellStyle name="Normal 5 2 4 3 3 2 2" xfId="36555"/>
    <cellStyle name="Normal 5 2 4 3 3 2 2 2" xfId="36556"/>
    <cellStyle name="Normal 5 2 4 3 3 2 2 2 2" xfId="36557"/>
    <cellStyle name="Normal 5 2 4 3 3 2 2 3" xfId="36558"/>
    <cellStyle name="Normal 5 2 4 3 3 2 3" xfId="36559"/>
    <cellStyle name="Normal 5 2 4 3 3 2 3 2" xfId="36560"/>
    <cellStyle name="Normal 5 2 4 3 3 2 4" xfId="36561"/>
    <cellStyle name="Normal 5 2 4 3 3 3" xfId="36562"/>
    <cellStyle name="Normal 5 2 4 3 3 3 2" xfId="36563"/>
    <cellStyle name="Normal 5 2 4 3 3 3 2 2" xfId="36564"/>
    <cellStyle name="Normal 5 2 4 3 3 3 3" xfId="36565"/>
    <cellStyle name="Normal 5 2 4 3 3 4" xfId="36566"/>
    <cellStyle name="Normal 5 2 4 3 3 4 2" xfId="36567"/>
    <cellStyle name="Normal 5 2 4 3 3 5" xfId="36568"/>
    <cellStyle name="Normal 5 2 4 3 3 5 2" xfId="36569"/>
    <cellStyle name="Normal 5 2 4 3 3 6" xfId="36570"/>
    <cellStyle name="Normal 5 2 4 3 4" xfId="36571"/>
    <cellStyle name="Normal 5 2 4 3 4 2" xfId="36572"/>
    <cellStyle name="Normal 5 2 4 3 4 2 2" xfId="36573"/>
    <cellStyle name="Normal 5 2 4 3 4 2 2 2" xfId="36574"/>
    <cellStyle name="Normal 5 2 4 3 4 2 3" xfId="36575"/>
    <cellStyle name="Normal 5 2 4 3 4 3" xfId="36576"/>
    <cellStyle name="Normal 5 2 4 3 4 3 2" xfId="36577"/>
    <cellStyle name="Normal 5 2 4 3 4 4" xfId="36578"/>
    <cellStyle name="Normal 5 2 4 3 5" xfId="36579"/>
    <cellStyle name="Normal 5 2 4 3 5 2" xfId="36580"/>
    <cellStyle name="Normal 5 2 4 3 5 2 2" xfId="36581"/>
    <cellStyle name="Normal 5 2 4 3 5 3" xfId="36582"/>
    <cellStyle name="Normal 5 2 4 3 6" xfId="36583"/>
    <cellStyle name="Normal 5 2 4 3 6 2" xfId="36584"/>
    <cellStyle name="Normal 5 2 4 3 7" xfId="36585"/>
    <cellStyle name="Normal 5 2 4 3 7 2" xfId="36586"/>
    <cellStyle name="Normal 5 2 4 3 8" xfId="36587"/>
    <cellStyle name="Normal 5 2 4 3 8 2" xfId="36588"/>
    <cellStyle name="Normal 5 2 4 3 9" xfId="36589"/>
    <cellStyle name="Normal 5 2 4 3 9 2" xfId="36590"/>
    <cellStyle name="Normal 5 2 4 4" xfId="36591"/>
    <cellStyle name="Normal 5 2 4 4 2" xfId="36592"/>
    <cellStyle name="Normal 5 2 4 4 2 2" xfId="36593"/>
    <cellStyle name="Normal 5 2 4 4 2 2 2" xfId="36594"/>
    <cellStyle name="Normal 5 2 4 4 2 2 2 2" xfId="36595"/>
    <cellStyle name="Normal 5 2 4 4 2 2 2 2 2" xfId="36596"/>
    <cellStyle name="Normal 5 2 4 4 2 2 2 3" xfId="36597"/>
    <cellStyle name="Normal 5 2 4 4 2 2 3" xfId="36598"/>
    <cellStyle name="Normal 5 2 4 4 2 2 3 2" xfId="36599"/>
    <cellStyle name="Normal 5 2 4 4 2 2 4" xfId="36600"/>
    <cellStyle name="Normal 5 2 4 4 2 3" xfId="36601"/>
    <cellStyle name="Normal 5 2 4 4 2 3 2" xfId="36602"/>
    <cellStyle name="Normal 5 2 4 4 2 3 2 2" xfId="36603"/>
    <cellStyle name="Normal 5 2 4 4 2 3 3" xfId="36604"/>
    <cellStyle name="Normal 5 2 4 4 2 4" xfId="36605"/>
    <cellStyle name="Normal 5 2 4 4 2 4 2" xfId="36606"/>
    <cellStyle name="Normal 5 2 4 4 2 5" xfId="36607"/>
    <cellStyle name="Normal 5 2 4 4 2 5 2" xfId="36608"/>
    <cellStyle name="Normal 5 2 4 4 2 6" xfId="36609"/>
    <cellStyle name="Normal 5 2 4 4 3" xfId="36610"/>
    <cellStyle name="Normal 5 2 4 4 3 2" xfId="36611"/>
    <cellStyle name="Normal 5 2 4 4 3 2 2" xfId="36612"/>
    <cellStyle name="Normal 5 2 4 4 3 2 2 2" xfId="36613"/>
    <cellStyle name="Normal 5 2 4 4 3 2 2 2 2" xfId="36614"/>
    <cellStyle name="Normal 5 2 4 4 3 2 2 3" xfId="36615"/>
    <cellStyle name="Normal 5 2 4 4 3 2 3" xfId="36616"/>
    <cellStyle name="Normal 5 2 4 4 3 2 3 2" xfId="36617"/>
    <cellStyle name="Normal 5 2 4 4 3 2 4" xfId="36618"/>
    <cellStyle name="Normal 5 2 4 4 3 3" xfId="36619"/>
    <cellStyle name="Normal 5 2 4 4 3 3 2" xfId="36620"/>
    <cellStyle name="Normal 5 2 4 4 3 3 2 2" xfId="36621"/>
    <cellStyle name="Normal 5 2 4 4 3 3 3" xfId="36622"/>
    <cellStyle name="Normal 5 2 4 4 3 4" xfId="36623"/>
    <cellStyle name="Normal 5 2 4 4 3 4 2" xfId="36624"/>
    <cellStyle name="Normal 5 2 4 4 3 5" xfId="36625"/>
    <cellStyle name="Normal 5 2 4 4 3 5 2" xfId="36626"/>
    <cellStyle name="Normal 5 2 4 4 3 6" xfId="36627"/>
    <cellStyle name="Normal 5 2 4 4 4" xfId="36628"/>
    <cellStyle name="Normal 5 2 4 4 4 2" xfId="36629"/>
    <cellStyle name="Normal 5 2 4 4 4 2 2" xfId="36630"/>
    <cellStyle name="Normal 5 2 4 4 4 2 2 2" xfId="36631"/>
    <cellStyle name="Normal 5 2 4 4 4 2 3" xfId="36632"/>
    <cellStyle name="Normal 5 2 4 4 4 3" xfId="36633"/>
    <cellStyle name="Normal 5 2 4 4 4 3 2" xfId="36634"/>
    <cellStyle name="Normal 5 2 4 4 4 4" xfId="36635"/>
    <cellStyle name="Normal 5 2 4 4 5" xfId="36636"/>
    <cellStyle name="Normal 5 2 4 4 5 2" xfId="36637"/>
    <cellStyle name="Normal 5 2 4 4 5 2 2" xfId="36638"/>
    <cellStyle name="Normal 5 2 4 4 5 3" xfId="36639"/>
    <cellStyle name="Normal 5 2 4 4 6" xfId="36640"/>
    <cellStyle name="Normal 5 2 4 4 6 2" xfId="36641"/>
    <cellStyle name="Normal 5 2 4 4 7" xfId="36642"/>
    <cellStyle name="Normal 5 2 4 4 7 2" xfId="36643"/>
    <cellStyle name="Normal 5 2 4 4 8" xfId="36644"/>
    <cellStyle name="Normal 5 2 4 5" xfId="36645"/>
    <cellStyle name="Normal 5 2 4 5 2" xfId="36646"/>
    <cellStyle name="Normal 5 2 4 5 2 2" xfId="36647"/>
    <cellStyle name="Normal 5 2 4 5 2 2 2" xfId="36648"/>
    <cellStyle name="Normal 5 2 4 5 2 2 2 2" xfId="36649"/>
    <cellStyle name="Normal 5 2 4 5 2 2 3" xfId="36650"/>
    <cellStyle name="Normal 5 2 4 5 2 3" xfId="36651"/>
    <cellStyle name="Normal 5 2 4 5 2 3 2" xfId="36652"/>
    <cellStyle name="Normal 5 2 4 5 2 4" xfId="36653"/>
    <cellStyle name="Normal 5 2 4 5 3" xfId="36654"/>
    <cellStyle name="Normal 5 2 4 5 3 2" xfId="36655"/>
    <cellStyle name="Normal 5 2 4 5 3 2 2" xfId="36656"/>
    <cellStyle name="Normal 5 2 4 5 3 3" xfId="36657"/>
    <cellStyle name="Normal 5 2 4 5 4" xfId="36658"/>
    <cellStyle name="Normal 5 2 4 5 4 2" xfId="36659"/>
    <cellStyle name="Normal 5 2 4 5 5" xfId="36660"/>
    <cellStyle name="Normal 5 2 4 5 5 2" xfId="36661"/>
    <cellStyle name="Normal 5 2 4 5 6" xfId="36662"/>
    <cellStyle name="Normal 5 2 4 6" xfId="36663"/>
    <cellStyle name="Normal 5 2 4 6 2" xfId="36664"/>
    <cellStyle name="Normal 5 2 4 6 2 2" xfId="36665"/>
    <cellStyle name="Normal 5 2 4 6 2 2 2" xfId="36666"/>
    <cellStyle name="Normal 5 2 4 6 2 2 2 2" xfId="36667"/>
    <cellStyle name="Normal 5 2 4 6 2 2 3" xfId="36668"/>
    <cellStyle name="Normal 5 2 4 6 2 3" xfId="36669"/>
    <cellStyle name="Normal 5 2 4 6 2 3 2" xfId="36670"/>
    <cellStyle name="Normal 5 2 4 6 2 4" xfId="36671"/>
    <cellStyle name="Normal 5 2 4 6 3" xfId="36672"/>
    <cellStyle name="Normal 5 2 4 6 3 2" xfId="36673"/>
    <cellStyle name="Normal 5 2 4 6 3 2 2" xfId="36674"/>
    <cellStyle name="Normal 5 2 4 6 3 3" xfId="36675"/>
    <cellStyle name="Normal 5 2 4 6 4" xfId="36676"/>
    <cellStyle name="Normal 5 2 4 6 4 2" xfId="36677"/>
    <cellStyle name="Normal 5 2 4 6 5" xfId="36678"/>
    <cellStyle name="Normal 5 2 4 6 5 2" xfId="36679"/>
    <cellStyle name="Normal 5 2 4 6 6" xfId="36680"/>
    <cellStyle name="Normal 5 2 4 7" xfId="36681"/>
    <cellStyle name="Normal 5 2 4 7 2" xfId="36682"/>
    <cellStyle name="Normal 5 2 4 7 2 2" xfId="36683"/>
    <cellStyle name="Normal 5 2 4 7 2 2 2" xfId="36684"/>
    <cellStyle name="Normal 5 2 4 7 2 2 2 2" xfId="36685"/>
    <cellStyle name="Normal 5 2 4 7 2 2 3" xfId="36686"/>
    <cellStyle name="Normal 5 2 4 7 2 3" xfId="36687"/>
    <cellStyle name="Normal 5 2 4 7 2 3 2" xfId="36688"/>
    <cellStyle name="Normal 5 2 4 7 2 4" xfId="36689"/>
    <cellStyle name="Normal 5 2 4 7 3" xfId="36690"/>
    <cellStyle name="Normal 5 2 4 7 3 2" xfId="36691"/>
    <cellStyle name="Normal 5 2 4 7 3 2 2" xfId="36692"/>
    <cellStyle name="Normal 5 2 4 7 3 3" xfId="36693"/>
    <cellStyle name="Normal 5 2 4 7 4" xfId="36694"/>
    <cellStyle name="Normal 5 2 4 7 4 2" xfId="36695"/>
    <cellStyle name="Normal 5 2 4 7 5" xfId="36696"/>
    <cellStyle name="Normal 5 2 4 7 5 2" xfId="36697"/>
    <cellStyle name="Normal 5 2 4 7 6" xfId="36698"/>
    <cellStyle name="Normal 5 2 4 8" xfId="36699"/>
    <cellStyle name="Normal 5 2 4 8 2" xfId="36700"/>
    <cellStyle name="Normal 5 2 4 8 2 2" xfId="36701"/>
    <cellStyle name="Normal 5 2 4 8 2 2 2" xfId="36702"/>
    <cellStyle name="Normal 5 2 4 8 2 3" xfId="36703"/>
    <cellStyle name="Normal 5 2 4 8 3" xfId="36704"/>
    <cellStyle name="Normal 5 2 4 8 3 2" xfId="36705"/>
    <cellStyle name="Normal 5 2 4 8 4" xfId="36706"/>
    <cellStyle name="Normal 5 2 4 9" xfId="36707"/>
    <cellStyle name="Normal 5 2 4 9 2" xfId="36708"/>
    <cellStyle name="Normal 5 2 4 9 2 2" xfId="36709"/>
    <cellStyle name="Normal 5 2 4 9 3" xfId="36710"/>
    <cellStyle name="Normal 5 2 5" xfId="36711"/>
    <cellStyle name="Normal 5 2 5 2" xfId="36712"/>
    <cellStyle name="Normal 5 2 5 2 2" xfId="36713"/>
    <cellStyle name="Normal 5 2 5 2 2 2" xfId="36714"/>
    <cellStyle name="Normal 5 2 5 2 3" xfId="36715"/>
    <cellStyle name="Normal 5 2 5 2 4" xfId="36716"/>
    <cellStyle name="Normal 5 2 5 3" xfId="36717"/>
    <cellStyle name="Normal 5 2 5 3 2" xfId="36718"/>
    <cellStyle name="Normal 5 2 5 4" xfId="36719"/>
    <cellStyle name="Normal 5 2 5 5" xfId="36720"/>
    <cellStyle name="Normal 5 2 6" xfId="36721"/>
    <cellStyle name="Normal 5 2 6 2" xfId="36722"/>
    <cellStyle name="Normal 5 2 6 2 2" xfId="36723"/>
    <cellStyle name="Normal 5 2 6 3" xfId="36724"/>
    <cellStyle name="Normal 5 2 6 4" xfId="36725"/>
    <cellStyle name="Normal 5 2 7" xfId="36726"/>
    <cellStyle name="Normal 5 2 8" xfId="36727"/>
    <cellStyle name="Normal 5 2 8 2" xfId="36728"/>
    <cellStyle name="Normal 5 2 9" xfId="36729"/>
    <cellStyle name="Normal 5 3" xfId="36730"/>
    <cellStyle name="Normal 5 3 10" xfId="36731"/>
    <cellStyle name="Normal 5 3 10 2" xfId="36732"/>
    <cellStyle name="Normal 5 3 11" xfId="36733"/>
    <cellStyle name="Normal 5 3 11 2" xfId="36734"/>
    <cellStyle name="Normal 5 3 12" xfId="36735"/>
    <cellStyle name="Normal 5 3 13" xfId="36736"/>
    <cellStyle name="Normal 5 3 13 2" xfId="36737"/>
    <cellStyle name="Normal 5 3 14" xfId="36738"/>
    <cellStyle name="Normal 5 3 14 2" xfId="36739"/>
    <cellStyle name="Normal 5 3 15" xfId="36740"/>
    <cellStyle name="Normal 5 3 16" xfId="36741"/>
    <cellStyle name="Normal 5 3 17" xfId="36742"/>
    <cellStyle name="Normal 5 3 2" xfId="36743"/>
    <cellStyle name="Normal 5 3 2 10" xfId="36744"/>
    <cellStyle name="Normal 5 3 2 10 2" xfId="36745"/>
    <cellStyle name="Normal 5 3 2 11" xfId="36746"/>
    <cellStyle name="Normal 5 3 2 11 2" xfId="36747"/>
    <cellStyle name="Normal 5 3 2 12" xfId="36748"/>
    <cellStyle name="Normal 5 3 2 12 2" xfId="36749"/>
    <cellStyle name="Normal 5 3 2 13" xfId="36750"/>
    <cellStyle name="Normal 5 3 2 14" xfId="36751"/>
    <cellStyle name="Normal 5 3 2 2" xfId="36752"/>
    <cellStyle name="Normal 5 3 2 2 10" xfId="36753"/>
    <cellStyle name="Normal 5 3 2 2 11" xfId="36754"/>
    <cellStyle name="Normal 5 3 2 2 2" xfId="36755"/>
    <cellStyle name="Normal 5 3 2 2 2 2" xfId="36756"/>
    <cellStyle name="Normal 5 3 2 2 2 2 2" xfId="36757"/>
    <cellStyle name="Normal 5 3 2 2 2 2 2 2" xfId="36758"/>
    <cellStyle name="Normal 5 3 2 2 2 2 2 2 2" xfId="36759"/>
    <cellStyle name="Normal 5 3 2 2 2 2 2 3" xfId="36760"/>
    <cellStyle name="Normal 5 3 2 2 2 2 3" xfId="36761"/>
    <cellStyle name="Normal 5 3 2 2 2 2 3 2" xfId="36762"/>
    <cellStyle name="Normal 5 3 2 2 2 2 4" xfId="36763"/>
    <cellStyle name="Normal 5 3 2 2 2 3" xfId="36764"/>
    <cellStyle name="Normal 5 3 2 2 2 3 2" xfId="36765"/>
    <cellStyle name="Normal 5 3 2 2 2 3 2 2" xfId="36766"/>
    <cellStyle name="Normal 5 3 2 2 2 3 3" xfId="36767"/>
    <cellStyle name="Normal 5 3 2 2 2 4" xfId="36768"/>
    <cellStyle name="Normal 5 3 2 2 2 4 2" xfId="36769"/>
    <cellStyle name="Normal 5 3 2 2 2 5" xfId="36770"/>
    <cellStyle name="Normal 5 3 2 2 2 5 2" xfId="36771"/>
    <cellStyle name="Normal 5 3 2 2 2 6" xfId="36772"/>
    <cellStyle name="Normal 5 3 2 2 2 6 2" xfId="36773"/>
    <cellStyle name="Normal 5 3 2 2 2 7" xfId="36774"/>
    <cellStyle name="Normal 5 3 2 2 2 7 2" xfId="36775"/>
    <cellStyle name="Normal 5 3 2 2 2 8" xfId="36776"/>
    <cellStyle name="Normal 5 3 2 2 2 9" xfId="36777"/>
    <cellStyle name="Normal 5 3 2 2 3" xfId="36778"/>
    <cellStyle name="Normal 5 3 2 2 3 2" xfId="36779"/>
    <cellStyle name="Normal 5 3 2 2 3 2 2" xfId="36780"/>
    <cellStyle name="Normal 5 3 2 2 3 2 2 2" xfId="36781"/>
    <cellStyle name="Normal 5 3 2 2 3 2 2 2 2" xfId="36782"/>
    <cellStyle name="Normal 5 3 2 2 3 2 2 3" xfId="36783"/>
    <cellStyle name="Normal 5 3 2 2 3 2 3" xfId="36784"/>
    <cellStyle name="Normal 5 3 2 2 3 2 3 2" xfId="36785"/>
    <cellStyle name="Normal 5 3 2 2 3 2 4" xfId="36786"/>
    <cellStyle name="Normal 5 3 2 2 3 3" xfId="36787"/>
    <cellStyle name="Normal 5 3 2 2 3 3 2" xfId="36788"/>
    <cellStyle name="Normal 5 3 2 2 3 3 2 2" xfId="36789"/>
    <cellStyle name="Normal 5 3 2 2 3 3 3" xfId="36790"/>
    <cellStyle name="Normal 5 3 2 2 3 4" xfId="36791"/>
    <cellStyle name="Normal 5 3 2 2 3 4 2" xfId="36792"/>
    <cellStyle name="Normal 5 3 2 2 3 5" xfId="36793"/>
    <cellStyle name="Normal 5 3 2 2 3 5 2" xfId="36794"/>
    <cellStyle name="Normal 5 3 2 2 3 6" xfId="36795"/>
    <cellStyle name="Normal 5 3 2 2 4" xfId="36796"/>
    <cellStyle name="Normal 5 3 2 2 4 2" xfId="36797"/>
    <cellStyle name="Normal 5 3 2 2 4 2 2" xfId="36798"/>
    <cellStyle name="Normal 5 3 2 2 4 2 2 2" xfId="36799"/>
    <cellStyle name="Normal 5 3 2 2 4 2 3" xfId="36800"/>
    <cellStyle name="Normal 5 3 2 2 4 3" xfId="36801"/>
    <cellStyle name="Normal 5 3 2 2 4 3 2" xfId="36802"/>
    <cellStyle name="Normal 5 3 2 2 4 4" xfId="36803"/>
    <cellStyle name="Normal 5 3 2 2 5" xfId="36804"/>
    <cellStyle name="Normal 5 3 2 2 5 2" xfId="36805"/>
    <cellStyle name="Normal 5 3 2 2 5 2 2" xfId="36806"/>
    <cellStyle name="Normal 5 3 2 2 5 3" xfId="36807"/>
    <cellStyle name="Normal 5 3 2 2 6" xfId="36808"/>
    <cellStyle name="Normal 5 3 2 2 6 2" xfId="36809"/>
    <cellStyle name="Normal 5 3 2 2 7" xfId="36810"/>
    <cellStyle name="Normal 5 3 2 2 7 2" xfId="36811"/>
    <cellStyle name="Normal 5 3 2 2 8" xfId="36812"/>
    <cellStyle name="Normal 5 3 2 2 8 2" xfId="36813"/>
    <cellStyle name="Normal 5 3 2 2 9" xfId="36814"/>
    <cellStyle name="Normal 5 3 2 2 9 2" xfId="36815"/>
    <cellStyle name="Normal 5 3 2 3" xfId="36816"/>
    <cellStyle name="Normal 5 3 2 3 10" xfId="36817"/>
    <cellStyle name="Normal 5 3 2 3 11" xfId="36818"/>
    <cellStyle name="Normal 5 3 2 3 2" xfId="36819"/>
    <cellStyle name="Normal 5 3 2 3 2 2" xfId="36820"/>
    <cellStyle name="Normal 5 3 2 3 2 2 2" xfId="36821"/>
    <cellStyle name="Normal 5 3 2 3 2 2 2 2" xfId="36822"/>
    <cellStyle name="Normal 5 3 2 3 2 2 2 2 2" xfId="36823"/>
    <cellStyle name="Normal 5 3 2 3 2 2 2 3" xfId="36824"/>
    <cellStyle name="Normal 5 3 2 3 2 2 3" xfId="36825"/>
    <cellStyle name="Normal 5 3 2 3 2 2 3 2" xfId="36826"/>
    <cellStyle name="Normal 5 3 2 3 2 2 4" xfId="36827"/>
    <cellStyle name="Normal 5 3 2 3 2 3" xfId="36828"/>
    <cellStyle name="Normal 5 3 2 3 2 3 2" xfId="36829"/>
    <cellStyle name="Normal 5 3 2 3 2 3 2 2" xfId="36830"/>
    <cellStyle name="Normal 5 3 2 3 2 3 3" xfId="36831"/>
    <cellStyle name="Normal 5 3 2 3 2 4" xfId="36832"/>
    <cellStyle name="Normal 5 3 2 3 2 4 2" xfId="36833"/>
    <cellStyle name="Normal 5 3 2 3 2 5" xfId="36834"/>
    <cellStyle name="Normal 5 3 2 3 2 5 2" xfId="36835"/>
    <cellStyle name="Normal 5 3 2 3 2 6" xfId="36836"/>
    <cellStyle name="Normal 5 3 2 3 3" xfId="36837"/>
    <cellStyle name="Normal 5 3 2 3 3 2" xfId="36838"/>
    <cellStyle name="Normal 5 3 2 3 3 2 2" xfId="36839"/>
    <cellStyle name="Normal 5 3 2 3 3 2 2 2" xfId="36840"/>
    <cellStyle name="Normal 5 3 2 3 3 2 2 2 2" xfId="36841"/>
    <cellStyle name="Normal 5 3 2 3 3 2 2 3" xfId="36842"/>
    <cellStyle name="Normal 5 3 2 3 3 2 3" xfId="36843"/>
    <cellStyle name="Normal 5 3 2 3 3 2 3 2" xfId="36844"/>
    <cellStyle name="Normal 5 3 2 3 3 2 4" xfId="36845"/>
    <cellStyle name="Normal 5 3 2 3 3 3" xfId="36846"/>
    <cellStyle name="Normal 5 3 2 3 3 3 2" xfId="36847"/>
    <cellStyle name="Normal 5 3 2 3 3 3 2 2" xfId="36848"/>
    <cellStyle name="Normal 5 3 2 3 3 3 3" xfId="36849"/>
    <cellStyle name="Normal 5 3 2 3 3 4" xfId="36850"/>
    <cellStyle name="Normal 5 3 2 3 3 4 2" xfId="36851"/>
    <cellStyle name="Normal 5 3 2 3 3 5" xfId="36852"/>
    <cellStyle name="Normal 5 3 2 3 3 5 2" xfId="36853"/>
    <cellStyle name="Normal 5 3 2 3 3 6" xfId="36854"/>
    <cellStyle name="Normal 5 3 2 3 4" xfId="36855"/>
    <cellStyle name="Normal 5 3 2 3 4 2" xfId="36856"/>
    <cellStyle name="Normal 5 3 2 3 4 2 2" xfId="36857"/>
    <cellStyle name="Normal 5 3 2 3 4 2 2 2" xfId="36858"/>
    <cellStyle name="Normal 5 3 2 3 4 2 3" xfId="36859"/>
    <cellStyle name="Normal 5 3 2 3 4 3" xfId="36860"/>
    <cellStyle name="Normal 5 3 2 3 4 3 2" xfId="36861"/>
    <cellStyle name="Normal 5 3 2 3 4 4" xfId="36862"/>
    <cellStyle name="Normal 5 3 2 3 5" xfId="36863"/>
    <cellStyle name="Normal 5 3 2 3 5 2" xfId="36864"/>
    <cellStyle name="Normal 5 3 2 3 5 2 2" xfId="36865"/>
    <cellStyle name="Normal 5 3 2 3 5 3" xfId="36866"/>
    <cellStyle name="Normal 5 3 2 3 6" xfId="36867"/>
    <cellStyle name="Normal 5 3 2 3 6 2" xfId="36868"/>
    <cellStyle name="Normal 5 3 2 3 7" xfId="36869"/>
    <cellStyle name="Normal 5 3 2 3 7 2" xfId="36870"/>
    <cellStyle name="Normal 5 3 2 3 8" xfId="36871"/>
    <cellStyle name="Normal 5 3 2 3 8 2" xfId="36872"/>
    <cellStyle name="Normal 5 3 2 3 9" xfId="36873"/>
    <cellStyle name="Normal 5 3 2 3 9 2" xfId="36874"/>
    <cellStyle name="Normal 5 3 2 4" xfId="36875"/>
    <cellStyle name="Normal 5 3 2 4 2" xfId="36876"/>
    <cellStyle name="Normal 5 3 2 4 2 2" xfId="36877"/>
    <cellStyle name="Normal 5 3 2 4 2 2 2" xfId="36878"/>
    <cellStyle name="Normal 5 3 2 4 2 2 2 2" xfId="36879"/>
    <cellStyle name="Normal 5 3 2 4 2 2 3" xfId="36880"/>
    <cellStyle name="Normal 5 3 2 4 2 3" xfId="36881"/>
    <cellStyle name="Normal 5 3 2 4 2 3 2" xfId="36882"/>
    <cellStyle name="Normal 5 3 2 4 2 4" xfId="36883"/>
    <cellStyle name="Normal 5 3 2 4 3" xfId="36884"/>
    <cellStyle name="Normal 5 3 2 4 3 2" xfId="36885"/>
    <cellStyle name="Normal 5 3 2 4 3 2 2" xfId="36886"/>
    <cellStyle name="Normal 5 3 2 4 3 3" xfId="36887"/>
    <cellStyle name="Normal 5 3 2 4 4" xfId="36888"/>
    <cellStyle name="Normal 5 3 2 4 4 2" xfId="36889"/>
    <cellStyle name="Normal 5 3 2 4 5" xfId="36890"/>
    <cellStyle name="Normal 5 3 2 4 5 2" xfId="36891"/>
    <cellStyle name="Normal 5 3 2 4 6" xfId="36892"/>
    <cellStyle name="Normal 5 3 2 5" xfId="36893"/>
    <cellStyle name="Normal 5 3 2 5 2" xfId="36894"/>
    <cellStyle name="Normal 5 3 2 5 2 2" xfId="36895"/>
    <cellStyle name="Normal 5 3 2 5 2 2 2" xfId="36896"/>
    <cellStyle name="Normal 5 3 2 5 2 2 2 2" xfId="36897"/>
    <cellStyle name="Normal 5 3 2 5 2 2 3" xfId="36898"/>
    <cellStyle name="Normal 5 3 2 5 2 3" xfId="36899"/>
    <cellStyle name="Normal 5 3 2 5 2 3 2" xfId="36900"/>
    <cellStyle name="Normal 5 3 2 5 2 4" xfId="36901"/>
    <cellStyle name="Normal 5 3 2 5 3" xfId="36902"/>
    <cellStyle name="Normal 5 3 2 5 3 2" xfId="36903"/>
    <cellStyle name="Normal 5 3 2 5 3 2 2" xfId="36904"/>
    <cellStyle name="Normal 5 3 2 5 3 3" xfId="36905"/>
    <cellStyle name="Normal 5 3 2 5 4" xfId="36906"/>
    <cellStyle name="Normal 5 3 2 5 4 2" xfId="36907"/>
    <cellStyle name="Normal 5 3 2 5 5" xfId="36908"/>
    <cellStyle name="Normal 5 3 2 5 5 2" xfId="36909"/>
    <cellStyle name="Normal 5 3 2 5 6" xfId="36910"/>
    <cellStyle name="Normal 5 3 2 6" xfId="36911"/>
    <cellStyle name="Normal 5 3 2 6 2" xfId="36912"/>
    <cellStyle name="Normal 5 3 2 6 2 2" xfId="36913"/>
    <cellStyle name="Normal 5 3 2 6 2 2 2" xfId="36914"/>
    <cellStyle name="Normal 5 3 2 6 2 2 2 2" xfId="36915"/>
    <cellStyle name="Normal 5 3 2 6 2 2 3" xfId="36916"/>
    <cellStyle name="Normal 5 3 2 6 2 3" xfId="36917"/>
    <cellStyle name="Normal 5 3 2 6 2 3 2" xfId="36918"/>
    <cellStyle name="Normal 5 3 2 6 2 4" xfId="36919"/>
    <cellStyle name="Normal 5 3 2 6 3" xfId="36920"/>
    <cellStyle name="Normal 5 3 2 6 3 2" xfId="36921"/>
    <cellStyle name="Normal 5 3 2 6 3 2 2" xfId="36922"/>
    <cellStyle name="Normal 5 3 2 6 3 3" xfId="36923"/>
    <cellStyle name="Normal 5 3 2 6 4" xfId="36924"/>
    <cellStyle name="Normal 5 3 2 6 4 2" xfId="36925"/>
    <cellStyle name="Normal 5 3 2 6 5" xfId="36926"/>
    <cellStyle name="Normal 5 3 2 6 5 2" xfId="36927"/>
    <cellStyle name="Normal 5 3 2 6 6" xfId="36928"/>
    <cellStyle name="Normal 5 3 2 7" xfId="36929"/>
    <cellStyle name="Normal 5 3 2 7 2" xfId="36930"/>
    <cellStyle name="Normal 5 3 2 7 2 2" xfId="36931"/>
    <cellStyle name="Normal 5 3 2 7 2 2 2" xfId="36932"/>
    <cellStyle name="Normal 5 3 2 7 2 3" xfId="36933"/>
    <cellStyle name="Normal 5 3 2 7 3" xfId="36934"/>
    <cellStyle name="Normal 5 3 2 7 3 2" xfId="36935"/>
    <cellStyle name="Normal 5 3 2 7 4" xfId="36936"/>
    <cellStyle name="Normal 5 3 2 8" xfId="36937"/>
    <cellStyle name="Normal 5 3 2 8 2" xfId="36938"/>
    <cellStyle name="Normal 5 3 2 8 2 2" xfId="36939"/>
    <cellStyle name="Normal 5 3 2 8 3" xfId="36940"/>
    <cellStyle name="Normal 5 3 2 9" xfId="36941"/>
    <cellStyle name="Normal 5 3 2 9 2" xfId="36942"/>
    <cellStyle name="Normal 5 3 3" xfId="36943"/>
    <cellStyle name="Normal 5 3 3 10" xfId="36944"/>
    <cellStyle name="Normal 5 3 3 11" xfId="36945"/>
    <cellStyle name="Normal 5 3 3 2" xfId="36946"/>
    <cellStyle name="Normal 5 3 3 2 2" xfId="36947"/>
    <cellStyle name="Normal 5 3 3 2 2 2" xfId="36948"/>
    <cellStyle name="Normal 5 3 3 2 2 2 2" xfId="36949"/>
    <cellStyle name="Normal 5 3 3 2 2 2 2 2" xfId="36950"/>
    <cellStyle name="Normal 5 3 3 2 2 2 3" xfId="36951"/>
    <cellStyle name="Normal 5 3 3 2 2 3" xfId="36952"/>
    <cellStyle name="Normal 5 3 3 2 2 3 2" xfId="36953"/>
    <cellStyle name="Normal 5 3 3 2 2 4" xfId="36954"/>
    <cellStyle name="Normal 5 3 3 2 2 4 2" xfId="36955"/>
    <cellStyle name="Normal 5 3 3 2 2 5" xfId="36956"/>
    <cellStyle name="Normal 5 3 3 2 2 5 2" xfId="36957"/>
    <cellStyle name="Normal 5 3 3 2 2 6" xfId="36958"/>
    <cellStyle name="Normal 5 3 3 2 2 7" xfId="36959"/>
    <cellStyle name="Normal 5 3 3 2 3" xfId="36960"/>
    <cellStyle name="Normal 5 3 3 2 3 2" xfId="36961"/>
    <cellStyle name="Normal 5 3 3 2 3 2 2" xfId="36962"/>
    <cellStyle name="Normal 5 3 3 2 3 3" xfId="36963"/>
    <cellStyle name="Normal 5 3 3 2 4" xfId="36964"/>
    <cellStyle name="Normal 5 3 3 2 4 2" xfId="36965"/>
    <cellStyle name="Normal 5 3 3 2 5" xfId="36966"/>
    <cellStyle name="Normal 5 3 3 2 5 2" xfId="36967"/>
    <cellStyle name="Normal 5 3 3 2 6" xfId="36968"/>
    <cellStyle name="Normal 5 3 3 2 6 2" xfId="36969"/>
    <cellStyle name="Normal 5 3 3 2 7" xfId="36970"/>
    <cellStyle name="Normal 5 3 3 2 7 2" xfId="36971"/>
    <cellStyle name="Normal 5 3 3 2 8" xfId="36972"/>
    <cellStyle name="Normal 5 3 3 2 9" xfId="36973"/>
    <cellStyle name="Normal 5 3 3 3" xfId="36974"/>
    <cellStyle name="Normal 5 3 3 3 2" xfId="36975"/>
    <cellStyle name="Normal 5 3 3 3 2 2" xfId="36976"/>
    <cellStyle name="Normal 5 3 3 3 2 2 2" xfId="36977"/>
    <cellStyle name="Normal 5 3 3 3 2 2 2 2" xfId="36978"/>
    <cellStyle name="Normal 5 3 3 3 2 2 3" xfId="36979"/>
    <cellStyle name="Normal 5 3 3 3 2 3" xfId="36980"/>
    <cellStyle name="Normal 5 3 3 3 2 3 2" xfId="36981"/>
    <cellStyle name="Normal 5 3 3 3 2 4" xfId="36982"/>
    <cellStyle name="Normal 5 3 3 3 3" xfId="36983"/>
    <cellStyle name="Normal 5 3 3 3 3 2" xfId="36984"/>
    <cellStyle name="Normal 5 3 3 3 3 2 2" xfId="36985"/>
    <cellStyle name="Normal 5 3 3 3 3 3" xfId="36986"/>
    <cellStyle name="Normal 5 3 3 3 4" xfId="36987"/>
    <cellStyle name="Normal 5 3 3 3 4 2" xfId="36988"/>
    <cellStyle name="Normal 5 3 3 3 5" xfId="36989"/>
    <cellStyle name="Normal 5 3 3 3 5 2" xfId="36990"/>
    <cellStyle name="Normal 5 3 3 3 6" xfId="36991"/>
    <cellStyle name="Normal 5 3 3 3 6 2" xfId="36992"/>
    <cellStyle name="Normal 5 3 3 3 7" xfId="36993"/>
    <cellStyle name="Normal 5 3 3 3 7 2" xfId="36994"/>
    <cellStyle name="Normal 5 3 3 3 8" xfId="36995"/>
    <cellStyle name="Normal 5 3 3 3 9" xfId="36996"/>
    <cellStyle name="Normal 5 3 3 4" xfId="36997"/>
    <cellStyle name="Normal 5 3 3 4 2" xfId="36998"/>
    <cellStyle name="Normal 5 3 3 4 2 2" xfId="36999"/>
    <cellStyle name="Normal 5 3 3 4 2 2 2" xfId="37000"/>
    <cellStyle name="Normal 5 3 3 4 2 3" xfId="37001"/>
    <cellStyle name="Normal 5 3 3 4 3" xfId="37002"/>
    <cellStyle name="Normal 5 3 3 4 3 2" xfId="37003"/>
    <cellStyle name="Normal 5 3 3 4 4" xfId="37004"/>
    <cellStyle name="Normal 5 3 3 5" xfId="37005"/>
    <cellStyle name="Normal 5 3 3 5 2" xfId="37006"/>
    <cellStyle name="Normal 5 3 3 5 2 2" xfId="37007"/>
    <cellStyle name="Normal 5 3 3 5 3" xfId="37008"/>
    <cellStyle name="Normal 5 3 3 6" xfId="37009"/>
    <cellStyle name="Normal 5 3 3 6 2" xfId="37010"/>
    <cellStyle name="Normal 5 3 3 7" xfId="37011"/>
    <cellStyle name="Normal 5 3 3 7 2" xfId="37012"/>
    <cellStyle name="Normal 5 3 3 8" xfId="37013"/>
    <cellStyle name="Normal 5 3 3 8 2" xfId="37014"/>
    <cellStyle name="Normal 5 3 3 9" xfId="37015"/>
    <cellStyle name="Normal 5 3 3 9 2" xfId="37016"/>
    <cellStyle name="Normal 5 3 4" xfId="37017"/>
    <cellStyle name="Normal 5 3 4 10" xfId="37018"/>
    <cellStyle name="Normal 5 3 4 11" xfId="37019"/>
    <cellStyle name="Normal 5 3 4 2" xfId="37020"/>
    <cellStyle name="Normal 5 3 4 2 2" xfId="37021"/>
    <cellStyle name="Normal 5 3 4 2 2 2" xfId="37022"/>
    <cellStyle name="Normal 5 3 4 2 2 2 2" xfId="37023"/>
    <cellStyle name="Normal 5 3 4 2 2 2 2 2" xfId="37024"/>
    <cellStyle name="Normal 5 3 4 2 2 2 3" xfId="37025"/>
    <cellStyle name="Normal 5 3 4 2 2 3" xfId="37026"/>
    <cellStyle name="Normal 5 3 4 2 2 3 2" xfId="37027"/>
    <cellStyle name="Normal 5 3 4 2 2 4" xfId="37028"/>
    <cellStyle name="Normal 5 3 4 2 3" xfId="37029"/>
    <cellStyle name="Normal 5 3 4 2 3 2" xfId="37030"/>
    <cellStyle name="Normal 5 3 4 2 3 2 2" xfId="37031"/>
    <cellStyle name="Normal 5 3 4 2 3 3" xfId="37032"/>
    <cellStyle name="Normal 5 3 4 2 4" xfId="37033"/>
    <cellStyle name="Normal 5 3 4 2 4 2" xfId="37034"/>
    <cellStyle name="Normal 5 3 4 2 5" xfId="37035"/>
    <cellStyle name="Normal 5 3 4 2 5 2" xfId="37036"/>
    <cellStyle name="Normal 5 3 4 2 6" xfId="37037"/>
    <cellStyle name="Normal 5 3 4 2 6 2" xfId="37038"/>
    <cellStyle name="Normal 5 3 4 2 7" xfId="37039"/>
    <cellStyle name="Normal 5 3 4 2 7 2" xfId="37040"/>
    <cellStyle name="Normal 5 3 4 2 8" xfId="37041"/>
    <cellStyle name="Normal 5 3 4 2 9" xfId="37042"/>
    <cellStyle name="Normal 5 3 4 3" xfId="37043"/>
    <cellStyle name="Normal 5 3 4 3 2" xfId="37044"/>
    <cellStyle name="Normal 5 3 4 3 2 2" xfId="37045"/>
    <cellStyle name="Normal 5 3 4 3 2 2 2" xfId="37046"/>
    <cellStyle name="Normal 5 3 4 3 2 2 2 2" xfId="37047"/>
    <cellStyle name="Normal 5 3 4 3 2 2 3" xfId="37048"/>
    <cellStyle name="Normal 5 3 4 3 2 3" xfId="37049"/>
    <cellStyle name="Normal 5 3 4 3 2 3 2" xfId="37050"/>
    <cellStyle name="Normal 5 3 4 3 2 4" xfId="37051"/>
    <cellStyle name="Normal 5 3 4 3 3" xfId="37052"/>
    <cellStyle name="Normal 5 3 4 3 3 2" xfId="37053"/>
    <cellStyle name="Normal 5 3 4 3 3 2 2" xfId="37054"/>
    <cellStyle name="Normal 5 3 4 3 3 3" xfId="37055"/>
    <cellStyle name="Normal 5 3 4 3 4" xfId="37056"/>
    <cellStyle name="Normal 5 3 4 3 4 2" xfId="37057"/>
    <cellStyle name="Normal 5 3 4 3 5" xfId="37058"/>
    <cellStyle name="Normal 5 3 4 3 5 2" xfId="37059"/>
    <cellStyle name="Normal 5 3 4 3 6" xfId="37060"/>
    <cellStyle name="Normal 5 3 4 4" xfId="37061"/>
    <cellStyle name="Normal 5 3 4 4 2" xfId="37062"/>
    <cellStyle name="Normal 5 3 4 4 2 2" xfId="37063"/>
    <cellStyle name="Normal 5 3 4 4 2 2 2" xfId="37064"/>
    <cellStyle name="Normal 5 3 4 4 2 3" xfId="37065"/>
    <cellStyle name="Normal 5 3 4 4 3" xfId="37066"/>
    <cellStyle name="Normal 5 3 4 4 3 2" xfId="37067"/>
    <cellStyle name="Normal 5 3 4 4 4" xfId="37068"/>
    <cellStyle name="Normal 5 3 4 5" xfId="37069"/>
    <cellStyle name="Normal 5 3 4 5 2" xfId="37070"/>
    <cellStyle name="Normal 5 3 4 5 2 2" xfId="37071"/>
    <cellStyle name="Normal 5 3 4 5 3" xfId="37072"/>
    <cellStyle name="Normal 5 3 4 6" xfId="37073"/>
    <cellStyle name="Normal 5 3 4 6 2" xfId="37074"/>
    <cellStyle name="Normal 5 3 4 7" xfId="37075"/>
    <cellStyle name="Normal 5 3 4 7 2" xfId="37076"/>
    <cellStyle name="Normal 5 3 4 8" xfId="37077"/>
    <cellStyle name="Normal 5 3 4 8 2" xfId="37078"/>
    <cellStyle name="Normal 5 3 4 9" xfId="37079"/>
    <cellStyle name="Normal 5 3 4 9 2" xfId="37080"/>
    <cellStyle name="Normal 5 3 5" xfId="37081"/>
    <cellStyle name="Normal 5 3 5 2" xfId="37082"/>
    <cellStyle name="Normal 5 3 5 2 2" xfId="37083"/>
    <cellStyle name="Normal 5 3 5 2 2 2" xfId="37084"/>
    <cellStyle name="Normal 5 3 5 2 2 2 2" xfId="37085"/>
    <cellStyle name="Normal 5 3 5 2 2 3" xfId="37086"/>
    <cellStyle name="Normal 5 3 5 2 3" xfId="37087"/>
    <cellStyle name="Normal 5 3 5 2 3 2" xfId="37088"/>
    <cellStyle name="Normal 5 3 5 2 4" xfId="37089"/>
    <cellStyle name="Normal 5 3 5 3" xfId="37090"/>
    <cellStyle name="Normal 5 3 5 3 2" xfId="37091"/>
    <cellStyle name="Normal 5 3 5 3 2 2" xfId="37092"/>
    <cellStyle name="Normal 5 3 5 3 3" xfId="37093"/>
    <cellStyle name="Normal 5 3 5 4" xfId="37094"/>
    <cellStyle name="Normal 5 3 5 4 2" xfId="37095"/>
    <cellStyle name="Normal 5 3 5 5" xfId="37096"/>
    <cellStyle name="Normal 5 3 5 5 2" xfId="37097"/>
    <cellStyle name="Normal 5 3 5 6" xfId="37098"/>
    <cellStyle name="Normal 5 3 5 6 2" xfId="37099"/>
    <cellStyle name="Normal 5 3 5 7" xfId="37100"/>
    <cellStyle name="Normal 5 3 5 7 2" xfId="37101"/>
    <cellStyle name="Normal 5 3 5 8" xfId="37102"/>
    <cellStyle name="Normal 5 3 5 9" xfId="37103"/>
    <cellStyle name="Normal 5 3 6" xfId="37104"/>
    <cellStyle name="Normal 5 3 6 2" xfId="37105"/>
    <cellStyle name="Normal 5 3 6 2 2" xfId="37106"/>
    <cellStyle name="Normal 5 3 6 2 2 2" xfId="37107"/>
    <cellStyle name="Normal 5 3 6 2 2 2 2" xfId="37108"/>
    <cellStyle name="Normal 5 3 6 2 2 3" xfId="37109"/>
    <cellStyle name="Normal 5 3 6 2 3" xfId="37110"/>
    <cellStyle name="Normal 5 3 6 2 3 2" xfId="37111"/>
    <cellStyle name="Normal 5 3 6 2 4" xfId="37112"/>
    <cellStyle name="Normal 5 3 6 3" xfId="37113"/>
    <cellStyle name="Normal 5 3 6 3 2" xfId="37114"/>
    <cellStyle name="Normal 5 3 6 3 2 2" xfId="37115"/>
    <cellStyle name="Normal 5 3 6 3 3" xfId="37116"/>
    <cellStyle name="Normal 5 3 6 4" xfId="37117"/>
    <cellStyle name="Normal 5 3 6 4 2" xfId="37118"/>
    <cellStyle name="Normal 5 3 6 5" xfId="37119"/>
    <cellStyle name="Normal 5 3 6 5 2" xfId="37120"/>
    <cellStyle name="Normal 5 3 6 6" xfId="37121"/>
    <cellStyle name="Normal 5 3 7" xfId="37122"/>
    <cellStyle name="Normal 5 3 7 2" xfId="37123"/>
    <cellStyle name="Normal 5 3 7 2 2" xfId="37124"/>
    <cellStyle name="Normal 5 3 7 2 2 2" xfId="37125"/>
    <cellStyle name="Normal 5 3 7 2 2 2 2" xfId="37126"/>
    <cellStyle name="Normal 5 3 7 2 2 3" xfId="37127"/>
    <cellStyle name="Normal 5 3 7 2 3" xfId="37128"/>
    <cellStyle name="Normal 5 3 7 2 3 2" xfId="37129"/>
    <cellStyle name="Normal 5 3 7 2 4" xfId="37130"/>
    <cellStyle name="Normal 5 3 7 3" xfId="37131"/>
    <cellStyle name="Normal 5 3 7 3 2" xfId="37132"/>
    <cellStyle name="Normal 5 3 7 3 2 2" xfId="37133"/>
    <cellStyle name="Normal 5 3 7 3 3" xfId="37134"/>
    <cellStyle name="Normal 5 3 7 4" xfId="37135"/>
    <cellStyle name="Normal 5 3 7 4 2" xfId="37136"/>
    <cellStyle name="Normal 5 3 7 5" xfId="37137"/>
    <cellStyle name="Normal 5 3 7 5 2" xfId="37138"/>
    <cellStyle name="Normal 5 3 7 6" xfId="37139"/>
    <cellStyle name="Normal 5 3 8" xfId="37140"/>
    <cellStyle name="Normal 5 3 8 2" xfId="37141"/>
    <cellStyle name="Normal 5 3 8 2 2" xfId="37142"/>
    <cellStyle name="Normal 5 3 8 2 2 2" xfId="37143"/>
    <cellStyle name="Normal 5 3 8 2 3" xfId="37144"/>
    <cellStyle name="Normal 5 3 8 3" xfId="37145"/>
    <cellStyle name="Normal 5 3 8 3 2" xfId="37146"/>
    <cellStyle name="Normal 5 3 8 4" xfId="37147"/>
    <cellStyle name="Normal 5 3 9" xfId="37148"/>
    <cellStyle name="Normal 5 3 9 2" xfId="37149"/>
    <cellStyle name="Normal 5 3 9 2 2" xfId="37150"/>
    <cellStyle name="Normal 5 3 9 3" xfId="37151"/>
    <cellStyle name="Normal 5 3 9 4" xfId="37152"/>
    <cellStyle name="Normal 5 4" xfId="37153"/>
    <cellStyle name="Normal 5 4 10" xfId="37154"/>
    <cellStyle name="Normal 5 4 10 2" xfId="37155"/>
    <cellStyle name="Normal 5 4 11" xfId="37156"/>
    <cellStyle name="Normal 5 4 11 2" xfId="37157"/>
    <cellStyle name="Normal 5 4 12" xfId="37158"/>
    <cellStyle name="Normal 5 4 12 2" xfId="37159"/>
    <cellStyle name="Normal 5 4 13" xfId="37160"/>
    <cellStyle name="Normal 5 4 13 2" xfId="37161"/>
    <cellStyle name="Normal 5 4 14" xfId="37162"/>
    <cellStyle name="Normal 5 4 15" xfId="37163"/>
    <cellStyle name="Normal 5 4 16" xfId="37164"/>
    <cellStyle name="Normal 5 4 2" xfId="37165"/>
    <cellStyle name="Normal 5 4 2 10" xfId="37166"/>
    <cellStyle name="Normal 5 4 2 10 2" xfId="37167"/>
    <cellStyle name="Normal 5 4 2 11" xfId="37168"/>
    <cellStyle name="Normal 5 4 2 11 2" xfId="37169"/>
    <cellStyle name="Normal 5 4 2 12" xfId="37170"/>
    <cellStyle name="Normal 5 4 2 12 2" xfId="37171"/>
    <cellStyle name="Normal 5 4 2 13" xfId="37172"/>
    <cellStyle name="Normal 5 4 2 14" xfId="37173"/>
    <cellStyle name="Normal 5 4 2 2" xfId="37174"/>
    <cellStyle name="Normal 5 4 2 2 10" xfId="37175"/>
    <cellStyle name="Normal 5 4 2 2 11" xfId="37176"/>
    <cellStyle name="Normal 5 4 2 2 2" xfId="37177"/>
    <cellStyle name="Normal 5 4 2 2 2 2" xfId="37178"/>
    <cellStyle name="Normal 5 4 2 2 2 2 2" xfId="37179"/>
    <cellStyle name="Normal 5 4 2 2 2 2 2 2" xfId="37180"/>
    <cellStyle name="Normal 5 4 2 2 2 2 2 2 2" xfId="37181"/>
    <cellStyle name="Normal 5 4 2 2 2 2 2 3" xfId="37182"/>
    <cellStyle name="Normal 5 4 2 2 2 2 3" xfId="37183"/>
    <cellStyle name="Normal 5 4 2 2 2 2 3 2" xfId="37184"/>
    <cellStyle name="Normal 5 4 2 2 2 2 4" xfId="37185"/>
    <cellStyle name="Normal 5 4 2 2 2 3" xfId="37186"/>
    <cellStyle name="Normal 5 4 2 2 2 3 2" xfId="37187"/>
    <cellStyle name="Normal 5 4 2 2 2 3 2 2" xfId="37188"/>
    <cellStyle name="Normal 5 4 2 2 2 3 3" xfId="37189"/>
    <cellStyle name="Normal 5 4 2 2 2 4" xfId="37190"/>
    <cellStyle name="Normal 5 4 2 2 2 4 2" xfId="37191"/>
    <cellStyle name="Normal 5 4 2 2 2 5" xfId="37192"/>
    <cellStyle name="Normal 5 4 2 2 2 5 2" xfId="37193"/>
    <cellStyle name="Normal 5 4 2 2 2 6" xfId="37194"/>
    <cellStyle name="Normal 5 4 2 2 2 6 2" xfId="37195"/>
    <cellStyle name="Normal 5 4 2 2 2 7" xfId="37196"/>
    <cellStyle name="Normal 5 4 2 2 2 7 2" xfId="37197"/>
    <cellStyle name="Normal 5 4 2 2 2 8" xfId="37198"/>
    <cellStyle name="Normal 5 4 2 2 2 9" xfId="37199"/>
    <cellStyle name="Normal 5 4 2 2 3" xfId="37200"/>
    <cellStyle name="Normal 5 4 2 2 3 2" xfId="37201"/>
    <cellStyle name="Normal 5 4 2 2 3 2 2" xfId="37202"/>
    <cellStyle name="Normal 5 4 2 2 3 2 2 2" xfId="37203"/>
    <cellStyle name="Normal 5 4 2 2 3 2 2 2 2" xfId="37204"/>
    <cellStyle name="Normal 5 4 2 2 3 2 2 3" xfId="37205"/>
    <cellStyle name="Normal 5 4 2 2 3 2 3" xfId="37206"/>
    <cellStyle name="Normal 5 4 2 2 3 2 3 2" xfId="37207"/>
    <cellStyle name="Normal 5 4 2 2 3 2 4" xfId="37208"/>
    <cellStyle name="Normal 5 4 2 2 3 3" xfId="37209"/>
    <cellStyle name="Normal 5 4 2 2 3 3 2" xfId="37210"/>
    <cellStyle name="Normal 5 4 2 2 3 3 2 2" xfId="37211"/>
    <cellStyle name="Normal 5 4 2 2 3 3 3" xfId="37212"/>
    <cellStyle name="Normal 5 4 2 2 3 4" xfId="37213"/>
    <cellStyle name="Normal 5 4 2 2 3 4 2" xfId="37214"/>
    <cellStyle name="Normal 5 4 2 2 3 5" xfId="37215"/>
    <cellStyle name="Normal 5 4 2 2 3 5 2" xfId="37216"/>
    <cellStyle name="Normal 5 4 2 2 3 6" xfId="37217"/>
    <cellStyle name="Normal 5 4 2 2 4" xfId="37218"/>
    <cellStyle name="Normal 5 4 2 2 4 2" xfId="37219"/>
    <cellStyle name="Normal 5 4 2 2 4 2 2" xfId="37220"/>
    <cellStyle name="Normal 5 4 2 2 4 2 2 2" xfId="37221"/>
    <cellStyle name="Normal 5 4 2 2 4 2 3" xfId="37222"/>
    <cellStyle name="Normal 5 4 2 2 4 3" xfId="37223"/>
    <cellStyle name="Normal 5 4 2 2 4 3 2" xfId="37224"/>
    <cellStyle name="Normal 5 4 2 2 4 4" xfId="37225"/>
    <cellStyle name="Normal 5 4 2 2 5" xfId="37226"/>
    <cellStyle name="Normal 5 4 2 2 5 2" xfId="37227"/>
    <cellStyle name="Normal 5 4 2 2 5 2 2" xfId="37228"/>
    <cellStyle name="Normal 5 4 2 2 5 3" xfId="37229"/>
    <cellStyle name="Normal 5 4 2 2 6" xfId="37230"/>
    <cellStyle name="Normal 5 4 2 2 6 2" xfId="37231"/>
    <cellStyle name="Normal 5 4 2 2 7" xfId="37232"/>
    <cellStyle name="Normal 5 4 2 2 7 2" xfId="37233"/>
    <cellStyle name="Normal 5 4 2 2 8" xfId="37234"/>
    <cellStyle name="Normal 5 4 2 2 8 2" xfId="37235"/>
    <cellStyle name="Normal 5 4 2 2 9" xfId="37236"/>
    <cellStyle name="Normal 5 4 2 2 9 2" xfId="37237"/>
    <cellStyle name="Normal 5 4 2 3" xfId="37238"/>
    <cellStyle name="Normal 5 4 2 3 10" xfId="37239"/>
    <cellStyle name="Normal 5 4 2 3 11" xfId="37240"/>
    <cellStyle name="Normal 5 4 2 3 2" xfId="37241"/>
    <cellStyle name="Normal 5 4 2 3 2 2" xfId="37242"/>
    <cellStyle name="Normal 5 4 2 3 2 2 2" xfId="37243"/>
    <cellStyle name="Normal 5 4 2 3 2 2 2 2" xfId="37244"/>
    <cellStyle name="Normal 5 4 2 3 2 2 2 2 2" xfId="37245"/>
    <cellStyle name="Normal 5 4 2 3 2 2 2 3" xfId="37246"/>
    <cellStyle name="Normal 5 4 2 3 2 2 3" xfId="37247"/>
    <cellStyle name="Normal 5 4 2 3 2 2 3 2" xfId="37248"/>
    <cellStyle name="Normal 5 4 2 3 2 2 4" xfId="37249"/>
    <cellStyle name="Normal 5 4 2 3 2 3" xfId="37250"/>
    <cellStyle name="Normal 5 4 2 3 2 3 2" xfId="37251"/>
    <cellStyle name="Normal 5 4 2 3 2 3 2 2" xfId="37252"/>
    <cellStyle name="Normal 5 4 2 3 2 3 3" xfId="37253"/>
    <cellStyle name="Normal 5 4 2 3 2 4" xfId="37254"/>
    <cellStyle name="Normal 5 4 2 3 2 4 2" xfId="37255"/>
    <cellStyle name="Normal 5 4 2 3 2 5" xfId="37256"/>
    <cellStyle name="Normal 5 4 2 3 2 5 2" xfId="37257"/>
    <cellStyle name="Normal 5 4 2 3 2 6" xfId="37258"/>
    <cellStyle name="Normal 5 4 2 3 3" xfId="37259"/>
    <cellStyle name="Normal 5 4 2 3 3 2" xfId="37260"/>
    <cellStyle name="Normal 5 4 2 3 3 2 2" xfId="37261"/>
    <cellStyle name="Normal 5 4 2 3 3 2 2 2" xfId="37262"/>
    <cellStyle name="Normal 5 4 2 3 3 2 2 2 2" xfId="37263"/>
    <cellStyle name="Normal 5 4 2 3 3 2 2 3" xfId="37264"/>
    <cellStyle name="Normal 5 4 2 3 3 2 3" xfId="37265"/>
    <cellStyle name="Normal 5 4 2 3 3 2 3 2" xfId="37266"/>
    <cellStyle name="Normal 5 4 2 3 3 2 4" xfId="37267"/>
    <cellStyle name="Normal 5 4 2 3 3 3" xfId="37268"/>
    <cellStyle name="Normal 5 4 2 3 3 3 2" xfId="37269"/>
    <cellStyle name="Normal 5 4 2 3 3 3 2 2" xfId="37270"/>
    <cellStyle name="Normal 5 4 2 3 3 3 3" xfId="37271"/>
    <cellStyle name="Normal 5 4 2 3 3 4" xfId="37272"/>
    <cellStyle name="Normal 5 4 2 3 3 4 2" xfId="37273"/>
    <cellStyle name="Normal 5 4 2 3 3 5" xfId="37274"/>
    <cellStyle name="Normal 5 4 2 3 3 5 2" xfId="37275"/>
    <cellStyle name="Normal 5 4 2 3 3 6" xfId="37276"/>
    <cellStyle name="Normal 5 4 2 3 4" xfId="37277"/>
    <cellStyle name="Normal 5 4 2 3 4 2" xfId="37278"/>
    <cellStyle name="Normal 5 4 2 3 4 2 2" xfId="37279"/>
    <cellStyle name="Normal 5 4 2 3 4 2 2 2" xfId="37280"/>
    <cellStyle name="Normal 5 4 2 3 4 2 3" xfId="37281"/>
    <cellStyle name="Normal 5 4 2 3 4 3" xfId="37282"/>
    <cellStyle name="Normal 5 4 2 3 4 3 2" xfId="37283"/>
    <cellStyle name="Normal 5 4 2 3 4 4" xfId="37284"/>
    <cellStyle name="Normal 5 4 2 3 5" xfId="37285"/>
    <cellStyle name="Normal 5 4 2 3 5 2" xfId="37286"/>
    <cellStyle name="Normal 5 4 2 3 5 2 2" xfId="37287"/>
    <cellStyle name="Normal 5 4 2 3 5 3" xfId="37288"/>
    <cellStyle name="Normal 5 4 2 3 6" xfId="37289"/>
    <cellStyle name="Normal 5 4 2 3 6 2" xfId="37290"/>
    <cellStyle name="Normal 5 4 2 3 7" xfId="37291"/>
    <cellStyle name="Normal 5 4 2 3 7 2" xfId="37292"/>
    <cellStyle name="Normal 5 4 2 3 8" xfId="37293"/>
    <cellStyle name="Normal 5 4 2 3 8 2" xfId="37294"/>
    <cellStyle name="Normal 5 4 2 3 9" xfId="37295"/>
    <cellStyle name="Normal 5 4 2 3 9 2" xfId="37296"/>
    <cellStyle name="Normal 5 4 2 4" xfId="37297"/>
    <cellStyle name="Normal 5 4 2 4 2" xfId="37298"/>
    <cellStyle name="Normal 5 4 2 4 2 2" xfId="37299"/>
    <cellStyle name="Normal 5 4 2 4 2 2 2" xfId="37300"/>
    <cellStyle name="Normal 5 4 2 4 2 2 2 2" xfId="37301"/>
    <cellStyle name="Normal 5 4 2 4 2 2 3" xfId="37302"/>
    <cellStyle name="Normal 5 4 2 4 2 3" xfId="37303"/>
    <cellStyle name="Normal 5 4 2 4 2 3 2" xfId="37304"/>
    <cellStyle name="Normal 5 4 2 4 2 4" xfId="37305"/>
    <cellStyle name="Normal 5 4 2 4 3" xfId="37306"/>
    <cellStyle name="Normal 5 4 2 4 3 2" xfId="37307"/>
    <cellStyle name="Normal 5 4 2 4 3 2 2" xfId="37308"/>
    <cellStyle name="Normal 5 4 2 4 3 3" xfId="37309"/>
    <cellStyle name="Normal 5 4 2 4 4" xfId="37310"/>
    <cellStyle name="Normal 5 4 2 4 4 2" xfId="37311"/>
    <cellStyle name="Normal 5 4 2 4 5" xfId="37312"/>
    <cellStyle name="Normal 5 4 2 4 5 2" xfId="37313"/>
    <cellStyle name="Normal 5 4 2 4 6" xfId="37314"/>
    <cellStyle name="Normal 5 4 2 5" xfId="37315"/>
    <cellStyle name="Normal 5 4 2 5 2" xfId="37316"/>
    <cellStyle name="Normal 5 4 2 5 2 2" xfId="37317"/>
    <cellStyle name="Normal 5 4 2 5 2 2 2" xfId="37318"/>
    <cellStyle name="Normal 5 4 2 5 2 2 2 2" xfId="37319"/>
    <cellStyle name="Normal 5 4 2 5 2 2 3" xfId="37320"/>
    <cellStyle name="Normal 5 4 2 5 2 3" xfId="37321"/>
    <cellStyle name="Normal 5 4 2 5 2 3 2" xfId="37322"/>
    <cellStyle name="Normal 5 4 2 5 2 4" xfId="37323"/>
    <cellStyle name="Normal 5 4 2 5 3" xfId="37324"/>
    <cellStyle name="Normal 5 4 2 5 3 2" xfId="37325"/>
    <cellStyle name="Normal 5 4 2 5 3 2 2" xfId="37326"/>
    <cellStyle name="Normal 5 4 2 5 3 3" xfId="37327"/>
    <cellStyle name="Normal 5 4 2 5 4" xfId="37328"/>
    <cellStyle name="Normal 5 4 2 5 4 2" xfId="37329"/>
    <cellStyle name="Normal 5 4 2 5 5" xfId="37330"/>
    <cellStyle name="Normal 5 4 2 5 5 2" xfId="37331"/>
    <cellStyle name="Normal 5 4 2 5 6" xfId="37332"/>
    <cellStyle name="Normal 5 4 2 6" xfId="37333"/>
    <cellStyle name="Normal 5 4 2 6 2" xfId="37334"/>
    <cellStyle name="Normal 5 4 2 6 2 2" xfId="37335"/>
    <cellStyle name="Normal 5 4 2 6 2 2 2" xfId="37336"/>
    <cellStyle name="Normal 5 4 2 6 2 2 2 2" xfId="37337"/>
    <cellStyle name="Normal 5 4 2 6 2 2 3" xfId="37338"/>
    <cellStyle name="Normal 5 4 2 6 2 3" xfId="37339"/>
    <cellStyle name="Normal 5 4 2 6 2 3 2" xfId="37340"/>
    <cellStyle name="Normal 5 4 2 6 2 4" xfId="37341"/>
    <cellStyle name="Normal 5 4 2 6 3" xfId="37342"/>
    <cellStyle name="Normal 5 4 2 6 3 2" xfId="37343"/>
    <cellStyle name="Normal 5 4 2 6 3 2 2" xfId="37344"/>
    <cellStyle name="Normal 5 4 2 6 3 3" xfId="37345"/>
    <cellStyle name="Normal 5 4 2 6 4" xfId="37346"/>
    <cellStyle name="Normal 5 4 2 6 4 2" xfId="37347"/>
    <cellStyle name="Normal 5 4 2 6 5" xfId="37348"/>
    <cellStyle name="Normal 5 4 2 6 5 2" xfId="37349"/>
    <cellStyle name="Normal 5 4 2 6 6" xfId="37350"/>
    <cellStyle name="Normal 5 4 2 7" xfId="37351"/>
    <cellStyle name="Normal 5 4 2 7 2" xfId="37352"/>
    <cellStyle name="Normal 5 4 2 7 2 2" xfId="37353"/>
    <cellStyle name="Normal 5 4 2 7 2 2 2" xfId="37354"/>
    <cellStyle name="Normal 5 4 2 7 2 3" xfId="37355"/>
    <cellStyle name="Normal 5 4 2 7 3" xfId="37356"/>
    <cellStyle name="Normal 5 4 2 7 3 2" xfId="37357"/>
    <cellStyle name="Normal 5 4 2 7 4" xfId="37358"/>
    <cellStyle name="Normal 5 4 2 8" xfId="37359"/>
    <cellStyle name="Normal 5 4 2 8 2" xfId="37360"/>
    <cellStyle name="Normal 5 4 2 8 2 2" xfId="37361"/>
    <cellStyle name="Normal 5 4 2 8 3" xfId="37362"/>
    <cellStyle name="Normal 5 4 2 9" xfId="37363"/>
    <cellStyle name="Normal 5 4 2 9 2" xfId="37364"/>
    <cellStyle name="Normal 5 4 3" xfId="37365"/>
    <cellStyle name="Normal 5 4 3 10" xfId="37366"/>
    <cellStyle name="Normal 5 4 3 11" xfId="37367"/>
    <cellStyle name="Normal 5 4 3 2" xfId="37368"/>
    <cellStyle name="Normal 5 4 3 2 2" xfId="37369"/>
    <cellStyle name="Normal 5 4 3 2 2 2" xfId="37370"/>
    <cellStyle name="Normal 5 4 3 2 2 2 2" xfId="37371"/>
    <cellStyle name="Normal 5 4 3 2 2 2 2 2" xfId="37372"/>
    <cellStyle name="Normal 5 4 3 2 2 2 3" xfId="37373"/>
    <cellStyle name="Normal 5 4 3 2 2 3" xfId="37374"/>
    <cellStyle name="Normal 5 4 3 2 2 3 2" xfId="37375"/>
    <cellStyle name="Normal 5 4 3 2 2 4" xfId="37376"/>
    <cellStyle name="Normal 5 4 3 2 2 4 2" xfId="37377"/>
    <cellStyle name="Normal 5 4 3 2 2 5" xfId="37378"/>
    <cellStyle name="Normal 5 4 3 2 2 5 2" xfId="37379"/>
    <cellStyle name="Normal 5 4 3 2 2 6" xfId="37380"/>
    <cellStyle name="Normal 5 4 3 2 2 7" xfId="37381"/>
    <cellStyle name="Normal 5 4 3 2 3" xfId="37382"/>
    <cellStyle name="Normal 5 4 3 2 3 2" xfId="37383"/>
    <cellStyle name="Normal 5 4 3 2 3 2 2" xfId="37384"/>
    <cellStyle name="Normal 5 4 3 2 3 3" xfId="37385"/>
    <cellStyle name="Normal 5 4 3 2 4" xfId="37386"/>
    <cellStyle name="Normal 5 4 3 2 4 2" xfId="37387"/>
    <cellStyle name="Normal 5 4 3 2 5" xfId="37388"/>
    <cellStyle name="Normal 5 4 3 2 5 2" xfId="37389"/>
    <cellStyle name="Normal 5 4 3 2 6" xfId="37390"/>
    <cellStyle name="Normal 5 4 3 2 6 2" xfId="37391"/>
    <cellStyle name="Normal 5 4 3 2 7" xfId="37392"/>
    <cellStyle name="Normal 5 4 3 2 7 2" xfId="37393"/>
    <cellStyle name="Normal 5 4 3 2 8" xfId="37394"/>
    <cellStyle name="Normal 5 4 3 2 9" xfId="37395"/>
    <cellStyle name="Normal 5 4 3 3" xfId="37396"/>
    <cellStyle name="Normal 5 4 3 3 2" xfId="37397"/>
    <cellStyle name="Normal 5 4 3 3 2 2" xfId="37398"/>
    <cellStyle name="Normal 5 4 3 3 2 2 2" xfId="37399"/>
    <cellStyle name="Normal 5 4 3 3 2 2 2 2" xfId="37400"/>
    <cellStyle name="Normal 5 4 3 3 2 2 3" xfId="37401"/>
    <cellStyle name="Normal 5 4 3 3 2 3" xfId="37402"/>
    <cellStyle name="Normal 5 4 3 3 2 3 2" xfId="37403"/>
    <cellStyle name="Normal 5 4 3 3 2 4" xfId="37404"/>
    <cellStyle name="Normal 5 4 3 3 3" xfId="37405"/>
    <cellStyle name="Normal 5 4 3 3 3 2" xfId="37406"/>
    <cellStyle name="Normal 5 4 3 3 3 2 2" xfId="37407"/>
    <cellStyle name="Normal 5 4 3 3 3 3" xfId="37408"/>
    <cellStyle name="Normal 5 4 3 3 4" xfId="37409"/>
    <cellStyle name="Normal 5 4 3 3 4 2" xfId="37410"/>
    <cellStyle name="Normal 5 4 3 3 5" xfId="37411"/>
    <cellStyle name="Normal 5 4 3 3 5 2" xfId="37412"/>
    <cellStyle name="Normal 5 4 3 3 6" xfId="37413"/>
    <cellStyle name="Normal 5 4 3 3 6 2" xfId="37414"/>
    <cellStyle name="Normal 5 4 3 3 7" xfId="37415"/>
    <cellStyle name="Normal 5 4 3 3 7 2" xfId="37416"/>
    <cellStyle name="Normal 5 4 3 3 8" xfId="37417"/>
    <cellStyle name="Normal 5 4 3 3 9" xfId="37418"/>
    <cellStyle name="Normal 5 4 3 4" xfId="37419"/>
    <cellStyle name="Normal 5 4 3 4 2" xfId="37420"/>
    <cellStyle name="Normal 5 4 3 4 2 2" xfId="37421"/>
    <cellStyle name="Normal 5 4 3 4 2 2 2" xfId="37422"/>
    <cellStyle name="Normal 5 4 3 4 2 3" xfId="37423"/>
    <cellStyle name="Normal 5 4 3 4 3" xfId="37424"/>
    <cellStyle name="Normal 5 4 3 4 3 2" xfId="37425"/>
    <cellStyle name="Normal 5 4 3 4 4" xfId="37426"/>
    <cellStyle name="Normal 5 4 3 5" xfId="37427"/>
    <cellStyle name="Normal 5 4 3 5 2" xfId="37428"/>
    <cellStyle name="Normal 5 4 3 5 2 2" xfId="37429"/>
    <cellStyle name="Normal 5 4 3 5 3" xfId="37430"/>
    <cellStyle name="Normal 5 4 3 6" xfId="37431"/>
    <cellStyle name="Normal 5 4 3 6 2" xfId="37432"/>
    <cellStyle name="Normal 5 4 3 7" xfId="37433"/>
    <cellStyle name="Normal 5 4 3 7 2" xfId="37434"/>
    <cellStyle name="Normal 5 4 3 8" xfId="37435"/>
    <cellStyle name="Normal 5 4 3 8 2" xfId="37436"/>
    <cellStyle name="Normal 5 4 3 9" xfId="37437"/>
    <cellStyle name="Normal 5 4 3 9 2" xfId="37438"/>
    <cellStyle name="Normal 5 4 4" xfId="37439"/>
    <cellStyle name="Normal 5 4 4 10" xfId="37440"/>
    <cellStyle name="Normal 5 4 4 11" xfId="37441"/>
    <cellStyle name="Normal 5 4 4 2" xfId="37442"/>
    <cellStyle name="Normal 5 4 4 2 2" xfId="37443"/>
    <cellStyle name="Normal 5 4 4 2 2 2" xfId="37444"/>
    <cellStyle name="Normal 5 4 4 2 2 2 2" xfId="37445"/>
    <cellStyle name="Normal 5 4 4 2 2 2 2 2" xfId="37446"/>
    <cellStyle name="Normal 5 4 4 2 2 2 3" xfId="37447"/>
    <cellStyle name="Normal 5 4 4 2 2 3" xfId="37448"/>
    <cellStyle name="Normal 5 4 4 2 2 3 2" xfId="37449"/>
    <cellStyle name="Normal 5 4 4 2 2 4" xfId="37450"/>
    <cellStyle name="Normal 5 4 4 2 3" xfId="37451"/>
    <cellStyle name="Normal 5 4 4 2 3 2" xfId="37452"/>
    <cellStyle name="Normal 5 4 4 2 3 2 2" xfId="37453"/>
    <cellStyle name="Normal 5 4 4 2 3 3" xfId="37454"/>
    <cellStyle name="Normal 5 4 4 2 4" xfId="37455"/>
    <cellStyle name="Normal 5 4 4 2 4 2" xfId="37456"/>
    <cellStyle name="Normal 5 4 4 2 5" xfId="37457"/>
    <cellStyle name="Normal 5 4 4 2 5 2" xfId="37458"/>
    <cellStyle name="Normal 5 4 4 2 6" xfId="37459"/>
    <cellStyle name="Normal 5 4 4 2 6 2" xfId="37460"/>
    <cellStyle name="Normal 5 4 4 2 7" xfId="37461"/>
    <cellStyle name="Normal 5 4 4 2 7 2" xfId="37462"/>
    <cellStyle name="Normal 5 4 4 2 8" xfId="37463"/>
    <cellStyle name="Normal 5 4 4 2 9" xfId="37464"/>
    <cellStyle name="Normal 5 4 4 3" xfId="37465"/>
    <cellStyle name="Normal 5 4 4 3 2" xfId="37466"/>
    <cellStyle name="Normal 5 4 4 3 2 2" xfId="37467"/>
    <cellStyle name="Normal 5 4 4 3 2 2 2" xfId="37468"/>
    <cellStyle name="Normal 5 4 4 3 2 2 2 2" xfId="37469"/>
    <cellStyle name="Normal 5 4 4 3 2 2 3" xfId="37470"/>
    <cellStyle name="Normal 5 4 4 3 2 3" xfId="37471"/>
    <cellStyle name="Normal 5 4 4 3 2 3 2" xfId="37472"/>
    <cellStyle name="Normal 5 4 4 3 2 4" xfId="37473"/>
    <cellStyle name="Normal 5 4 4 3 3" xfId="37474"/>
    <cellStyle name="Normal 5 4 4 3 3 2" xfId="37475"/>
    <cellStyle name="Normal 5 4 4 3 3 2 2" xfId="37476"/>
    <cellStyle name="Normal 5 4 4 3 3 3" xfId="37477"/>
    <cellStyle name="Normal 5 4 4 3 4" xfId="37478"/>
    <cellStyle name="Normal 5 4 4 3 4 2" xfId="37479"/>
    <cellStyle name="Normal 5 4 4 3 5" xfId="37480"/>
    <cellStyle name="Normal 5 4 4 3 5 2" xfId="37481"/>
    <cellStyle name="Normal 5 4 4 3 6" xfId="37482"/>
    <cellStyle name="Normal 5 4 4 4" xfId="37483"/>
    <cellStyle name="Normal 5 4 4 4 2" xfId="37484"/>
    <cellStyle name="Normal 5 4 4 4 2 2" xfId="37485"/>
    <cellStyle name="Normal 5 4 4 4 2 2 2" xfId="37486"/>
    <cellStyle name="Normal 5 4 4 4 2 3" xfId="37487"/>
    <cellStyle name="Normal 5 4 4 4 3" xfId="37488"/>
    <cellStyle name="Normal 5 4 4 4 3 2" xfId="37489"/>
    <cellStyle name="Normal 5 4 4 4 4" xfId="37490"/>
    <cellStyle name="Normal 5 4 4 5" xfId="37491"/>
    <cellStyle name="Normal 5 4 4 5 2" xfId="37492"/>
    <cellStyle name="Normal 5 4 4 5 2 2" xfId="37493"/>
    <cellStyle name="Normal 5 4 4 5 3" xfId="37494"/>
    <cellStyle name="Normal 5 4 4 6" xfId="37495"/>
    <cellStyle name="Normal 5 4 4 6 2" xfId="37496"/>
    <cellStyle name="Normal 5 4 4 7" xfId="37497"/>
    <cellStyle name="Normal 5 4 4 7 2" xfId="37498"/>
    <cellStyle name="Normal 5 4 4 8" xfId="37499"/>
    <cellStyle name="Normal 5 4 4 8 2" xfId="37500"/>
    <cellStyle name="Normal 5 4 4 9" xfId="37501"/>
    <cellStyle name="Normal 5 4 4 9 2" xfId="37502"/>
    <cellStyle name="Normal 5 4 5" xfId="37503"/>
    <cellStyle name="Normal 5 4 5 2" xfId="37504"/>
    <cellStyle name="Normal 5 4 5 2 2" xfId="37505"/>
    <cellStyle name="Normal 5 4 5 2 2 2" xfId="37506"/>
    <cellStyle name="Normal 5 4 5 2 2 2 2" xfId="37507"/>
    <cellStyle name="Normal 5 4 5 2 2 3" xfId="37508"/>
    <cellStyle name="Normal 5 4 5 2 3" xfId="37509"/>
    <cellStyle name="Normal 5 4 5 2 3 2" xfId="37510"/>
    <cellStyle name="Normal 5 4 5 2 4" xfId="37511"/>
    <cellStyle name="Normal 5 4 5 3" xfId="37512"/>
    <cellStyle name="Normal 5 4 5 3 2" xfId="37513"/>
    <cellStyle name="Normal 5 4 5 3 2 2" xfId="37514"/>
    <cellStyle name="Normal 5 4 5 3 3" xfId="37515"/>
    <cellStyle name="Normal 5 4 5 4" xfId="37516"/>
    <cellStyle name="Normal 5 4 5 4 2" xfId="37517"/>
    <cellStyle name="Normal 5 4 5 5" xfId="37518"/>
    <cellStyle name="Normal 5 4 5 5 2" xfId="37519"/>
    <cellStyle name="Normal 5 4 5 6" xfId="37520"/>
    <cellStyle name="Normal 5 4 5 6 2" xfId="37521"/>
    <cellStyle name="Normal 5 4 5 7" xfId="37522"/>
    <cellStyle name="Normal 5 4 5 7 2" xfId="37523"/>
    <cellStyle name="Normal 5 4 5 8" xfId="37524"/>
    <cellStyle name="Normal 5 4 5 9" xfId="37525"/>
    <cellStyle name="Normal 5 4 6" xfId="37526"/>
    <cellStyle name="Normal 5 4 6 2" xfId="37527"/>
    <cellStyle name="Normal 5 4 6 2 2" xfId="37528"/>
    <cellStyle name="Normal 5 4 6 2 2 2" xfId="37529"/>
    <cellStyle name="Normal 5 4 6 2 2 2 2" xfId="37530"/>
    <cellStyle name="Normal 5 4 6 2 2 3" xfId="37531"/>
    <cellStyle name="Normal 5 4 6 2 3" xfId="37532"/>
    <cellStyle name="Normal 5 4 6 2 3 2" xfId="37533"/>
    <cellStyle name="Normal 5 4 6 2 4" xfId="37534"/>
    <cellStyle name="Normal 5 4 6 3" xfId="37535"/>
    <cellStyle name="Normal 5 4 6 3 2" xfId="37536"/>
    <cellStyle name="Normal 5 4 6 3 2 2" xfId="37537"/>
    <cellStyle name="Normal 5 4 6 3 3" xfId="37538"/>
    <cellStyle name="Normal 5 4 6 4" xfId="37539"/>
    <cellStyle name="Normal 5 4 6 4 2" xfId="37540"/>
    <cellStyle name="Normal 5 4 6 5" xfId="37541"/>
    <cellStyle name="Normal 5 4 6 5 2" xfId="37542"/>
    <cellStyle name="Normal 5 4 6 6" xfId="37543"/>
    <cellStyle name="Normal 5 4 7" xfId="37544"/>
    <cellStyle name="Normal 5 4 7 2" xfId="37545"/>
    <cellStyle name="Normal 5 4 7 2 2" xfId="37546"/>
    <cellStyle name="Normal 5 4 7 2 2 2" xfId="37547"/>
    <cellStyle name="Normal 5 4 7 2 2 2 2" xfId="37548"/>
    <cellStyle name="Normal 5 4 7 2 2 3" xfId="37549"/>
    <cellStyle name="Normal 5 4 7 2 3" xfId="37550"/>
    <cellStyle name="Normal 5 4 7 2 3 2" xfId="37551"/>
    <cellStyle name="Normal 5 4 7 2 4" xfId="37552"/>
    <cellStyle name="Normal 5 4 7 3" xfId="37553"/>
    <cellStyle name="Normal 5 4 7 3 2" xfId="37554"/>
    <cellStyle name="Normal 5 4 7 3 2 2" xfId="37555"/>
    <cellStyle name="Normal 5 4 7 3 3" xfId="37556"/>
    <cellStyle name="Normal 5 4 7 4" xfId="37557"/>
    <cellStyle name="Normal 5 4 7 4 2" xfId="37558"/>
    <cellStyle name="Normal 5 4 7 5" xfId="37559"/>
    <cellStyle name="Normal 5 4 7 5 2" xfId="37560"/>
    <cellStyle name="Normal 5 4 7 6" xfId="37561"/>
    <cellStyle name="Normal 5 4 8" xfId="37562"/>
    <cellStyle name="Normal 5 4 8 2" xfId="37563"/>
    <cellStyle name="Normal 5 4 8 2 2" xfId="37564"/>
    <cellStyle name="Normal 5 4 8 2 2 2" xfId="37565"/>
    <cellStyle name="Normal 5 4 8 2 3" xfId="37566"/>
    <cellStyle name="Normal 5 4 8 3" xfId="37567"/>
    <cellStyle name="Normal 5 4 8 3 2" xfId="37568"/>
    <cellStyle name="Normal 5 4 8 4" xfId="37569"/>
    <cellStyle name="Normal 5 4 9" xfId="37570"/>
    <cellStyle name="Normal 5 4 9 2" xfId="37571"/>
    <cellStyle name="Normal 5 4 9 2 2" xfId="37572"/>
    <cellStyle name="Normal 5 4 9 3" xfId="37573"/>
    <cellStyle name="Normal 5 5" xfId="37574"/>
    <cellStyle name="Normal 5 5 2" xfId="37575"/>
    <cellStyle name="Normal 5 5 2 2" xfId="37576"/>
    <cellStyle name="Normal 5 5 2 2 2" xfId="37577"/>
    <cellStyle name="Normal 5 5 2 2 2 2" xfId="37578"/>
    <cellStyle name="Normal 5 5 2 2 3" xfId="37579"/>
    <cellStyle name="Normal 5 5 2 2 4" xfId="37580"/>
    <cellStyle name="Normal 5 5 2 3" xfId="37581"/>
    <cellStyle name="Normal 5 5 2 3 2" xfId="37582"/>
    <cellStyle name="Normal 5 5 2 4" xfId="37583"/>
    <cellStyle name="Normal 5 5 2 5" xfId="37584"/>
    <cellStyle name="Normal 5 5 3" xfId="37585"/>
    <cellStyle name="Normal 5 5 3 2" xfId="37586"/>
    <cellStyle name="Normal 5 5 3 2 2" xfId="37587"/>
    <cellStyle name="Normal 5 5 3 3" xfId="37588"/>
    <cellStyle name="Normal 5 5 3 4" xfId="37589"/>
    <cellStyle name="Normal 5 5 4" xfId="37590"/>
    <cellStyle name="Normal 5 5 5" xfId="37591"/>
    <cellStyle name="Normal 5 5 5 2" xfId="37592"/>
    <cellStyle name="Normal 5 5 6" xfId="37593"/>
    <cellStyle name="Normal 5 5 7" xfId="37594"/>
    <cellStyle name="Normal 5 5 8" xfId="37595"/>
    <cellStyle name="Normal 5 6" xfId="37596"/>
    <cellStyle name="Normal 5 6 10" xfId="37597"/>
    <cellStyle name="Normal 5 6 10 2" xfId="37598"/>
    <cellStyle name="Normal 5 6 11" xfId="37599"/>
    <cellStyle name="Normal 5 6 11 2" xfId="37600"/>
    <cellStyle name="Normal 5 6 12" xfId="37601"/>
    <cellStyle name="Normal 5 6 12 2" xfId="37602"/>
    <cellStyle name="Normal 5 6 13" xfId="37603"/>
    <cellStyle name="Normal 5 6 13 2" xfId="37604"/>
    <cellStyle name="Normal 5 6 14" xfId="37605"/>
    <cellStyle name="Normal 5 6 15" xfId="37606"/>
    <cellStyle name="Normal 5 6 2" xfId="37607"/>
    <cellStyle name="Normal 5 6 2 10" xfId="37608"/>
    <cellStyle name="Normal 5 6 2 10 2" xfId="37609"/>
    <cellStyle name="Normal 5 6 2 11" xfId="37610"/>
    <cellStyle name="Normal 5 6 2 11 2" xfId="37611"/>
    <cellStyle name="Normal 5 6 2 12" xfId="37612"/>
    <cellStyle name="Normal 5 6 2 12 2" xfId="37613"/>
    <cellStyle name="Normal 5 6 2 13" xfId="37614"/>
    <cellStyle name="Normal 5 6 2 14" xfId="37615"/>
    <cellStyle name="Normal 5 6 2 2" xfId="37616"/>
    <cellStyle name="Normal 5 6 2 2 10" xfId="37617"/>
    <cellStyle name="Normal 5 6 2 2 11" xfId="37618"/>
    <cellStyle name="Normal 5 6 2 2 2" xfId="37619"/>
    <cellStyle name="Normal 5 6 2 2 2 2" xfId="37620"/>
    <cellStyle name="Normal 5 6 2 2 2 2 2" xfId="37621"/>
    <cellStyle name="Normal 5 6 2 2 2 2 2 2" xfId="37622"/>
    <cellStyle name="Normal 5 6 2 2 2 2 2 2 2" xfId="37623"/>
    <cellStyle name="Normal 5 6 2 2 2 2 2 3" xfId="37624"/>
    <cellStyle name="Normal 5 6 2 2 2 2 3" xfId="37625"/>
    <cellStyle name="Normal 5 6 2 2 2 2 3 2" xfId="37626"/>
    <cellStyle name="Normal 5 6 2 2 2 2 4" xfId="37627"/>
    <cellStyle name="Normal 5 6 2 2 2 3" xfId="37628"/>
    <cellStyle name="Normal 5 6 2 2 2 3 2" xfId="37629"/>
    <cellStyle name="Normal 5 6 2 2 2 3 2 2" xfId="37630"/>
    <cellStyle name="Normal 5 6 2 2 2 3 3" xfId="37631"/>
    <cellStyle name="Normal 5 6 2 2 2 4" xfId="37632"/>
    <cellStyle name="Normal 5 6 2 2 2 4 2" xfId="37633"/>
    <cellStyle name="Normal 5 6 2 2 2 5" xfId="37634"/>
    <cellStyle name="Normal 5 6 2 2 2 5 2" xfId="37635"/>
    <cellStyle name="Normal 5 6 2 2 2 6" xfId="37636"/>
    <cellStyle name="Normal 5 6 2 2 3" xfId="37637"/>
    <cellStyle name="Normal 5 6 2 2 3 2" xfId="37638"/>
    <cellStyle name="Normal 5 6 2 2 3 2 2" xfId="37639"/>
    <cellStyle name="Normal 5 6 2 2 3 2 2 2" xfId="37640"/>
    <cellStyle name="Normal 5 6 2 2 3 2 2 2 2" xfId="37641"/>
    <cellStyle name="Normal 5 6 2 2 3 2 2 3" xfId="37642"/>
    <cellStyle name="Normal 5 6 2 2 3 2 3" xfId="37643"/>
    <cellStyle name="Normal 5 6 2 2 3 2 3 2" xfId="37644"/>
    <cellStyle name="Normal 5 6 2 2 3 2 4" xfId="37645"/>
    <cellStyle name="Normal 5 6 2 2 3 3" xfId="37646"/>
    <cellStyle name="Normal 5 6 2 2 3 3 2" xfId="37647"/>
    <cellStyle name="Normal 5 6 2 2 3 3 2 2" xfId="37648"/>
    <cellStyle name="Normal 5 6 2 2 3 3 3" xfId="37649"/>
    <cellStyle name="Normal 5 6 2 2 3 4" xfId="37650"/>
    <cellStyle name="Normal 5 6 2 2 3 4 2" xfId="37651"/>
    <cellStyle name="Normal 5 6 2 2 3 5" xfId="37652"/>
    <cellStyle name="Normal 5 6 2 2 3 5 2" xfId="37653"/>
    <cellStyle name="Normal 5 6 2 2 3 6" xfId="37654"/>
    <cellStyle name="Normal 5 6 2 2 4" xfId="37655"/>
    <cellStyle name="Normal 5 6 2 2 4 2" xfId="37656"/>
    <cellStyle name="Normal 5 6 2 2 4 2 2" xfId="37657"/>
    <cellStyle name="Normal 5 6 2 2 4 2 2 2" xfId="37658"/>
    <cellStyle name="Normal 5 6 2 2 4 2 3" xfId="37659"/>
    <cellStyle name="Normal 5 6 2 2 4 3" xfId="37660"/>
    <cellStyle name="Normal 5 6 2 2 4 3 2" xfId="37661"/>
    <cellStyle name="Normal 5 6 2 2 4 4" xfId="37662"/>
    <cellStyle name="Normal 5 6 2 2 5" xfId="37663"/>
    <cellStyle name="Normal 5 6 2 2 5 2" xfId="37664"/>
    <cellStyle name="Normal 5 6 2 2 5 2 2" xfId="37665"/>
    <cellStyle name="Normal 5 6 2 2 5 3" xfId="37666"/>
    <cellStyle name="Normal 5 6 2 2 6" xfId="37667"/>
    <cellStyle name="Normal 5 6 2 2 6 2" xfId="37668"/>
    <cellStyle name="Normal 5 6 2 2 7" xfId="37669"/>
    <cellStyle name="Normal 5 6 2 2 7 2" xfId="37670"/>
    <cellStyle name="Normal 5 6 2 2 8" xfId="37671"/>
    <cellStyle name="Normal 5 6 2 2 8 2" xfId="37672"/>
    <cellStyle name="Normal 5 6 2 2 9" xfId="37673"/>
    <cellStyle name="Normal 5 6 2 2 9 2" xfId="37674"/>
    <cellStyle name="Normal 5 6 2 3" xfId="37675"/>
    <cellStyle name="Normal 5 6 2 3 2" xfId="37676"/>
    <cellStyle name="Normal 5 6 2 3 2 2" xfId="37677"/>
    <cellStyle name="Normal 5 6 2 3 2 2 2" xfId="37678"/>
    <cellStyle name="Normal 5 6 2 3 2 2 2 2" xfId="37679"/>
    <cellStyle name="Normal 5 6 2 3 2 2 2 2 2" xfId="37680"/>
    <cellStyle name="Normal 5 6 2 3 2 2 2 3" xfId="37681"/>
    <cellStyle name="Normal 5 6 2 3 2 2 3" xfId="37682"/>
    <cellStyle name="Normal 5 6 2 3 2 2 3 2" xfId="37683"/>
    <cellStyle name="Normal 5 6 2 3 2 2 4" xfId="37684"/>
    <cellStyle name="Normal 5 6 2 3 2 3" xfId="37685"/>
    <cellStyle name="Normal 5 6 2 3 2 3 2" xfId="37686"/>
    <cellStyle name="Normal 5 6 2 3 2 3 2 2" xfId="37687"/>
    <cellStyle name="Normal 5 6 2 3 2 3 3" xfId="37688"/>
    <cellStyle name="Normal 5 6 2 3 2 4" xfId="37689"/>
    <cellStyle name="Normal 5 6 2 3 2 4 2" xfId="37690"/>
    <cellStyle name="Normal 5 6 2 3 2 5" xfId="37691"/>
    <cellStyle name="Normal 5 6 2 3 2 5 2" xfId="37692"/>
    <cellStyle name="Normal 5 6 2 3 2 6" xfId="37693"/>
    <cellStyle name="Normal 5 6 2 3 3" xfId="37694"/>
    <cellStyle name="Normal 5 6 2 3 3 2" xfId="37695"/>
    <cellStyle name="Normal 5 6 2 3 3 2 2" xfId="37696"/>
    <cellStyle name="Normal 5 6 2 3 3 2 2 2" xfId="37697"/>
    <cellStyle name="Normal 5 6 2 3 3 2 2 2 2" xfId="37698"/>
    <cellStyle name="Normal 5 6 2 3 3 2 2 3" xfId="37699"/>
    <cellStyle name="Normal 5 6 2 3 3 2 3" xfId="37700"/>
    <cellStyle name="Normal 5 6 2 3 3 2 3 2" xfId="37701"/>
    <cellStyle name="Normal 5 6 2 3 3 2 4" xfId="37702"/>
    <cellStyle name="Normal 5 6 2 3 3 3" xfId="37703"/>
    <cellStyle name="Normal 5 6 2 3 3 3 2" xfId="37704"/>
    <cellStyle name="Normal 5 6 2 3 3 3 2 2" xfId="37705"/>
    <cellStyle name="Normal 5 6 2 3 3 3 3" xfId="37706"/>
    <cellStyle name="Normal 5 6 2 3 3 4" xfId="37707"/>
    <cellStyle name="Normal 5 6 2 3 3 4 2" xfId="37708"/>
    <cellStyle name="Normal 5 6 2 3 3 5" xfId="37709"/>
    <cellStyle name="Normal 5 6 2 3 3 5 2" xfId="37710"/>
    <cellStyle name="Normal 5 6 2 3 3 6" xfId="37711"/>
    <cellStyle name="Normal 5 6 2 3 4" xfId="37712"/>
    <cellStyle name="Normal 5 6 2 3 4 2" xfId="37713"/>
    <cellStyle name="Normal 5 6 2 3 4 2 2" xfId="37714"/>
    <cellStyle name="Normal 5 6 2 3 4 2 2 2" xfId="37715"/>
    <cellStyle name="Normal 5 6 2 3 4 2 3" xfId="37716"/>
    <cellStyle name="Normal 5 6 2 3 4 3" xfId="37717"/>
    <cellStyle name="Normal 5 6 2 3 4 3 2" xfId="37718"/>
    <cellStyle name="Normal 5 6 2 3 4 4" xfId="37719"/>
    <cellStyle name="Normal 5 6 2 3 5" xfId="37720"/>
    <cellStyle name="Normal 5 6 2 3 5 2" xfId="37721"/>
    <cellStyle name="Normal 5 6 2 3 5 2 2" xfId="37722"/>
    <cellStyle name="Normal 5 6 2 3 5 3" xfId="37723"/>
    <cellStyle name="Normal 5 6 2 3 6" xfId="37724"/>
    <cellStyle name="Normal 5 6 2 3 6 2" xfId="37725"/>
    <cellStyle name="Normal 5 6 2 3 7" xfId="37726"/>
    <cellStyle name="Normal 5 6 2 3 7 2" xfId="37727"/>
    <cellStyle name="Normal 5 6 2 3 8" xfId="37728"/>
    <cellStyle name="Normal 5 6 2 4" xfId="37729"/>
    <cellStyle name="Normal 5 6 2 4 2" xfId="37730"/>
    <cellStyle name="Normal 5 6 2 4 2 2" xfId="37731"/>
    <cellStyle name="Normal 5 6 2 4 2 2 2" xfId="37732"/>
    <cellStyle name="Normal 5 6 2 4 2 2 2 2" xfId="37733"/>
    <cellStyle name="Normal 5 6 2 4 2 2 3" xfId="37734"/>
    <cellStyle name="Normal 5 6 2 4 2 3" xfId="37735"/>
    <cellStyle name="Normal 5 6 2 4 2 3 2" xfId="37736"/>
    <cellStyle name="Normal 5 6 2 4 2 4" xfId="37737"/>
    <cellStyle name="Normal 5 6 2 4 3" xfId="37738"/>
    <cellStyle name="Normal 5 6 2 4 3 2" xfId="37739"/>
    <cellStyle name="Normal 5 6 2 4 3 2 2" xfId="37740"/>
    <cellStyle name="Normal 5 6 2 4 3 3" xfId="37741"/>
    <cellStyle name="Normal 5 6 2 4 4" xfId="37742"/>
    <cellStyle name="Normal 5 6 2 4 4 2" xfId="37743"/>
    <cellStyle name="Normal 5 6 2 4 5" xfId="37744"/>
    <cellStyle name="Normal 5 6 2 4 5 2" xfId="37745"/>
    <cellStyle name="Normal 5 6 2 4 6" xfId="37746"/>
    <cellStyle name="Normal 5 6 2 5" xfId="37747"/>
    <cellStyle name="Normal 5 6 2 5 2" xfId="37748"/>
    <cellStyle name="Normal 5 6 2 5 2 2" xfId="37749"/>
    <cellStyle name="Normal 5 6 2 5 2 2 2" xfId="37750"/>
    <cellStyle name="Normal 5 6 2 5 2 2 2 2" xfId="37751"/>
    <cellStyle name="Normal 5 6 2 5 2 2 3" xfId="37752"/>
    <cellStyle name="Normal 5 6 2 5 2 3" xfId="37753"/>
    <cellStyle name="Normal 5 6 2 5 2 3 2" xfId="37754"/>
    <cellStyle name="Normal 5 6 2 5 2 4" xfId="37755"/>
    <cellStyle name="Normal 5 6 2 5 3" xfId="37756"/>
    <cellStyle name="Normal 5 6 2 5 3 2" xfId="37757"/>
    <cellStyle name="Normal 5 6 2 5 3 2 2" xfId="37758"/>
    <cellStyle name="Normal 5 6 2 5 3 3" xfId="37759"/>
    <cellStyle name="Normal 5 6 2 5 4" xfId="37760"/>
    <cellStyle name="Normal 5 6 2 5 4 2" xfId="37761"/>
    <cellStyle name="Normal 5 6 2 5 5" xfId="37762"/>
    <cellStyle name="Normal 5 6 2 5 5 2" xfId="37763"/>
    <cellStyle name="Normal 5 6 2 5 6" xfId="37764"/>
    <cellStyle name="Normal 5 6 2 6" xfId="37765"/>
    <cellStyle name="Normal 5 6 2 6 2" xfId="37766"/>
    <cellStyle name="Normal 5 6 2 6 2 2" xfId="37767"/>
    <cellStyle name="Normal 5 6 2 6 2 2 2" xfId="37768"/>
    <cellStyle name="Normal 5 6 2 6 2 2 2 2" xfId="37769"/>
    <cellStyle name="Normal 5 6 2 6 2 2 3" xfId="37770"/>
    <cellStyle name="Normal 5 6 2 6 2 3" xfId="37771"/>
    <cellStyle name="Normal 5 6 2 6 2 3 2" xfId="37772"/>
    <cellStyle name="Normal 5 6 2 6 2 4" xfId="37773"/>
    <cellStyle name="Normal 5 6 2 6 3" xfId="37774"/>
    <cellStyle name="Normal 5 6 2 6 3 2" xfId="37775"/>
    <cellStyle name="Normal 5 6 2 6 3 2 2" xfId="37776"/>
    <cellStyle name="Normal 5 6 2 6 3 3" xfId="37777"/>
    <cellStyle name="Normal 5 6 2 6 4" xfId="37778"/>
    <cellStyle name="Normal 5 6 2 6 4 2" xfId="37779"/>
    <cellStyle name="Normal 5 6 2 6 5" xfId="37780"/>
    <cellStyle name="Normal 5 6 2 6 5 2" xfId="37781"/>
    <cellStyle name="Normal 5 6 2 6 6" xfId="37782"/>
    <cellStyle name="Normal 5 6 2 7" xfId="37783"/>
    <cellStyle name="Normal 5 6 2 7 2" xfId="37784"/>
    <cellStyle name="Normal 5 6 2 7 2 2" xfId="37785"/>
    <cellStyle name="Normal 5 6 2 7 2 2 2" xfId="37786"/>
    <cellStyle name="Normal 5 6 2 7 2 3" xfId="37787"/>
    <cellStyle name="Normal 5 6 2 7 3" xfId="37788"/>
    <cellStyle name="Normal 5 6 2 7 3 2" xfId="37789"/>
    <cellStyle name="Normal 5 6 2 7 4" xfId="37790"/>
    <cellStyle name="Normal 5 6 2 8" xfId="37791"/>
    <cellStyle name="Normal 5 6 2 8 2" xfId="37792"/>
    <cellStyle name="Normal 5 6 2 8 2 2" xfId="37793"/>
    <cellStyle name="Normal 5 6 2 8 3" xfId="37794"/>
    <cellStyle name="Normal 5 6 2 9" xfId="37795"/>
    <cellStyle name="Normal 5 6 2 9 2" xfId="37796"/>
    <cellStyle name="Normal 5 6 3" xfId="37797"/>
    <cellStyle name="Normal 5 6 3 10" xfId="37798"/>
    <cellStyle name="Normal 5 6 3 11" xfId="37799"/>
    <cellStyle name="Normal 5 6 3 2" xfId="37800"/>
    <cellStyle name="Normal 5 6 3 2 2" xfId="37801"/>
    <cellStyle name="Normal 5 6 3 2 2 2" xfId="37802"/>
    <cellStyle name="Normal 5 6 3 2 2 2 2" xfId="37803"/>
    <cellStyle name="Normal 5 6 3 2 2 2 2 2" xfId="37804"/>
    <cellStyle name="Normal 5 6 3 2 2 2 3" xfId="37805"/>
    <cellStyle name="Normal 5 6 3 2 2 3" xfId="37806"/>
    <cellStyle name="Normal 5 6 3 2 2 3 2" xfId="37807"/>
    <cellStyle name="Normal 5 6 3 2 2 4" xfId="37808"/>
    <cellStyle name="Normal 5 6 3 2 3" xfId="37809"/>
    <cellStyle name="Normal 5 6 3 2 3 2" xfId="37810"/>
    <cellStyle name="Normal 5 6 3 2 3 2 2" xfId="37811"/>
    <cellStyle name="Normal 5 6 3 2 3 3" xfId="37812"/>
    <cellStyle name="Normal 5 6 3 2 4" xfId="37813"/>
    <cellStyle name="Normal 5 6 3 2 4 2" xfId="37814"/>
    <cellStyle name="Normal 5 6 3 2 5" xfId="37815"/>
    <cellStyle name="Normal 5 6 3 2 5 2" xfId="37816"/>
    <cellStyle name="Normal 5 6 3 2 6" xfId="37817"/>
    <cellStyle name="Normal 5 6 3 3" xfId="37818"/>
    <cellStyle name="Normal 5 6 3 3 2" xfId="37819"/>
    <cellStyle name="Normal 5 6 3 3 2 2" xfId="37820"/>
    <cellStyle name="Normal 5 6 3 3 2 2 2" xfId="37821"/>
    <cellStyle name="Normal 5 6 3 3 2 2 2 2" xfId="37822"/>
    <cellStyle name="Normal 5 6 3 3 2 2 3" xfId="37823"/>
    <cellStyle name="Normal 5 6 3 3 2 3" xfId="37824"/>
    <cellStyle name="Normal 5 6 3 3 2 3 2" xfId="37825"/>
    <cellStyle name="Normal 5 6 3 3 2 4" xfId="37826"/>
    <cellStyle name="Normal 5 6 3 3 3" xfId="37827"/>
    <cellStyle name="Normal 5 6 3 3 3 2" xfId="37828"/>
    <cellStyle name="Normal 5 6 3 3 3 2 2" xfId="37829"/>
    <cellStyle name="Normal 5 6 3 3 3 3" xfId="37830"/>
    <cellStyle name="Normal 5 6 3 3 4" xfId="37831"/>
    <cellStyle name="Normal 5 6 3 3 4 2" xfId="37832"/>
    <cellStyle name="Normal 5 6 3 3 5" xfId="37833"/>
    <cellStyle name="Normal 5 6 3 3 5 2" xfId="37834"/>
    <cellStyle name="Normal 5 6 3 3 6" xfId="37835"/>
    <cellStyle name="Normal 5 6 3 4" xfId="37836"/>
    <cellStyle name="Normal 5 6 3 4 2" xfId="37837"/>
    <cellStyle name="Normal 5 6 3 4 2 2" xfId="37838"/>
    <cellStyle name="Normal 5 6 3 4 2 2 2" xfId="37839"/>
    <cellStyle name="Normal 5 6 3 4 2 3" xfId="37840"/>
    <cellStyle name="Normal 5 6 3 4 3" xfId="37841"/>
    <cellStyle name="Normal 5 6 3 4 3 2" xfId="37842"/>
    <cellStyle name="Normal 5 6 3 4 4" xfId="37843"/>
    <cellStyle name="Normal 5 6 3 5" xfId="37844"/>
    <cellStyle name="Normal 5 6 3 5 2" xfId="37845"/>
    <cellStyle name="Normal 5 6 3 5 2 2" xfId="37846"/>
    <cellStyle name="Normal 5 6 3 5 3" xfId="37847"/>
    <cellStyle name="Normal 5 6 3 6" xfId="37848"/>
    <cellStyle name="Normal 5 6 3 6 2" xfId="37849"/>
    <cellStyle name="Normal 5 6 3 7" xfId="37850"/>
    <cellStyle name="Normal 5 6 3 7 2" xfId="37851"/>
    <cellStyle name="Normal 5 6 3 8" xfId="37852"/>
    <cellStyle name="Normal 5 6 3 8 2" xfId="37853"/>
    <cellStyle name="Normal 5 6 3 9" xfId="37854"/>
    <cellStyle name="Normal 5 6 3 9 2" xfId="37855"/>
    <cellStyle name="Normal 5 6 4" xfId="37856"/>
    <cellStyle name="Normal 5 6 4 2" xfId="37857"/>
    <cellStyle name="Normal 5 6 4 2 2" xfId="37858"/>
    <cellStyle name="Normal 5 6 4 2 2 2" xfId="37859"/>
    <cellStyle name="Normal 5 6 4 2 2 2 2" xfId="37860"/>
    <cellStyle name="Normal 5 6 4 2 2 2 2 2" xfId="37861"/>
    <cellStyle name="Normal 5 6 4 2 2 2 3" xfId="37862"/>
    <cellStyle name="Normal 5 6 4 2 2 3" xfId="37863"/>
    <cellStyle name="Normal 5 6 4 2 2 3 2" xfId="37864"/>
    <cellStyle name="Normal 5 6 4 2 2 4" xfId="37865"/>
    <cellStyle name="Normal 5 6 4 2 3" xfId="37866"/>
    <cellStyle name="Normal 5 6 4 2 3 2" xfId="37867"/>
    <cellStyle name="Normal 5 6 4 2 3 2 2" xfId="37868"/>
    <cellStyle name="Normal 5 6 4 2 3 3" xfId="37869"/>
    <cellStyle name="Normal 5 6 4 2 4" xfId="37870"/>
    <cellStyle name="Normal 5 6 4 2 4 2" xfId="37871"/>
    <cellStyle name="Normal 5 6 4 2 5" xfId="37872"/>
    <cellStyle name="Normal 5 6 4 2 5 2" xfId="37873"/>
    <cellStyle name="Normal 5 6 4 2 6" xfId="37874"/>
    <cellStyle name="Normal 5 6 4 3" xfId="37875"/>
    <cellStyle name="Normal 5 6 4 3 2" xfId="37876"/>
    <cellStyle name="Normal 5 6 4 3 2 2" xfId="37877"/>
    <cellStyle name="Normal 5 6 4 3 2 2 2" xfId="37878"/>
    <cellStyle name="Normal 5 6 4 3 2 2 2 2" xfId="37879"/>
    <cellStyle name="Normal 5 6 4 3 2 2 3" xfId="37880"/>
    <cellStyle name="Normal 5 6 4 3 2 3" xfId="37881"/>
    <cellStyle name="Normal 5 6 4 3 2 3 2" xfId="37882"/>
    <cellStyle name="Normal 5 6 4 3 2 4" xfId="37883"/>
    <cellStyle name="Normal 5 6 4 3 3" xfId="37884"/>
    <cellStyle name="Normal 5 6 4 3 3 2" xfId="37885"/>
    <cellStyle name="Normal 5 6 4 3 3 2 2" xfId="37886"/>
    <cellStyle name="Normal 5 6 4 3 3 3" xfId="37887"/>
    <cellStyle name="Normal 5 6 4 3 4" xfId="37888"/>
    <cellStyle name="Normal 5 6 4 3 4 2" xfId="37889"/>
    <cellStyle name="Normal 5 6 4 3 5" xfId="37890"/>
    <cellStyle name="Normal 5 6 4 3 5 2" xfId="37891"/>
    <cellStyle name="Normal 5 6 4 3 6" xfId="37892"/>
    <cellStyle name="Normal 5 6 4 4" xfId="37893"/>
    <cellStyle name="Normal 5 6 4 4 2" xfId="37894"/>
    <cellStyle name="Normal 5 6 4 4 2 2" xfId="37895"/>
    <cellStyle name="Normal 5 6 4 4 2 2 2" xfId="37896"/>
    <cellStyle name="Normal 5 6 4 4 2 3" xfId="37897"/>
    <cellStyle name="Normal 5 6 4 4 3" xfId="37898"/>
    <cellStyle name="Normal 5 6 4 4 3 2" xfId="37899"/>
    <cellStyle name="Normal 5 6 4 4 4" xfId="37900"/>
    <cellStyle name="Normal 5 6 4 5" xfId="37901"/>
    <cellStyle name="Normal 5 6 4 5 2" xfId="37902"/>
    <cellStyle name="Normal 5 6 4 5 2 2" xfId="37903"/>
    <cellStyle name="Normal 5 6 4 5 3" xfId="37904"/>
    <cellStyle name="Normal 5 6 4 6" xfId="37905"/>
    <cellStyle name="Normal 5 6 4 6 2" xfId="37906"/>
    <cellStyle name="Normal 5 6 4 7" xfId="37907"/>
    <cellStyle name="Normal 5 6 4 7 2" xfId="37908"/>
    <cellStyle name="Normal 5 6 4 8" xfId="37909"/>
    <cellStyle name="Normal 5 6 5" xfId="37910"/>
    <cellStyle name="Normal 5 6 5 2" xfId="37911"/>
    <cellStyle name="Normal 5 6 5 2 2" xfId="37912"/>
    <cellStyle name="Normal 5 6 5 2 2 2" xfId="37913"/>
    <cellStyle name="Normal 5 6 5 2 2 2 2" xfId="37914"/>
    <cellStyle name="Normal 5 6 5 2 2 3" xfId="37915"/>
    <cellStyle name="Normal 5 6 5 2 3" xfId="37916"/>
    <cellStyle name="Normal 5 6 5 2 3 2" xfId="37917"/>
    <cellStyle name="Normal 5 6 5 2 4" xfId="37918"/>
    <cellStyle name="Normal 5 6 5 3" xfId="37919"/>
    <cellStyle name="Normal 5 6 5 3 2" xfId="37920"/>
    <cellStyle name="Normal 5 6 5 3 2 2" xfId="37921"/>
    <cellStyle name="Normal 5 6 5 3 3" xfId="37922"/>
    <cellStyle name="Normal 5 6 5 4" xfId="37923"/>
    <cellStyle name="Normal 5 6 5 4 2" xfId="37924"/>
    <cellStyle name="Normal 5 6 5 5" xfId="37925"/>
    <cellStyle name="Normal 5 6 5 5 2" xfId="37926"/>
    <cellStyle name="Normal 5 6 5 6" xfId="37927"/>
    <cellStyle name="Normal 5 6 6" xfId="37928"/>
    <cellStyle name="Normal 5 6 6 2" xfId="37929"/>
    <cellStyle name="Normal 5 6 6 2 2" xfId="37930"/>
    <cellStyle name="Normal 5 6 6 2 2 2" xfId="37931"/>
    <cellStyle name="Normal 5 6 6 2 2 2 2" xfId="37932"/>
    <cellStyle name="Normal 5 6 6 2 2 3" xfId="37933"/>
    <cellStyle name="Normal 5 6 6 2 3" xfId="37934"/>
    <cellStyle name="Normal 5 6 6 2 3 2" xfId="37935"/>
    <cellStyle name="Normal 5 6 6 2 4" xfId="37936"/>
    <cellStyle name="Normal 5 6 6 3" xfId="37937"/>
    <cellStyle name="Normal 5 6 6 3 2" xfId="37938"/>
    <cellStyle name="Normal 5 6 6 3 2 2" xfId="37939"/>
    <cellStyle name="Normal 5 6 6 3 3" xfId="37940"/>
    <cellStyle name="Normal 5 6 6 4" xfId="37941"/>
    <cellStyle name="Normal 5 6 6 4 2" xfId="37942"/>
    <cellStyle name="Normal 5 6 6 5" xfId="37943"/>
    <cellStyle name="Normal 5 6 6 5 2" xfId="37944"/>
    <cellStyle name="Normal 5 6 6 6" xfId="37945"/>
    <cellStyle name="Normal 5 6 7" xfId="37946"/>
    <cellStyle name="Normal 5 6 7 2" xfId="37947"/>
    <cellStyle name="Normal 5 6 7 2 2" xfId="37948"/>
    <cellStyle name="Normal 5 6 7 2 2 2" xfId="37949"/>
    <cellStyle name="Normal 5 6 7 2 2 2 2" xfId="37950"/>
    <cellStyle name="Normal 5 6 7 2 2 3" xfId="37951"/>
    <cellStyle name="Normal 5 6 7 2 3" xfId="37952"/>
    <cellStyle name="Normal 5 6 7 2 3 2" xfId="37953"/>
    <cellStyle name="Normal 5 6 7 2 4" xfId="37954"/>
    <cellStyle name="Normal 5 6 7 3" xfId="37955"/>
    <cellStyle name="Normal 5 6 7 3 2" xfId="37956"/>
    <cellStyle name="Normal 5 6 7 3 2 2" xfId="37957"/>
    <cellStyle name="Normal 5 6 7 3 3" xfId="37958"/>
    <cellStyle name="Normal 5 6 7 4" xfId="37959"/>
    <cellStyle name="Normal 5 6 7 4 2" xfId="37960"/>
    <cellStyle name="Normal 5 6 7 5" xfId="37961"/>
    <cellStyle name="Normal 5 6 7 5 2" xfId="37962"/>
    <cellStyle name="Normal 5 6 7 6" xfId="37963"/>
    <cellStyle name="Normal 5 6 8" xfId="37964"/>
    <cellStyle name="Normal 5 6 8 2" xfId="37965"/>
    <cellStyle name="Normal 5 6 8 2 2" xfId="37966"/>
    <cellStyle name="Normal 5 6 8 2 2 2" xfId="37967"/>
    <cellStyle name="Normal 5 6 8 2 3" xfId="37968"/>
    <cellStyle name="Normal 5 6 8 3" xfId="37969"/>
    <cellStyle name="Normal 5 6 8 3 2" xfId="37970"/>
    <cellStyle name="Normal 5 6 8 4" xfId="37971"/>
    <cellStyle name="Normal 5 6 9" xfId="37972"/>
    <cellStyle name="Normal 5 6 9 2" xfId="37973"/>
    <cellStyle name="Normal 5 6 9 2 2" xfId="37974"/>
    <cellStyle name="Normal 5 6 9 3" xfId="37975"/>
    <cellStyle name="Normal 5 7" xfId="37976"/>
    <cellStyle name="Normal 5 7 2" xfId="37977"/>
    <cellStyle name="Normal 5 7 2 2" xfId="37978"/>
    <cellStyle name="Normal 5 7 2 2 2" xfId="37979"/>
    <cellStyle name="Normal 5 7 2 3" xfId="37980"/>
    <cellStyle name="Normal 5 7 2 4" xfId="37981"/>
    <cellStyle name="Normal 5 7 3" xfId="37982"/>
    <cellStyle name="Normal 5 7 4" xfId="37983"/>
    <cellStyle name="Normal 5 7 4 2" xfId="37984"/>
    <cellStyle name="Normal 5 7 5" xfId="37985"/>
    <cellStyle name="Normal 5 7 6" xfId="37986"/>
    <cellStyle name="Normal 5 8" xfId="37987"/>
    <cellStyle name="Normal 5 8 2" xfId="37988"/>
    <cellStyle name="Normal 5 8 2 2" xfId="37989"/>
    <cellStyle name="Normal 5 8 3" xfId="37990"/>
    <cellStyle name="Normal 5 8 4" xfId="37991"/>
    <cellStyle name="Normal 5 9" xfId="37992"/>
    <cellStyle name="Normal 50" xfId="37993"/>
    <cellStyle name="Normal 51" xfId="37994"/>
    <cellStyle name="Normal 52" xfId="37995"/>
    <cellStyle name="Normal 53" xfId="37996"/>
    <cellStyle name="Normal 54" xfId="37997"/>
    <cellStyle name="Normal 55" xfId="37998"/>
    <cellStyle name="Normal 56" xfId="37999"/>
    <cellStyle name="Normal 57" xfId="38000"/>
    <cellStyle name="Normal 58" xfId="38001"/>
    <cellStyle name="Normal 59" xfId="38002"/>
    <cellStyle name="Normal 6" xfId="38003"/>
    <cellStyle name="Normal 6 10" xfId="38004"/>
    <cellStyle name="Normal 6 11" xfId="38005"/>
    <cellStyle name="Normal 6 12" xfId="38006"/>
    <cellStyle name="Normal 6 13" xfId="38007"/>
    <cellStyle name="Normal 6 2" xfId="38008"/>
    <cellStyle name="Normal 6 2 10" xfId="38009"/>
    <cellStyle name="Normal 6 2 11" xfId="38010"/>
    <cellStyle name="Normal 6 2 12" xfId="38011"/>
    <cellStyle name="Normal 6 2 2" xfId="38012"/>
    <cellStyle name="Normal 6 2 2 10" xfId="38013"/>
    <cellStyle name="Normal 6 2 2 2" xfId="38014"/>
    <cellStyle name="Normal 6 2 2 2 2" xfId="38015"/>
    <cellStyle name="Normal 6 2 2 2 2 2" xfId="38016"/>
    <cellStyle name="Normal 6 2 2 2 2 2 2" xfId="38017"/>
    <cellStyle name="Normal 6 2 2 2 2 2 2 2" xfId="38018"/>
    <cellStyle name="Normal 6 2 2 2 2 2 3" xfId="38019"/>
    <cellStyle name="Normal 6 2 2 2 2 2 4" xfId="38020"/>
    <cellStyle name="Normal 6 2 2 2 2 3" xfId="38021"/>
    <cellStyle name="Normal 6 2 2 2 2 3 2" xfId="38022"/>
    <cellStyle name="Normal 6 2 2 2 2 4" xfId="38023"/>
    <cellStyle name="Normal 6 2 2 2 2 5" xfId="38024"/>
    <cellStyle name="Normal 6 2 2 2 3" xfId="38025"/>
    <cellStyle name="Normal 6 2 2 2 3 2" xfId="38026"/>
    <cellStyle name="Normal 6 2 2 2 3 2 2" xfId="38027"/>
    <cellStyle name="Normal 6 2 2 2 3 3" xfId="38028"/>
    <cellStyle name="Normal 6 2 2 2 3 4" xfId="38029"/>
    <cellStyle name="Normal 6 2 2 2 4" xfId="38030"/>
    <cellStyle name="Normal 6 2 2 2 5" xfId="38031"/>
    <cellStyle name="Normal 6 2 2 2 5 2" xfId="38032"/>
    <cellStyle name="Normal 6 2 2 2 6" xfId="38033"/>
    <cellStyle name="Normal 6 2 2 2 7" xfId="38034"/>
    <cellStyle name="Normal 6 2 2 3" xfId="38035"/>
    <cellStyle name="Normal 6 2 2 3 10" xfId="38036"/>
    <cellStyle name="Normal 6 2 2 3 10 2" xfId="38037"/>
    <cellStyle name="Normal 6 2 2 3 11" xfId="38038"/>
    <cellStyle name="Normal 6 2 2 3 11 2" xfId="38039"/>
    <cellStyle name="Normal 6 2 2 3 12" xfId="38040"/>
    <cellStyle name="Normal 6 2 2 3 12 2" xfId="38041"/>
    <cellStyle name="Normal 6 2 2 3 13" xfId="38042"/>
    <cellStyle name="Normal 6 2 2 3 13 2" xfId="38043"/>
    <cellStyle name="Normal 6 2 2 3 14" xfId="38044"/>
    <cellStyle name="Normal 6 2 2 3 15" xfId="38045"/>
    <cellStyle name="Normal 6 2 2 3 2" xfId="38046"/>
    <cellStyle name="Normal 6 2 2 3 2 10" xfId="38047"/>
    <cellStyle name="Normal 6 2 2 3 2 10 2" xfId="38048"/>
    <cellStyle name="Normal 6 2 2 3 2 11" xfId="38049"/>
    <cellStyle name="Normal 6 2 2 3 2 11 2" xfId="38050"/>
    <cellStyle name="Normal 6 2 2 3 2 12" xfId="38051"/>
    <cellStyle name="Normal 6 2 2 3 2 12 2" xfId="38052"/>
    <cellStyle name="Normal 6 2 2 3 2 13" xfId="38053"/>
    <cellStyle name="Normal 6 2 2 3 2 14" xfId="38054"/>
    <cellStyle name="Normal 6 2 2 3 2 2" xfId="38055"/>
    <cellStyle name="Normal 6 2 2 3 2 2 10" xfId="38056"/>
    <cellStyle name="Normal 6 2 2 3 2 2 11" xfId="38057"/>
    <cellStyle name="Normal 6 2 2 3 2 2 2" xfId="38058"/>
    <cellStyle name="Normal 6 2 2 3 2 2 2 2" xfId="38059"/>
    <cellStyle name="Normal 6 2 2 3 2 2 2 2 2" xfId="38060"/>
    <cellStyle name="Normal 6 2 2 3 2 2 2 2 2 2" xfId="38061"/>
    <cellStyle name="Normal 6 2 2 3 2 2 2 2 2 2 2" xfId="38062"/>
    <cellStyle name="Normal 6 2 2 3 2 2 2 2 2 3" xfId="38063"/>
    <cellStyle name="Normal 6 2 2 3 2 2 2 2 3" xfId="38064"/>
    <cellStyle name="Normal 6 2 2 3 2 2 2 2 3 2" xfId="38065"/>
    <cellStyle name="Normal 6 2 2 3 2 2 2 2 4" xfId="38066"/>
    <cellStyle name="Normal 6 2 2 3 2 2 2 3" xfId="38067"/>
    <cellStyle name="Normal 6 2 2 3 2 2 2 3 2" xfId="38068"/>
    <cellStyle name="Normal 6 2 2 3 2 2 2 3 2 2" xfId="38069"/>
    <cellStyle name="Normal 6 2 2 3 2 2 2 3 3" xfId="38070"/>
    <cellStyle name="Normal 6 2 2 3 2 2 2 4" xfId="38071"/>
    <cellStyle name="Normal 6 2 2 3 2 2 2 4 2" xfId="38072"/>
    <cellStyle name="Normal 6 2 2 3 2 2 2 5" xfId="38073"/>
    <cellStyle name="Normal 6 2 2 3 2 2 2 5 2" xfId="38074"/>
    <cellStyle name="Normal 6 2 2 3 2 2 2 6" xfId="38075"/>
    <cellStyle name="Normal 6 2 2 3 2 2 3" xfId="38076"/>
    <cellStyle name="Normal 6 2 2 3 2 2 3 2" xfId="38077"/>
    <cellStyle name="Normal 6 2 2 3 2 2 3 2 2" xfId="38078"/>
    <cellStyle name="Normal 6 2 2 3 2 2 3 2 2 2" xfId="38079"/>
    <cellStyle name="Normal 6 2 2 3 2 2 3 2 2 2 2" xfId="38080"/>
    <cellStyle name="Normal 6 2 2 3 2 2 3 2 2 3" xfId="38081"/>
    <cellStyle name="Normal 6 2 2 3 2 2 3 2 3" xfId="38082"/>
    <cellStyle name="Normal 6 2 2 3 2 2 3 2 3 2" xfId="38083"/>
    <cellStyle name="Normal 6 2 2 3 2 2 3 2 4" xfId="38084"/>
    <cellStyle name="Normal 6 2 2 3 2 2 3 3" xfId="38085"/>
    <cellStyle name="Normal 6 2 2 3 2 2 3 3 2" xfId="38086"/>
    <cellStyle name="Normal 6 2 2 3 2 2 3 3 2 2" xfId="38087"/>
    <cellStyle name="Normal 6 2 2 3 2 2 3 3 3" xfId="38088"/>
    <cellStyle name="Normal 6 2 2 3 2 2 3 4" xfId="38089"/>
    <cellStyle name="Normal 6 2 2 3 2 2 3 4 2" xfId="38090"/>
    <cellStyle name="Normal 6 2 2 3 2 2 3 5" xfId="38091"/>
    <cellStyle name="Normal 6 2 2 3 2 2 3 5 2" xfId="38092"/>
    <cellStyle name="Normal 6 2 2 3 2 2 3 6" xfId="38093"/>
    <cellStyle name="Normal 6 2 2 3 2 2 4" xfId="38094"/>
    <cellStyle name="Normal 6 2 2 3 2 2 4 2" xfId="38095"/>
    <cellStyle name="Normal 6 2 2 3 2 2 4 2 2" xfId="38096"/>
    <cellStyle name="Normal 6 2 2 3 2 2 4 2 2 2" xfId="38097"/>
    <cellStyle name="Normal 6 2 2 3 2 2 4 2 3" xfId="38098"/>
    <cellStyle name="Normal 6 2 2 3 2 2 4 3" xfId="38099"/>
    <cellStyle name="Normal 6 2 2 3 2 2 4 3 2" xfId="38100"/>
    <cellStyle name="Normal 6 2 2 3 2 2 4 4" xfId="38101"/>
    <cellStyle name="Normal 6 2 2 3 2 2 5" xfId="38102"/>
    <cellStyle name="Normal 6 2 2 3 2 2 5 2" xfId="38103"/>
    <cellStyle name="Normal 6 2 2 3 2 2 5 2 2" xfId="38104"/>
    <cellStyle name="Normal 6 2 2 3 2 2 5 3" xfId="38105"/>
    <cellStyle name="Normal 6 2 2 3 2 2 6" xfId="38106"/>
    <cellStyle name="Normal 6 2 2 3 2 2 6 2" xfId="38107"/>
    <cellStyle name="Normal 6 2 2 3 2 2 7" xfId="38108"/>
    <cellStyle name="Normal 6 2 2 3 2 2 7 2" xfId="38109"/>
    <cellStyle name="Normal 6 2 2 3 2 2 8" xfId="38110"/>
    <cellStyle name="Normal 6 2 2 3 2 2 8 2" xfId="38111"/>
    <cellStyle name="Normal 6 2 2 3 2 2 9" xfId="38112"/>
    <cellStyle name="Normal 6 2 2 3 2 2 9 2" xfId="38113"/>
    <cellStyle name="Normal 6 2 2 3 2 3" xfId="38114"/>
    <cellStyle name="Normal 6 2 2 3 2 3 2" xfId="38115"/>
    <cellStyle name="Normal 6 2 2 3 2 3 2 2" xfId="38116"/>
    <cellStyle name="Normal 6 2 2 3 2 3 2 2 2" xfId="38117"/>
    <cellStyle name="Normal 6 2 2 3 2 3 2 2 2 2" xfId="38118"/>
    <cellStyle name="Normal 6 2 2 3 2 3 2 2 2 2 2" xfId="38119"/>
    <cellStyle name="Normal 6 2 2 3 2 3 2 2 2 3" xfId="38120"/>
    <cellStyle name="Normal 6 2 2 3 2 3 2 2 3" xfId="38121"/>
    <cellStyle name="Normal 6 2 2 3 2 3 2 2 3 2" xfId="38122"/>
    <cellStyle name="Normal 6 2 2 3 2 3 2 2 4" xfId="38123"/>
    <cellStyle name="Normal 6 2 2 3 2 3 2 3" xfId="38124"/>
    <cellStyle name="Normal 6 2 2 3 2 3 2 3 2" xfId="38125"/>
    <cellStyle name="Normal 6 2 2 3 2 3 2 3 2 2" xfId="38126"/>
    <cellStyle name="Normal 6 2 2 3 2 3 2 3 3" xfId="38127"/>
    <cellStyle name="Normal 6 2 2 3 2 3 2 4" xfId="38128"/>
    <cellStyle name="Normal 6 2 2 3 2 3 2 4 2" xfId="38129"/>
    <cellStyle name="Normal 6 2 2 3 2 3 2 5" xfId="38130"/>
    <cellStyle name="Normal 6 2 2 3 2 3 2 5 2" xfId="38131"/>
    <cellStyle name="Normal 6 2 2 3 2 3 2 6" xfId="38132"/>
    <cellStyle name="Normal 6 2 2 3 2 3 3" xfId="38133"/>
    <cellStyle name="Normal 6 2 2 3 2 3 3 2" xfId="38134"/>
    <cellStyle name="Normal 6 2 2 3 2 3 3 2 2" xfId="38135"/>
    <cellStyle name="Normal 6 2 2 3 2 3 3 2 2 2" xfId="38136"/>
    <cellStyle name="Normal 6 2 2 3 2 3 3 2 2 2 2" xfId="38137"/>
    <cellStyle name="Normal 6 2 2 3 2 3 3 2 2 3" xfId="38138"/>
    <cellStyle name="Normal 6 2 2 3 2 3 3 2 3" xfId="38139"/>
    <cellStyle name="Normal 6 2 2 3 2 3 3 2 3 2" xfId="38140"/>
    <cellStyle name="Normal 6 2 2 3 2 3 3 2 4" xfId="38141"/>
    <cellStyle name="Normal 6 2 2 3 2 3 3 3" xfId="38142"/>
    <cellStyle name="Normal 6 2 2 3 2 3 3 3 2" xfId="38143"/>
    <cellStyle name="Normal 6 2 2 3 2 3 3 3 2 2" xfId="38144"/>
    <cellStyle name="Normal 6 2 2 3 2 3 3 3 3" xfId="38145"/>
    <cellStyle name="Normal 6 2 2 3 2 3 3 4" xfId="38146"/>
    <cellStyle name="Normal 6 2 2 3 2 3 3 4 2" xfId="38147"/>
    <cellStyle name="Normal 6 2 2 3 2 3 3 5" xfId="38148"/>
    <cellStyle name="Normal 6 2 2 3 2 3 3 5 2" xfId="38149"/>
    <cellStyle name="Normal 6 2 2 3 2 3 3 6" xfId="38150"/>
    <cellStyle name="Normal 6 2 2 3 2 3 4" xfId="38151"/>
    <cellStyle name="Normal 6 2 2 3 2 3 4 2" xfId="38152"/>
    <cellStyle name="Normal 6 2 2 3 2 3 4 2 2" xfId="38153"/>
    <cellStyle name="Normal 6 2 2 3 2 3 4 2 2 2" xfId="38154"/>
    <cellStyle name="Normal 6 2 2 3 2 3 4 2 3" xfId="38155"/>
    <cellStyle name="Normal 6 2 2 3 2 3 4 3" xfId="38156"/>
    <cellStyle name="Normal 6 2 2 3 2 3 4 3 2" xfId="38157"/>
    <cellStyle name="Normal 6 2 2 3 2 3 4 4" xfId="38158"/>
    <cellStyle name="Normal 6 2 2 3 2 3 5" xfId="38159"/>
    <cellStyle name="Normal 6 2 2 3 2 3 5 2" xfId="38160"/>
    <cellStyle name="Normal 6 2 2 3 2 3 5 2 2" xfId="38161"/>
    <cellStyle name="Normal 6 2 2 3 2 3 5 3" xfId="38162"/>
    <cellStyle name="Normal 6 2 2 3 2 3 6" xfId="38163"/>
    <cellStyle name="Normal 6 2 2 3 2 3 6 2" xfId="38164"/>
    <cellStyle name="Normal 6 2 2 3 2 3 7" xfId="38165"/>
    <cellStyle name="Normal 6 2 2 3 2 3 7 2" xfId="38166"/>
    <cellStyle name="Normal 6 2 2 3 2 3 8" xfId="38167"/>
    <cellStyle name="Normal 6 2 2 3 2 4" xfId="38168"/>
    <cellStyle name="Normal 6 2 2 3 2 4 2" xfId="38169"/>
    <cellStyle name="Normal 6 2 2 3 2 4 2 2" xfId="38170"/>
    <cellStyle name="Normal 6 2 2 3 2 4 2 2 2" xfId="38171"/>
    <cellStyle name="Normal 6 2 2 3 2 4 2 2 2 2" xfId="38172"/>
    <cellStyle name="Normal 6 2 2 3 2 4 2 2 3" xfId="38173"/>
    <cellStyle name="Normal 6 2 2 3 2 4 2 3" xfId="38174"/>
    <cellStyle name="Normal 6 2 2 3 2 4 2 3 2" xfId="38175"/>
    <cellStyle name="Normal 6 2 2 3 2 4 2 4" xfId="38176"/>
    <cellStyle name="Normal 6 2 2 3 2 4 3" xfId="38177"/>
    <cellStyle name="Normal 6 2 2 3 2 4 3 2" xfId="38178"/>
    <cellStyle name="Normal 6 2 2 3 2 4 3 2 2" xfId="38179"/>
    <cellStyle name="Normal 6 2 2 3 2 4 3 3" xfId="38180"/>
    <cellStyle name="Normal 6 2 2 3 2 4 4" xfId="38181"/>
    <cellStyle name="Normal 6 2 2 3 2 4 4 2" xfId="38182"/>
    <cellStyle name="Normal 6 2 2 3 2 4 5" xfId="38183"/>
    <cellStyle name="Normal 6 2 2 3 2 4 5 2" xfId="38184"/>
    <cellStyle name="Normal 6 2 2 3 2 4 6" xfId="38185"/>
    <cellStyle name="Normal 6 2 2 3 2 5" xfId="38186"/>
    <cellStyle name="Normal 6 2 2 3 2 5 2" xfId="38187"/>
    <cellStyle name="Normal 6 2 2 3 2 5 2 2" xfId="38188"/>
    <cellStyle name="Normal 6 2 2 3 2 5 2 2 2" xfId="38189"/>
    <cellStyle name="Normal 6 2 2 3 2 5 2 2 2 2" xfId="38190"/>
    <cellStyle name="Normal 6 2 2 3 2 5 2 2 3" xfId="38191"/>
    <cellStyle name="Normal 6 2 2 3 2 5 2 3" xfId="38192"/>
    <cellStyle name="Normal 6 2 2 3 2 5 2 3 2" xfId="38193"/>
    <cellStyle name="Normal 6 2 2 3 2 5 2 4" xfId="38194"/>
    <cellStyle name="Normal 6 2 2 3 2 5 3" xfId="38195"/>
    <cellStyle name="Normal 6 2 2 3 2 5 3 2" xfId="38196"/>
    <cellStyle name="Normal 6 2 2 3 2 5 3 2 2" xfId="38197"/>
    <cellStyle name="Normal 6 2 2 3 2 5 3 3" xfId="38198"/>
    <cellStyle name="Normal 6 2 2 3 2 5 4" xfId="38199"/>
    <cellStyle name="Normal 6 2 2 3 2 5 4 2" xfId="38200"/>
    <cellStyle name="Normal 6 2 2 3 2 5 5" xfId="38201"/>
    <cellStyle name="Normal 6 2 2 3 2 5 5 2" xfId="38202"/>
    <cellStyle name="Normal 6 2 2 3 2 5 6" xfId="38203"/>
    <cellStyle name="Normal 6 2 2 3 2 6" xfId="38204"/>
    <cellStyle name="Normal 6 2 2 3 2 6 2" xfId="38205"/>
    <cellStyle name="Normal 6 2 2 3 2 6 2 2" xfId="38206"/>
    <cellStyle name="Normal 6 2 2 3 2 6 2 2 2" xfId="38207"/>
    <cellStyle name="Normal 6 2 2 3 2 6 2 2 2 2" xfId="38208"/>
    <cellStyle name="Normal 6 2 2 3 2 6 2 2 3" xfId="38209"/>
    <cellStyle name="Normal 6 2 2 3 2 6 2 3" xfId="38210"/>
    <cellStyle name="Normal 6 2 2 3 2 6 2 3 2" xfId="38211"/>
    <cellStyle name="Normal 6 2 2 3 2 6 2 4" xfId="38212"/>
    <cellStyle name="Normal 6 2 2 3 2 6 3" xfId="38213"/>
    <cellStyle name="Normal 6 2 2 3 2 6 3 2" xfId="38214"/>
    <cellStyle name="Normal 6 2 2 3 2 6 3 2 2" xfId="38215"/>
    <cellStyle name="Normal 6 2 2 3 2 6 3 3" xfId="38216"/>
    <cellStyle name="Normal 6 2 2 3 2 6 4" xfId="38217"/>
    <cellStyle name="Normal 6 2 2 3 2 6 4 2" xfId="38218"/>
    <cellStyle name="Normal 6 2 2 3 2 6 5" xfId="38219"/>
    <cellStyle name="Normal 6 2 2 3 2 6 5 2" xfId="38220"/>
    <cellStyle name="Normal 6 2 2 3 2 6 6" xfId="38221"/>
    <cellStyle name="Normal 6 2 2 3 2 7" xfId="38222"/>
    <cellStyle name="Normal 6 2 2 3 2 7 2" xfId="38223"/>
    <cellStyle name="Normal 6 2 2 3 2 7 2 2" xfId="38224"/>
    <cellStyle name="Normal 6 2 2 3 2 7 2 2 2" xfId="38225"/>
    <cellStyle name="Normal 6 2 2 3 2 7 2 3" xfId="38226"/>
    <cellStyle name="Normal 6 2 2 3 2 7 3" xfId="38227"/>
    <cellStyle name="Normal 6 2 2 3 2 7 3 2" xfId="38228"/>
    <cellStyle name="Normal 6 2 2 3 2 7 4" xfId="38229"/>
    <cellStyle name="Normal 6 2 2 3 2 8" xfId="38230"/>
    <cellStyle name="Normal 6 2 2 3 2 8 2" xfId="38231"/>
    <cellStyle name="Normal 6 2 2 3 2 8 2 2" xfId="38232"/>
    <cellStyle name="Normal 6 2 2 3 2 8 3" xfId="38233"/>
    <cellStyle name="Normal 6 2 2 3 2 9" xfId="38234"/>
    <cellStyle name="Normal 6 2 2 3 2 9 2" xfId="38235"/>
    <cellStyle name="Normal 6 2 2 3 3" xfId="38236"/>
    <cellStyle name="Normal 6 2 2 3 3 10" xfId="38237"/>
    <cellStyle name="Normal 6 2 2 3 3 11" xfId="38238"/>
    <cellStyle name="Normal 6 2 2 3 3 2" xfId="38239"/>
    <cellStyle name="Normal 6 2 2 3 3 2 2" xfId="38240"/>
    <cellStyle name="Normal 6 2 2 3 3 2 2 2" xfId="38241"/>
    <cellStyle name="Normal 6 2 2 3 3 2 2 2 2" xfId="38242"/>
    <cellStyle name="Normal 6 2 2 3 3 2 2 2 2 2" xfId="38243"/>
    <cellStyle name="Normal 6 2 2 3 3 2 2 2 3" xfId="38244"/>
    <cellStyle name="Normal 6 2 2 3 3 2 2 3" xfId="38245"/>
    <cellStyle name="Normal 6 2 2 3 3 2 2 3 2" xfId="38246"/>
    <cellStyle name="Normal 6 2 2 3 3 2 2 4" xfId="38247"/>
    <cellStyle name="Normal 6 2 2 3 3 2 3" xfId="38248"/>
    <cellStyle name="Normal 6 2 2 3 3 2 3 2" xfId="38249"/>
    <cellStyle name="Normal 6 2 2 3 3 2 3 2 2" xfId="38250"/>
    <cellStyle name="Normal 6 2 2 3 3 2 3 3" xfId="38251"/>
    <cellStyle name="Normal 6 2 2 3 3 2 4" xfId="38252"/>
    <cellStyle name="Normal 6 2 2 3 3 2 4 2" xfId="38253"/>
    <cellStyle name="Normal 6 2 2 3 3 2 5" xfId="38254"/>
    <cellStyle name="Normal 6 2 2 3 3 2 5 2" xfId="38255"/>
    <cellStyle name="Normal 6 2 2 3 3 2 6" xfId="38256"/>
    <cellStyle name="Normal 6 2 2 3 3 3" xfId="38257"/>
    <cellStyle name="Normal 6 2 2 3 3 3 2" xfId="38258"/>
    <cellStyle name="Normal 6 2 2 3 3 3 2 2" xfId="38259"/>
    <cellStyle name="Normal 6 2 2 3 3 3 2 2 2" xfId="38260"/>
    <cellStyle name="Normal 6 2 2 3 3 3 2 2 2 2" xfId="38261"/>
    <cellStyle name="Normal 6 2 2 3 3 3 2 2 3" xfId="38262"/>
    <cellStyle name="Normal 6 2 2 3 3 3 2 3" xfId="38263"/>
    <cellStyle name="Normal 6 2 2 3 3 3 2 3 2" xfId="38264"/>
    <cellStyle name="Normal 6 2 2 3 3 3 2 4" xfId="38265"/>
    <cellStyle name="Normal 6 2 2 3 3 3 3" xfId="38266"/>
    <cellStyle name="Normal 6 2 2 3 3 3 3 2" xfId="38267"/>
    <cellStyle name="Normal 6 2 2 3 3 3 3 2 2" xfId="38268"/>
    <cellStyle name="Normal 6 2 2 3 3 3 3 3" xfId="38269"/>
    <cellStyle name="Normal 6 2 2 3 3 3 4" xfId="38270"/>
    <cellStyle name="Normal 6 2 2 3 3 3 4 2" xfId="38271"/>
    <cellStyle name="Normal 6 2 2 3 3 3 5" xfId="38272"/>
    <cellStyle name="Normal 6 2 2 3 3 3 5 2" xfId="38273"/>
    <cellStyle name="Normal 6 2 2 3 3 3 6" xfId="38274"/>
    <cellStyle name="Normal 6 2 2 3 3 4" xfId="38275"/>
    <cellStyle name="Normal 6 2 2 3 3 4 2" xfId="38276"/>
    <cellStyle name="Normal 6 2 2 3 3 4 2 2" xfId="38277"/>
    <cellStyle name="Normal 6 2 2 3 3 4 2 2 2" xfId="38278"/>
    <cellStyle name="Normal 6 2 2 3 3 4 2 3" xfId="38279"/>
    <cellStyle name="Normal 6 2 2 3 3 4 3" xfId="38280"/>
    <cellStyle name="Normal 6 2 2 3 3 4 3 2" xfId="38281"/>
    <cellStyle name="Normal 6 2 2 3 3 4 4" xfId="38282"/>
    <cellStyle name="Normal 6 2 2 3 3 5" xfId="38283"/>
    <cellStyle name="Normal 6 2 2 3 3 5 2" xfId="38284"/>
    <cellStyle name="Normal 6 2 2 3 3 5 2 2" xfId="38285"/>
    <cellStyle name="Normal 6 2 2 3 3 5 3" xfId="38286"/>
    <cellStyle name="Normal 6 2 2 3 3 6" xfId="38287"/>
    <cellStyle name="Normal 6 2 2 3 3 6 2" xfId="38288"/>
    <cellStyle name="Normal 6 2 2 3 3 7" xfId="38289"/>
    <cellStyle name="Normal 6 2 2 3 3 7 2" xfId="38290"/>
    <cellStyle name="Normal 6 2 2 3 3 8" xfId="38291"/>
    <cellStyle name="Normal 6 2 2 3 3 8 2" xfId="38292"/>
    <cellStyle name="Normal 6 2 2 3 3 9" xfId="38293"/>
    <cellStyle name="Normal 6 2 2 3 3 9 2" xfId="38294"/>
    <cellStyle name="Normal 6 2 2 3 4" xfId="38295"/>
    <cellStyle name="Normal 6 2 2 3 4 2" xfId="38296"/>
    <cellStyle name="Normal 6 2 2 3 4 2 2" xfId="38297"/>
    <cellStyle name="Normal 6 2 2 3 4 2 2 2" xfId="38298"/>
    <cellStyle name="Normal 6 2 2 3 4 2 2 2 2" xfId="38299"/>
    <cellStyle name="Normal 6 2 2 3 4 2 2 2 2 2" xfId="38300"/>
    <cellStyle name="Normal 6 2 2 3 4 2 2 2 3" xfId="38301"/>
    <cellStyle name="Normal 6 2 2 3 4 2 2 3" xfId="38302"/>
    <cellStyle name="Normal 6 2 2 3 4 2 2 3 2" xfId="38303"/>
    <cellStyle name="Normal 6 2 2 3 4 2 2 4" xfId="38304"/>
    <cellStyle name="Normal 6 2 2 3 4 2 3" xfId="38305"/>
    <cellStyle name="Normal 6 2 2 3 4 2 3 2" xfId="38306"/>
    <cellStyle name="Normal 6 2 2 3 4 2 3 2 2" xfId="38307"/>
    <cellStyle name="Normal 6 2 2 3 4 2 3 3" xfId="38308"/>
    <cellStyle name="Normal 6 2 2 3 4 2 4" xfId="38309"/>
    <cellStyle name="Normal 6 2 2 3 4 2 4 2" xfId="38310"/>
    <cellStyle name="Normal 6 2 2 3 4 2 5" xfId="38311"/>
    <cellStyle name="Normal 6 2 2 3 4 2 5 2" xfId="38312"/>
    <cellStyle name="Normal 6 2 2 3 4 2 6" xfId="38313"/>
    <cellStyle name="Normal 6 2 2 3 4 3" xfId="38314"/>
    <cellStyle name="Normal 6 2 2 3 4 3 2" xfId="38315"/>
    <cellStyle name="Normal 6 2 2 3 4 3 2 2" xfId="38316"/>
    <cellStyle name="Normal 6 2 2 3 4 3 2 2 2" xfId="38317"/>
    <cellStyle name="Normal 6 2 2 3 4 3 2 2 2 2" xfId="38318"/>
    <cellStyle name="Normal 6 2 2 3 4 3 2 2 3" xfId="38319"/>
    <cellStyle name="Normal 6 2 2 3 4 3 2 3" xfId="38320"/>
    <cellStyle name="Normal 6 2 2 3 4 3 2 3 2" xfId="38321"/>
    <cellStyle name="Normal 6 2 2 3 4 3 2 4" xfId="38322"/>
    <cellStyle name="Normal 6 2 2 3 4 3 3" xfId="38323"/>
    <cellStyle name="Normal 6 2 2 3 4 3 3 2" xfId="38324"/>
    <cellStyle name="Normal 6 2 2 3 4 3 3 2 2" xfId="38325"/>
    <cellStyle name="Normal 6 2 2 3 4 3 3 3" xfId="38326"/>
    <cellStyle name="Normal 6 2 2 3 4 3 4" xfId="38327"/>
    <cellStyle name="Normal 6 2 2 3 4 3 4 2" xfId="38328"/>
    <cellStyle name="Normal 6 2 2 3 4 3 5" xfId="38329"/>
    <cellStyle name="Normal 6 2 2 3 4 3 5 2" xfId="38330"/>
    <cellStyle name="Normal 6 2 2 3 4 3 6" xfId="38331"/>
    <cellStyle name="Normal 6 2 2 3 4 4" xfId="38332"/>
    <cellStyle name="Normal 6 2 2 3 4 4 2" xfId="38333"/>
    <cellStyle name="Normal 6 2 2 3 4 4 2 2" xfId="38334"/>
    <cellStyle name="Normal 6 2 2 3 4 4 2 2 2" xfId="38335"/>
    <cellStyle name="Normal 6 2 2 3 4 4 2 3" xfId="38336"/>
    <cellStyle name="Normal 6 2 2 3 4 4 3" xfId="38337"/>
    <cellStyle name="Normal 6 2 2 3 4 4 3 2" xfId="38338"/>
    <cellStyle name="Normal 6 2 2 3 4 4 4" xfId="38339"/>
    <cellStyle name="Normal 6 2 2 3 4 5" xfId="38340"/>
    <cellStyle name="Normal 6 2 2 3 4 5 2" xfId="38341"/>
    <cellStyle name="Normal 6 2 2 3 4 5 2 2" xfId="38342"/>
    <cellStyle name="Normal 6 2 2 3 4 5 3" xfId="38343"/>
    <cellStyle name="Normal 6 2 2 3 4 6" xfId="38344"/>
    <cellStyle name="Normal 6 2 2 3 4 6 2" xfId="38345"/>
    <cellStyle name="Normal 6 2 2 3 4 7" xfId="38346"/>
    <cellStyle name="Normal 6 2 2 3 4 7 2" xfId="38347"/>
    <cellStyle name="Normal 6 2 2 3 4 8" xfId="38348"/>
    <cellStyle name="Normal 6 2 2 3 5" xfId="38349"/>
    <cellStyle name="Normal 6 2 2 3 5 2" xfId="38350"/>
    <cellStyle name="Normal 6 2 2 3 5 2 2" xfId="38351"/>
    <cellStyle name="Normal 6 2 2 3 5 2 2 2" xfId="38352"/>
    <cellStyle name="Normal 6 2 2 3 5 2 2 2 2" xfId="38353"/>
    <cellStyle name="Normal 6 2 2 3 5 2 2 3" xfId="38354"/>
    <cellStyle name="Normal 6 2 2 3 5 2 3" xfId="38355"/>
    <cellStyle name="Normal 6 2 2 3 5 2 3 2" xfId="38356"/>
    <cellStyle name="Normal 6 2 2 3 5 2 4" xfId="38357"/>
    <cellStyle name="Normal 6 2 2 3 5 3" xfId="38358"/>
    <cellStyle name="Normal 6 2 2 3 5 3 2" xfId="38359"/>
    <cellStyle name="Normal 6 2 2 3 5 3 2 2" xfId="38360"/>
    <cellStyle name="Normal 6 2 2 3 5 3 3" xfId="38361"/>
    <cellStyle name="Normal 6 2 2 3 5 4" xfId="38362"/>
    <cellStyle name="Normal 6 2 2 3 5 4 2" xfId="38363"/>
    <cellStyle name="Normal 6 2 2 3 5 5" xfId="38364"/>
    <cellStyle name="Normal 6 2 2 3 5 5 2" xfId="38365"/>
    <cellStyle name="Normal 6 2 2 3 5 6" xfId="38366"/>
    <cellStyle name="Normal 6 2 2 3 6" xfId="38367"/>
    <cellStyle name="Normal 6 2 2 3 6 2" xfId="38368"/>
    <cellStyle name="Normal 6 2 2 3 6 2 2" xfId="38369"/>
    <cellStyle name="Normal 6 2 2 3 6 2 2 2" xfId="38370"/>
    <cellStyle name="Normal 6 2 2 3 6 2 2 2 2" xfId="38371"/>
    <cellStyle name="Normal 6 2 2 3 6 2 2 3" xfId="38372"/>
    <cellStyle name="Normal 6 2 2 3 6 2 3" xfId="38373"/>
    <cellStyle name="Normal 6 2 2 3 6 2 3 2" xfId="38374"/>
    <cellStyle name="Normal 6 2 2 3 6 2 4" xfId="38375"/>
    <cellStyle name="Normal 6 2 2 3 6 3" xfId="38376"/>
    <cellStyle name="Normal 6 2 2 3 6 3 2" xfId="38377"/>
    <cellStyle name="Normal 6 2 2 3 6 3 2 2" xfId="38378"/>
    <cellStyle name="Normal 6 2 2 3 6 3 3" xfId="38379"/>
    <cellStyle name="Normal 6 2 2 3 6 4" xfId="38380"/>
    <cellStyle name="Normal 6 2 2 3 6 4 2" xfId="38381"/>
    <cellStyle name="Normal 6 2 2 3 6 5" xfId="38382"/>
    <cellStyle name="Normal 6 2 2 3 6 5 2" xfId="38383"/>
    <cellStyle name="Normal 6 2 2 3 6 6" xfId="38384"/>
    <cellStyle name="Normal 6 2 2 3 7" xfId="38385"/>
    <cellStyle name="Normal 6 2 2 3 7 2" xfId="38386"/>
    <cellStyle name="Normal 6 2 2 3 7 2 2" xfId="38387"/>
    <cellStyle name="Normal 6 2 2 3 7 2 2 2" xfId="38388"/>
    <cellStyle name="Normal 6 2 2 3 7 2 2 2 2" xfId="38389"/>
    <cellStyle name="Normal 6 2 2 3 7 2 2 3" xfId="38390"/>
    <cellStyle name="Normal 6 2 2 3 7 2 3" xfId="38391"/>
    <cellStyle name="Normal 6 2 2 3 7 2 3 2" xfId="38392"/>
    <cellStyle name="Normal 6 2 2 3 7 2 4" xfId="38393"/>
    <cellStyle name="Normal 6 2 2 3 7 3" xfId="38394"/>
    <cellStyle name="Normal 6 2 2 3 7 3 2" xfId="38395"/>
    <cellStyle name="Normal 6 2 2 3 7 3 2 2" xfId="38396"/>
    <cellStyle name="Normal 6 2 2 3 7 3 3" xfId="38397"/>
    <cellStyle name="Normal 6 2 2 3 7 4" xfId="38398"/>
    <cellStyle name="Normal 6 2 2 3 7 4 2" xfId="38399"/>
    <cellStyle name="Normal 6 2 2 3 7 5" xfId="38400"/>
    <cellStyle name="Normal 6 2 2 3 7 5 2" xfId="38401"/>
    <cellStyle name="Normal 6 2 2 3 7 6" xfId="38402"/>
    <cellStyle name="Normal 6 2 2 3 8" xfId="38403"/>
    <cellStyle name="Normal 6 2 2 3 8 2" xfId="38404"/>
    <cellStyle name="Normal 6 2 2 3 8 2 2" xfId="38405"/>
    <cellStyle name="Normal 6 2 2 3 8 2 2 2" xfId="38406"/>
    <cellStyle name="Normal 6 2 2 3 8 2 3" xfId="38407"/>
    <cellStyle name="Normal 6 2 2 3 8 3" xfId="38408"/>
    <cellStyle name="Normal 6 2 2 3 8 3 2" xfId="38409"/>
    <cellStyle name="Normal 6 2 2 3 8 4" xfId="38410"/>
    <cellStyle name="Normal 6 2 2 3 9" xfId="38411"/>
    <cellStyle name="Normal 6 2 2 3 9 2" xfId="38412"/>
    <cellStyle name="Normal 6 2 2 3 9 2 2" xfId="38413"/>
    <cellStyle name="Normal 6 2 2 3 9 3" xfId="38414"/>
    <cellStyle name="Normal 6 2 2 4" xfId="38415"/>
    <cellStyle name="Normal 6 2 2 4 2" xfId="38416"/>
    <cellStyle name="Normal 6 2 2 4 2 2" xfId="38417"/>
    <cellStyle name="Normal 6 2 2 4 2 2 2" xfId="38418"/>
    <cellStyle name="Normal 6 2 2 4 2 3" xfId="38419"/>
    <cellStyle name="Normal 6 2 2 4 2 4" xfId="38420"/>
    <cellStyle name="Normal 6 2 2 4 3" xfId="38421"/>
    <cellStyle name="Normal 6 2 2 4 3 2" xfId="38422"/>
    <cellStyle name="Normal 6 2 2 4 4" xfId="38423"/>
    <cellStyle name="Normal 6 2 2 4 5" xfId="38424"/>
    <cellStyle name="Normal 6 2 2 5" xfId="38425"/>
    <cellStyle name="Normal 6 2 2 5 2" xfId="38426"/>
    <cellStyle name="Normal 6 2 2 5 2 2" xfId="38427"/>
    <cellStyle name="Normal 6 2 2 5 3" xfId="38428"/>
    <cellStyle name="Normal 6 2 2 5 4" xfId="38429"/>
    <cellStyle name="Normal 6 2 2 6" xfId="38430"/>
    <cellStyle name="Normal 6 2 2 7" xfId="38431"/>
    <cellStyle name="Normal 6 2 2 7 2" xfId="38432"/>
    <cellStyle name="Normal 6 2 2 8" xfId="38433"/>
    <cellStyle name="Normal 6 2 2 9" xfId="38434"/>
    <cellStyle name="Normal 6 2 3" xfId="38435"/>
    <cellStyle name="Normal 6 2 3 10" xfId="38436"/>
    <cellStyle name="Normal 6 2 3 2" xfId="38437"/>
    <cellStyle name="Normal 6 2 3 2 2" xfId="38438"/>
    <cellStyle name="Normal 6 2 3 2 2 2" xfId="38439"/>
    <cellStyle name="Normal 6 2 3 2 2 3" xfId="38440"/>
    <cellStyle name="Normal 6 2 3 2 2 3 2" xfId="38441"/>
    <cellStyle name="Normal 6 2 3 2 2 4" xfId="38442"/>
    <cellStyle name="Normal 6 2 3 2 2 5" xfId="38443"/>
    <cellStyle name="Normal 6 2 3 2 3" xfId="38444"/>
    <cellStyle name="Normal 6 2 3 2 4" xfId="38445"/>
    <cellStyle name="Normal 6 2 3 2 5" xfId="38446"/>
    <cellStyle name="Normal 6 2 3 2 5 2" xfId="38447"/>
    <cellStyle name="Normal 6 2 3 2 6" xfId="38448"/>
    <cellStyle name="Normal 6 2 3 2 7" xfId="38449"/>
    <cellStyle name="Normal 6 2 3 3" xfId="38450"/>
    <cellStyle name="Normal 6 2 3 3 2" xfId="38451"/>
    <cellStyle name="Normal 6 2 3 3 3" xfId="38452"/>
    <cellStyle name="Normal 6 2 3 3 4" xfId="38453"/>
    <cellStyle name="Normal 6 2 3 3 4 2" xfId="38454"/>
    <cellStyle name="Normal 6 2 3 3 5" xfId="38455"/>
    <cellStyle name="Normal 6 2 3 3 6" xfId="38456"/>
    <cellStyle name="Normal 6 2 3 4" xfId="38457"/>
    <cellStyle name="Normal 6 2 3 4 2" xfId="38458"/>
    <cellStyle name="Normal 6 2 3 5" xfId="38459"/>
    <cellStyle name="Normal 6 2 3 6" xfId="38460"/>
    <cellStyle name="Normal 6 2 3 7" xfId="38461"/>
    <cellStyle name="Normal 6 2 3 7 2" xfId="38462"/>
    <cellStyle name="Normal 6 2 3 8" xfId="38463"/>
    <cellStyle name="Normal 6 2 3 9" xfId="38464"/>
    <cellStyle name="Normal 6 2 4" xfId="38465"/>
    <cellStyle name="Normal 6 2 4 2" xfId="38466"/>
    <cellStyle name="Normal 6 2 4 2 2" xfId="38467"/>
    <cellStyle name="Normal 6 2 4 2 2 2" xfId="38468"/>
    <cellStyle name="Normal 6 2 4 2 2 2 2" xfId="38469"/>
    <cellStyle name="Normal 6 2 4 2 2 3" xfId="38470"/>
    <cellStyle name="Normal 6 2 4 2 2 4" xfId="38471"/>
    <cellStyle name="Normal 6 2 4 2 3" xfId="38472"/>
    <cellStyle name="Normal 6 2 4 2 3 2" xfId="38473"/>
    <cellStyle name="Normal 6 2 4 2 4" xfId="38474"/>
    <cellStyle name="Normal 6 2 4 2 5" xfId="38475"/>
    <cellStyle name="Normal 6 2 4 3" xfId="38476"/>
    <cellStyle name="Normal 6 2 4 3 2" xfId="38477"/>
    <cellStyle name="Normal 6 2 4 3 2 2" xfId="38478"/>
    <cellStyle name="Normal 6 2 4 3 3" xfId="38479"/>
    <cellStyle name="Normal 6 2 4 3 4" xfId="38480"/>
    <cellStyle name="Normal 6 2 4 4" xfId="38481"/>
    <cellStyle name="Normal 6 2 4 5" xfId="38482"/>
    <cellStyle name="Normal 6 2 4 5 2" xfId="38483"/>
    <cellStyle name="Normal 6 2 4 6" xfId="38484"/>
    <cellStyle name="Normal 6 2 4 7" xfId="38485"/>
    <cellStyle name="Normal 6 2 4 8" xfId="38486"/>
    <cellStyle name="Normal 6 2 5" xfId="38487"/>
    <cellStyle name="Normal 6 2 5 2" xfId="38488"/>
    <cellStyle name="Normal 6 2 5 2 2" xfId="38489"/>
    <cellStyle name="Normal 6 2 5 2 2 2" xfId="38490"/>
    <cellStyle name="Normal 6 2 5 2 3" xfId="38491"/>
    <cellStyle name="Normal 6 2 5 2 4" xfId="38492"/>
    <cellStyle name="Normal 6 2 5 3" xfId="38493"/>
    <cellStyle name="Normal 6 2 5 4" xfId="38494"/>
    <cellStyle name="Normal 6 2 5 4 2" xfId="38495"/>
    <cellStyle name="Normal 6 2 5 5" xfId="38496"/>
    <cellStyle name="Normal 6 2 5 6" xfId="38497"/>
    <cellStyle name="Normal 6 2 6" xfId="38498"/>
    <cellStyle name="Normal 6 2 6 10" xfId="38499"/>
    <cellStyle name="Normal 6 2 6 10 2" xfId="38500"/>
    <cellStyle name="Normal 6 2 6 11" xfId="38501"/>
    <cellStyle name="Normal 6 2 6 11 2" xfId="38502"/>
    <cellStyle name="Normal 6 2 6 12" xfId="38503"/>
    <cellStyle name="Normal 6 2 6 12 2" xfId="38504"/>
    <cellStyle name="Normal 6 2 6 13" xfId="38505"/>
    <cellStyle name="Normal 6 2 6 13 2" xfId="38506"/>
    <cellStyle name="Normal 6 2 6 14" xfId="38507"/>
    <cellStyle name="Normal 6 2 6 15" xfId="38508"/>
    <cellStyle name="Normal 6 2 6 2" xfId="38509"/>
    <cellStyle name="Normal 6 2 6 2 10" xfId="38510"/>
    <cellStyle name="Normal 6 2 6 2 10 2" xfId="38511"/>
    <cellStyle name="Normal 6 2 6 2 11" xfId="38512"/>
    <cellStyle name="Normal 6 2 6 2 2" xfId="38513"/>
    <cellStyle name="Normal 6 2 6 2 2 2" xfId="38514"/>
    <cellStyle name="Normal 6 2 6 2 2 2 2" xfId="38515"/>
    <cellStyle name="Normal 6 2 6 2 2 2 2 2" xfId="38516"/>
    <cellStyle name="Normal 6 2 6 2 2 2 2 2 2" xfId="38517"/>
    <cellStyle name="Normal 6 2 6 2 2 2 2 2 2 2" xfId="38518"/>
    <cellStyle name="Normal 6 2 6 2 2 2 2 2 3" xfId="38519"/>
    <cellStyle name="Normal 6 2 6 2 2 2 2 3" xfId="38520"/>
    <cellStyle name="Normal 6 2 6 2 2 2 2 3 2" xfId="38521"/>
    <cellStyle name="Normal 6 2 6 2 2 2 2 4" xfId="38522"/>
    <cellStyle name="Normal 6 2 6 2 2 2 3" xfId="38523"/>
    <cellStyle name="Normal 6 2 6 2 2 2 3 2" xfId="38524"/>
    <cellStyle name="Normal 6 2 6 2 2 2 3 2 2" xfId="38525"/>
    <cellStyle name="Normal 6 2 6 2 2 2 3 3" xfId="38526"/>
    <cellStyle name="Normal 6 2 6 2 2 2 4" xfId="38527"/>
    <cellStyle name="Normal 6 2 6 2 2 2 4 2" xfId="38528"/>
    <cellStyle name="Normal 6 2 6 2 2 2 5" xfId="38529"/>
    <cellStyle name="Normal 6 2 6 2 2 2 5 2" xfId="38530"/>
    <cellStyle name="Normal 6 2 6 2 2 2 6" xfId="38531"/>
    <cellStyle name="Normal 6 2 6 2 2 3" xfId="38532"/>
    <cellStyle name="Normal 6 2 6 2 2 3 2" xfId="38533"/>
    <cellStyle name="Normal 6 2 6 2 2 3 2 2" xfId="38534"/>
    <cellStyle name="Normal 6 2 6 2 2 3 2 2 2" xfId="38535"/>
    <cellStyle name="Normal 6 2 6 2 2 3 2 2 2 2" xfId="38536"/>
    <cellStyle name="Normal 6 2 6 2 2 3 2 2 3" xfId="38537"/>
    <cellStyle name="Normal 6 2 6 2 2 3 2 3" xfId="38538"/>
    <cellStyle name="Normal 6 2 6 2 2 3 2 3 2" xfId="38539"/>
    <cellStyle name="Normal 6 2 6 2 2 3 2 4" xfId="38540"/>
    <cellStyle name="Normal 6 2 6 2 2 3 3" xfId="38541"/>
    <cellStyle name="Normal 6 2 6 2 2 3 3 2" xfId="38542"/>
    <cellStyle name="Normal 6 2 6 2 2 3 3 2 2" xfId="38543"/>
    <cellStyle name="Normal 6 2 6 2 2 3 3 3" xfId="38544"/>
    <cellStyle name="Normal 6 2 6 2 2 3 4" xfId="38545"/>
    <cellStyle name="Normal 6 2 6 2 2 3 4 2" xfId="38546"/>
    <cellStyle name="Normal 6 2 6 2 2 3 5" xfId="38547"/>
    <cellStyle name="Normal 6 2 6 2 2 3 5 2" xfId="38548"/>
    <cellStyle name="Normal 6 2 6 2 2 3 6" xfId="38549"/>
    <cellStyle name="Normal 6 2 6 2 2 4" xfId="38550"/>
    <cellStyle name="Normal 6 2 6 2 2 4 2" xfId="38551"/>
    <cellStyle name="Normal 6 2 6 2 2 4 2 2" xfId="38552"/>
    <cellStyle name="Normal 6 2 6 2 2 4 2 2 2" xfId="38553"/>
    <cellStyle name="Normal 6 2 6 2 2 4 2 3" xfId="38554"/>
    <cellStyle name="Normal 6 2 6 2 2 4 3" xfId="38555"/>
    <cellStyle name="Normal 6 2 6 2 2 4 3 2" xfId="38556"/>
    <cellStyle name="Normal 6 2 6 2 2 4 4" xfId="38557"/>
    <cellStyle name="Normal 6 2 6 2 2 5" xfId="38558"/>
    <cellStyle name="Normal 6 2 6 2 2 5 2" xfId="38559"/>
    <cellStyle name="Normal 6 2 6 2 2 5 2 2" xfId="38560"/>
    <cellStyle name="Normal 6 2 6 2 2 5 3" xfId="38561"/>
    <cellStyle name="Normal 6 2 6 2 2 6" xfId="38562"/>
    <cellStyle name="Normal 6 2 6 2 2 6 2" xfId="38563"/>
    <cellStyle name="Normal 6 2 6 2 2 7" xfId="38564"/>
    <cellStyle name="Normal 6 2 6 2 2 7 2" xfId="38565"/>
    <cellStyle name="Normal 6 2 6 2 2 8" xfId="38566"/>
    <cellStyle name="Normal 6 2 6 2 3" xfId="38567"/>
    <cellStyle name="Normal 6 2 6 2 3 2" xfId="38568"/>
    <cellStyle name="Normal 6 2 6 2 3 2 2" xfId="38569"/>
    <cellStyle name="Normal 6 2 6 2 3 2 2 2" xfId="38570"/>
    <cellStyle name="Normal 6 2 6 2 3 2 2 2 2" xfId="38571"/>
    <cellStyle name="Normal 6 2 6 2 3 2 2 2 2 2" xfId="38572"/>
    <cellStyle name="Normal 6 2 6 2 3 2 2 2 3" xfId="38573"/>
    <cellStyle name="Normal 6 2 6 2 3 2 2 3" xfId="38574"/>
    <cellStyle name="Normal 6 2 6 2 3 2 2 3 2" xfId="38575"/>
    <cellStyle name="Normal 6 2 6 2 3 2 2 4" xfId="38576"/>
    <cellStyle name="Normal 6 2 6 2 3 2 3" xfId="38577"/>
    <cellStyle name="Normal 6 2 6 2 3 2 3 2" xfId="38578"/>
    <cellStyle name="Normal 6 2 6 2 3 2 3 2 2" xfId="38579"/>
    <cellStyle name="Normal 6 2 6 2 3 2 3 3" xfId="38580"/>
    <cellStyle name="Normal 6 2 6 2 3 2 4" xfId="38581"/>
    <cellStyle name="Normal 6 2 6 2 3 2 4 2" xfId="38582"/>
    <cellStyle name="Normal 6 2 6 2 3 2 5" xfId="38583"/>
    <cellStyle name="Normal 6 2 6 2 3 2 5 2" xfId="38584"/>
    <cellStyle name="Normal 6 2 6 2 3 2 6" xfId="38585"/>
    <cellStyle name="Normal 6 2 6 2 3 3" xfId="38586"/>
    <cellStyle name="Normal 6 2 6 2 3 3 2" xfId="38587"/>
    <cellStyle name="Normal 6 2 6 2 3 3 2 2" xfId="38588"/>
    <cellStyle name="Normal 6 2 6 2 3 3 2 2 2" xfId="38589"/>
    <cellStyle name="Normal 6 2 6 2 3 3 2 2 2 2" xfId="38590"/>
    <cellStyle name="Normal 6 2 6 2 3 3 2 2 3" xfId="38591"/>
    <cellStyle name="Normal 6 2 6 2 3 3 2 3" xfId="38592"/>
    <cellStyle name="Normal 6 2 6 2 3 3 2 3 2" xfId="38593"/>
    <cellStyle name="Normal 6 2 6 2 3 3 2 4" xfId="38594"/>
    <cellStyle name="Normal 6 2 6 2 3 3 3" xfId="38595"/>
    <cellStyle name="Normal 6 2 6 2 3 3 3 2" xfId="38596"/>
    <cellStyle name="Normal 6 2 6 2 3 3 3 2 2" xfId="38597"/>
    <cellStyle name="Normal 6 2 6 2 3 3 3 3" xfId="38598"/>
    <cellStyle name="Normal 6 2 6 2 3 3 4" xfId="38599"/>
    <cellStyle name="Normal 6 2 6 2 3 3 4 2" xfId="38600"/>
    <cellStyle name="Normal 6 2 6 2 3 3 5" xfId="38601"/>
    <cellStyle name="Normal 6 2 6 2 3 3 5 2" xfId="38602"/>
    <cellStyle name="Normal 6 2 6 2 3 3 6" xfId="38603"/>
    <cellStyle name="Normal 6 2 6 2 3 4" xfId="38604"/>
    <cellStyle name="Normal 6 2 6 2 3 4 2" xfId="38605"/>
    <cellStyle name="Normal 6 2 6 2 3 4 2 2" xfId="38606"/>
    <cellStyle name="Normal 6 2 6 2 3 4 2 2 2" xfId="38607"/>
    <cellStyle name="Normal 6 2 6 2 3 4 2 3" xfId="38608"/>
    <cellStyle name="Normal 6 2 6 2 3 4 3" xfId="38609"/>
    <cellStyle name="Normal 6 2 6 2 3 4 3 2" xfId="38610"/>
    <cellStyle name="Normal 6 2 6 2 3 4 4" xfId="38611"/>
    <cellStyle name="Normal 6 2 6 2 3 5" xfId="38612"/>
    <cellStyle name="Normal 6 2 6 2 3 5 2" xfId="38613"/>
    <cellStyle name="Normal 6 2 6 2 3 5 2 2" xfId="38614"/>
    <cellStyle name="Normal 6 2 6 2 3 5 3" xfId="38615"/>
    <cellStyle name="Normal 6 2 6 2 3 6" xfId="38616"/>
    <cellStyle name="Normal 6 2 6 2 3 6 2" xfId="38617"/>
    <cellStyle name="Normal 6 2 6 2 3 7" xfId="38618"/>
    <cellStyle name="Normal 6 2 6 2 3 7 2" xfId="38619"/>
    <cellStyle name="Normal 6 2 6 2 3 8" xfId="38620"/>
    <cellStyle name="Normal 6 2 6 2 4" xfId="38621"/>
    <cellStyle name="Normal 6 2 6 2 4 2" xfId="38622"/>
    <cellStyle name="Normal 6 2 6 2 4 2 2" xfId="38623"/>
    <cellStyle name="Normal 6 2 6 2 4 2 2 2" xfId="38624"/>
    <cellStyle name="Normal 6 2 6 2 4 2 2 2 2" xfId="38625"/>
    <cellStyle name="Normal 6 2 6 2 4 2 2 3" xfId="38626"/>
    <cellStyle name="Normal 6 2 6 2 4 2 3" xfId="38627"/>
    <cellStyle name="Normal 6 2 6 2 4 2 3 2" xfId="38628"/>
    <cellStyle name="Normal 6 2 6 2 4 2 4" xfId="38629"/>
    <cellStyle name="Normal 6 2 6 2 4 3" xfId="38630"/>
    <cellStyle name="Normal 6 2 6 2 4 3 2" xfId="38631"/>
    <cellStyle name="Normal 6 2 6 2 4 3 2 2" xfId="38632"/>
    <cellStyle name="Normal 6 2 6 2 4 3 3" xfId="38633"/>
    <cellStyle name="Normal 6 2 6 2 4 4" xfId="38634"/>
    <cellStyle name="Normal 6 2 6 2 4 4 2" xfId="38635"/>
    <cellStyle name="Normal 6 2 6 2 4 5" xfId="38636"/>
    <cellStyle name="Normal 6 2 6 2 4 5 2" xfId="38637"/>
    <cellStyle name="Normal 6 2 6 2 4 6" xfId="38638"/>
    <cellStyle name="Normal 6 2 6 2 5" xfId="38639"/>
    <cellStyle name="Normal 6 2 6 2 5 2" xfId="38640"/>
    <cellStyle name="Normal 6 2 6 2 5 2 2" xfId="38641"/>
    <cellStyle name="Normal 6 2 6 2 5 2 2 2" xfId="38642"/>
    <cellStyle name="Normal 6 2 6 2 5 2 2 2 2" xfId="38643"/>
    <cellStyle name="Normal 6 2 6 2 5 2 2 3" xfId="38644"/>
    <cellStyle name="Normal 6 2 6 2 5 2 3" xfId="38645"/>
    <cellStyle name="Normal 6 2 6 2 5 2 3 2" xfId="38646"/>
    <cellStyle name="Normal 6 2 6 2 5 2 4" xfId="38647"/>
    <cellStyle name="Normal 6 2 6 2 5 3" xfId="38648"/>
    <cellStyle name="Normal 6 2 6 2 5 3 2" xfId="38649"/>
    <cellStyle name="Normal 6 2 6 2 5 3 2 2" xfId="38650"/>
    <cellStyle name="Normal 6 2 6 2 5 3 3" xfId="38651"/>
    <cellStyle name="Normal 6 2 6 2 5 4" xfId="38652"/>
    <cellStyle name="Normal 6 2 6 2 5 4 2" xfId="38653"/>
    <cellStyle name="Normal 6 2 6 2 5 5" xfId="38654"/>
    <cellStyle name="Normal 6 2 6 2 5 5 2" xfId="38655"/>
    <cellStyle name="Normal 6 2 6 2 5 6" xfId="38656"/>
    <cellStyle name="Normal 6 2 6 2 6" xfId="38657"/>
    <cellStyle name="Normal 6 2 6 2 6 2" xfId="38658"/>
    <cellStyle name="Normal 6 2 6 2 6 2 2" xfId="38659"/>
    <cellStyle name="Normal 6 2 6 2 6 2 2 2" xfId="38660"/>
    <cellStyle name="Normal 6 2 6 2 6 2 2 2 2" xfId="38661"/>
    <cellStyle name="Normal 6 2 6 2 6 2 2 3" xfId="38662"/>
    <cellStyle name="Normal 6 2 6 2 6 2 3" xfId="38663"/>
    <cellStyle name="Normal 6 2 6 2 6 2 3 2" xfId="38664"/>
    <cellStyle name="Normal 6 2 6 2 6 2 4" xfId="38665"/>
    <cellStyle name="Normal 6 2 6 2 6 3" xfId="38666"/>
    <cellStyle name="Normal 6 2 6 2 6 3 2" xfId="38667"/>
    <cellStyle name="Normal 6 2 6 2 6 3 2 2" xfId="38668"/>
    <cellStyle name="Normal 6 2 6 2 6 3 3" xfId="38669"/>
    <cellStyle name="Normal 6 2 6 2 6 4" xfId="38670"/>
    <cellStyle name="Normal 6 2 6 2 6 4 2" xfId="38671"/>
    <cellStyle name="Normal 6 2 6 2 6 5" xfId="38672"/>
    <cellStyle name="Normal 6 2 6 2 6 5 2" xfId="38673"/>
    <cellStyle name="Normal 6 2 6 2 6 6" xfId="38674"/>
    <cellStyle name="Normal 6 2 6 2 7" xfId="38675"/>
    <cellStyle name="Normal 6 2 6 2 7 2" xfId="38676"/>
    <cellStyle name="Normal 6 2 6 2 7 2 2" xfId="38677"/>
    <cellStyle name="Normal 6 2 6 2 7 2 2 2" xfId="38678"/>
    <cellStyle name="Normal 6 2 6 2 7 2 3" xfId="38679"/>
    <cellStyle name="Normal 6 2 6 2 7 3" xfId="38680"/>
    <cellStyle name="Normal 6 2 6 2 7 3 2" xfId="38681"/>
    <cellStyle name="Normal 6 2 6 2 7 4" xfId="38682"/>
    <cellStyle name="Normal 6 2 6 2 8" xfId="38683"/>
    <cellStyle name="Normal 6 2 6 2 8 2" xfId="38684"/>
    <cellStyle name="Normal 6 2 6 2 8 2 2" xfId="38685"/>
    <cellStyle name="Normal 6 2 6 2 8 3" xfId="38686"/>
    <cellStyle name="Normal 6 2 6 2 9" xfId="38687"/>
    <cellStyle name="Normal 6 2 6 2 9 2" xfId="38688"/>
    <cellStyle name="Normal 6 2 6 3" xfId="38689"/>
    <cellStyle name="Normal 6 2 6 3 2" xfId="38690"/>
    <cellStyle name="Normal 6 2 6 3 2 2" xfId="38691"/>
    <cellStyle name="Normal 6 2 6 3 2 2 2" xfId="38692"/>
    <cellStyle name="Normal 6 2 6 3 2 2 2 2" xfId="38693"/>
    <cellStyle name="Normal 6 2 6 3 2 2 2 2 2" xfId="38694"/>
    <cellStyle name="Normal 6 2 6 3 2 2 2 3" xfId="38695"/>
    <cellStyle name="Normal 6 2 6 3 2 2 3" xfId="38696"/>
    <cellStyle name="Normal 6 2 6 3 2 2 3 2" xfId="38697"/>
    <cellStyle name="Normal 6 2 6 3 2 2 4" xfId="38698"/>
    <cellStyle name="Normal 6 2 6 3 2 3" xfId="38699"/>
    <cellStyle name="Normal 6 2 6 3 2 3 2" xfId="38700"/>
    <cellStyle name="Normal 6 2 6 3 2 3 2 2" xfId="38701"/>
    <cellStyle name="Normal 6 2 6 3 2 3 3" xfId="38702"/>
    <cellStyle name="Normal 6 2 6 3 2 4" xfId="38703"/>
    <cellStyle name="Normal 6 2 6 3 2 4 2" xfId="38704"/>
    <cellStyle name="Normal 6 2 6 3 2 5" xfId="38705"/>
    <cellStyle name="Normal 6 2 6 3 2 5 2" xfId="38706"/>
    <cellStyle name="Normal 6 2 6 3 2 6" xfId="38707"/>
    <cellStyle name="Normal 6 2 6 3 3" xfId="38708"/>
    <cellStyle name="Normal 6 2 6 3 3 2" xfId="38709"/>
    <cellStyle name="Normal 6 2 6 3 3 2 2" xfId="38710"/>
    <cellStyle name="Normal 6 2 6 3 3 2 2 2" xfId="38711"/>
    <cellStyle name="Normal 6 2 6 3 3 2 2 2 2" xfId="38712"/>
    <cellStyle name="Normal 6 2 6 3 3 2 2 3" xfId="38713"/>
    <cellStyle name="Normal 6 2 6 3 3 2 3" xfId="38714"/>
    <cellStyle name="Normal 6 2 6 3 3 2 3 2" xfId="38715"/>
    <cellStyle name="Normal 6 2 6 3 3 2 4" xfId="38716"/>
    <cellStyle name="Normal 6 2 6 3 3 3" xfId="38717"/>
    <cellStyle name="Normal 6 2 6 3 3 3 2" xfId="38718"/>
    <cellStyle name="Normal 6 2 6 3 3 3 2 2" xfId="38719"/>
    <cellStyle name="Normal 6 2 6 3 3 3 3" xfId="38720"/>
    <cellStyle name="Normal 6 2 6 3 3 4" xfId="38721"/>
    <cellStyle name="Normal 6 2 6 3 3 4 2" xfId="38722"/>
    <cellStyle name="Normal 6 2 6 3 3 5" xfId="38723"/>
    <cellStyle name="Normal 6 2 6 3 3 5 2" xfId="38724"/>
    <cellStyle name="Normal 6 2 6 3 3 6" xfId="38725"/>
    <cellStyle name="Normal 6 2 6 3 4" xfId="38726"/>
    <cellStyle name="Normal 6 2 6 3 4 2" xfId="38727"/>
    <cellStyle name="Normal 6 2 6 3 4 2 2" xfId="38728"/>
    <cellStyle name="Normal 6 2 6 3 4 2 2 2" xfId="38729"/>
    <cellStyle name="Normal 6 2 6 3 4 2 3" xfId="38730"/>
    <cellStyle name="Normal 6 2 6 3 4 3" xfId="38731"/>
    <cellStyle name="Normal 6 2 6 3 4 3 2" xfId="38732"/>
    <cellStyle name="Normal 6 2 6 3 4 4" xfId="38733"/>
    <cellStyle name="Normal 6 2 6 3 5" xfId="38734"/>
    <cellStyle name="Normal 6 2 6 3 5 2" xfId="38735"/>
    <cellStyle name="Normal 6 2 6 3 5 2 2" xfId="38736"/>
    <cellStyle name="Normal 6 2 6 3 5 3" xfId="38737"/>
    <cellStyle name="Normal 6 2 6 3 6" xfId="38738"/>
    <cellStyle name="Normal 6 2 6 3 6 2" xfId="38739"/>
    <cellStyle name="Normal 6 2 6 3 7" xfId="38740"/>
    <cellStyle name="Normal 6 2 6 3 7 2" xfId="38741"/>
    <cellStyle name="Normal 6 2 6 3 8" xfId="38742"/>
    <cellStyle name="Normal 6 2 6 4" xfId="38743"/>
    <cellStyle name="Normal 6 2 6 4 2" xfId="38744"/>
    <cellStyle name="Normal 6 2 6 4 2 2" xfId="38745"/>
    <cellStyle name="Normal 6 2 6 4 2 2 2" xfId="38746"/>
    <cellStyle name="Normal 6 2 6 4 2 2 2 2" xfId="38747"/>
    <cellStyle name="Normal 6 2 6 4 2 2 2 2 2" xfId="38748"/>
    <cellStyle name="Normal 6 2 6 4 2 2 2 3" xfId="38749"/>
    <cellStyle name="Normal 6 2 6 4 2 2 3" xfId="38750"/>
    <cellStyle name="Normal 6 2 6 4 2 2 3 2" xfId="38751"/>
    <cellStyle name="Normal 6 2 6 4 2 2 4" xfId="38752"/>
    <cellStyle name="Normal 6 2 6 4 2 3" xfId="38753"/>
    <cellStyle name="Normal 6 2 6 4 2 3 2" xfId="38754"/>
    <cellStyle name="Normal 6 2 6 4 2 3 2 2" xfId="38755"/>
    <cellStyle name="Normal 6 2 6 4 2 3 3" xfId="38756"/>
    <cellStyle name="Normal 6 2 6 4 2 4" xfId="38757"/>
    <cellStyle name="Normal 6 2 6 4 2 4 2" xfId="38758"/>
    <cellStyle name="Normal 6 2 6 4 2 5" xfId="38759"/>
    <cellStyle name="Normal 6 2 6 4 2 5 2" xfId="38760"/>
    <cellStyle name="Normal 6 2 6 4 2 6" xfId="38761"/>
    <cellStyle name="Normal 6 2 6 4 3" xfId="38762"/>
    <cellStyle name="Normal 6 2 6 4 3 2" xfId="38763"/>
    <cellStyle name="Normal 6 2 6 4 3 2 2" xfId="38764"/>
    <cellStyle name="Normal 6 2 6 4 3 2 2 2" xfId="38765"/>
    <cellStyle name="Normal 6 2 6 4 3 2 2 2 2" xfId="38766"/>
    <cellStyle name="Normal 6 2 6 4 3 2 2 3" xfId="38767"/>
    <cellStyle name="Normal 6 2 6 4 3 2 3" xfId="38768"/>
    <cellStyle name="Normal 6 2 6 4 3 2 3 2" xfId="38769"/>
    <cellStyle name="Normal 6 2 6 4 3 2 4" xfId="38770"/>
    <cellStyle name="Normal 6 2 6 4 3 3" xfId="38771"/>
    <cellStyle name="Normal 6 2 6 4 3 3 2" xfId="38772"/>
    <cellStyle name="Normal 6 2 6 4 3 3 2 2" xfId="38773"/>
    <cellStyle name="Normal 6 2 6 4 3 3 3" xfId="38774"/>
    <cellStyle name="Normal 6 2 6 4 3 4" xfId="38775"/>
    <cellStyle name="Normal 6 2 6 4 3 4 2" xfId="38776"/>
    <cellStyle name="Normal 6 2 6 4 3 5" xfId="38777"/>
    <cellStyle name="Normal 6 2 6 4 3 5 2" xfId="38778"/>
    <cellStyle name="Normal 6 2 6 4 3 6" xfId="38779"/>
    <cellStyle name="Normal 6 2 6 4 4" xfId="38780"/>
    <cellStyle name="Normal 6 2 6 4 4 2" xfId="38781"/>
    <cellStyle name="Normal 6 2 6 4 4 2 2" xfId="38782"/>
    <cellStyle name="Normal 6 2 6 4 4 2 2 2" xfId="38783"/>
    <cellStyle name="Normal 6 2 6 4 4 2 3" xfId="38784"/>
    <cellStyle name="Normal 6 2 6 4 4 3" xfId="38785"/>
    <cellStyle name="Normal 6 2 6 4 4 3 2" xfId="38786"/>
    <cellStyle name="Normal 6 2 6 4 4 4" xfId="38787"/>
    <cellStyle name="Normal 6 2 6 4 5" xfId="38788"/>
    <cellStyle name="Normal 6 2 6 4 5 2" xfId="38789"/>
    <cellStyle name="Normal 6 2 6 4 5 2 2" xfId="38790"/>
    <cellStyle name="Normal 6 2 6 4 5 3" xfId="38791"/>
    <cellStyle name="Normal 6 2 6 4 6" xfId="38792"/>
    <cellStyle name="Normal 6 2 6 4 6 2" xfId="38793"/>
    <cellStyle name="Normal 6 2 6 4 7" xfId="38794"/>
    <cellStyle name="Normal 6 2 6 4 7 2" xfId="38795"/>
    <cellStyle name="Normal 6 2 6 4 8" xfId="38796"/>
    <cellStyle name="Normal 6 2 6 5" xfId="38797"/>
    <cellStyle name="Normal 6 2 6 5 2" xfId="38798"/>
    <cellStyle name="Normal 6 2 6 5 2 2" xfId="38799"/>
    <cellStyle name="Normal 6 2 6 5 2 2 2" xfId="38800"/>
    <cellStyle name="Normal 6 2 6 5 2 2 2 2" xfId="38801"/>
    <cellStyle name="Normal 6 2 6 5 2 2 3" xfId="38802"/>
    <cellStyle name="Normal 6 2 6 5 2 3" xfId="38803"/>
    <cellStyle name="Normal 6 2 6 5 2 3 2" xfId="38804"/>
    <cellStyle name="Normal 6 2 6 5 2 4" xfId="38805"/>
    <cellStyle name="Normal 6 2 6 5 3" xfId="38806"/>
    <cellStyle name="Normal 6 2 6 5 3 2" xfId="38807"/>
    <cellStyle name="Normal 6 2 6 5 3 2 2" xfId="38808"/>
    <cellStyle name="Normal 6 2 6 5 3 3" xfId="38809"/>
    <cellStyle name="Normal 6 2 6 5 4" xfId="38810"/>
    <cellStyle name="Normal 6 2 6 5 4 2" xfId="38811"/>
    <cellStyle name="Normal 6 2 6 5 5" xfId="38812"/>
    <cellStyle name="Normal 6 2 6 5 5 2" xfId="38813"/>
    <cellStyle name="Normal 6 2 6 5 6" xfId="38814"/>
    <cellStyle name="Normal 6 2 6 6" xfId="38815"/>
    <cellStyle name="Normal 6 2 6 6 2" xfId="38816"/>
    <cellStyle name="Normal 6 2 6 6 2 2" xfId="38817"/>
    <cellStyle name="Normal 6 2 6 6 2 2 2" xfId="38818"/>
    <cellStyle name="Normal 6 2 6 6 2 2 2 2" xfId="38819"/>
    <cellStyle name="Normal 6 2 6 6 2 2 3" xfId="38820"/>
    <cellStyle name="Normal 6 2 6 6 2 3" xfId="38821"/>
    <cellStyle name="Normal 6 2 6 6 2 3 2" xfId="38822"/>
    <cellStyle name="Normal 6 2 6 6 2 4" xfId="38823"/>
    <cellStyle name="Normal 6 2 6 6 3" xfId="38824"/>
    <cellStyle name="Normal 6 2 6 6 3 2" xfId="38825"/>
    <cellStyle name="Normal 6 2 6 6 3 2 2" xfId="38826"/>
    <cellStyle name="Normal 6 2 6 6 3 3" xfId="38827"/>
    <cellStyle name="Normal 6 2 6 6 4" xfId="38828"/>
    <cellStyle name="Normal 6 2 6 6 4 2" xfId="38829"/>
    <cellStyle name="Normal 6 2 6 6 5" xfId="38830"/>
    <cellStyle name="Normal 6 2 6 6 5 2" xfId="38831"/>
    <cellStyle name="Normal 6 2 6 6 6" xfId="38832"/>
    <cellStyle name="Normal 6 2 6 7" xfId="38833"/>
    <cellStyle name="Normal 6 2 6 7 2" xfId="38834"/>
    <cellStyle name="Normal 6 2 6 7 2 2" xfId="38835"/>
    <cellStyle name="Normal 6 2 6 7 2 2 2" xfId="38836"/>
    <cellStyle name="Normal 6 2 6 7 2 2 2 2" xfId="38837"/>
    <cellStyle name="Normal 6 2 6 7 2 2 3" xfId="38838"/>
    <cellStyle name="Normal 6 2 6 7 2 3" xfId="38839"/>
    <cellStyle name="Normal 6 2 6 7 2 3 2" xfId="38840"/>
    <cellStyle name="Normal 6 2 6 7 2 4" xfId="38841"/>
    <cellStyle name="Normal 6 2 6 7 3" xfId="38842"/>
    <cellStyle name="Normal 6 2 6 7 3 2" xfId="38843"/>
    <cellStyle name="Normal 6 2 6 7 3 2 2" xfId="38844"/>
    <cellStyle name="Normal 6 2 6 7 3 3" xfId="38845"/>
    <cellStyle name="Normal 6 2 6 7 4" xfId="38846"/>
    <cellStyle name="Normal 6 2 6 7 4 2" xfId="38847"/>
    <cellStyle name="Normal 6 2 6 7 5" xfId="38848"/>
    <cellStyle name="Normal 6 2 6 7 5 2" xfId="38849"/>
    <cellStyle name="Normal 6 2 6 7 6" xfId="38850"/>
    <cellStyle name="Normal 6 2 6 8" xfId="38851"/>
    <cellStyle name="Normal 6 2 6 8 2" xfId="38852"/>
    <cellStyle name="Normal 6 2 6 8 2 2" xfId="38853"/>
    <cellStyle name="Normal 6 2 6 8 2 2 2" xfId="38854"/>
    <cellStyle name="Normal 6 2 6 8 2 3" xfId="38855"/>
    <cellStyle name="Normal 6 2 6 8 3" xfId="38856"/>
    <cellStyle name="Normal 6 2 6 8 3 2" xfId="38857"/>
    <cellStyle name="Normal 6 2 6 8 4" xfId="38858"/>
    <cellStyle name="Normal 6 2 6 9" xfId="38859"/>
    <cellStyle name="Normal 6 2 6 9 2" xfId="38860"/>
    <cellStyle name="Normal 6 2 6 9 2 2" xfId="38861"/>
    <cellStyle name="Normal 6 2 6 9 3" xfId="38862"/>
    <cellStyle name="Normal 6 2 7" xfId="38863"/>
    <cellStyle name="Normal 6 2 8" xfId="38864"/>
    <cellStyle name="Normal 6 2 9" xfId="38865"/>
    <cellStyle name="Normal 6 2 9 2" xfId="38866"/>
    <cellStyle name="Normal 6 3" xfId="38867"/>
    <cellStyle name="Normal 6 3 10" xfId="38868"/>
    <cellStyle name="Normal 6 3 2" xfId="38869"/>
    <cellStyle name="Normal 6 3 2 2" xfId="38870"/>
    <cellStyle name="Normal 6 3 2 2 2" xfId="38871"/>
    <cellStyle name="Normal 6 3 2 2 2 2" xfId="38872"/>
    <cellStyle name="Normal 6 3 2 2 2 2 2" xfId="38873"/>
    <cellStyle name="Normal 6 3 2 2 2 3" xfId="38874"/>
    <cellStyle name="Normal 6 3 2 2 2 4" xfId="38875"/>
    <cellStyle name="Normal 6 3 2 2 3" xfId="38876"/>
    <cellStyle name="Normal 6 3 2 2 3 2" xfId="38877"/>
    <cellStyle name="Normal 6 3 2 2 4" xfId="38878"/>
    <cellStyle name="Normal 6 3 2 2 5" xfId="38879"/>
    <cellStyle name="Normal 6 3 2 3" xfId="38880"/>
    <cellStyle name="Normal 6 3 2 3 2" xfId="38881"/>
    <cellStyle name="Normal 6 3 2 3 2 2" xfId="38882"/>
    <cellStyle name="Normal 6 3 2 3 3" xfId="38883"/>
    <cellStyle name="Normal 6 3 2 3 4" xfId="38884"/>
    <cellStyle name="Normal 6 3 2 4" xfId="38885"/>
    <cellStyle name="Normal 6 3 2 5" xfId="38886"/>
    <cellStyle name="Normal 6 3 2 5 2" xfId="38887"/>
    <cellStyle name="Normal 6 3 2 6" xfId="38888"/>
    <cellStyle name="Normal 6 3 2 7" xfId="38889"/>
    <cellStyle name="Normal 6 3 3" xfId="38890"/>
    <cellStyle name="Normal 6 3 3 10" xfId="38891"/>
    <cellStyle name="Normal 6 3 3 10 2" xfId="38892"/>
    <cellStyle name="Normal 6 3 3 11" xfId="38893"/>
    <cellStyle name="Normal 6 3 3 11 2" xfId="38894"/>
    <cellStyle name="Normal 6 3 3 12" xfId="38895"/>
    <cellStyle name="Normal 6 3 3 12 2" xfId="38896"/>
    <cellStyle name="Normal 6 3 3 13" xfId="38897"/>
    <cellStyle name="Normal 6 3 3 13 2" xfId="38898"/>
    <cellStyle name="Normal 6 3 3 14" xfId="38899"/>
    <cellStyle name="Normal 6 3 3 15" xfId="38900"/>
    <cellStyle name="Normal 6 3 3 2" xfId="38901"/>
    <cellStyle name="Normal 6 3 3 2 10" xfId="38902"/>
    <cellStyle name="Normal 6 3 3 2 10 2" xfId="38903"/>
    <cellStyle name="Normal 6 3 3 2 11" xfId="38904"/>
    <cellStyle name="Normal 6 3 3 2 11 2" xfId="38905"/>
    <cellStyle name="Normal 6 3 3 2 12" xfId="38906"/>
    <cellStyle name="Normal 6 3 3 2 12 2" xfId="38907"/>
    <cellStyle name="Normal 6 3 3 2 13" xfId="38908"/>
    <cellStyle name="Normal 6 3 3 2 14" xfId="38909"/>
    <cellStyle name="Normal 6 3 3 2 2" xfId="38910"/>
    <cellStyle name="Normal 6 3 3 2 2 10" xfId="38911"/>
    <cellStyle name="Normal 6 3 3 2 2 11" xfId="38912"/>
    <cellStyle name="Normal 6 3 3 2 2 2" xfId="38913"/>
    <cellStyle name="Normal 6 3 3 2 2 2 2" xfId="38914"/>
    <cellStyle name="Normal 6 3 3 2 2 2 2 2" xfId="38915"/>
    <cellStyle name="Normal 6 3 3 2 2 2 2 2 2" xfId="38916"/>
    <cellStyle name="Normal 6 3 3 2 2 2 2 2 2 2" xfId="38917"/>
    <cellStyle name="Normal 6 3 3 2 2 2 2 2 3" xfId="38918"/>
    <cellStyle name="Normal 6 3 3 2 2 2 2 3" xfId="38919"/>
    <cellStyle name="Normal 6 3 3 2 2 2 2 3 2" xfId="38920"/>
    <cellStyle name="Normal 6 3 3 2 2 2 2 4" xfId="38921"/>
    <cellStyle name="Normal 6 3 3 2 2 2 3" xfId="38922"/>
    <cellStyle name="Normal 6 3 3 2 2 2 3 2" xfId="38923"/>
    <cellStyle name="Normal 6 3 3 2 2 2 3 2 2" xfId="38924"/>
    <cellStyle name="Normal 6 3 3 2 2 2 3 3" xfId="38925"/>
    <cellStyle name="Normal 6 3 3 2 2 2 4" xfId="38926"/>
    <cellStyle name="Normal 6 3 3 2 2 2 4 2" xfId="38927"/>
    <cellStyle name="Normal 6 3 3 2 2 2 5" xfId="38928"/>
    <cellStyle name="Normal 6 3 3 2 2 2 5 2" xfId="38929"/>
    <cellStyle name="Normal 6 3 3 2 2 2 6" xfId="38930"/>
    <cellStyle name="Normal 6 3 3 2 2 3" xfId="38931"/>
    <cellStyle name="Normal 6 3 3 2 2 3 2" xfId="38932"/>
    <cellStyle name="Normal 6 3 3 2 2 3 2 2" xfId="38933"/>
    <cellStyle name="Normal 6 3 3 2 2 3 2 2 2" xfId="38934"/>
    <cellStyle name="Normal 6 3 3 2 2 3 2 2 2 2" xfId="38935"/>
    <cellStyle name="Normal 6 3 3 2 2 3 2 2 3" xfId="38936"/>
    <cellStyle name="Normal 6 3 3 2 2 3 2 3" xfId="38937"/>
    <cellStyle name="Normal 6 3 3 2 2 3 2 3 2" xfId="38938"/>
    <cellStyle name="Normal 6 3 3 2 2 3 2 4" xfId="38939"/>
    <cellStyle name="Normal 6 3 3 2 2 3 3" xfId="38940"/>
    <cellStyle name="Normal 6 3 3 2 2 3 3 2" xfId="38941"/>
    <cellStyle name="Normal 6 3 3 2 2 3 3 2 2" xfId="38942"/>
    <cellStyle name="Normal 6 3 3 2 2 3 3 3" xfId="38943"/>
    <cellStyle name="Normal 6 3 3 2 2 3 4" xfId="38944"/>
    <cellStyle name="Normal 6 3 3 2 2 3 4 2" xfId="38945"/>
    <cellStyle name="Normal 6 3 3 2 2 3 5" xfId="38946"/>
    <cellStyle name="Normal 6 3 3 2 2 3 5 2" xfId="38947"/>
    <cellStyle name="Normal 6 3 3 2 2 3 6" xfId="38948"/>
    <cellStyle name="Normal 6 3 3 2 2 4" xfId="38949"/>
    <cellStyle name="Normal 6 3 3 2 2 4 2" xfId="38950"/>
    <cellStyle name="Normal 6 3 3 2 2 4 2 2" xfId="38951"/>
    <cellStyle name="Normal 6 3 3 2 2 4 2 2 2" xfId="38952"/>
    <cellStyle name="Normal 6 3 3 2 2 4 2 3" xfId="38953"/>
    <cellStyle name="Normal 6 3 3 2 2 4 3" xfId="38954"/>
    <cellStyle name="Normal 6 3 3 2 2 4 3 2" xfId="38955"/>
    <cellStyle name="Normal 6 3 3 2 2 4 4" xfId="38956"/>
    <cellStyle name="Normal 6 3 3 2 2 5" xfId="38957"/>
    <cellStyle name="Normal 6 3 3 2 2 5 2" xfId="38958"/>
    <cellStyle name="Normal 6 3 3 2 2 5 2 2" xfId="38959"/>
    <cellStyle name="Normal 6 3 3 2 2 5 3" xfId="38960"/>
    <cellStyle name="Normal 6 3 3 2 2 6" xfId="38961"/>
    <cellStyle name="Normal 6 3 3 2 2 6 2" xfId="38962"/>
    <cellStyle name="Normal 6 3 3 2 2 7" xfId="38963"/>
    <cellStyle name="Normal 6 3 3 2 2 7 2" xfId="38964"/>
    <cellStyle name="Normal 6 3 3 2 2 8" xfId="38965"/>
    <cellStyle name="Normal 6 3 3 2 2 8 2" xfId="38966"/>
    <cellStyle name="Normal 6 3 3 2 2 9" xfId="38967"/>
    <cellStyle name="Normal 6 3 3 2 2 9 2" xfId="38968"/>
    <cellStyle name="Normal 6 3 3 2 3" xfId="38969"/>
    <cellStyle name="Normal 6 3 3 2 3 2" xfId="38970"/>
    <cellStyle name="Normal 6 3 3 2 3 2 2" xfId="38971"/>
    <cellStyle name="Normal 6 3 3 2 3 2 2 2" xfId="38972"/>
    <cellStyle name="Normal 6 3 3 2 3 2 2 2 2" xfId="38973"/>
    <cellStyle name="Normal 6 3 3 2 3 2 2 2 2 2" xfId="38974"/>
    <cellStyle name="Normal 6 3 3 2 3 2 2 2 3" xfId="38975"/>
    <cellStyle name="Normal 6 3 3 2 3 2 2 3" xfId="38976"/>
    <cellStyle name="Normal 6 3 3 2 3 2 2 3 2" xfId="38977"/>
    <cellStyle name="Normal 6 3 3 2 3 2 2 4" xfId="38978"/>
    <cellStyle name="Normal 6 3 3 2 3 2 3" xfId="38979"/>
    <cellStyle name="Normal 6 3 3 2 3 2 3 2" xfId="38980"/>
    <cellStyle name="Normal 6 3 3 2 3 2 3 2 2" xfId="38981"/>
    <cellStyle name="Normal 6 3 3 2 3 2 3 3" xfId="38982"/>
    <cellStyle name="Normal 6 3 3 2 3 2 4" xfId="38983"/>
    <cellStyle name="Normal 6 3 3 2 3 2 4 2" xfId="38984"/>
    <cellStyle name="Normal 6 3 3 2 3 2 5" xfId="38985"/>
    <cellStyle name="Normal 6 3 3 2 3 2 5 2" xfId="38986"/>
    <cellStyle name="Normal 6 3 3 2 3 2 6" xfId="38987"/>
    <cellStyle name="Normal 6 3 3 2 3 3" xfId="38988"/>
    <cellStyle name="Normal 6 3 3 2 3 3 2" xfId="38989"/>
    <cellStyle name="Normal 6 3 3 2 3 3 2 2" xfId="38990"/>
    <cellStyle name="Normal 6 3 3 2 3 3 2 2 2" xfId="38991"/>
    <cellStyle name="Normal 6 3 3 2 3 3 2 2 2 2" xfId="38992"/>
    <cellStyle name="Normal 6 3 3 2 3 3 2 2 3" xfId="38993"/>
    <cellStyle name="Normal 6 3 3 2 3 3 2 3" xfId="38994"/>
    <cellStyle name="Normal 6 3 3 2 3 3 2 3 2" xfId="38995"/>
    <cellStyle name="Normal 6 3 3 2 3 3 2 4" xfId="38996"/>
    <cellStyle name="Normal 6 3 3 2 3 3 3" xfId="38997"/>
    <cellStyle name="Normal 6 3 3 2 3 3 3 2" xfId="38998"/>
    <cellStyle name="Normal 6 3 3 2 3 3 3 2 2" xfId="38999"/>
    <cellStyle name="Normal 6 3 3 2 3 3 3 3" xfId="39000"/>
    <cellStyle name="Normal 6 3 3 2 3 3 4" xfId="39001"/>
    <cellStyle name="Normal 6 3 3 2 3 3 4 2" xfId="39002"/>
    <cellStyle name="Normal 6 3 3 2 3 3 5" xfId="39003"/>
    <cellStyle name="Normal 6 3 3 2 3 3 5 2" xfId="39004"/>
    <cellStyle name="Normal 6 3 3 2 3 3 6" xfId="39005"/>
    <cellStyle name="Normal 6 3 3 2 3 4" xfId="39006"/>
    <cellStyle name="Normal 6 3 3 2 3 4 2" xfId="39007"/>
    <cellStyle name="Normal 6 3 3 2 3 4 2 2" xfId="39008"/>
    <cellStyle name="Normal 6 3 3 2 3 4 2 2 2" xfId="39009"/>
    <cellStyle name="Normal 6 3 3 2 3 4 2 3" xfId="39010"/>
    <cellStyle name="Normal 6 3 3 2 3 4 3" xfId="39011"/>
    <cellStyle name="Normal 6 3 3 2 3 4 3 2" xfId="39012"/>
    <cellStyle name="Normal 6 3 3 2 3 4 4" xfId="39013"/>
    <cellStyle name="Normal 6 3 3 2 3 5" xfId="39014"/>
    <cellStyle name="Normal 6 3 3 2 3 5 2" xfId="39015"/>
    <cellStyle name="Normal 6 3 3 2 3 5 2 2" xfId="39016"/>
    <cellStyle name="Normal 6 3 3 2 3 5 3" xfId="39017"/>
    <cellStyle name="Normal 6 3 3 2 3 6" xfId="39018"/>
    <cellStyle name="Normal 6 3 3 2 3 6 2" xfId="39019"/>
    <cellStyle name="Normal 6 3 3 2 3 7" xfId="39020"/>
    <cellStyle name="Normal 6 3 3 2 3 7 2" xfId="39021"/>
    <cellStyle name="Normal 6 3 3 2 3 8" xfId="39022"/>
    <cellStyle name="Normal 6 3 3 2 4" xfId="39023"/>
    <cellStyle name="Normal 6 3 3 2 4 2" xfId="39024"/>
    <cellStyle name="Normal 6 3 3 2 4 2 2" xfId="39025"/>
    <cellStyle name="Normal 6 3 3 2 4 2 2 2" xfId="39026"/>
    <cellStyle name="Normal 6 3 3 2 4 2 2 2 2" xfId="39027"/>
    <cellStyle name="Normal 6 3 3 2 4 2 2 3" xfId="39028"/>
    <cellStyle name="Normal 6 3 3 2 4 2 3" xfId="39029"/>
    <cellStyle name="Normal 6 3 3 2 4 2 3 2" xfId="39030"/>
    <cellStyle name="Normal 6 3 3 2 4 2 4" xfId="39031"/>
    <cellStyle name="Normal 6 3 3 2 4 3" xfId="39032"/>
    <cellStyle name="Normal 6 3 3 2 4 3 2" xfId="39033"/>
    <cellStyle name="Normal 6 3 3 2 4 3 2 2" xfId="39034"/>
    <cellStyle name="Normal 6 3 3 2 4 3 3" xfId="39035"/>
    <cellStyle name="Normal 6 3 3 2 4 4" xfId="39036"/>
    <cellStyle name="Normal 6 3 3 2 4 4 2" xfId="39037"/>
    <cellStyle name="Normal 6 3 3 2 4 5" xfId="39038"/>
    <cellStyle name="Normal 6 3 3 2 4 5 2" xfId="39039"/>
    <cellStyle name="Normal 6 3 3 2 4 6" xfId="39040"/>
    <cellStyle name="Normal 6 3 3 2 5" xfId="39041"/>
    <cellStyle name="Normal 6 3 3 2 5 2" xfId="39042"/>
    <cellStyle name="Normal 6 3 3 2 5 2 2" xfId="39043"/>
    <cellStyle name="Normal 6 3 3 2 5 2 2 2" xfId="39044"/>
    <cellStyle name="Normal 6 3 3 2 5 2 2 2 2" xfId="39045"/>
    <cellStyle name="Normal 6 3 3 2 5 2 2 3" xfId="39046"/>
    <cellStyle name="Normal 6 3 3 2 5 2 3" xfId="39047"/>
    <cellStyle name="Normal 6 3 3 2 5 2 3 2" xfId="39048"/>
    <cellStyle name="Normal 6 3 3 2 5 2 4" xfId="39049"/>
    <cellStyle name="Normal 6 3 3 2 5 3" xfId="39050"/>
    <cellStyle name="Normal 6 3 3 2 5 3 2" xfId="39051"/>
    <cellStyle name="Normal 6 3 3 2 5 3 2 2" xfId="39052"/>
    <cellStyle name="Normal 6 3 3 2 5 3 3" xfId="39053"/>
    <cellStyle name="Normal 6 3 3 2 5 4" xfId="39054"/>
    <cellStyle name="Normal 6 3 3 2 5 4 2" xfId="39055"/>
    <cellStyle name="Normal 6 3 3 2 5 5" xfId="39056"/>
    <cellStyle name="Normal 6 3 3 2 5 5 2" xfId="39057"/>
    <cellStyle name="Normal 6 3 3 2 5 6" xfId="39058"/>
    <cellStyle name="Normal 6 3 3 2 6" xfId="39059"/>
    <cellStyle name="Normal 6 3 3 2 6 2" xfId="39060"/>
    <cellStyle name="Normal 6 3 3 2 6 2 2" xfId="39061"/>
    <cellStyle name="Normal 6 3 3 2 6 2 2 2" xfId="39062"/>
    <cellStyle name="Normal 6 3 3 2 6 2 2 2 2" xfId="39063"/>
    <cellStyle name="Normal 6 3 3 2 6 2 2 3" xfId="39064"/>
    <cellStyle name="Normal 6 3 3 2 6 2 3" xfId="39065"/>
    <cellStyle name="Normal 6 3 3 2 6 2 3 2" xfId="39066"/>
    <cellStyle name="Normal 6 3 3 2 6 2 4" xfId="39067"/>
    <cellStyle name="Normal 6 3 3 2 6 3" xfId="39068"/>
    <cellStyle name="Normal 6 3 3 2 6 3 2" xfId="39069"/>
    <cellStyle name="Normal 6 3 3 2 6 3 2 2" xfId="39070"/>
    <cellStyle name="Normal 6 3 3 2 6 3 3" xfId="39071"/>
    <cellStyle name="Normal 6 3 3 2 6 4" xfId="39072"/>
    <cellStyle name="Normal 6 3 3 2 6 4 2" xfId="39073"/>
    <cellStyle name="Normal 6 3 3 2 6 5" xfId="39074"/>
    <cellStyle name="Normal 6 3 3 2 6 5 2" xfId="39075"/>
    <cellStyle name="Normal 6 3 3 2 6 6" xfId="39076"/>
    <cellStyle name="Normal 6 3 3 2 7" xfId="39077"/>
    <cellStyle name="Normal 6 3 3 2 7 2" xfId="39078"/>
    <cellStyle name="Normal 6 3 3 2 7 2 2" xfId="39079"/>
    <cellStyle name="Normal 6 3 3 2 7 2 2 2" xfId="39080"/>
    <cellStyle name="Normal 6 3 3 2 7 2 3" xfId="39081"/>
    <cellStyle name="Normal 6 3 3 2 7 3" xfId="39082"/>
    <cellStyle name="Normal 6 3 3 2 7 3 2" xfId="39083"/>
    <cellStyle name="Normal 6 3 3 2 7 4" xfId="39084"/>
    <cellStyle name="Normal 6 3 3 2 8" xfId="39085"/>
    <cellStyle name="Normal 6 3 3 2 8 2" xfId="39086"/>
    <cellStyle name="Normal 6 3 3 2 8 2 2" xfId="39087"/>
    <cellStyle name="Normal 6 3 3 2 8 3" xfId="39088"/>
    <cellStyle name="Normal 6 3 3 2 9" xfId="39089"/>
    <cellStyle name="Normal 6 3 3 2 9 2" xfId="39090"/>
    <cellStyle name="Normal 6 3 3 3" xfId="39091"/>
    <cellStyle name="Normal 6 3 3 3 10" xfId="39092"/>
    <cellStyle name="Normal 6 3 3 3 11" xfId="39093"/>
    <cellStyle name="Normal 6 3 3 3 2" xfId="39094"/>
    <cellStyle name="Normal 6 3 3 3 2 2" xfId="39095"/>
    <cellStyle name="Normal 6 3 3 3 2 2 2" xfId="39096"/>
    <cellStyle name="Normal 6 3 3 3 2 2 2 2" xfId="39097"/>
    <cellStyle name="Normal 6 3 3 3 2 2 2 2 2" xfId="39098"/>
    <cellStyle name="Normal 6 3 3 3 2 2 2 3" xfId="39099"/>
    <cellStyle name="Normal 6 3 3 3 2 2 3" xfId="39100"/>
    <cellStyle name="Normal 6 3 3 3 2 2 3 2" xfId="39101"/>
    <cellStyle name="Normal 6 3 3 3 2 2 4" xfId="39102"/>
    <cellStyle name="Normal 6 3 3 3 2 3" xfId="39103"/>
    <cellStyle name="Normal 6 3 3 3 2 3 2" xfId="39104"/>
    <cellStyle name="Normal 6 3 3 3 2 3 2 2" xfId="39105"/>
    <cellStyle name="Normal 6 3 3 3 2 3 3" xfId="39106"/>
    <cellStyle name="Normal 6 3 3 3 2 4" xfId="39107"/>
    <cellStyle name="Normal 6 3 3 3 2 4 2" xfId="39108"/>
    <cellStyle name="Normal 6 3 3 3 2 5" xfId="39109"/>
    <cellStyle name="Normal 6 3 3 3 2 5 2" xfId="39110"/>
    <cellStyle name="Normal 6 3 3 3 2 6" xfId="39111"/>
    <cellStyle name="Normal 6 3 3 3 3" xfId="39112"/>
    <cellStyle name="Normal 6 3 3 3 3 2" xfId="39113"/>
    <cellStyle name="Normal 6 3 3 3 3 2 2" xfId="39114"/>
    <cellStyle name="Normal 6 3 3 3 3 2 2 2" xfId="39115"/>
    <cellStyle name="Normal 6 3 3 3 3 2 2 2 2" xfId="39116"/>
    <cellStyle name="Normal 6 3 3 3 3 2 2 3" xfId="39117"/>
    <cellStyle name="Normal 6 3 3 3 3 2 3" xfId="39118"/>
    <cellStyle name="Normal 6 3 3 3 3 2 3 2" xfId="39119"/>
    <cellStyle name="Normal 6 3 3 3 3 2 4" xfId="39120"/>
    <cellStyle name="Normal 6 3 3 3 3 3" xfId="39121"/>
    <cellStyle name="Normal 6 3 3 3 3 3 2" xfId="39122"/>
    <cellStyle name="Normal 6 3 3 3 3 3 2 2" xfId="39123"/>
    <cellStyle name="Normal 6 3 3 3 3 3 3" xfId="39124"/>
    <cellStyle name="Normal 6 3 3 3 3 4" xfId="39125"/>
    <cellStyle name="Normal 6 3 3 3 3 4 2" xfId="39126"/>
    <cellStyle name="Normal 6 3 3 3 3 5" xfId="39127"/>
    <cellStyle name="Normal 6 3 3 3 3 5 2" xfId="39128"/>
    <cellStyle name="Normal 6 3 3 3 3 6" xfId="39129"/>
    <cellStyle name="Normal 6 3 3 3 4" xfId="39130"/>
    <cellStyle name="Normal 6 3 3 3 4 2" xfId="39131"/>
    <cellStyle name="Normal 6 3 3 3 4 2 2" xfId="39132"/>
    <cellStyle name="Normal 6 3 3 3 4 2 2 2" xfId="39133"/>
    <cellStyle name="Normal 6 3 3 3 4 2 3" xfId="39134"/>
    <cellStyle name="Normal 6 3 3 3 4 3" xfId="39135"/>
    <cellStyle name="Normal 6 3 3 3 4 3 2" xfId="39136"/>
    <cellStyle name="Normal 6 3 3 3 4 4" xfId="39137"/>
    <cellStyle name="Normal 6 3 3 3 5" xfId="39138"/>
    <cellStyle name="Normal 6 3 3 3 5 2" xfId="39139"/>
    <cellStyle name="Normal 6 3 3 3 5 2 2" xfId="39140"/>
    <cellStyle name="Normal 6 3 3 3 5 3" xfId="39141"/>
    <cellStyle name="Normal 6 3 3 3 6" xfId="39142"/>
    <cellStyle name="Normal 6 3 3 3 6 2" xfId="39143"/>
    <cellStyle name="Normal 6 3 3 3 7" xfId="39144"/>
    <cellStyle name="Normal 6 3 3 3 7 2" xfId="39145"/>
    <cellStyle name="Normal 6 3 3 3 8" xfId="39146"/>
    <cellStyle name="Normal 6 3 3 3 8 2" xfId="39147"/>
    <cellStyle name="Normal 6 3 3 3 9" xfId="39148"/>
    <cellStyle name="Normal 6 3 3 3 9 2" xfId="39149"/>
    <cellStyle name="Normal 6 3 3 4" xfId="39150"/>
    <cellStyle name="Normal 6 3 3 4 2" xfId="39151"/>
    <cellStyle name="Normal 6 3 3 4 2 2" xfId="39152"/>
    <cellStyle name="Normal 6 3 3 4 2 2 2" xfId="39153"/>
    <cellStyle name="Normal 6 3 3 4 2 2 2 2" xfId="39154"/>
    <cellStyle name="Normal 6 3 3 4 2 2 2 2 2" xfId="39155"/>
    <cellStyle name="Normal 6 3 3 4 2 2 2 3" xfId="39156"/>
    <cellStyle name="Normal 6 3 3 4 2 2 3" xfId="39157"/>
    <cellStyle name="Normal 6 3 3 4 2 2 3 2" xfId="39158"/>
    <cellStyle name="Normal 6 3 3 4 2 2 4" xfId="39159"/>
    <cellStyle name="Normal 6 3 3 4 2 3" xfId="39160"/>
    <cellStyle name="Normal 6 3 3 4 2 3 2" xfId="39161"/>
    <cellStyle name="Normal 6 3 3 4 2 3 2 2" xfId="39162"/>
    <cellStyle name="Normal 6 3 3 4 2 3 3" xfId="39163"/>
    <cellStyle name="Normal 6 3 3 4 2 4" xfId="39164"/>
    <cellStyle name="Normal 6 3 3 4 2 4 2" xfId="39165"/>
    <cellStyle name="Normal 6 3 3 4 2 5" xfId="39166"/>
    <cellStyle name="Normal 6 3 3 4 2 5 2" xfId="39167"/>
    <cellStyle name="Normal 6 3 3 4 2 6" xfId="39168"/>
    <cellStyle name="Normal 6 3 3 4 3" xfId="39169"/>
    <cellStyle name="Normal 6 3 3 4 3 2" xfId="39170"/>
    <cellStyle name="Normal 6 3 3 4 3 2 2" xfId="39171"/>
    <cellStyle name="Normal 6 3 3 4 3 2 2 2" xfId="39172"/>
    <cellStyle name="Normal 6 3 3 4 3 2 2 2 2" xfId="39173"/>
    <cellStyle name="Normal 6 3 3 4 3 2 2 3" xfId="39174"/>
    <cellStyle name="Normal 6 3 3 4 3 2 3" xfId="39175"/>
    <cellStyle name="Normal 6 3 3 4 3 2 3 2" xfId="39176"/>
    <cellStyle name="Normal 6 3 3 4 3 2 4" xfId="39177"/>
    <cellStyle name="Normal 6 3 3 4 3 3" xfId="39178"/>
    <cellStyle name="Normal 6 3 3 4 3 3 2" xfId="39179"/>
    <cellStyle name="Normal 6 3 3 4 3 3 2 2" xfId="39180"/>
    <cellStyle name="Normal 6 3 3 4 3 3 3" xfId="39181"/>
    <cellStyle name="Normal 6 3 3 4 3 4" xfId="39182"/>
    <cellStyle name="Normal 6 3 3 4 3 4 2" xfId="39183"/>
    <cellStyle name="Normal 6 3 3 4 3 5" xfId="39184"/>
    <cellStyle name="Normal 6 3 3 4 3 5 2" xfId="39185"/>
    <cellStyle name="Normal 6 3 3 4 3 6" xfId="39186"/>
    <cellStyle name="Normal 6 3 3 4 4" xfId="39187"/>
    <cellStyle name="Normal 6 3 3 4 4 2" xfId="39188"/>
    <cellStyle name="Normal 6 3 3 4 4 2 2" xfId="39189"/>
    <cellStyle name="Normal 6 3 3 4 4 2 2 2" xfId="39190"/>
    <cellStyle name="Normal 6 3 3 4 4 2 3" xfId="39191"/>
    <cellStyle name="Normal 6 3 3 4 4 3" xfId="39192"/>
    <cellStyle name="Normal 6 3 3 4 4 3 2" xfId="39193"/>
    <cellStyle name="Normal 6 3 3 4 4 4" xfId="39194"/>
    <cellStyle name="Normal 6 3 3 4 5" xfId="39195"/>
    <cellStyle name="Normal 6 3 3 4 5 2" xfId="39196"/>
    <cellStyle name="Normal 6 3 3 4 5 2 2" xfId="39197"/>
    <cellStyle name="Normal 6 3 3 4 5 3" xfId="39198"/>
    <cellStyle name="Normal 6 3 3 4 6" xfId="39199"/>
    <cellStyle name="Normal 6 3 3 4 6 2" xfId="39200"/>
    <cellStyle name="Normal 6 3 3 4 7" xfId="39201"/>
    <cellStyle name="Normal 6 3 3 4 7 2" xfId="39202"/>
    <cellStyle name="Normal 6 3 3 4 8" xfId="39203"/>
    <cellStyle name="Normal 6 3 3 5" xfId="39204"/>
    <cellStyle name="Normal 6 3 3 5 2" xfId="39205"/>
    <cellStyle name="Normal 6 3 3 5 2 2" xfId="39206"/>
    <cellStyle name="Normal 6 3 3 5 2 2 2" xfId="39207"/>
    <cellStyle name="Normal 6 3 3 5 2 2 2 2" xfId="39208"/>
    <cellStyle name="Normal 6 3 3 5 2 2 3" xfId="39209"/>
    <cellStyle name="Normal 6 3 3 5 2 3" xfId="39210"/>
    <cellStyle name="Normal 6 3 3 5 2 3 2" xfId="39211"/>
    <cellStyle name="Normal 6 3 3 5 2 4" xfId="39212"/>
    <cellStyle name="Normal 6 3 3 5 3" xfId="39213"/>
    <cellStyle name="Normal 6 3 3 5 3 2" xfId="39214"/>
    <cellStyle name="Normal 6 3 3 5 3 2 2" xfId="39215"/>
    <cellStyle name="Normal 6 3 3 5 3 3" xfId="39216"/>
    <cellStyle name="Normal 6 3 3 5 4" xfId="39217"/>
    <cellStyle name="Normal 6 3 3 5 4 2" xfId="39218"/>
    <cellStyle name="Normal 6 3 3 5 5" xfId="39219"/>
    <cellStyle name="Normal 6 3 3 5 5 2" xfId="39220"/>
    <cellStyle name="Normal 6 3 3 5 6" xfId="39221"/>
    <cellStyle name="Normal 6 3 3 6" xfId="39222"/>
    <cellStyle name="Normal 6 3 3 6 2" xfId="39223"/>
    <cellStyle name="Normal 6 3 3 6 2 2" xfId="39224"/>
    <cellStyle name="Normal 6 3 3 6 2 2 2" xfId="39225"/>
    <cellStyle name="Normal 6 3 3 6 2 2 2 2" xfId="39226"/>
    <cellStyle name="Normal 6 3 3 6 2 2 3" xfId="39227"/>
    <cellStyle name="Normal 6 3 3 6 2 3" xfId="39228"/>
    <cellStyle name="Normal 6 3 3 6 2 3 2" xfId="39229"/>
    <cellStyle name="Normal 6 3 3 6 2 4" xfId="39230"/>
    <cellStyle name="Normal 6 3 3 6 3" xfId="39231"/>
    <cellStyle name="Normal 6 3 3 6 3 2" xfId="39232"/>
    <cellStyle name="Normal 6 3 3 6 3 2 2" xfId="39233"/>
    <cellStyle name="Normal 6 3 3 6 3 3" xfId="39234"/>
    <cellStyle name="Normal 6 3 3 6 4" xfId="39235"/>
    <cellStyle name="Normal 6 3 3 6 4 2" xfId="39236"/>
    <cellStyle name="Normal 6 3 3 6 5" xfId="39237"/>
    <cellStyle name="Normal 6 3 3 6 5 2" xfId="39238"/>
    <cellStyle name="Normal 6 3 3 6 6" xfId="39239"/>
    <cellStyle name="Normal 6 3 3 7" xfId="39240"/>
    <cellStyle name="Normal 6 3 3 7 2" xfId="39241"/>
    <cellStyle name="Normal 6 3 3 7 2 2" xfId="39242"/>
    <cellStyle name="Normal 6 3 3 7 2 2 2" xfId="39243"/>
    <cellStyle name="Normal 6 3 3 7 2 2 2 2" xfId="39244"/>
    <cellStyle name="Normal 6 3 3 7 2 2 3" xfId="39245"/>
    <cellStyle name="Normal 6 3 3 7 2 3" xfId="39246"/>
    <cellStyle name="Normal 6 3 3 7 2 3 2" xfId="39247"/>
    <cellStyle name="Normal 6 3 3 7 2 4" xfId="39248"/>
    <cellStyle name="Normal 6 3 3 7 3" xfId="39249"/>
    <cellStyle name="Normal 6 3 3 7 3 2" xfId="39250"/>
    <cellStyle name="Normal 6 3 3 7 3 2 2" xfId="39251"/>
    <cellStyle name="Normal 6 3 3 7 3 3" xfId="39252"/>
    <cellStyle name="Normal 6 3 3 7 4" xfId="39253"/>
    <cellStyle name="Normal 6 3 3 7 4 2" xfId="39254"/>
    <cellStyle name="Normal 6 3 3 7 5" xfId="39255"/>
    <cellStyle name="Normal 6 3 3 7 5 2" xfId="39256"/>
    <cellStyle name="Normal 6 3 3 7 6" xfId="39257"/>
    <cellStyle name="Normal 6 3 3 8" xfId="39258"/>
    <cellStyle name="Normal 6 3 3 8 2" xfId="39259"/>
    <cellStyle name="Normal 6 3 3 8 2 2" xfId="39260"/>
    <cellStyle name="Normal 6 3 3 8 2 2 2" xfId="39261"/>
    <cellStyle name="Normal 6 3 3 8 2 3" xfId="39262"/>
    <cellStyle name="Normal 6 3 3 8 3" xfId="39263"/>
    <cellStyle name="Normal 6 3 3 8 3 2" xfId="39264"/>
    <cellStyle name="Normal 6 3 3 8 4" xfId="39265"/>
    <cellStyle name="Normal 6 3 3 9" xfId="39266"/>
    <cellStyle name="Normal 6 3 3 9 2" xfId="39267"/>
    <cellStyle name="Normal 6 3 3 9 2 2" xfId="39268"/>
    <cellStyle name="Normal 6 3 3 9 3" xfId="39269"/>
    <cellStyle name="Normal 6 3 4" xfId="39270"/>
    <cellStyle name="Normal 6 3 4 2" xfId="39271"/>
    <cellStyle name="Normal 6 3 4 2 2" xfId="39272"/>
    <cellStyle name="Normal 6 3 4 2 2 2" xfId="39273"/>
    <cellStyle name="Normal 6 3 4 2 3" xfId="39274"/>
    <cellStyle name="Normal 6 3 4 2 4" xfId="39275"/>
    <cellStyle name="Normal 6 3 4 3" xfId="39276"/>
    <cellStyle name="Normal 6 3 4 3 2" xfId="39277"/>
    <cellStyle name="Normal 6 3 4 4" xfId="39278"/>
    <cellStyle name="Normal 6 3 4 5" xfId="39279"/>
    <cellStyle name="Normal 6 3 5" xfId="39280"/>
    <cellStyle name="Normal 6 3 5 2" xfId="39281"/>
    <cellStyle name="Normal 6 3 5 2 2" xfId="39282"/>
    <cellStyle name="Normal 6 3 5 3" xfId="39283"/>
    <cellStyle name="Normal 6 3 5 4" xfId="39284"/>
    <cellStyle name="Normal 6 3 6" xfId="39285"/>
    <cellStyle name="Normal 6 3 7" xfId="39286"/>
    <cellStyle name="Normal 6 3 7 2" xfId="39287"/>
    <cellStyle name="Normal 6 3 8" xfId="39288"/>
    <cellStyle name="Normal 6 3 9" xfId="39289"/>
    <cellStyle name="Normal 6 4" xfId="39290"/>
    <cellStyle name="Normal 6 4 10" xfId="39291"/>
    <cellStyle name="Normal 6 4 2" xfId="39292"/>
    <cellStyle name="Normal 6 4 2 2" xfId="39293"/>
    <cellStyle name="Normal 6 4 2 2 2" xfId="39294"/>
    <cellStyle name="Normal 6 4 2 2 3" xfId="39295"/>
    <cellStyle name="Normal 6 4 2 2 3 2" xfId="39296"/>
    <cellStyle name="Normal 6 4 2 2 4" xfId="39297"/>
    <cellStyle name="Normal 6 4 2 2 5" xfId="39298"/>
    <cellStyle name="Normal 6 4 2 3" xfId="39299"/>
    <cellStyle name="Normal 6 4 2 4" xfId="39300"/>
    <cellStyle name="Normal 6 4 2 5" xfId="39301"/>
    <cellStyle name="Normal 6 4 2 5 2" xfId="39302"/>
    <cellStyle name="Normal 6 4 2 6" xfId="39303"/>
    <cellStyle name="Normal 6 4 2 7" xfId="39304"/>
    <cellStyle name="Normal 6 4 3" xfId="39305"/>
    <cellStyle name="Normal 6 4 3 2" xfId="39306"/>
    <cellStyle name="Normal 6 4 3 3" xfId="39307"/>
    <cellStyle name="Normal 6 4 3 4" xfId="39308"/>
    <cellStyle name="Normal 6 4 3 4 2" xfId="39309"/>
    <cellStyle name="Normal 6 4 3 5" xfId="39310"/>
    <cellStyle name="Normal 6 4 3 6" xfId="39311"/>
    <cellStyle name="Normal 6 4 4" xfId="39312"/>
    <cellStyle name="Normal 6 4 4 2" xfId="39313"/>
    <cellStyle name="Normal 6 4 5" xfId="39314"/>
    <cellStyle name="Normal 6 4 6" xfId="39315"/>
    <cellStyle name="Normal 6 4 7" xfId="39316"/>
    <cellStyle name="Normal 6 4 7 2" xfId="39317"/>
    <cellStyle name="Normal 6 4 8" xfId="39318"/>
    <cellStyle name="Normal 6 4 9" xfId="39319"/>
    <cellStyle name="Normal 6 5" xfId="39320"/>
    <cellStyle name="Normal 6 5 2" xfId="39321"/>
    <cellStyle name="Normal 6 5 2 2" xfId="39322"/>
    <cellStyle name="Normal 6 5 2 2 2" xfId="39323"/>
    <cellStyle name="Normal 6 5 2 2 2 2" xfId="39324"/>
    <cellStyle name="Normal 6 5 2 2 3" xfId="39325"/>
    <cellStyle name="Normal 6 5 2 2 4" xfId="39326"/>
    <cellStyle name="Normal 6 5 2 3" xfId="39327"/>
    <cellStyle name="Normal 6 5 2 4" xfId="39328"/>
    <cellStyle name="Normal 6 5 2 4 2" xfId="39329"/>
    <cellStyle name="Normal 6 5 2 5" xfId="39330"/>
    <cellStyle name="Normal 6 5 2 6" xfId="39331"/>
    <cellStyle name="Normal 6 5 3" xfId="39332"/>
    <cellStyle name="Normal 6 5 3 2" xfId="39333"/>
    <cellStyle name="Normal 6 5 3 2 2" xfId="39334"/>
    <cellStyle name="Normal 6 5 3 3" xfId="39335"/>
    <cellStyle name="Normal 6 5 3 4" xfId="39336"/>
    <cellStyle name="Normal 6 5 4" xfId="39337"/>
    <cellStyle name="Normal 6 5 5" xfId="39338"/>
    <cellStyle name="Normal 6 5 5 2" xfId="39339"/>
    <cellStyle name="Normal 6 5 6" xfId="39340"/>
    <cellStyle name="Normal 6 5 7" xfId="39341"/>
    <cellStyle name="Normal 6 5 8" xfId="39342"/>
    <cellStyle name="Normal 6 6" xfId="39343"/>
    <cellStyle name="Normal 6 6 10" xfId="39344"/>
    <cellStyle name="Normal 6 6 10 2" xfId="39345"/>
    <cellStyle name="Normal 6 6 11" xfId="39346"/>
    <cellStyle name="Normal 6 6 11 2" xfId="39347"/>
    <cellStyle name="Normal 6 6 12" xfId="39348"/>
    <cellStyle name="Normal 6 6 12 2" xfId="39349"/>
    <cellStyle name="Normal 6 6 13" xfId="39350"/>
    <cellStyle name="Normal 6 6 13 2" xfId="39351"/>
    <cellStyle name="Normal 6 6 14" xfId="39352"/>
    <cellStyle name="Normal 6 6 15" xfId="39353"/>
    <cellStyle name="Normal 6 6 2" xfId="39354"/>
    <cellStyle name="Normal 6 6 2 10" xfId="39355"/>
    <cellStyle name="Normal 6 6 2 10 2" xfId="39356"/>
    <cellStyle name="Normal 6 6 2 11" xfId="39357"/>
    <cellStyle name="Normal 6 6 2 11 2" xfId="39358"/>
    <cellStyle name="Normal 6 6 2 12" xfId="39359"/>
    <cellStyle name="Normal 6 6 2 12 2" xfId="39360"/>
    <cellStyle name="Normal 6 6 2 13" xfId="39361"/>
    <cellStyle name="Normal 6 6 2 14" xfId="39362"/>
    <cellStyle name="Normal 6 6 2 2" xfId="39363"/>
    <cellStyle name="Normal 6 6 2 2 2" xfId="39364"/>
    <cellStyle name="Normal 6 6 2 2 2 2" xfId="39365"/>
    <cellStyle name="Normal 6 6 2 2 2 2 2" xfId="39366"/>
    <cellStyle name="Normal 6 6 2 2 2 2 2 2" xfId="39367"/>
    <cellStyle name="Normal 6 6 2 2 2 2 2 2 2" xfId="39368"/>
    <cellStyle name="Normal 6 6 2 2 2 2 2 3" xfId="39369"/>
    <cellStyle name="Normal 6 6 2 2 2 2 3" xfId="39370"/>
    <cellStyle name="Normal 6 6 2 2 2 2 3 2" xfId="39371"/>
    <cellStyle name="Normal 6 6 2 2 2 2 4" xfId="39372"/>
    <cellStyle name="Normal 6 6 2 2 2 3" xfId="39373"/>
    <cellStyle name="Normal 6 6 2 2 2 3 2" xfId="39374"/>
    <cellStyle name="Normal 6 6 2 2 2 3 2 2" xfId="39375"/>
    <cellStyle name="Normal 6 6 2 2 2 3 3" xfId="39376"/>
    <cellStyle name="Normal 6 6 2 2 2 4" xfId="39377"/>
    <cellStyle name="Normal 6 6 2 2 2 4 2" xfId="39378"/>
    <cellStyle name="Normal 6 6 2 2 2 5" xfId="39379"/>
    <cellStyle name="Normal 6 6 2 2 2 5 2" xfId="39380"/>
    <cellStyle name="Normal 6 6 2 2 2 6" xfId="39381"/>
    <cellStyle name="Normal 6 6 2 2 3" xfId="39382"/>
    <cellStyle name="Normal 6 6 2 2 3 2" xfId="39383"/>
    <cellStyle name="Normal 6 6 2 2 3 2 2" xfId="39384"/>
    <cellStyle name="Normal 6 6 2 2 3 2 2 2" xfId="39385"/>
    <cellStyle name="Normal 6 6 2 2 3 2 2 2 2" xfId="39386"/>
    <cellStyle name="Normal 6 6 2 2 3 2 2 3" xfId="39387"/>
    <cellStyle name="Normal 6 6 2 2 3 2 3" xfId="39388"/>
    <cellStyle name="Normal 6 6 2 2 3 2 3 2" xfId="39389"/>
    <cellStyle name="Normal 6 6 2 2 3 2 4" xfId="39390"/>
    <cellStyle name="Normal 6 6 2 2 3 3" xfId="39391"/>
    <cellStyle name="Normal 6 6 2 2 3 3 2" xfId="39392"/>
    <cellStyle name="Normal 6 6 2 2 3 3 2 2" xfId="39393"/>
    <cellStyle name="Normal 6 6 2 2 3 3 3" xfId="39394"/>
    <cellStyle name="Normal 6 6 2 2 3 4" xfId="39395"/>
    <cellStyle name="Normal 6 6 2 2 3 4 2" xfId="39396"/>
    <cellStyle name="Normal 6 6 2 2 3 5" xfId="39397"/>
    <cellStyle name="Normal 6 6 2 2 3 5 2" xfId="39398"/>
    <cellStyle name="Normal 6 6 2 2 3 6" xfId="39399"/>
    <cellStyle name="Normal 6 6 2 2 4" xfId="39400"/>
    <cellStyle name="Normal 6 6 2 2 4 2" xfId="39401"/>
    <cellStyle name="Normal 6 6 2 2 4 2 2" xfId="39402"/>
    <cellStyle name="Normal 6 6 2 2 4 2 2 2" xfId="39403"/>
    <cellStyle name="Normal 6 6 2 2 4 2 3" xfId="39404"/>
    <cellStyle name="Normal 6 6 2 2 4 3" xfId="39405"/>
    <cellStyle name="Normal 6 6 2 2 4 3 2" xfId="39406"/>
    <cellStyle name="Normal 6 6 2 2 4 4" xfId="39407"/>
    <cellStyle name="Normal 6 6 2 2 5" xfId="39408"/>
    <cellStyle name="Normal 6 6 2 2 5 2" xfId="39409"/>
    <cellStyle name="Normal 6 6 2 2 5 2 2" xfId="39410"/>
    <cellStyle name="Normal 6 6 2 2 5 3" xfId="39411"/>
    <cellStyle name="Normal 6 6 2 2 6" xfId="39412"/>
    <cellStyle name="Normal 6 6 2 2 6 2" xfId="39413"/>
    <cellStyle name="Normal 6 6 2 2 7" xfId="39414"/>
    <cellStyle name="Normal 6 6 2 2 7 2" xfId="39415"/>
    <cellStyle name="Normal 6 6 2 2 8" xfId="39416"/>
    <cellStyle name="Normal 6 6 2 3" xfId="39417"/>
    <cellStyle name="Normal 6 6 2 3 2" xfId="39418"/>
    <cellStyle name="Normal 6 6 2 3 2 2" xfId="39419"/>
    <cellStyle name="Normal 6 6 2 3 2 2 2" xfId="39420"/>
    <cellStyle name="Normal 6 6 2 3 2 2 2 2" xfId="39421"/>
    <cellStyle name="Normal 6 6 2 3 2 2 2 2 2" xfId="39422"/>
    <cellStyle name="Normal 6 6 2 3 2 2 2 3" xfId="39423"/>
    <cellStyle name="Normal 6 6 2 3 2 2 3" xfId="39424"/>
    <cellStyle name="Normal 6 6 2 3 2 2 3 2" xfId="39425"/>
    <cellStyle name="Normal 6 6 2 3 2 2 4" xfId="39426"/>
    <cellStyle name="Normal 6 6 2 3 2 3" xfId="39427"/>
    <cellStyle name="Normal 6 6 2 3 2 3 2" xfId="39428"/>
    <cellStyle name="Normal 6 6 2 3 2 3 2 2" xfId="39429"/>
    <cellStyle name="Normal 6 6 2 3 2 3 3" xfId="39430"/>
    <cellStyle name="Normal 6 6 2 3 2 4" xfId="39431"/>
    <cellStyle name="Normal 6 6 2 3 2 4 2" xfId="39432"/>
    <cellStyle name="Normal 6 6 2 3 2 5" xfId="39433"/>
    <cellStyle name="Normal 6 6 2 3 2 5 2" xfId="39434"/>
    <cellStyle name="Normal 6 6 2 3 2 6" xfId="39435"/>
    <cellStyle name="Normal 6 6 2 3 3" xfId="39436"/>
    <cellStyle name="Normal 6 6 2 3 3 2" xfId="39437"/>
    <cellStyle name="Normal 6 6 2 3 3 2 2" xfId="39438"/>
    <cellStyle name="Normal 6 6 2 3 3 2 2 2" xfId="39439"/>
    <cellStyle name="Normal 6 6 2 3 3 2 2 2 2" xfId="39440"/>
    <cellStyle name="Normal 6 6 2 3 3 2 2 3" xfId="39441"/>
    <cellStyle name="Normal 6 6 2 3 3 2 3" xfId="39442"/>
    <cellStyle name="Normal 6 6 2 3 3 2 3 2" xfId="39443"/>
    <cellStyle name="Normal 6 6 2 3 3 2 4" xfId="39444"/>
    <cellStyle name="Normal 6 6 2 3 3 3" xfId="39445"/>
    <cellStyle name="Normal 6 6 2 3 3 3 2" xfId="39446"/>
    <cellStyle name="Normal 6 6 2 3 3 3 2 2" xfId="39447"/>
    <cellStyle name="Normal 6 6 2 3 3 3 3" xfId="39448"/>
    <cellStyle name="Normal 6 6 2 3 3 4" xfId="39449"/>
    <cellStyle name="Normal 6 6 2 3 3 4 2" xfId="39450"/>
    <cellStyle name="Normal 6 6 2 3 3 5" xfId="39451"/>
    <cellStyle name="Normal 6 6 2 3 3 5 2" xfId="39452"/>
    <cellStyle name="Normal 6 6 2 3 3 6" xfId="39453"/>
    <cellStyle name="Normal 6 6 2 3 4" xfId="39454"/>
    <cellStyle name="Normal 6 6 2 3 4 2" xfId="39455"/>
    <cellStyle name="Normal 6 6 2 3 4 2 2" xfId="39456"/>
    <cellStyle name="Normal 6 6 2 3 4 2 2 2" xfId="39457"/>
    <cellStyle name="Normal 6 6 2 3 4 2 3" xfId="39458"/>
    <cellStyle name="Normal 6 6 2 3 4 3" xfId="39459"/>
    <cellStyle name="Normal 6 6 2 3 4 3 2" xfId="39460"/>
    <cellStyle name="Normal 6 6 2 3 4 4" xfId="39461"/>
    <cellStyle name="Normal 6 6 2 3 5" xfId="39462"/>
    <cellStyle name="Normal 6 6 2 3 5 2" xfId="39463"/>
    <cellStyle name="Normal 6 6 2 3 5 2 2" xfId="39464"/>
    <cellStyle name="Normal 6 6 2 3 5 3" xfId="39465"/>
    <cellStyle name="Normal 6 6 2 3 6" xfId="39466"/>
    <cellStyle name="Normal 6 6 2 3 6 2" xfId="39467"/>
    <cellStyle name="Normal 6 6 2 3 7" xfId="39468"/>
    <cellStyle name="Normal 6 6 2 3 7 2" xfId="39469"/>
    <cellStyle name="Normal 6 6 2 3 8" xfId="39470"/>
    <cellStyle name="Normal 6 6 2 4" xfId="39471"/>
    <cellStyle name="Normal 6 6 2 4 2" xfId="39472"/>
    <cellStyle name="Normal 6 6 2 4 2 2" xfId="39473"/>
    <cellStyle name="Normal 6 6 2 4 2 2 2" xfId="39474"/>
    <cellStyle name="Normal 6 6 2 4 2 2 2 2" xfId="39475"/>
    <cellStyle name="Normal 6 6 2 4 2 2 3" xfId="39476"/>
    <cellStyle name="Normal 6 6 2 4 2 3" xfId="39477"/>
    <cellStyle name="Normal 6 6 2 4 2 3 2" xfId="39478"/>
    <cellStyle name="Normal 6 6 2 4 2 4" xfId="39479"/>
    <cellStyle name="Normal 6 6 2 4 3" xfId="39480"/>
    <cellStyle name="Normal 6 6 2 4 3 2" xfId="39481"/>
    <cellStyle name="Normal 6 6 2 4 3 2 2" xfId="39482"/>
    <cellStyle name="Normal 6 6 2 4 3 3" xfId="39483"/>
    <cellStyle name="Normal 6 6 2 4 4" xfId="39484"/>
    <cellStyle name="Normal 6 6 2 4 4 2" xfId="39485"/>
    <cellStyle name="Normal 6 6 2 4 5" xfId="39486"/>
    <cellStyle name="Normal 6 6 2 4 5 2" xfId="39487"/>
    <cellStyle name="Normal 6 6 2 4 6" xfId="39488"/>
    <cellStyle name="Normal 6 6 2 5" xfId="39489"/>
    <cellStyle name="Normal 6 6 2 5 2" xfId="39490"/>
    <cellStyle name="Normal 6 6 2 5 2 2" xfId="39491"/>
    <cellStyle name="Normal 6 6 2 5 2 2 2" xfId="39492"/>
    <cellStyle name="Normal 6 6 2 5 2 2 2 2" xfId="39493"/>
    <cellStyle name="Normal 6 6 2 5 2 2 3" xfId="39494"/>
    <cellStyle name="Normal 6 6 2 5 2 3" xfId="39495"/>
    <cellStyle name="Normal 6 6 2 5 2 3 2" xfId="39496"/>
    <cellStyle name="Normal 6 6 2 5 2 4" xfId="39497"/>
    <cellStyle name="Normal 6 6 2 5 3" xfId="39498"/>
    <cellStyle name="Normal 6 6 2 5 3 2" xfId="39499"/>
    <cellStyle name="Normal 6 6 2 5 3 2 2" xfId="39500"/>
    <cellStyle name="Normal 6 6 2 5 3 3" xfId="39501"/>
    <cellStyle name="Normal 6 6 2 5 4" xfId="39502"/>
    <cellStyle name="Normal 6 6 2 5 4 2" xfId="39503"/>
    <cellStyle name="Normal 6 6 2 5 5" xfId="39504"/>
    <cellStyle name="Normal 6 6 2 5 5 2" xfId="39505"/>
    <cellStyle name="Normal 6 6 2 5 6" xfId="39506"/>
    <cellStyle name="Normal 6 6 2 6" xfId="39507"/>
    <cellStyle name="Normal 6 6 2 6 2" xfId="39508"/>
    <cellStyle name="Normal 6 6 2 6 2 2" xfId="39509"/>
    <cellStyle name="Normal 6 6 2 6 2 2 2" xfId="39510"/>
    <cellStyle name="Normal 6 6 2 6 2 2 2 2" xfId="39511"/>
    <cellStyle name="Normal 6 6 2 6 2 2 3" xfId="39512"/>
    <cellStyle name="Normal 6 6 2 6 2 3" xfId="39513"/>
    <cellStyle name="Normal 6 6 2 6 2 3 2" xfId="39514"/>
    <cellStyle name="Normal 6 6 2 6 2 4" xfId="39515"/>
    <cellStyle name="Normal 6 6 2 6 3" xfId="39516"/>
    <cellStyle name="Normal 6 6 2 6 3 2" xfId="39517"/>
    <cellStyle name="Normal 6 6 2 6 3 2 2" xfId="39518"/>
    <cellStyle name="Normal 6 6 2 6 3 3" xfId="39519"/>
    <cellStyle name="Normal 6 6 2 6 4" xfId="39520"/>
    <cellStyle name="Normal 6 6 2 6 4 2" xfId="39521"/>
    <cellStyle name="Normal 6 6 2 6 5" xfId="39522"/>
    <cellStyle name="Normal 6 6 2 6 5 2" xfId="39523"/>
    <cellStyle name="Normal 6 6 2 6 6" xfId="39524"/>
    <cellStyle name="Normal 6 6 2 7" xfId="39525"/>
    <cellStyle name="Normal 6 6 2 7 2" xfId="39526"/>
    <cellStyle name="Normal 6 6 2 7 2 2" xfId="39527"/>
    <cellStyle name="Normal 6 6 2 7 2 2 2" xfId="39528"/>
    <cellStyle name="Normal 6 6 2 7 2 3" xfId="39529"/>
    <cellStyle name="Normal 6 6 2 7 3" xfId="39530"/>
    <cellStyle name="Normal 6 6 2 7 3 2" xfId="39531"/>
    <cellStyle name="Normal 6 6 2 7 4" xfId="39532"/>
    <cellStyle name="Normal 6 6 2 8" xfId="39533"/>
    <cellStyle name="Normal 6 6 2 8 2" xfId="39534"/>
    <cellStyle name="Normal 6 6 2 8 2 2" xfId="39535"/>
    <cellStyle name="Normal 6 6 2 8 3" xfId="39536"/>
    <cellStyle name="Normal 6 6 2 9" xfId="39537"/>
    <cellStyle name="Normal 6 6 2 9 2" xfId="39538"/>
    <cellStyle name="Normal 6 6 3" xfId="39539"/>
    <cellStyle name="Normal 6 6 3 2" xfId="39540"/>
    <cellStyle name="Normal 6 6 3 2 2" xfId="39541"/>
    <cellStyle name="Normal 6 6 3 2 2 2" xfId="39542"/>
    <cellStyle name="Normal 6 6 3 2 2 2 2" xfId="39543"/>
    <cellStyle name="Normal 6 6 3 2 2 2 2 2" xfId="39544"/>
    <cellStyle name="Normal 6 6 3 2 2 2 3" xfId="39545"/>
    <cellStyle name="Normal 6 6 3 2 2 3" xfId="39546"/>
    <cellStyle name="Normal 6 6 3 2 2 3 2" xfId="39547"/>
    <cellStyle name="Normal 6 6 3 2 2 4" xfId="39548"/>
    <cellStyle name="Normal 6 6 3 2 3" xfId="39549"/>
    <cellStyle name="Normal 6 6 3 2 3 2" xfId="39550"/>
    <cellStyle name="Normal 6 6 3 2 3 2 2" xfId="39551"/>
    <cellStyle name="Normal 6 6 3 2 3 3" xfId="39552"/>
    <cellStyle name="Normal 6 6 3 2 4" xfId="39553"/>
    <cellStyle name="Normal 6 6 3 2 4 2" xfId="39554"/>
    <cellStyle name="Normal 6 6 3 2 5" xfId="39555"/>
    <cellStyle name="Normal 6 6 3 2 5 2" xfId="39556"/>
    <cellStyle name="Normal 6 6 3 2 6" xfId="39557"/>
    <cellStyle name="Normal 6 6 3 3" xfId="39558"/>
    <cellStyle name="Normal 6 6 3 3 2" xfId="39559"/>
    <cellStyle name="Normal 6 6 3 3 2 2" xfId="39560"/>
    <cellStyle name="Normal 6 6 3 3 2 2 2" xfId="39561"/>
    <cellStyle name="Normal 6 6 3 3 2 2 2 2" xfId="39562"/>
    <cellStyle name="Normal 6 6 3 3 2 2 3" xfId="39563"/>
    <cellStyle name="Normal 6 6 3 3 2 3" xfId="39564"/>
    <cellStyle name="Normal 6 6 3 3 2 3 2" xfId="39565"/>
    <cellStyle name="Normal 6 6 3 3 2 4" xfId="39566"/>
    <cellStyle name="Normal 6 6 3 3 3" xfId="39567"/>
    <cellStyle name="Normal 6 6 3 3 3 2" xfId="39568"/>
    <cellStyle name="Normal 6 6 3 3 3 2 2" xfId="39569"/>
    <cellStyle name="Normal 6 6 3 3 3 3" xfId="39570"/>
    <cellStyle name="Normal 6 6 3 3 4" xfId="39571"/>
    <cellStyle name="Normal 6 6 3 3 4 2" xfId="39572"/>
    <cellStyle name="Normal 6 6 3 3 5" xfId="39573"/>
    <cellStyle name="Normal 6 6 3 3 5 2" xfId="39574"/>
    <cellStyle name="Normal 6 6 3 3 6" xfId="39575"/>
    <cellStyle name="Normal 6 6 3 4" xfId="39576"/>
    <cellStyle name="Normal 6 6 3 4 2" xfId="39577"/>
    <cellStyle name="Normal 6 6 3 4 2 2" xfId="39578"/>
    <cellStyle name="Normal 6 6 3 4 2 2 2" xfId="39579"/>
    <cellStyle name="Normal 6 6 3 4 2 3" xfId="39580"/>
    <cellStyle name="Normal 6 6 3 4 3" xfId="39581"/>
    <cellStyle name="Normal 6 6 3 4 3 2" xfId="39582"/>
    <cellStyle name="Normal 6 6 3 4 4" xfId="39583"/>
    <cellStyle name="Normal 6 6 3 5" xfId="39584"/>
    <cellStyle name="Normal 6 6 3 5 2" xfId="39585"/>
    <cellStyle name="Normal 6 6 3 5 2 2" xfId="39586"/>
    <cellStyle name="Normal 6 6 3 5 3" xfId="39587"/>
    <cellStyle name="Normal 6 6 3 6" xfId="39588"/>
    <cellStyle name="Normal 6 6 3 6 2" xfId="39589"/>
    <cellStyle name="Normal 6 6 3 7" xfId="39590"/>
    <cellStyle name="Normal 6 6 3 7 2" xfId="39591"/>
    <cellStyle name="Normal 6 6 3 8" xfId="39592"/>
    <cellStyle name="Normal 6 6 4" xfId="39593"/>
    <cellStyle name="Normal 6 6 4 2" xfId="39594"/>
    <cellStyle name="Normal 6 6 4 2 2" xfId="39595"/>
    <cellStyle name="Normal 6 6 4 2 2 2" xfId="39596"/>
    <cellStyle name="Normal 6 6 4 2 2 2 2" xfId="39597"/>
    <cellStyle name="Normal 6 6 4 2 2 2 2 2" xfId="39598"/>
    <cellStyle name="Normal 6 6 4 2 2 2 3" xfId="39599"/>
    <cellStyle name="Normal 6 6 4 2 2 3" xfId="39600"/>
    <cellStyle name="Normal 6 6 4 2 2 3 2" xfId="39601"/>
    <cellStyle name="Normal 6 6 4 2 2 4" xfId="39602"/>
    <cellStyle name="Normal 6 6 4 2 3" xfId="39603"/>
    <cellStyle name="Normal 6 6 4 2 3 2" xfId="39604"/>
    <cellStyle name="Normal 6 6 4 2 3 2 2" xfId="39605"/>
    <cellStyle name="Normal 6 6 4 2 3 3" xfId="39606"/>
    <cellStyle name="Normal 6 6 4 2 4" xfId="39607"/>
    <cellStyle name="Normal 6 6 4 2 4 2" xfId="39608"/>
    <cellStyle name="Normal 6 6 4 2 5" xfId="39609"/>
    <cellStyle name="Normal 6 6 4 2 5 2" xfId="39610"/>
    <cellStyle name="Normal 6 6 4 2 6" xfId="39611"/>
    <cellStyle name="Normal 6 6 4 3" xfId="39612"/>
    <cellStyle name="Normal 6 6 4 3 2" xfId="39613"/>
    <cellStyle name="Normal 6 6 4 3 2 2" xfId="39614"/>
    <cellStyle name="Normal 6 6 4 3 2 2 2" xfId="39615"/>
    <cellStyle name="Normal 6 6 4 3 2 2 2 2" xfId="39616"/>
    <cellStyle name="Normal 6 6 4 3 2 2 3" xfId="39617"/>
    <cellStyle name="Normal 6 6 4 3 2 3" xfId="39618"/>
    <cellStyle name="Normal 6 6 4 3 2 3 2" xfId="39619"/>
    <cellStyle name="Normal 6 6 4 3 2 4" xfId="39620"/>
    <cellStyle name="Normal 6 6 4 3 3" xfId="39621"/>
    <cellStyle name="Normal 6 6 4 3 3 2" xfId="39622"/>
    <cellStyle name="Normal 6 6 4 3 3 2 2" xfId="39623"/>
    <cellStyle name="Normal 6 6 4 3 3 3" xfId="39624"/>
    <cellStyle name="Normal 6 6 4 3 4" xfId="39625"/>
    <cellStyle name="Normal 6 6 4 3 4 2" xfId="39626"/>
    <cellStyle name="Normal 6 6 4 3 5" xfId="39627"/>
    <cellStyle name="Normal 6 6 4 3 5 2" xfId="39628"/>
    <cellStyle name="Normal 6 6 4 3 6" xfId="39629"/>
    <cellStyle name="Normal 6 6 4 4" xfId="39630"/>
    <cellStyle name="Normal 6 6 4 4 2" xfId="39631"/>
    <cellStyle name="Normal 6 6 4 4 2 2" xfId="39632"/>
    <cellStyle name="Normal 6 6 4 4 2 2 2" xfId="39633"/>
    <cellStyle name="Normal 6 6 4 4 2 3" xfId="39634"/>
    <cellStyle name="Normal 6 6 4 4 3" xfId="39635"/>
    <cellStyle name="Normal 6 6 4 4 3 2" xfId="39636"/>
    <cellStyle name="Normal 6 6 4 4 4" xfId="39637"/>
    <cellStyle name="Normal 6 6 4 5" xfId="39638"/>
    <cellStyle name="Normal 6 6 4 5 2" xfId="39639"/>
    <cellStyle name="Normal 6 6 4 5 2 2" xfId="39640"/>
    <cellStyle name="Normal 6 6 4 5 3" xfId="39641"/>
    <cellStyle name="Normal 6 6 4 6" xfId="39642"/>
    <cellStyle name="Normal 6 6 4 6 2" xfId="39643"/>
    <cellStyle name="Normal 6 6 4 7" xfId="39644"/>
    <cellStyle name="Normal 6 6 4 7 2" xfId="39645"/>
    <cellStyle name="Normal 6 6 4 8" xfId="39646"/>
    <cellStyle name="Normal 6 6 5" xfId="39647"/>
    <cellStyle name="Normal 6 6 5 2" xfId="39648"/>
    <cellStyle name="Normal 6 6 5 2 2" xfId="39649"/>
    <cellStyle name="Normal 6 6 5 2 2 2" xfId="39650"/>
    <cellStyle name="Normal 6 6 5 2 2 2 2" xfId="39651"/>
    <cellStyle name="Normal 6 6 5 2 2 3" xfId="39652"/>
    <cellStyle name="Normal 6 6 5 2 3" xfId="39653"/>
    <cellStyle name="Normal 6 6 5 2 3 2" xfId="39654"/>
    <cellStyle name="Normal 6 6 5 2 4" xfId="39655"/>
    <cellStyle name="Normal 6 6 5 3" xfId="39656"/>
    <cellStyle name="Normal 6 6 5 3 2" xfId="39657"/>
    <cellStyle name="Normal 6 6 5 3 2 2" xfId="39658"/>
    <cellStyle name="Normal 6 6 5 3 3" xfId="39659"/>
    <cellStyle name="Normal 6 6 5 4" xfId="39660"/>
    <cellStyle name="Normal 6 6 5 4 2" xfId="39661"/>
    <cellStyle name="Normal 6 6 5 5" xfId="39662"/>
    <cellStyle name="Normal 6 6 5 5 2" xfId="39663"/>
    <cellStyle name="Normal 6 6 5 6" xfId="39664"/>
    <cellStyle name="Normal 6 6 6" xfId="39665"/>
    <cellStyle name="Normal 6 6 6 2" xfId="39666"/>
    <cellStyle name="Normal 6 6 6 2 2" xfId="39667"/>
    <cellStyle name="Normal 6 6 6 2 2 2" xfId="39668"/>
    <cellStyle name="Normal 6 6 6 2 2 2 2" xfId="39669"/>
    <cellStyle name="Normal 6 6 6 2 2 3" xfId="39670"/>
    <cellStyle name="Normal 6 6 6 2 3" xfId="39671"/>
    <cellStyle name="Normal 6 6 6 2 3 2" xfId="39672"/>
    <cellStyle name="Normal 6 6 6 2 4" xfId="39673"/>
    <cellStyle name="Normal 6 6 6 3" xfId="39674"/>
    <cellStyle name="Normal 6 6 6 3 2" xfId="39675"/>
    <cellStyle name="Normal 6 6 6 3 2 2" xfId="39676"/>
    <cellStyle name="Normal 6 6 6 3 3" xfId="39677"/>
    <cellStyle name="Normal 6 6 6 4" xfId="39678"/>
    <cellStyle name="Normal 6 6 6 4 2" xfId="39679"/>
    <cellStyle name="Normal 6 6 6 5" xfId="39680"/>
    <cellStyle name="Normal 6 6 6 5 2" xfId="39681"/>
    <cellStyle name="Normal 6 6 6 6" xfId="39682"/>
    <cellStyle name="Normal 6 6 7" xfId="39683"/>
    <cellStyle name="Normal 6 6 7 2" xfId="39684"/>
    <cellStyle name="Normal 6 6 7 2 2" xfId="39685"/>
    <cellStyle name="Normal 6 6 7 2 2 2" xfId="39686"/>
    <cellStyle name="Normal 6 6 7 2 2 2 2" xfId="39687"/>
    <cellStyle name="Normal 6 6 7 2 2 3" xfId="39688"/>
    <cellStyle name="Normal 6 6 7 2 3" xfId="39689"/>
    <cellStyle name="Normal 6 6 7 2 3 2" xfId="39690"/>
    <cellStyle name="Normal 6 6 7 2 4" xfId="39691"/>
    <cellStyle name="Normal 6 6 7 3" xfId="39692"/>
    <cellStyle name="Normal 6 6 7 3 2" xfId="39693"/>
    <cellStyle name="Normal 6 6 7 3 2 2" xfId="39694"/>
    <cellStyle name="Normal 6 6 7 3 3" xfId="39695"/>
    <cellStyle name="Normal 6 6 7 4" xfId="39696"/>
    <cellStyle name="Normal 6 6 7 4 2" xfId="39697"/>
    <cellStyle name="Normal 6 6 7 5" xfId="39698"/>
    <cellStyle name="Normal 6 6 7 5 2" xfId="39699"/>
    <cellStyle name="Normal 6 6 7 6" xfId="39700"/>
    <cellStyle name="Normal 6 6 8" xfId="39701"/>
    <cellStyle name="Normal 6 6 8 2" xfId="39702"/>
    <cellStyle name="Normal 6 6 8 2 2" xfId="39703"/>
    <cellStyle name="Normal 6 6 8 2 2 2" xfId="39704"/>
    <cellStyle name="Normal 6 6 8 2 3" xfId="39705"/>
    <cellStyle name="Normal 6 6 8 3" xfId="39706"/>
    <cellStyle name="Normal 6 6 8 3 2" xfId="39707"/>
    <cellStyle name="Normal 6 6 8 4" xfId="39708"/>
    <cellStyle name="Normal 6 6 9" xfId="39709"/>
    <cellStyle name="Normal 6 6 9 2" xfId="39710"/>
    <cellStyle name="Normal 6 6 9 2 2" xfId="39711"/>
    <cellStyle name="Normal 6 6 9 3" xfId="39712"/>
    <cellStyle name="Normal 6 7" xfId="39713"/>
    <cellStyle name="Normal 6 7 2" xfId="39714"/>
    <cellStyle name="Normal 6 7 2 2" xfId="39715"/>
    <cellStyle name="Normal 6 7 3" xfId="39716"/>
    <cellStyle name="Normal 6 7 4" xfId="39717"/>
    <cellStyle name="Normal 6 8" xfId="39718"/>
    <cellStyle name="Normal 6 9" xfId="39719"/>
    <cellStyle name="Normal 6 9 2" xfId="39720"/>
    <cellStyle name="Normal 6_Analysis" xfId="39721"/>
    <cellStyle name="Normal 60" xfId="39722"/>
    <cellStyle name="Normal 61" xfId="39723"/>
    <cellStyle name="Normal 62" xfId="39724"/>
    <cellStyle name="Normal 63" xfId="39725"/>
    <cellStyle name="Normal 64" xfId="39726"/>
    <cellStyle name="Normal 65" xfId="39727"/>
    <cellStyle name="Normal 66" xfId="39728"/>
    <cellStyle name="Normal 67" xfId="39729"/>
    <cellStyle name="Normal 68" xfId="39730"/>
    <cellStyle name="Normal 69" xfId="39731"/>
    <cellStyle name="Normal 7" xfId="39732"/>
    <cellStyle name="Normal 7 2" xfId="39733"/>
    <cellStyle name="Normal 7 2 2" xfId="39734"/>
    <cellStyle name="Normal 7 2 3" xfId="39735"/>
    <cellStyle name="Normal 7 2 4" xfId="39736"/>
    <cellStyle name="Normal 7 2 5" xfId="39737"/>
    <cellStyle name="Normal 7 2 6" xfId="39738"/>
    <cellStyle name="Normal 7 3" xfId="39739"/>
    <cellStyle name="Normal 7 3 2" xfId="39740"/>
    <cellStyle name="Normal 7 3 3" xfId="39741"/>
    <cellStyle name="Normal 7 4" xfId="39742"/>
    <cellStyle name="Normal 7 4 2" xfId="39743"/>
    <cellStyle name="Normal 7 5" xfId="39744"/>
    <cellStyle name="Normal 7 6" xfId="39745"/>
    <cellStyle name="Normal 7 7" xfId="39746"/>
    <cellStyle name="Normal 7 8" xfId="39747"/>
    <cellStyle name="Normal 7 9" xfId="39748"/>
    <cellStyle name="Normal 70" xfId="39749"/>
    <cellStyle name="Normal 71" xfId="39750"/>
    <cellStyle name="Normal 72" xfId="39751"/>
    <cellStyle name="Normal 73" xfId="39752"/>
    <cellStyle name="Normal 74" xfId="39753"/>
    <cellStyle name="Normal 75" xfId="39754"/>
    <cellStyle name="Normal 76" xfId="39755"/>
    <cellStyle name="Normal 77" xfId="39756"/>
    <cellStyle name="Normal 78" xfId="39757"/>
    <cellStyle name="Normal 79" xfId="39758"/>
    <cellStyle name="Normal 8" xfId="39759"/>
    <cellStyle name="Normal 8 10" xfId="39760"/>
    <cellStyle name="Normal 8 10 2" xfId="39761"/>
    <cellStyle name="Normal 8 10 2 2" xfId="39762"/>
    <cellStyle name="Normal 8 10 2 2 2" xfId="39763"/>
    <cellStyle name="Normal 8 10 2 2 2 2" xfId="39764"/>
    <cellStyle name="Normal 8 10 2 2 3" xfId="39765"/>
    <cellStyle name="Normal 8 10 2 3" xfId="39766"/>
    <cellStyle name="Normal 8 10 2 3 2" xfId="39767"/>
    <cellStyle name="Normal 8 10 2 4" xfId="39768"/>
    <cellStyle name="Normal 8 10 3" xfId="39769"/>
    <cellStyle name="Normal 8 10 3 2" xfId="39770"/>
    <cellStyle name="Normal 8 10 3 2 2" xfId="39771"/>
    <cellStyle name="Normal 8 10 3 3" xfId="39772"/>
    <cellStyle name="Normal 8 10 4" xfId="39773"/>
    <cellStyle name="Normal 8 10 4 2" xfId="39774"/>
    <cellStyle name="Normal 8 10 5" xfId="39775"/>
    <cellStyle name="Normal 8 10 5 2" xfId="39776"/>
    <cellStyle name="Normal 8 10 6" xfId="39777"/>
    <cellStyle name="Normal 8 11" xfId="39778"/>
    <cellStyle name="Normal 8 12" xfId="39779"/>
    <cellStyle name="Normal 8 13" xfId="39780"/>
    <cellStyle name="Normal 8 13 2" xfId="39781"/>
    <cellStyle name="Normal 8 14" xfId="39782"/>
    <cellStyle name="Normal 8 15" xfId="39783"/>
    <cellStyle name="Normal 8 16" xfId="39784"/>
    <cellStyle name="Normal 8 2" xfId="39785"/>
    <cellStyle name="Normal 8 2 2" xfId="39786"/>
    <cellStyle name="Normal 8 2 2 2" xfId="39787"/>
    <cellStyle name="Normal 8 2 2 2 2" xfId="39788"/>
    <cellStyle name="Normal 8 2 2 2 2 2" xfId="39789"/>
    <cellStyle name="Normal 8 2 2 2 2 2 2" xfId="39790"/>
    <cellStyle name="Normal 8 2 2 2 2 3" xfId="39791"/>
    <cellStyle name="Normal 8 2 2 2 2 4" xfId="39792"/>
    <cellStyle name="Normal 8 2 2 2 3" xfId="39793"/>
    <cellStyle name="Normal 8 2 2 2 3 2" xfId="39794"/>
    <cellStyle name="Normal 8 2 2 2 4" xfId="39795"/>
    <cellStyle name="Normal 8 2 2 2 5" xfId="39796"/>
    <cellStyle name="Normal 8 2 2 3" xfId="39797"/>
    <cellStyle name="Normal 8 2 2 3 2" xfId="39798"/>
    <cellStyle name="Normal 8 2 2 3 2 2" xfId="39799"/>
    <cellStyle name="Normal 8 2 2 3 3" xfId="39800"/>
    <cellStyle name="Normal 8 2 2 3 4" xfId="39801"/>
    <cellStyle name="Normal 8 2 2 4" xfId="39802"/>
    <cellStyle name="Normal 8 2 2 5" xfId="39803"/>
    <cellStyle name="Normal 8 2 2 5 2" xfId="39804"/>
    <cellStyle name="Normal 8 2 2 6" xfId="39805"/>
    <cellStyle name="Normal 8 2 2 7" xfId="39806"/>
    <cellStyle name="Normal 8 2 3" xfId="39807"/>
    <cellStyle name="Normal 8 2 3 10" xfId="39808"/>
    <cellStyle name="Normal 8 2 3 10 2" xfId="39809"/>
    <cellStyle name="Normal 8 2 3 11" xfId="39810"/>
    <cellStyle name="Normal 8 2 3 11 2" xfId="39811"/>
    <cellStyle name="Normal 8 2 3 12" xfId="39812"/>
    <cellStyle name="Normal 8 2 3 12 2" xfId="39813"/>
    <cellStyle name="Normal 8 2 3 13" xfId="39814"/>
    <cellStyle name="Normal 8 2 3 13 2" xfId="39815"/>
    <cellStyle name="Normal 8 2 3 14" xfId="39816"/>
    <cellStyle name="Normal 8 2 3 15" xfId="39817"/>
    <cellStyle name="Normal 8 2 3 2" xfId="39818"/>
    <cellStyle name="Normal 8 2 3 2 10" xfId="39819"/>
    <cellStyle name="Normal 8 2 3 2 10 2" xfId="39820"/>
    <cellStyle name="Normal 8 2 3 2 11" xfId="39821"/>
    <cellStyle name="Normal 8 2 3 2 11 2" xfId="39822"/>
    <cellStyle name="Normal 8 2 3 2 12" xfId="39823"/>
    <cellStyle name="Normal 8 2 3 2 12 2" xfId="39824"/>
    <cellStyle name="Normal 8 2 3 2 13" xfId="39825"/>
    <cellStyle name="Normal 8 2 3 2 14" xfId="39826"/>
    <cellStyle name="Normal 8 2 3 2 2" xfId="39827"/>
    <cellStyle name="Normal 8 2 3 2 2 10" xfId="39828"/>
    <cellStyle name="Normal 8 2 3 2 2 11" xfId="39829"/>
    <cellStyle name="Normal 8 2 3 2 2 2" xfId="39830"/>
    <cellStyle name="Normal 8 2 3 2 2 2 2" xfId="39831"/>
    <cellStyle name="Normal 8 2 3 2 2 2 2 2" xfId="39832"/>
    <cellStyle name="Normal 8 2 3 2 2 2 2 2 2" xfId="39833"/>
    <cellStyle name="Normal 8 2 3 2 2 2 2 2 2 2" xfId="39834"/>
    <cellStyle name="Normal 8 2 3 2 2 2 2 2 3" xfId="39835"/>
    <cellStyle name="Normal 8 2 3 2 2 2 2 3" xfId="39836"/>
    <cellStyle name="Normal 8 2 3 2 2 2 2 3 2" xfId="39837"/>
    <cellStyle name="Normal 8 2 3 2 2 2 2 4" xfId="39838"/>
    <cellStyle name="Normal 8 2 3 2 2 2 3" xfId="39839"/>
    <cellStyle name="Normal 8 2 3 2 2 2 3 2" xfId="39840"/>
    <cellStyle name="Normal 8 2 3 2 2 2 3 2 2" xfId="39841"/>
    <cellStyle name="Normal 8 2 3 2 2 2 3 3" xfId="39842"/>
    <cellStyle name="Normal 8 2 3 2 2 2 4" xfId="39843"/>
    <cellStyle name="Normal 8 2 3 2 2 2 4 2" xfId="39844"/>
    <cellStyle name="Normal 8 2 3 2 2 2 5" xfId="39845"/>
    <cellStyle name="Normal 8 2 3 2 2 2 5 2" xfId="39846"/>
    <cellStyle name="Normal 8 2 3 2 2 2 6" xfId="39847"/>
    <cellStyle name="Normal 8 2 3 2 2 3" xfId="39848"/>
    <cellStyle name="Normal 8 2 3 2 2 3 2" xfId="39849"/>
    <cellStyle name="Normal 8 2 3 2 2 3 2 2" xfId="39850"/>
    <cellStyle name="Normal 8 2 3 2 2 3 2 2 2" xfId="39851"/>
    <cellStyle name="Normal 8 2 3 2 2 3 2 2 2 2" xfId="39852"/>
    <cellStyle name="Normal 8 2 3 2 2 3 2 2 3" xfId="39853"/>
    <cellStyle name="Normal 8 2 3 2 2 3 2 3" xfId="39854"/>
    <cellStyle name="Normal 8 2 3 2 2 3 2 3 2" xfId="39855"/>
    <cellStyle name="Normal 8 2 3 2 2 3 2 4" xfId="39856"/>
    <cellStyle name="Normal 8 2 3 2 2 3 3" xfId="39857"/>
    <cellStyle name="Normal 8 2 3 2 2 3 3 2" xfId="39858"/>
    <cellStyle name="Normal 8 2 3 2 2 3 3 2 2" xfId="39859"/>
    <cellStyle name="Normal 8 2 3 2 2 3 3 3" xfId="39860"/>
    <cellStyle name="Normal 8 2 3 2 2 3 4" xfId="39861"/>
    <cellStyle name="Normal 8 2 3 2 2 3 4 2" xfId="39862"/>
    <cellStyle name="Normal 8 2 3 2 2 3 5" xfId="39863"/>
    <cellStyle name="Normal 8 2 3 2 2 3 5 2" xfId="39864"/>
    <cellStyle name="Normal 8 2 3 2 2 3 6" xfId="39865"/>
    <cellStyle name="Normal 8 2 3 2 2 4" xfId="39866"/>
    <cellStyle name="Normal 8 2 3 2 2 4 2" xfId="39867"/>
    <cellStyle name="Normal 8 2 3 2 2 4 2 2" xfId="39868"/>
    <cellStyle name="Normal 8 2 3 2 2 4 2 2 2" xfId="39869"/>
    <cellStyle name="Normal 8 2 3 2 2 4 2 3" xfId="39870"/>
    <cellStyle name="Normal 8 2 3 2 2 4 3" xfId="39871"/>
    <cellStyle name="Normal 8 2 3 2 2 4 3 2" xfId="39872"/>
    <cellStyle name="Normal 8 2 3 2 2 4 4" xfId="39873"/>
    <cellStyle name="Normal 8 2 3 2 2 5" xfId="39874"/>
    <cellStyle name="Normal 8 2 3 2 2 5 2" xfId="39875"/>
    <cellStyle name="Normal 8 2 3 2 2 5 2 2" xfId="39876"/>
    <cellStyle name="Normal 8 2 3 2 2 5 3" xfId="39877"/>
    <cellStyle name="Normal 8 2 3 2 2 6" xfId="39878"/>
    <cellStyle name="Normal 8 2 3 2 2 6 2" xfId="39879"/>
    <cellStyle name="Normal 8 2 3 2 2 7" xfId="39880"/>
    <cellStyle name="Normal 8 2 3 2 2 7 2" xfId="39881"/>
    <cellStyle name="Normal 8 2 3 2 2 8" xfId="39882"/>
    <cellStyle name="Normal 8 2 3 2 2 8 2" xfId="39883"/>
    <cellStyle name="Normal 8 2 3 2 2 9" xfId="39884"/>
    <cellStyle name="Normal 8 2 3 2 2 9 2" xfId="39885"/>
    <cellStyle name="Normal 8 2 3 2 3" xfId="39886"/>
    <cellStyle name="Normal 8 2 3 2 3 2" xfId="39887"/>
    <cellStyle name="Normal 8 2 3 2 3 2 2" xfId="39888"/>
    <cellStyle name="Normal 8 2 3 2 3 2 2 2" xfId="39889"/>
    <cellStyle name="Normal 8 2 3 2 3 2 2 2 2" xfId="39890"/>
    <cellStyle name="Normal 8 2 3 2 3 2 2 2 2 2" xfId="39891"/>
    <cellStyle name="Normal 8 2 3 2 3 2 2 2 3" xfId="39892"/>
    <cellStyle name="Normal 8 2 3 2 3 2 2 3" xfId="39893"/>
    <cellStyle name="Normal 8 2 3 2 3 2 2 3 2" xfId="39894"/>
    <cellStyle name="Normal 8 2 3 2 3 2 2 4" xfId="39895"/>
    <cellStyle name="Normal 8 2 3 2 3 2 3" xfId="39896"/>
    <cellStyle name="Normal 8 2 3 2 3 2 3 2" xfId="39897"/>
    <cellStyle name="Normal 8 2 3 2 3 2 3 2 2" xfId="39898"/>
    <cellStyle name="Normal 8 2 3 2 3 2 3 3" xfId="39899"/>
    <cellStyle name="Normal 8 2 3 2 3 2 4" xfId="39900"/>
    <cellStyle name="Normal 8 2 3 2 3 2 4 2" xfId="39901"/>
    <cellStyle name="Normal 8 2 3 2 3 2 5" xfId="39902"/>
    <cellStyle name="Normal 8 2 3 2 3 2 5 2" xfId="39903"/>
    <cellStyle name="Normal 8 2 3 2 3 2 6" xfId="39904"/>
    <cellStyle name="Normal 8 2 3 2 3 3" xfId="39905"/>
    <cellStyle name="Normal 8 2 3 2 3 3 2" xfId="39906"/>
    <cellStyle name="Normal 8 2 3 2 3 3 2 2" xfId="39907"/>
    <cellStyle name="Normal 8 2 3 2 3 3 2 2 2" xfId="39908"/>
    <cellStyle name="Normal 8 2 3 2 3 3 2 2 2 2" xfId="39909"/>
    <cellStyle name="Normal 8 2 3 2 3 3 2 2 3" xfId="39910"/>
    <cellStyle name="Normal 8 2 3 2 3 3 2 3" xfId="39911"/>
    <cellStyle name="Normal 8 2 3 2 3 3 2 3 2" xfId="39912"/>
    <cellStyle name="Normal 8 2 3 2 3 3 2 4" xfId="39913"/>
    <cellStyle name="Normal 8 2 3 2 3 3 3" xfId="39914"/>
    <cellStyle name="Normal 8 2 3 2 3 3 3 2" xfId="39915"/>
    <cellStyle name="Normal 8 2 3 2 3 3 3 2 2" xfId="39916"/>
    <cellStyle name="Normal 8 2 3 2 3 3 3 3" xfId="39917"/>
    <cellStyle name="Normal 8 2 3 2 3 3 4" xfId="39918"/>
    <cellStyle name="Normal 8 2 3 2 3 3 4 2" xfId="39919"/>
    <cellStyle name="Normal 8 2 3 2 3 3 5" xfId="39920"/>
    <cellStyle name="Normal 8 2 3 2 3 3 5 2" xfId="39921"/>
    <cellStyle name="Normal 8 2 3 2 3 3 6" xfId="39922"/>
    <cellStyle name="Normal 8 2 3 2 3 4" xfId="39923"/>
    <cellStyle name="Normal 8 2 3 2 3 4 2" xfId="39924"/>
    <cellStyle name="Normal 8 2 3 2 3 4 2 2" xfId="39925"/>
    <cellStyle name="Normal 8 2 3 2 3 4 2 2 2" xfId="39926"/>
    <cellStyle name="Normal 8 2 3 2 3 4 2 3" xfId="39927"/>
    <cellStyle name="Normal 8 2 3 2 3 4 3" xfId="39928"/>
    <cellStyle name="Normal 8 2 3 2 3 4 3 2" xfId="39929"/>
    <cellStyle name="Normal 8 2 3 2 3 4 4" xfId="39930"/>
    <cellStyle name="Normal 8 2 3 2 3 5" xfId="39931"/>
    <cellStyle name="Normal 8 2 3 2 3 5 2" xfId="39932"/>
    <cellStyle name="Normal 8 2 3 2 3 5 2 2" xfId="39933"/>
    <cellStyle name="Normal 8 2 3 2 3 5 3" xfId="39934"/>
    <cellStyle name="Normal 8 2 3 2 3 6" xfId="39935"/>
    <cellStyle name="Normal 8 2 3 2 3 6 2" xfId="39936"/>
    <cellStyle name="Normal 8 2 3 2 3 7" xfId="39937"/>
    <cellStyle name="Normal 8 2 3 2 3 7 2" xfId="39938"/>
    <cellStyle name="Normal 8 2 3 2 3 8" xfId="39939"/>
    <cellStyle name="Normal 8 2 3 2 4" xfId="39940"/>
    <cellStyle name="Normal 8 2 3 2 4 2" xfId="39941"/>
    <cellStyle name="Normal 8 2 3 2 4 2 2" xfId="39942"/>
    <cellStyle name="Normal 8 2 3 2 4 2 2 2" xfId="39943"/>
    <cellStyle name="Normal 8 2 3 2 4 2 2 2 2" xfId="39944"/>
    <cellStyle name="Normal 8 2 3 2 4 2 2 3" xfId="39945"/>
    <cellStyle name="Normal 8 2 3 2 4 2 3" xfId="39946"/>
    <cellStyle name="Normal 8 2 3 2 4 2 3 2" xfId="39947"/>
    <cellStyle name="Normal 8 2 3 2 4 2 4" xfId="39948"/>
    <cellStyle name="Normal 8 2 3 2 4 3" xfId="39949"/>
    <cellStyle name="Normal 8 2 3 2 4 3 2" xfId="39950"/>
    <cellStyle name="Normal 8 2 3 2 4 3 2 2" xfId="39951"/>
    <cellStyle name="Normal 8 2 3 2 4 3 3" xfId="39952"/>
    <cellStyle name="Normal 8 2 3 2 4 4" xfId="39953"/>
    <cellStyle name="Normal 8 2 3 2 4 4 2" xfId="39954"/>
    <cellStyle name="Normal 8 2 3 2 4 5" xfId="39955"/>
    <cellStyle name="Normal 8 2 3 2 4 5 2" xfId="39956"/>
    <cellStyle name="Normal 8 2 3 2 4 6" xfId="39957"/>
    <cellStyle name="Normal 8 2 3 2 5" xfId="39958"/>
    <cellStyle name="Normal 8 2 3 2 5 2" xfId="39959"/>
    <cellStyle name="Normal 8 2 3 2 5 2 2" xfId="39960"/>
    <cellStyle name="Normal 8 2 3 2 5 2 2 2" xfId="39961"/>
    <cellStyle name="Normal 8 2 3 2 5 2 2 2 2" xfId="39962"/>
    <cellStyle name="Normal 8 2 3 2 5 2 2 3" xfId="39963"/>
    <cellStyle name="Normal 8 2 3 2 5 2 3" xfId="39964"/>
    <cellStyle name="Normal 8 2 3 2 5 2 3 2" xfId="39965"/>
    <cellStyle name="Normal 8 2 3 2 5 2 4" xfId="39966"/>
    <cellStyle name="Normal 8 2 3 2 5 3" xfId="39967"/>
    <cellStyle name="Normal 8 2 3 2 5 3 2" xfId="39968"/>
    <cellStyle name="Normal 8 2 3 2 5 3 2 2" xfId="39969"/>
    <cellStyle name="Normal 8 2 3 2 5 3 3" xfId="39970"/>
    <cellStyle name="Normal 8 2 3 2 5 4" xfId="39971"/>
    <cellStyle name="Normal 8 2 3 2 5 4 2" xfId="39972"/>
    <cellStyle name="Normal 8 2 3 2 5 5" xfId="39973"/>
    <cellStyle name="Normal 8 2 3 2 5 5 2" xfId="39974"/>
    <cellStyle name="Normal 8 2 3 2 5 6" xfId="39975"/>
    <cellStyle name="Normal 8 2 3 2 6" xfId="39976"/>
    <cellStyle name="Normal 8 2 3 2 6 2" xfId="39977"/>
    <cellStyle name="Normal 8 2 3 2 6 2 2" xfId="39978"/>
    <cellStyle name="Normal 8 2 3 2 6 2 2 2" xfId="39979"/>
    <cellStyle name="Normal 8 2 3 2 6 2 2 2 2" xfId="39980"/>
    <cellStyle name="Normal 8 2 3 2 6 2 2 3" xfId="39981"/>
    <cellStyle name="Normal 8 2 3 2 6 2 3" xfId="39982"/>
    <cellStyle name="Normal 8 2 3 2 6 2 3 2" xfId="39983"/>
    <cellStyle name="Normal 8 2 3 2 6 2 4" xfId="39984"/>
    <cellStyle name="Normal 8 2 3 2 6 3" xfId="39985"/>
    <cellStyle name="Normal 8 2 3 2 6 3 2" xfId="39986"/>
    <cellStyle name="Normal 8 2 3 2 6 3 2 2" xfId="39987"/>
    <cellStyle name="Normal 8 2 3 2 6 3 3" xfId="39988"/>
    <cellStyle name="Normal 8 2 3 2 6 4" xfId="39989"/>
    <cellStyle name="Normal 8 2 3 2 6 4 2" xfId="39990"/>
    <cellStyle name="Normal 8 2 3 2 6 5" xfId="39991"/>
    <cellStyle name="Normal 8 2 3 2 6 5 2" xfId="39992"/>
    <cellStyle name="Normal 8 2 3 2 6 6" xfId="39993"/>
    <cellStyle name="Normal 8 2 3 2 7" xfId="39994"/>
    <cellStyle name="Normal 8 2 3 2 7 2" xfId="39995"/>
    <cellStyle name="Normal 8 2 3 2 7 2 2" xfId="39996"/>
    <cellStyle name="Normal 8 2 3 2 7 2 2 2" xfId="39997"/>
    <cellStyle name="Normal 8 2 3 2 7 2 3" xfId="39998"/>
    <cellStyle name="Normal 8 2 3 2 7 3" xfId="39999"/>
    <cellStyle name="Normal 8 2 3 2 7 3 2" xfId="40000"/>
    <cellStyle name="Normal 8 2 3 2 7 4" xfId="40001"/>
    <cellStyle name="Normal 8 2 3 2 8" xfId="40002"/>
    <cellStyle name="Normal 8 2 3 2 8 2" xfId="40003"/>
    <cellStyle name="Normal 8 2 3 2 8 2 2" xfId="40004"/>
    <cellStyle name="Normal 8 2 3 2 8 3" xfId="40005"/>
    <cellStyle name="Normal 8 2 3 2 9" xfId="40006"/>
    <cellStyle name="Normal 8 2 3 2 9 2" xfId="40007"/>
    <cellStyle name="Normal 8 2 3 3" xfId="40008"/>
    <cellStyle name="Normal 8 2 3 3 10" xfId="40009"/>
    <cellStyle name="Normal 8 2 3 3 11" xfId="40010"/>
    <cellStyle name="Normal 8 2 3 3 2" xfId="40011"/>
    <cellStyle name="Normal 8 2 3 3 2 2" xfId="40012"/>
    <cellStyle name="Normal 8 2 3 3 2 2 2" xfId="40013"/>
    <cellStyle name="Normal 8 2 3 3 2 2 2 2" xfId="40014"/>
    <cellStyle name="Normal 8 2 3 3 2 2 2 2 2" xfId="40015"/>
    <cellStyle name="Normal 8 2 3 3 2 2 2 3" xfId="40016"/>
    <cellStyle name="Normal 8 2 3 3 2 2 3" xfId="40017"/>
    <cellStyle name="Normal 8 2 3 3 2 2 3 2" xfId="40018"/>
    <cellStyle name="Normal 8 2 3 3 2 2 4" xfId="40019"/>
    <cellStyle name="Normal 8 2 3 3 2 3" xfId="40020"/>
    <cellStyle name="Normal 8 2 3 3 2 3 2" xfId="40021"/>
    <cellStyle name="Normal 8 2 3 3 2 3 2 2" xfId="40022"/>
    <cellStyle name="Normal 8 2 3 3 2 3 3" xfId="40023"/>
    <cellStyle name="Normal 8 2 3 3 2 4" xfId="40024"/>
    <cellStyle name="Normal 8 2 3 3 2 4 2" xfId="40025"/>
    <cellStyle name="Normal 8 2 3 3 2 5" xfId="40026"/>
    <cellStyle name="Normal 8 2 3 3 2 5 2" xfId="40027"/>
    <cellStyle name="Normal 8 2 3 3 2 6" xfId="40028"/>
    <cellStyle name="Normal 8 2 3 3 3" xfId="40029"/>
    <cellStyle name="Normal 8 2 3 3 3 2" xfId="40030"/>
    <cellStyle name="Normal 8 2 3 3 3 2 2" xfId="40031"/>
    <cellStyle name="Normal 8 2 3 3 3 2 2 2" xfId="40032"/>
    <cellStyle name="Normal 8 2 3 3 3 2 2 2 2" xfId="40033"/>
    <cellStyle name="Normal 8 2 3 3 3 2 2 3" xfId="40034"/>
    <cellStyle name="Normal 8 2 3 3 3 2 3" xfId="40035"/>
    <cellStyle name="Normal 8 2 3 3 3 2 3 2" xfId="40036"/>
    <cellStyle name="Normal 8 2 3 3 3 2 4" xfId="40037"/>
    <cellStyle name="Normal 8 2 3 3 3 3" xfId="40038"/>
    <cellStyle name="Normal 8 2 3 3 3 3 2" xfId="40039"/>
    <cellStyle name="Normal 8 2 3 3 3 3 2 2" xfId="40040"/>
    <cellStyle name="Normal 8 2 3 3 3 3 3" xfId="40041"/>
    <cellStyle name="Normal 8 2 3 3 3 4" xfId="40042"/>
    <cellStyle name="Normal 8 2 3 3 3 4 2" xfId="40043"/>
    <cellStyle name="Normal 8 2 3 3 3 5" xfId="40044"/>
    <cellStyle name="Normal 8 2 3 3 3 5 2" xfId="40045"/>
    <cellStyle name="Normal 8 2 3 3 3 6" xfId="40046"/>
    <cellStyle name="Normal 8 2 3 3 4" xfId="40047"/>
    <cellStyle name="Normal 8 2 3 3 4 2" xfId="40048"/>
    <cellStyle name="Normal 8 2 3 3 4 2 2" xfId="40049"/>
    <cellStyle name="Normal 8 2 3 3 4 2 2 2" xfId="40050"/>
    <cellStyle name="Normal 8 2 3 3 4 2 3" xfId="40051"/>
    <cellStyle name="Normal 8 2 3 3 4 3" xfId="40052"/>
    <cellStyle name="Normal 8 2 3 3 4 3 2" xfId="40053"/>
    <cellStyle name="Normal 8 2 3 3 4 4" xfId="40054"/>
    <cellStyle name="Normal 8 2 3 3 5" xfId="40055"/>
    <cellStyle name="Normal 8 2 3 3 5 2" xfId="40056"/>
    <cellStyle name="Normal 8 2 3 3 5 2 2" xfId="40057"/>
    <cellStyle name="Normal 8 2 3 3 5 3" xfId="40058"/>
    <cellStyle name="Normal 8 2 3 3 6" xfId="40059"/>
    <cellStyle name="Normal 8 2 3 3 6 2" xfId="40060"/>
    <cellStyle name="Normal 8 2 3 3 7" xfId="40061"/>
    <cellStyle name="Normal 8 2 3 3 7 2" xfId="40062"/>
    <cellStyle name="Normal 8 2 3 3 8" xfId="40063"/>
    <cellStyle name="Normal 8 2 3 3 8 2" xfId="40064"/>
    <cellStyle name="Normal 8 2 3 3 9" xfId="40065"/>
    <cellStyle name="Normal 8 2 3 3 9 2" xfId="40066"/>
    <cellStyle name="Normal 8 2 3 4" xfId="40067"/>
    <cellStyle name="Normal 8 2 3 4 2" xfId="40068"/>
    <cellStyle name="Normal 8 2 3 4 2 2" xfId="40069"/>
    <cellStyle name="Normal 8 2 3 4 2 2 2" xfId="40070"/>
    <cellStyle name="Normal 8 2 3 4 2 2 2 2" xfId="40071"/>
    <cellStyle name="Normal 8 2 3 4 2 2 2 2 2" xfId="40072"/>
    <cellStyle name="Normal 8 2 3 4 2 2 2 3" xfId="40073"/>
    <cellStyle name="Normal 8 2 3 4 2 2 3" xfId="40074"/>
    <cellStyle name="Normal 8 2 3 4 2 2 3 2" xfId="40075"/>
    <cellStyle name="Normal 8 2 3 4 2 2 4" xfId="40076"/>
    <cellStyle name="Normal 8 2 3 4 2 3" xfId="40077"/>
    <cellStyle name="Normal 8 2 3 4 2 3 2" xfId="40078"/>
    <cellStyle name="Normal 8 2 3 4 2 3 2 2" xfId="40079"/>
    <cellStyle name="Normal 8 2 3 4 2 3 3" xfId="40080"/>
    <cellStyle name="Normal 8 2 3 4 2 4" xfId="40081"/>
    <cellStyle name="Normal 8 2 3 4 2 4 2" xfId="40082"/>
    <cellStyle name="Normal 8 2 3 4 2 5" xfId="40083"/>
    <cellStyle name="Normal 8 2 3 4 2 5 2" xfId="40084"/>
    <cellStyle name="Normal 8 2 3 4 2 6" xfId="40085"/>
    <cellStyle name="Normal 8 2 3 4 3" xfId="40086"/>
    <cellStyle name="Normal 8 2 3 4 3 2" xfId="40087"/>
    <cellStyle name="Normal 8 2 3 4 3 2 2" xfId="40088"/>
    <cellStyle name="Normal 8 2 3 4 3 2 2 2" xfId="40089"/>
    <cellStyle name="Normal 8 2 3 4 3 2 2 2 2" xfId="40090"/>
    <cellStyle name="Normal 8 2 3 4 3 2 2 3" xfId="40091"/>
    <cellStyle name="Normal 8 2 3 4 3 2 3" xfId="40092"/>
    <cellStyle name="Normal 8 2 3 4 3 2 3 2" xfId="40093"/>
    <cellStyle name="Normal 8 2 3 4 3 2 4" xfId="40094"/>
    <cellStyle name="Normal 8 2 3 4 3 3" xfId="40095"/>
    <cellStyle name="Normal 8 2 3 4 3 3 2" xfId="40096"/>
    <cellStyle name="Normal 8 2 3 4 3 3 2 2" xfId="40097"/>
    <cellStyle name="Normal 8 2 3 4 3 3 3" xfId="40098"/>
    <cellStyle name="Normal 8 2 3 4 3 4" xfId="40099"/>
    <cellStyle name="Normal 8 2 3 4 3 4 2" xfId="40100"/>
    <cellStyle name="Normal 8 2 3 4 3 5" xfId="40101"/>
    <cellStyle name="Normal 8 2 3 4 3 5 2" xfId="40102"/>
    <cellStyle name="Normal 8 2 3 4 3 6" xfId="40103"/>
    <cellStyle name="Normal 8 2 3 4 4" xfId="40104"/>
    <cellStyle name="Normal 8 2 3 4 4 2" xfId="40105"/>
    <cellStyle name="Normal 8 2 3 4 4 2 2" xfId="40106"/>
    <cellStyle name="Normal 8 2 3 4 4 2 2 2" xfId="40107"/>
    <cellStyle name="Normal 8 2 3 4 4 2 3" xfId="40108"/>
    <cellStyle name="Normal 8 2 3 4 4 3" xfId="40109"/>
    <cellStyle name="Normal 8 2 3 4 4 3 2" xfId="40110"/>
    <cellStyle name="Normal 8 2 3 4 4 4" xfId="40111"/>
    <cellStyle name="Normal 8 2 3 4 5" xfId="40112"/>
    <cellStyle name="Normal 8 2 3 4 5 2" xfId="40113"/>
    <cellStyle name="Normal 8 2 3 4 5 2 2" xfId="40114"/>
    <cellStyle name="Normal 8 2 3 4 5 3" xfId="40115"/>
    <cellStyle name="Normal 8 2 3 4 6" xfId="40116"/>
    <cellStyle name="Normal 8 2 3 4 6 2" xfId="40117"/>
    <cellStyle name="Normal 8 2 3 4 7" xfId="40118"/>
    <cellStyle name="Normal 8 2 3 4 7 2" xfId="40119"/>
    <cellStyle name="Normal 8 2 3 4 8" xfId="40120"/>
    <cellStyle name="Normal 8 2 3 5" xfId="40121"/>
    <cellStyle name="Normal 8 2 3 5 2" xfId="40122"/>
    <cellStyle name="Normal 8 2 3 5 2 2" xfId="40123"/>
    <cellStyle name="Normal 8 2 3 5 2 2 2" xfId="40124"/>
    <cellStyle name="Normal 8 2 3 5 2 2 2 2" xfId="40125"/>
    <cellStyle name="Normal 8 2 3 5 2 2 3" xfId="40126"/>
    <cellStyle name="Normal 8 2 3 5 2 3" xfId="40127"/>
    <cellStyle name="Normal 8 2 3 5 2 3 2" xfId="40128"/>
    <cellStyle name="Normal 8 2 3 5 2 4" xfId="40129"/>
    <cellStyle name="Normal 8 2 3 5 3" xfId="40130"/>
    <cellStyle name="Normal 8 2 3 5 3 2" xfId="40131"/>
    <cellStyle name="Normal 8 2 3 5 3 2 2" xfId="40132"/>
    <cellStyle name="Normal 8 2 3 5 3 3" xfId="40133"/>
    <cellStyle name="Normal 8 2 3 5 4" xfId="40134"/>
    <cellStyle name="Normal 8 2 3 5 4 2" xfId="40135"/>
    <cellStyle name="Normal 8 2 3 5 5" xfId="40136"/>
    <cellStyle name="Normal 8 2 3 5 5 2" xfId="40137"/>
    <cellStyle name="Normal 8 2 3 5 6" xfId="40138"/>
    <cellStyle name="Normal 8 2 3 6" xfId="40139"/>
    <cellStyle name="Normal 8 2 3 6 2" xfId="40140"/>
    <cellStyle name="Normal 8 2 3 6 2 2" xfId="40141"/>
    <cellStyle name="Normal 8 2 3 6 2 2 2" xfId="40142"/>
    <cellStyle name="Normal 8 2 3 6 2 2 2 2" xfId="40143"/>
    <cellStyle name="Normal 8 2 3 6 2 2 3" xfId="40144"/>
    <cellStyle name="Normal 8 2 3 6 2 3" xfId="40145"/>
    <cellStyle name="Normal 8 2 3 6 2 3 2" xfId="40146"/>
    <cellStyle name="Normal 8 2 3 6 2 4" xfId="40147"/>
    <cellStyle name="Normal 8 2 3 6 3" xfId="40148"/>
    <cellStyle name="Normal 8 2 3 6 3 2" xfId="40149"/>
    <cellStyle name="Normal 8 2 3 6 3 2 2" xfId="40150"/>
    <cellStyle name="Normal 8 2 3 6 3 3" xfId="40151"/>
    <cellStyle name="Normal 8 2 3 6 4" xfId="40152"/>
    <cellStyle name="Normal 8 2 3 6 4 2" xfId="40153"/>
    <cellStyle name="Normal 8 2 3 6 5" xfId="40154"/>
    <cellStyle name="Normal 8 2 3 6 5 2" xfId="40155"/>
    <cellStyle name="Normal 8 2 3 6 6" xfId="40156"/>
    <cellStyle name="Normal 8 2 3 7" xfId="40157"/>
    <cellStyle name="Normal 8 2 3 7 2" xfId="40158"/>
    <cellStyle name="Normal 8 2 3 7 2 2" xfId="40159"/>
    <cellStyle name="Normal 8 2 3 7 2 2 2" xfId="40160"/>
    <cellStyle name="Normal 8 2 3 7 2 2 2 2" xfId="40161"/>
    <cellStyle name="Normal 8 2 3 7 2 2 3" xfId="40162"/>
    <cellStyle name="Normal 8 2 3 7 2 3" xfId="40163"/>
    <cellStyle name="Normal 8 2 3 7 2 3 2" xfId="40164"/>
    <cellStyle name="Normal 8 2 3 7 2 4" xfId="40165"/>
    <cellStyle name="Normal 8 2 3 7 3" xfId="40166"/>
    <cellStyle name="Normal 8 2 3 7 3 2" xfId="40167"/>
    <cellStyle name="Normal 8 2 3 7 3 2 2" xfId="40168"/>
    <cellStyle name="Normal 8 2 3 7 3 3" xfId="40169"/>
    <cellStyle name="Normal 8 2 3 7 4" xfId="40170"/>
    <cellStyle name="Normal 8 2 3 7 4 2" xfId="40171"/>
    <cellStyle name="Normal 8 2 3 7 5" xfId="40172"/>
    <cellStyle name="Normal 8 2 3 7 5 2" xfId="40173"/>
    <cellStyle name="Normal 8 2 3 7 6" xfId="40174"/>
    <cellStyle name="Normal 8 2 3 8" xfId="40175"/>
    <cellStyle name="Normal 8 2 3 8 2" xfId="40176"/>
    <cellStyle name="Normal 8 2 3 8 2 2" xfId="40177"/>
    <cellStyle name="Normal 8 2 3 8 2 2 2" xfId="40178"/>
    <cellStyle name="Normal 8 2 3 8 2 3" xfId="40179"/>
    <cellStyle name="Normal 8 2 3 8 3" xfId="40180"/>
    <cellStyle name="Normal 8 2 3 8 3 2" xfId="40181"/>
    <cellStyle name="Normal 8 2 3 8 4" xfId="40182"/>
    <cellStyle name="Normal 8 2 3 9" xfId="40183"/>
    <cellStyle name="Normal 8 2 3 9 2" xfId="40184"/>
    <cellStyle name="Normal 8 2 3 9 2 2" xfId="40185"/>
    <cellStyle name="Normal 8 2 3 9 3" xfId="40186"/>
    <cellStyle name="Normal 8 2 4" xfId="40187"/>
    <cellStyle name="Normal 8 2 4 2" xfId="40188"/>
    <cellStyle name="Normal 8 2 4 2 2" xfId="40189"/>
    <cellStyle name="Normal 8 2 4 2 2 2" xfId="40190"/>
    <cellStyle name="Normal 8 2 4 2 3" xfId="40191"/>
    <cellStyle name="Normal 8 2 4 2 4" xfId="40192"/>
    <cellStyle name="Normal 8 2 4 3" xfId="40193"/>
    <cellStyle name="Normal 8 2 4 4" xfId="40194"/>
    <cellStyle name="Normal 8 2 4 4 2" xfId="40195"/>
    <cellStyle name="Normal 8 2 4 5" xfId="40196"/>
    <cellStyle name="Normal 8 2 4 6" xfId="40197"/>
    <cellStyle name="Normal 8 2 5" xfId="40198"/>
    <cellStyle name="Normal 8 2 5 2" xfId="40199"/>
    <cellStyle name="Normal 8 2 5 2 2" xfId="40200"/>
    <cellStyle name="Normal 8 2 5 3" xfId="40201"/>
    <cellStyle name="Normal 8 2 5 4" xfId="40202"/>
    <cellStyle name="Normal 8 2 6" xfId="40203"/>
    <cellStyle name="Normal 8 2 7" xfId="40204"/>
    <cellStyle name="Normal 8 2 7 2" xfId="40205"/>
    <cellStyle name="Normal 8 2 8" xfId="40206"/>
    <cellStyle name="Normal 8 2 9" xfId="40207"/>
    <cellStyle name="Normal 8 3" xfId="40208"/>
    <cellStyle name="Normal 8 3 2" xfId="40209"/>
    <cellStyle name="Normal 8 3 2 2" xfId="40210"/>
    <cellStyle name="Normal 8 3 2 2 2" xfId="40211"/>
    <cellStyle name="Normal 8 3 2 2 2 2" xfId="40212"/>
    <cellStyle name="Normal 8 3 2 2 3" xfId="40213"/>
    <cellStyle name="Normal 8 3 2 2 4" xfId="40214"/>
    <cellStyle name="Normal 8 3 2 3" xfId="40215"/>
    <cellStyle name="Normal 8 3 2 3 2" xfId="40216"/>
    <cellStyle name="Normal 8 3 2 4" xfId="40217"/>
    <cellStyle name="Normal 8 3 2 5" xfId="40218"/>
    <cellStyle name="Normal 8 3 3" xfId="40219"/>
    <cellStyle name="Normal 8 3 3 2" xfId="40220"/>
    <cellStyle name="Normal 8 3 3 2 2" xfId="40221"/>
    <cellStyle name="Normal 8 3 3 3" xfId="40222"/>
    <cellStyle name="Normal 8 3 3 4" xfId="40223"/>
    <cellStyle name="Normal 8 3 4" xfId="40224"/>
    <cellStyle name="Normal 8 3 5" xfId="40225"/>
    <cellStyle name="Normal 8 3 5 2" xfId="40226"/>
    <cellStyle name="Normal 8 3 6" xfId="40227"/>
    <cellStyle name="Normal 8 3 7" xfId="40228"/>
    <cellStyle name="Normal 8 4" xfId="40229"/>
    <cellStyle name="Normal 8 4 2" xfId="40230"/>
    <cellStyle name="Normal 8 4 2 2" xfId="40231"/>
    <cellStyle name="Normal 8 4 2 2 2" xfId="40232"/>
    <cellStyle name="Normal 8 4 2 2 2 2" xfId="40233"/>
    <cellStyle name="Normal 8 4 2 2 3" xfId="40234"/>
    <cellStyle name="Normal 8 4 2 2 4" xfId="40235"/>
    <cellStyle name="Normal 8 4 2 3" xfId="40236"/>
    <cellStyle name="Normal 8 4 2 3 2" xfId="40237"/>
    <cellStyle name="Normal 8 4 2 4" xfId="40238"/>
    <cellStyle name="Normal 8 4 2 5" xfId="40239"/>
    <cellStyle name="Normal 8 4 3" xfId="40240"/>
    <cellStyle name="Normal 8 4 3 2" xfId="40241"/>
    <cellStyle name="Normal 8 4 3 2 2" xfId="40242"/>
    <cellStyle name="Normal 8 4 3 3" xfId="40243"/>
    <cellStyle name="Normal 8 4 3 4" xfId="40244"/>
    <cellStyle name="Normal 8 4 4" xfId="40245"/>
    <cellStyle name="Normal 8 4 5" xfId="40246"/>
    <cellStyle name="Normal 8 4 5 2" xfId="40247"/>
    <cellStyle name="Normal 8 4 6" xfId="40248"/>
    <cellStyle name="Normal 8 4 7" xfId="40249"/>
    <cellStyle name="Normal 8 5" xfId="40250"/>
    <cellStyle name="Normal 8 5 10" xfId="40251"/>
    <cellStyle name="Normal 8 5 2" xfId="40252"/>
    <cellStyle name="Normal 8 5 2 10" xfId="40253"/>
    <cellStyle name="Normal 8 5 2 10 2" xfId="40254"/>
    <cellStyle name="Normal 8 5 2 11" xfId="40255"/>
    <cellStyle name="Normal 8 5 2 11 2" xfId="40256"/>
    <cellStyle name="Normal 8 5 2 12" xfId="40257"/>
    <cellStyle name="Normal 8 5 2 12 2" xfId="40258"/>
    <cellStyle name="Normal 8 5 2 13" xfId="40259"/>
    <cellStyle name="Normal 8 5 2 14" xfId="40260"/>
    <cellStyle name="Normal 8 5 2 2" xfId="40261"/>
    <cellStyle name="Normal 8 5 2 2 2" xfId="40262"/>
    <cellStyle name="Normal 8 5 2 2 2 2" xfId="40263"/>
    <cellStyle name="Normal 8 5 2 2 2 2 2" xfId="40264"/>
    <cellStyle name="Normal 8 5 2 2 2 2 2 2" xfId="40265"/>
    <cellStyle name="Normal 8 5 2 2 2 2 2 2 2" xfId="40266"/>
    <cellStyle name="Normal 8 5 2 2 2 2 2 3" xfId="40267"/>
    <cellStyle name="Normal 8 5 2 2 2 2 3" xfId="40268"/>
    <cellStyle name="Normal 8 5 2 2 2 2 3 2" xfId="40269"/>
    <cellStyle name="Normal 8 5 2 2 2 2 4" xfId="40270"/>
    <cellStyle name="Normal 8 5 2 2 2 3" xfId="40271"/>
    <cellStyle name="Normal 8 5 2 2 2 3 2" xfId="40272"/>
    <cellStyle name="Normal 8 5 2 2 2 3 2 2" xfId="40273"/>
    <cellStyle name="Normal 8 5 2 2 2 3 3" xfId="40274"/>
    <cellStyle name="Normal 8 5 2 2 2 4" xfId="40275"/>
    <cellStyle name="Normal 8 5 2 2 2 4 2" xfId="40276"/>
    <cellStyle name="Normal 8 5 2 2 2 5" xfId="40277"/>
    <cellStyle name="Normal 8 5 2 2 2 5 2" xfId="40278"/>
    <cellStyle name="Normal 8 5 2 2 2 6" xfId="40279"/>
    <cellStyle name="Normal 8 5 2 2 3" xfId="40280"/>
    <cellStyle name="Normal 8 5 2 2 3 2" xfId="40281"/>
    <cellStyle name="Normal 8 5 2 2 3 2 2" xfId="40282"/>
    <cellStyle name="Normal 8 5 2 2 3 2 2 2" xfId="40283"/>
    <cellStyle name="Normal 8 5 2 2 3 2 2 2 2" xfId="40284"/>
    <cellStyle name="Normal 8 5 2 2 3 2 2 3" xfId="40285"/>
    <cellStyle name="Normal 8 5 2 2 3 2 3" xfId="40286"/>
    <cellStyle name="Normal 8 5 2 2 3 2 3 2" xfId="40287"/>
    <cellStyle name="Normal 8 5 2 2 3 2 4" xfId="40288"/>
    <cellStyle name="Normal 8 5 2 2 3 3" xfId="40289"/>
    <cellStyle name="Normal 8 5 2 2 3 3 2" xfId="40290"/>
    <cellStyle name="Normal 8 5 2 2 3 3 2 2" xfId="40291"/>
    <cellStyle name="Normal 8 5 2 2 3 3 3" xfId="40292"/>
    <cellStyle name="Normal 8 5 2 2 3 4" xfId="40293"/>
    <cellStyle name="Normal 8 5 2 2 3 4 2" xfId="40294"/>
    <cellStyle name="Normal 8 5 2 2 3 5" xfId="40295"/>
    <cellStyle name="Normal 8 5 2 2 3 5 2" xfId="40296"/>
    <cellStyle name="Normal 8 5 2 2 3 6" xfId="40297"/>
    <cellStyle name="Normal 8 5 2 2 4" xfId="40298"/>
    <cellStyle name="Normal 8 5 2 2 4 2" xfId="40299"/>
    <cellStyle name="Normal 8 5 2 2 4 2 2" xfId="40300"/>
    <cellStyle name="Normal 8 5 2 2 4 2 2 2" xfId="40301"/>
    <cellStyle name="Normal 8 5 2 2 4 2 3" xfId="40302"/>
    <cellStyle name="Normal 8 5 2 2 4 3" xfId="40303"/>
    <cellStyle name="Normal 8 5 2 2 4 3 2" xfId="40304"/>
    <cellStyle name="Normal 8 5 2 2 4 4" xfId="40305"/>
    <cellStyle name="Normal 8 5 2 2 5" xfId="40306"/>
    <cellStyle name="Normal 8 5 2 2 5 2" xfId="40307"/>
    <cellStyle name="Normal 8 5 2 2 5 2 2" xfId="40308"/>
    <cellStyle name="Normal 8 5 2 2 5 3" xfId="40309"/>
    <cellStyle name="Normal 8 5 2 2 6" xfId="40310"/>
    <cellStyle name="Normal 8 5 2 2 6 2" xfId="40311"/>
    <cellStyle name="Normal 8 5 2 2 7" xfId="40312"/>
    <cellStyle name="Normal 8 5 2 2 7 2" xfId="40313"/>
    <cellStyle name="Normal 8 5 2 2 8" xfId="40314"/>
    <cellStyle name="Normal 8 5 2 3" xfId="40315"/>
    <cellStyle name="Normal 8 5 2 3 2" xfId="40316"/>
    <cellStyle name="Normal 8 5 2 3 2 2" xfId="40317"/>
    <cellStyle name="Normal 8 5 2 3 2 2 2" xfId="40318"/>
    <cellStyle name="Normal 8 5 2 3 2 2 2 2" xfId="40319"/>
    <cellStyle name="Normal 8 5 2 3 2 2 2 2 2" xfId="40320"/>
    <cellStyle name="Normal 8 5 2 3 2 2 2 3" xfId="40321"/>
    <cellStyle name="Normal 8 5 2 3 2 2 3" xfId="40322"/>
    <cellStyle name="Normal 8 5 2 3 2 2 3 2" xfId="40323"/>
    <cellStyle name="Normal 8 5 2 3 2 2 4" xfId="40324"/>
    <cellStyle name="Normal 8 5 2 3 2 3" xfId="40325"/>
    <cellStyle name="Normal 8 5 2 3 2 3 2" xfId="40326"/>
    <cellStyle name="Normal 8 5 2 3 2 3 2 2" xfId="40327"/>
    <cellStyle name="Normal 8 5 2 3 2 3 3" xfId="40328"/>
    <cellStyle name="Normal 8 5 2 3 2 4" xfId="40329"/>
    <cellStyle name="Normal 8 5 2 3 2 4 2" xfId="40330"/>
    <cellStyle name="Normal 8 5 2 3 2 5" xfId="40331"/>
    <cellStyle name="Normal 8 5 2 3 2 5 2" xfId="40332"/>
    <cellStyle name="Normal 8 5 2 3 2 6" xfId="40333"/>
    <cellStyle name="Normal 8 5 2 3 3" xfId="40334"/>
    <cellStyle name="Normal 8 5 2 3 3 2" xfId="40335"/>
    <cellStyle name="Normal 8 5 2 3 3 2 2" xfId="40336"/>
    <cellStyle name="Normal 8 5 2 3 3 2 2 2" xfId="40337"/>
    <cellStyle name="Normal 8 5 2 3 3 2 2 2 2" xfId="40338"/>
    <cellStyle name="Normal 8 5 2 3 3 2 2 3" xfId="40339"/>
    <cellStyle name="Normal 8 5 2 3 3 2 3" xfId="40340"/>
    <cellStyle name="Normal 8 5 2 3 3 2 3 2" xfId="40341"/>
    <cellStyle name="Normal 8 5 2 3 3 2 4" xfId="40342"/>
    <cellStyle name="Normal 8 5 2 3 3 3" xfId="40343"/>
    <cellStyle name="Normal 8 5 2 3 3 3 2" xfId="40344"/>
    <cellStyle name="Normal 8 5 2 3 3 3 2 2" xfId="40345"/>
    <cellStyle name="Normal 8 5 2 3 3 3 3" xfId="40346"/>
    <cellStyle name="Normal 8 5 2 3 3 4" xfId="40347"/>
    <cellStyle name="Normal 8 5 2 3 3 4 2" xfId="40348"/>
    <cellStyle name="Normal 8 5 2 3 3 5" xfId="40349"/>
    <cellStyle name="Normal 8 5 2 3 3 5 2" xfId="40350"/>
    <cellStyle name="Normal 8 5 2 3 3 6" xfId="40351"/>
    <cellStyle name="Normal 8 5 2 3 4" xfId="40352"/>
    <cellStyle name="Normal 8 5 2 3 4 2" xfId="40353"/>
    <cellStyle name="Normal 8 5 2 3 4 2 2" xfId="40354"/>
    <cellStyle name="Normal 8 5 2 3 4 2 2 2" xfId="40355"/>
    <cellStyle name="Normal 8 5 2 3 4 2 3" xfId="40356"/>
    <cellStyle name="Normal 8 5 2 3 4 3" xfId="40357"/>
    <cellStyle name="Normal 8 5 2 3 4 3 2" xfId="40358"/>
    <cellStyle name="Normal 8 5 2 3 4 4" xfId="40359"/>
    <cellStyle name="Normal 8 5 2 3 5" xfId="40360"/>
    <cellStyle name="Normal 8 5 2 3 5 2" xfId="40361"/>
    <cellStyle name="Normal 8 5 2 3 5 2 2" xfId="40362"/>
    <cellStyle name="Normal 8 5 2 3 5 3" xfId="40363"/>
    <cellStyle name="Normal 8 5 2 3 6" xfId="40364"/>
    <cellStyle name="Normal 8 5 2 3 6 2" xfId="40365"/>
    <cellStyle name="Normal 8 5 2 3 7" xfId="40366"/>
    <cellStyle name="Normal 8 5 2 3 7 2" xfId="40367"/>
    <cellStyle name="Normal 8 5 2 3 8" xfId="40368"/>
    <cellStyle name="Normal 8 5 2 4" xfId="40369"/>
    <cellStyle name="Normal 8 5 2 4 2" xfId="40370"/>
    <cellStyle name="Normal 8 5 2 4 2 2" xfId="40371"/>
    <cellStyle name="Normal 8 5 2 4 2 2 2" xfId="40372"/>
    <cellStyle name="Normal 8 5 2 4 2 2 2 2" xfId="40373"/>
    <cellStyle name="Normal 8 5 2 4 2 2 3" xfId="40374"/>
    <cellStyle name="Normal 8 5 2 4 2 3" xfId="40375"/>
    <cellStyle name="Normal 8 5 2 4 2 3 2" xfId="40376"/>
    <cellStyle name="Normal 8 5 2 4 2 4" xfId="40377"/>
    <cellStyle name="Normal 8 5 2 4 3" xfId="40378"/>
    <cellStyle name="Normal 8 5 2 4 3 2" xfId="40379"/>
    <cellStyle name="Normal 8 5 2 4 3 2 2" xfId="40380"/>
    <cellStyle name="Normal 8 5 2 4 3 3" xfId="40381"/>
    <cellStyle name="Normal 8 5 2 4 4" xfId="40382"/>
    <cellStyle name="Normal 8 5 2 4 4 2" xfId="40383"/>
    <cellStyle name="Normal 8 5 2 4 5" xfId="40384"/>
    <cellStyle name="Normal 8 5 2 4 5 2" xfId="40385"/>
    <cellStyle name="Normal 8 5 2 4 6" xfId="40386"/>
    <cellStyle name="Normal 8 5 2 5" xfId="40387"/>
    <cellStyle name="Normal 8 5 2 5 2" xfId="40388"/>
    <cellStyle name="Normal 8 5 2 5 2 2" xfId="40389"/>
    <cellStyle name="Normal 8 5 2 5 2 2 2" xfId="40390"/>
    <cellStyle name="Normal 8 5 2 5 2 2 2 2" xfId="40391"/>
    <cellStyle name="Normal 8 5 2 5 2 2 3" xfId="40392"/>
    <cellStyle name="Normal 8 5 2 5 2 3" xfId="40393"/>
    <cellStyle name="Normal 8 5 2 5 2 3 2" xfId="40394"/>
    <cellStyle name="Normal 8 5 2 5 2 4" xfId="40395"/>
    <cellStyle name="Normal 8 5 2 5 3" xfId="40396"/>
    <cellStyle name="Normal 8 5 2 5 3 2" xfId="40397"/>
    <cellStyle name="Normal 8 5 2 5 3 2 2" xfId="40398"/>
    <cellStyle name="Normal 8 5 2 5 3 3" xfId="40399"/>
    <cellStyle name="Normal 8 5 2 5 4" xfId="40400"/>
    <cellStyle name="Normal 8 5 2 5 4 2" xfId="40401"/>
    <cellStyle name="Normal 8 5 2 5 5" xfId="40402"/>
    <cellStyle name="Normal 8 5 2 5 5 2" xfId="40403"/>
    <cellStyle name="Normal 8 5 2 5 6" xfId="40404"/>
    <cellStyle name="Normal 8 5 2 6" xfId="40405"/>
    <cellStyle name="Normal 8 5 2 6 2" xfId="40406"/>
    <cellStyle name="Normal 8 5 2 6 2 2" xfId="40407"/>
    <cellStyle name="Normal 8 5 2 6 2 2 2" xfId="40408"/>
    <cellStyle name="Normal 8 5 2 6 2 2 2 2" xfId="40409"/>
    <cellStyle name="Normal 8 5 2 6 2 2 3" xfId="40410"/>
    <cellStyle name="Normal 8 5 2 6 2 3" xfId="40411"/>
    <cellStyle name="Normal 8 5 2 6 2 3 2" xfId="40412"/>
    <cellStyle name="Normal 8 5 2 6 2 4" xfId="40413"/>
    <cellStyle name="Normal 8 5 2 6 3" xfId="40414"/>
    <cellStyle name="Normal 8 5 2 6 3 2" xfId="40415"/>
    <cellStyle name="Normal 8 5 2 6 3 2 2" xfId="40416"/>
    <cellStyle name="Normal 8 5 2 6 3 3" xfId="40417"/>
    <cellStyle name="Normal 8 5 2 6 4" xfId="40418"/>
    <cellStyle name="Normal 8 5 2 6 4 2" xfId="40419"/>
    <cellStyle name="Normal 8 5 2 6 5" xfId="40420"/>
    <cellStyle name="Normal 8 5 2 6 5 2" xfId="40421"/>
    <cellStyle name="Normal 8 5 2 6 6" xfId="40422"/>
    <cellStyle name="Normal 8 5 2 7" xfId="40423"/>
    <cellStyle name="Normal 8 5 2 7 2" xfId="40424"/>
    <cellStyle name="Normal 8 5 2 7 2 2" xfId="40425"/>
    <cellStyle name="Normal 8 5 2 7 2 2 2" xfId="40426"/>
    <cellStyle name="Normal 8 5 2 7 2 3" xfId="40427"/>
    <cellStyle name="Normal 8 5 2 7 3" xfId="40428"/>
    <cellStyle name="Normal 8 5 2 7 3 2" xfId="40429"/>
    <cellStyle name="Normal 8 5 2 7 4" xfId="40430"/>
    <cellStyle name="Normal 8 5 2 8" xfId="40431"/>
    <cellStyle name="Normal 8 5 2 8 2" xfId="40432"/>
    <cellStyle name="Normal 8 5 2 8 2 2" xfId="40433"/>
    <cellStyle name="Normal 8 5 2 8 3" xfId="40434"/>
    <cellStyle name="Normal 8 5 2 9" xfId="40435"/>
    <cellStyle name="Normal 8 5 2 9 2" xfId="40436"/>
    <cellStyle name="Normal 8 5 3" xfId="40437"/>
    <cellStyle name="Normal 8 5 3 10" xfId="40438"/>
    <cellStyle name="Normal 8 5 3 10 2" xfId="40439"/>
    <cellStyle name="Normal 8 5 3 11" xfId="40440"/>
    <cellStyle name="Normal 8 5 3 12" xfId="40441"/>
    <cellStyle name="Normal 8 5 3 2" xfId="40442"/>
    <cellStyle name="Normal 8 5 3 2 2" xfId="40443"/>
    <cellStyle name="Normal 8 5 3 2 2 2" xfId="40444"/>
    <cellStyle name="Normal 8 5 3 2 2 2 2" xfId="40445"/>
    <cellStyle name="Normal 8 5 3 2 2 2 2 2" xfId="40446"/>
    <cellStyle name="Normal 8 5 3 2 2 2 2 2 2" xfId="40447"/>
    <cellStyle name="Normal 8 5 3 2 2 2 2 3" xfId="40448"/>
    <cellStyle name="Normal 8 5 3 2 2 2 3" xfId="40449"/>
    <cellStyle name="Normal 8 5 3 2 2 2 3 2" xfId="40450"/>
    <cellStyle name="Normal 8 5 3 2 2 2 4" xfId="40451"/>
    <cellStyle name="Normal 8 5 3 2 2 3" xfId="40452"/>
    <cellStyle name="Normal 8 5 3 2 2 3 2" xfId="40453"/>
    <cellStyle name="Normal 8 5 3 2 2 3 2 2" xfId="40454"/>
    <cellStyle name="Normal 8 5 3 2 2 3 3" xfId="40455"/>
    <cellStyle name="Normal 8 5 3 2 2 4" xfId="40456"/>
    <cellStyle name="Normal 8 5 3 2 2 4 2" xfId="40457"/>
    <cellStyle name="Normal 8 5 3 2 2 5" xfId="40458"/>
    <cellStyle name="Normal 8 5 3 2 2 5 2" xfId="40459"/>
    <cellStyle name="Normal 8 5 3 2 2 6" xfId="40460"/>
    <cellStyle name="Normal 8 5 3 2 3" xfId="40461"/>
    <cellStyle name="Normal 8 5 3 2 3 2" xfId="40462"/>
    <cellStyle name="Normal 8 5 3 2 3 2 2" xfId="40463"/>
    <cellStyle name="Normal 8 5 3 2 3 2 2 2" xfId="40464"/>
    <cellStyle name="Normal 8 5 3 2 3 2 2 2 2" xfId="40465"/>
    <cellStyle name="Normal 8 5 3 2 3 2 2 3" xfId="40466"/>
    <cellStyle name="Normal 8 5 3 2 3 2 3" xfId="40467"/>
    <cellStyle name="Normal 8 5 3 2 3 2 3 2" xfId="40468"/>
    <cellStyle name="Normal 8 5 3 2 3 2 4" xfId="40469"/>
    <cellStyle name="Normal 8 5 3 2 3 3" xfId="40470"/>
    <cellStyle name="Normal 8 5 3 2 3 3 2" xfId="40471"/>
    <cellStyle name="Normal 8 5 3 2 3 3 2 2" xfId="40472"/>
    <cellStyle name="Normal 8 5 3 2 3 3 3" xfId="40473"/>
    <cellStyle name="Normal 8 5 3 2 3 4" xfId="40474"/>
    <cellStyle name="Normal 8 5 3 2 3 4 2" xfId="40475"/>
    <cellStyle name="Normal 8 5 3 2 3 5" xfId="40476"/>
    <cellStyle name="Normal 8 5 3 2 3 5 2" xfId="40477"/>
    <cellStyle name="Normal 8 5 3 2 3 6" xfId="40478"/>
    <cellStyle name="Normal 8 5 3 2 4" xfId="40479"/>
    <cellStyle name="Normal 8 5 3 2 4 2" xfId="40480"/>
    <cellStyle name="Normal 8 5 3 2 4 2 2" xfId="40481"/>
    <cellStyle name="Normal 8 5 3 2 4 2 2 2" xfId="40482"/>
    <cellStyle name="Normal 8 5 3 2 4 2 3" xfId="40483"/>
    <cellStyle name="Normal 8 5 3 2 4 3" xfId="40484"/>
    <cellStyle name="Normal 8 5 3 2 4 3 2" xfId="40485"/>
    <cellStyle name="Normal 8 5 3 2 4 4" xfId="40486"/>
    <cellStyle name="Normal 8 5 3 2 5" xfId="40487"/>
    <cellStyle name="Normal 8 5 3 2 5 2" xfId="40488"/>
    <cellStyle name="Normal 8 5 3 2 5 2 2" xfId="40489"/>
    <cellStyle name="Normal 8 5 3 2 5 3" xfId="40490"/>
    <cellStyle name="Normal 8 5 3 2 6" xfId="40491"/>
    <cellStyle name="Normal 8 5 3 2 6 2" xfId="40492"/>
    <cellStyle name="Normal 8 5 3 2 7" xfId="40493"/>
    <cellStyle name="Normal 8 5 3 2 7 2" xfId="40494"/>
    <cellStyle name="Normal 8 5 3 2 8" xfId="40495"/>
    <cellStyle name="Normal 8 5 3 3" xfId="40496"/>
    <cellStyle name="Normal 8 5 3 3 2" xfId="40497"/>
    <cellStyle name="Normal 8 5 3 3 2 2" xfId="40498"/>
    <cellStyle name="Normal 8 5 3 3 2 2 2" xfId="40499"/>
    <cellStyle name="Normal 8 5 3 3 2 2 2 2" xfId="40500"/>
    <cellStyle name="Normal 8 5 3 3 2 2 2 2 2" xfId="40501"/>
    <cellStyle name="Normal 8 5 3 3 2 2 2 3" xfId="40502"/>
    <cellStyle name="Normal 8 5 3 3 2 2 3" xfId="40503"/>
    <cellStyle name="Normal 8 5 3 3 2 2 3 2" xfId="40504"/>
    <cellStyle name="Normal 8 5 3 3 2 2 4" xfId="40505"/>
    <cellStyle name="Normal 8 5 3 3 2 3" xfId="40506"/>
    <cellStyle name="Normal 8 5 3 3 2 3 2" xfId="40507"/>
    <cellStyle name="Normal 8 5 3 3 2 3 2 2" xfId="40508"/>
    <cellStyle name="Normal 8 5 3 3 2 3 3" xfId="40509"/>
    <cellStyle name="Normal 8 5 3 3 2 4" xfId="40510"/>
    <cellStyle name="Normal 8 5 3 3 2 4 2" xfId="40511"/>
    <cellStyle name="Normal 8 5 3 3 2 5" xfId="40512"/>
    <cellStyle name="Normal 8 5 3 3 2 5 2" xfId="40513"/>
    <cellStyle name="Normal 8 5 3 3 2 6" xfId="40514"/>
    <cellStyle name="Normal 8 5 3 3 3" xfId="40515"/>
    <cellStyle name="Normal 8 5 3 3 3 2" xfId="40516"/>
    <cellStyle name="Normal 8 5 3 3 3 2 2" xfId="40517"/>
    <cellStyle name="Normal 8 5 3 3 3 2 2 2" xfId="40518"/>
    <cellStyle name="Normal 8 5 3 3 3 2 2 2 2" xfId="40519"/>
    <cellStyle name="Normal 8 5 3 3 3 2 2 3" xfId="40520"/>
    <cellStyle name="Normal 8 5 3 3 3 2 3" xfId="40521"/>
    <cellStyle name="Normal 8 5 3 3 3 2 3 2" xfId="40522"/>
    <cellStyle name="Normal 8 5 3 3 3 2 4" xfId="40523"/>
    <cellStyle name="Normal 8 5 3 3 3 3" xfId="40524"/>
    <cellStyle name="Normal 8 5 3 3 3 3 2" xfId="40525"/>
    <cellStyle name="Normal 8 5 3 3 3 3 2 2" xfId="40526"/>
    <cellStyle name="Normal 8 5 3 3 3 3 3" xfId="40527"/>
    <cellStyle name="Normal 8 5 3 3 3 4" xfId="40528"/>
    <cellStyle name="Normal 8 5 3 3 3 4 2" xfId="40529"/>
    <cellStyle name="Normal 8 5 3 3 3 5" xfId="40530"/>
    <cellStyle name="Normal 8 5 3 3 3 5 2" xfId="40531"/>
    <cellStyle name="Normal 8 5 3 3 3 6" xfId="40532"/>
    <cellStyle name="Normal 8 5 3 3 4" xfId="40533"/>
    <cellStyle name="Normal 8 5 3 3 4 2" xfId="40534"/>
    <cellStyle name="Normal 8 5 3 3 4 2 2" xfId="40535"/>
    <cellStyle name="Normal 8 5 3 3 4 2 2 2" xfId="40536"/>
    <cellStyle name="Normal 8 5 3 3 4 2 3" xfId="40537"/>
    <cellStyle name="Normal 8 5 3 3 4 3" xfId="40538"/>
    <cellStyle name="Normal 8 5 3 3 4 3 2" xfId="40539"/>
    <cellStyle name="Normal 8 5 3 3 4 4" xfId="40540"/>
    <cellStyle name="Normal 8 5 3 3 5" xfId="40541"/>
    <cellStyle name="Normal 8 5 3 3 5 2" xfId="40542"/>
    <cellStyle name="Normal 8 5 3 3 5 2 2" xfId="40543"/>
    <cellStyle name="Normal 8 5 3 3 5 3" xfId="40544"/>
    <cellStyle name="Normal 8 5 3 3 6" xfId="40545"/>
    <cellStyle name="Normal 8 5 3 3 6 2" xfId="40546"/>
    <cellStyle name="Normal 8 5 3 3 7" xfId="40547"/>
    <cellStyle name="Normal 8 5 3 3 7 2" xfId="40548"/>
    <cellStyle name="Normal 8 5 3 3 8" xfId="40549"/>
    <cellStyle name="Normal 8 5 3 4" xfId="40550"/>
    <cellStyle name="Normal 8 5 3 4 2" xfId="40551"/>
    <cellStyle name="Normal 8 5 3 4 2 2" xfId="40552"/>
    <cellStyle name="Normal 8 5 3 4 2 2 2" xfId="40553"/>
    <cellStyle name="Normal 8 5 3 4 2 2 2 2" xfId="40554"/>
    <cellStyle name="Normal 8 5 3 4 2 2 3" xfId="40555"/>
    <cellStyle name="Normal 8 5 3 4 2 3" xfId="40556"/>
    <cellStyle name="Normal 8 5 3 4 2 3 2" xfId="40557"/>
    <cellStyle name="Normal 8 5 3 4 2 4" xfId="40558"/>
    <cellStyle name="Normal 8 5 3 4 3" xfId="40559"/>
    <cellStyle name="Normal 8 5 3 4 3 2" xfId="40560"/>
    <cellStyle name="Normal 8 5 3 4 3 2 2" xfId="40561"/>
    <cellStyle name="Normal 8 5 3 4 3 3" xfId="40562"/>
    <cellStyle name="Normal 8 5 3 4 4" xfId="40563"/>
    <cellStyle name="Normal 8 5 3 4 4 2" xfId="40564"/>
    <cellStyle name="Normal 8 5 3 4 5" xfId="40565"/>
    <cellStyle name="Normal 8 5 3 4 5 2" xfId="40566"/>
    <cellStyle name="Normal 8 5 3 4 6" xfId="40567"/>
    <cellStyle name="Normal 8 5 3 5" xfId="40568"/>
    <cellStyle name="Normal 8 5 3 5 2" xfId="40569"/>
    <cellStyle name="Normal 8 5 3 5 2 2" xfId="40570"/>
    <cellStyle name="Normal 8 5 3 5 2 2 2" xfId="40571"/>
    <cellStyle name="Normal 8 5 3 5 2 2 2 2" xfId="40572"/>
    <cellStyle name="Normal 8 5 3 5 2 2 3" xfId="40573"/>
    <cellStyle name="Normal 8 5 3 5 2 3" xfId="40574"/>
    <cellStyle name="Normal 8 5 3 5 2 3 2" xfId="40575"/>
    <cellStyle name="Normal 8 5 3 5 2 4" xfId="40576"/>
    <cellStyle name="Normal 8 5 3 5 3" xfId="40577"/>
    <cellStyle name="Normal 8 5 3 5 3 2" xfId="40578"/>
    <cellStyle name="Normal 8 5 3 5 3 2 2" xfId="40579"/>
    <cellStyle name="Normal 8 5 3 5 3 3" xfId="40580"/>
    <cellStyle name="Normal 8 5 3 5 4" xfId="40581"/>
    <cellStyle name="Normal 8 5 3 5 4 2" xfId="40582"/>
    <cellStyle name="Normal 8 5 3 5 5" xfId="40583"/>
    <cellStyle name="Normal 8 5 3 5 5 2" xfId="40584"/>
    <cellStyle name="Normal 8 5 3 5 6" xfId="40585"/>
    <cellStyle name="Normal 8 5 3 6" xfId="40586"/>
    <cellStyle name="Normal 8 5 3 6 2" xfId="40587"/>
    <cellStyle name="Normal 8 5 3 6 2 2" xfId="40588"/>
    <cellStyle name="Normal 8 5 3 6 2 2 2" xfId="40589"/>
    <cellStyle name="Normal 8 5 3 6 2 2 2 2" xfId="40590"/>
    <cellStyle name="Normal 8 5 3 6 2 2 3" xfId="40591"/>
    <cellStyle name="Normal 8 5 3 6 2 3" xfId="40592"/>
    <cellStyle name="Normal 8 5 3 6 2 3 2" xfId="40593"/>
    <cellStyle name="Normal 8 5 3 6 2 4" xfId="40594"/>
    <cellStyle name="Normal 8 5 3 6 3" xfId="40595"/>
    <cellStyle name="Normal 8 5 3 6 3 2" xfId="40596"/>
    <cellStyle name="Normal 8 5 3 6 3 2 2" xfId="40597"/>
    <cellStyle name="Normal 8 5 3 6 3 3" xfId="40598"/>
    <cellStyle name="Normal 8 5 3 6 4" xfId="40599"/>
    <cellStyle name="Normal 8 5 3 6 4 2" xfId="40600"/>
    <cellStyle name="Normal 8 5 3 6 5" xfId="40601"/>
    <cellStyle name="Normal 8 5 3 6 5 2" xfId="40602"/>
    <cellStyle name="Normal 8 5 3 6 6" xfId="40603"/>
    <cellStyle name="Normal 8 5 3 7" xfId="40604"/>
    <cellStyle name="Normal 8 5 3 7 2" xfId="40605"/>
    <cellStyle name="Normal 8 5 3 7 2 2" xfId="40606"/>
    <cellStyle name="Normal 8 5 3 7 2 2 2" xfId="40607"/>
    <cellStyle name="Normal 8 5 3 7 2 3" xfId="40608"/>
    <cellStyle name="Normal 8 5 3 7 3" xfId="40609"/>
    <cellStyle name="Normal 8 5 3 7 3 2" xfId="40610"/>
    <cellStyle name="Normal 8 5 3 7 4" xfId="40611"/>
    <cellStyle name="Normal 8 5 3 8" xfId="40612"/>
    <cellStyle name="Normal 8 5 3 8 2" xfId="40613"/>
    <cellStyle name="Normal 8 5 3 8 2 2" xfId="40614"/>
    <cellStyle name="Normal 8 5 3 8 3" xfId="40615"/>
    <cellStyle name="Normal 8 5 3 9" xfId="40616"/>
    <cellStyle name="Normal 8 5 3 9 2" xfId="40617"/>
    <cellStyle name="Normal 8 5 4" xfId="40618"/>
    <cellStyle name="Normal 8 5 4 2" xfId="40619"/>
    <cellStyle name="Normal 8 5 4 2 2" xfId="40620"/>
    <cellStyle name="Normal 8 5 4 2 2 2" xfId="40621"/>
    <cellStyle name="Normal 8 5 4 2 2 2 2" xfId="40622"/>
    <cellStyle name="Normal 8 5 4 2 2 2 2 2" xfId="40623"/>
    <cellStyle name="Normal 8 5 4 2 2 2 3" xfId="40624"/>
    <cellStyle name="Normal 8 5 4 2 2 3" xfId="40625"/>
    <cellStyle name="Normal 8 5 4 2 2 3 2" xfId="40626"/>
    <cellStyle name="Normal 8 5 4 2 2 4" xfId="40627"/>
    <cellStyle name="Normal 8 5 4 2 3" xfId="40628"/>
    <cellStyle name="Normal 8 5 4 2 3 2" xfId="40629"/>
    <cellStyle name="Normal 8 5 4 2 3 2 2" xfId="40630"/>
    <cellStyle name="Normal 8 5 4 2 3 3" xfId="40631"/>
    <cellStyle name="Normal 8 5 4 2 4" xfId="40632"/>
    <cellStyle name="Normal 8 5 4 2 4 2" xfId="40633"/>
    <cellStyle name="Normal 8 5 4 2 5" xfId="40634"/>
    <cellStyle name="Normal 8 5 4 2 5 2" xfId="40635"/>
    <cellStyle name="Normal 8 5 4 2 6" xfId="40636"/>
    <cellStyle name="Normal 8 5 4 3" xfId="40637"/>
    <cellStyle name="Normal 8 5 4 3 2" xfId="40638"/>
    <cellStyle name="Normal 8 5 4 3 2 2" xfId="40639"/>
    <cellStyle name="Normal 8 5 4 3 2 2 2" xfId="40640"/>
    <cellStyle name="Normal 8 5 4 3 2 2 2 2" xfId="40641"/>
    <cellStyle name="Normal 8 5 4 3 2 2 3" xfId="40642"/>
    <cellStyle name="Normal 8 5 4 3 2 3" xfId="40643"/>
    <cellStyle name="Normal 8 5 4 3 2 3 2" xfId="40644"/>
    <cellStyle name="Normal 8 5 4 3 2 4" xfId="40645"/>
    <cellStyle name="Normal 8 5 4 3 3" xfId="40646"/>
    <cellStyle name="Normal 8 5 4 3 3 2" xfId="40647"/>
    <cellStyle name="Normal 8 5 4 3 3 2 2" xfId="40648"/>
    <cellStyle name="Normal 8 5 4 3 3 3" xfId="40649"/>
    <cellStyle name="Normal 8 5 4 3 4" xfId="40650"/>
    <cellStyle name="Normal 8 5 4 3 4 2" xfId="40651"/>
    <cellStyle name="Normal 8 5 4 3 5" xfId="40652"/>
    <cellStyle name="Normal 8 5 4 3 5 2" xfId="40653"/>
    <cellStyle name="Normal 8 5 4 3 6" xfId="40654"/>
    <cellStyle name="Normal 8 5 4 4" xfId="40655"/>
    <cellStyle name="Normal 8 5 4 4 2" xfId="40656"/>
    <cellStyle name="Normal 8 5 4 4 2 2" xfId="40657"/>
    <cellStyle name="Normal 8 5 4 4 2 2 2" xfId="40658"/>
    <cellStyle name="Normal 8 5 4 4 2 3" xfId="40659"/>
    <cellStyle name="Normal 8 5 4 4 3" xfId="40660"/>
    <cellStyle name="Normal 8 5 4 4 3 2" xfId="40661"/>
    <cellStyle name="Normal 8 5 4 4 4" xfId="40662"/>
    <cellStyle name="Normal 8 5 4 5" xfId="40663"/>
    <cellStyle name="Normal 8 5 4 5 2" xfId="40664"/>
    <cellStyle name="Normal 8 5 4 5 2 2" xfId="40665"/>
    <cellStyle name="Normal 8 5 4 5 3" xfId="40666"/>
    <cellStyle name="Normal 8 5 4 6" xfId="40667"/>
    <cellStyle name="Normal 8 5 4 6 2" xfId="40668"/>
    <cellStyle name="Normal 8 5 4 7" xfId="40669"/>
    <cellStyle name="Normal 8 5 4 7 2" xfId="40670"/>
    <cellStyle name="Normal 8 5 4 8" xfId="40671"/>
    <cellStyle name="Normal 8 5 5" xfId="40672"/>
    <cellStyle name="Normal 8 5 5 2" xfId="40673"/>
    <cellStyle name="Normal 8 5 5 2 2" xfId="40674"/>
    <cellStyle name="Normal 8 5 5 2 2 2" xfId="40675"/>
    <cellStyle name="Normal 8 5 5 2 2 2 2" xfId="40676"/>
    <cellStyle name="Normal 8 5 5 2 2 2 2 2" xfId="40677"/>
    <cellStyle name="Normal 8 5 5 2 2 2 3" xfId="40678"/>
    <cellStyle name="Normal 8 5 5 2 2 3" xfId="40679"/>
    <cellStyle name="Normal 8 5 5 2 2 3 2" xfId="40680"/>
    <cellStyle name="Normal 8 5 5 2 2 4" xfId="40681"/>
    <cellStyle name="Normal 8 5 5 2 3" xfId="40682"/>
    <cellStyle name="Normal 8 5 5 2 3 2" xfId="40683"/>
    <cellStyle name="Normal 8 5 5 2 3 2 2" xfId="40684"/>
    <cellStyle name="Normal 8 5 5 2 3 3" xfId="40685"/>
    <cellStyle name="Normal 8 5 5 2 4" xfId="40686"/>
    <cellStyle name="Normal 8 5 5 2 4 2" xfId="40687"/>
    <cellStyle name="Normal 8 5 5 2 5" xfId="40688"/>
    <cellStyle name="Normal 8 5 5 2 5 2" xfId="40689"/>
    <cellStyle name="Normal 8 5 5 2 6" xfId="40690"/>
    <cellStyle name="Normal 8 5 5 3" xfId="40691"/>
    <cellStyle name="Normal 8 5 5 3 2" xfId="40692"/>
    <cellStyle name="Normal 8 5 5 3 2 2" xfId="40693"/>
    <cellStyle name="Normal 8 5 5 3 2 2 2" xfId="40694"/>
    <cellStyle name="Normal 8 5 5 3 2 2 2 2" xfId="40695"/>
    <cellStyle name="Normal 8 5 5 3 2 2 3" xfId="40696"/>
    <cellStyle name="Normal 8 5 5 3 2 3" xfId="40697"/>
    <cellStyle name="Normal 8 5 5 3 2 3 2" xfId="40698"/>
    <cellStyle name="Normal 8 5 5 3 2 4" xfId="40699"/>
    <cellStyle name="Normal 8 5 5 3 3" xfId="40700"/>
    <cellStyle name="Normal 8 5 5 3 3 2" xfId="40701"/>
    <cellStyle name="Normal 8 5 5 3 3 2 2" xfId="40702"/>
    <cellStyle name="Normal 8 5 5 3 3 3" xfId="40703"/>
    <cellStyle name="Normal 8 5 5 3 4" xfId="40704"/>
    <cellStyle name="Normal 8 5 5 3 4 2" xfId="40705"/>
    <cellStyle name="Normal 8 5 5 3 5" xfId="40706"/>
    <cellStyle name="Normal 8 5 5 3 5 2" xfId="40707"/>
    <cellStyle name="Normal 8 5 5 3 6" xfId="40708"/>
    <cellStyle name="Normal 8 5 5 4" xfId="40709"/>
    <cellStyle name="Normal 8 5 5 4 2" xfId="40710"/>
    <cellStyle name="Normal 8 5 5 4 2 2" xfId="40711"/>
    <cellStyle name="Normal 8 5 5 4 2 2 2" xfId="40712"/>
    <cellStyle name="Normal 8 5 5 4 2 3" xfId="40713"/>
    <cellStyle name="Normal 8 5 5 4 3" xfId="40714"/>
    <cellStyle name="Normal 8 5 5 4 3 2" xfId="40715"/>
    <cellStyle name="Normal 8 5 5 4 4" xfId="40716"/>
    <cellStyle name="Normal 8 5 5 5" xfId="40717"/>
    <cellStyle name="Normal 8 5 5 5 2" xfId="40718"/>
    <cellStyle name="Normal 8 5 5 5 2 2" xfId="40719"/>
    <cellStyle name="Normal 8 5 5 5 3" xfId="40720"/>
    <cellStyle name="Normal 8 5 5 6" xfId="40721"/>
    <cellStyle name="Normal 8 5 5 6 2" xfId="40722"/>
    <cellStyle name="Normal 8 5 5 7" xfId="40723"/>
    <cellStyle name="Normal 8 5 5 7 2" xfId="40724"/>
    <cellStyle name="Normal 8 5 5 8" xfId="40725"/>
    <cellStyle name="Normal 8 5 6" xfId="40726"/>
    <cellStyle name="Normal 8 5 6 2" xfId="40727"/>
    <cellStyle name="Normal 8 5 6 2 2" xfId="40728"/>
    <cellStyle name="Normal 8 5 6 2 2 2" xfId="40729"/>
    <cellStyle name="Normal 8 5 6 2 2 2 2" xfId="40730"/>
    <cellStyle name="Normal 8 5 6 2 2 3" xfId="40731"/>
    <cellStyle name="Normal 8 5 6 2 3" xfId="40732"/>
    <cellStyle name="Normal 8 5 6 2 3 2" xfId="40733"/>
    <cellStyle name="Normal 8 5 6 2 4" xfId="40734"/>
    <cellStyle name="Normal 8 5 6 3" xfId="40735"/>
    <cellStyle name="Normal 8 5 6 3 2" xfId="40736"/>
    <cellStyle name="Normal 8 5 6 3 2 2" xfId="40737"/>
    <cellStyle name="Normal 8 5 6 3 3" xfId="40738"/>
    <cellStyle name="Normal 8 5 6 4" xfId="40739"/>
    <cellStyle name="Normal 8 5 6 4 2" xfId="40740"/>
    <cellStyle name="Normal 8 5 6 5" xfId="40741"/>
    <cellStyle name="Normal 8 5 6 5 2" xfId="40742"/>
    <cellStyle name="Normal 8 5 6 6" xfId="40743"/>
    <cellStyle name="Normal 8 5 7" xfId="40744"/>
    <cellStyle name="Normal 8 5 8" xfId="40745"/>
    <cellStyle name="Normal 8 5 8 2" xfId="40746"/>
    <cellStyle name="Normal 8 5 9" xfId="40747"/>
    <cellStyle name="Normal 8 6" xfId="40748"/>
    <cellStyle name="Normal 8 6 10" xfId="40749"/>
    <cellStyle name="Normal 8 6 10 2" xfId="40750"/>
    <cellStyle name="Normal 8 6 10 2 2" xfId="40751"/>
    <cellStyle name="Normal 8 6 10 2 2 2" xfId="40752"/>
    <cellStyle name="Normal 8 6 10 2 3" xfId="40753"/>
    <cellStyle name="Normal 8 6 10 3" xfId="40754"/>
    <cellStyle name="Normal 8 6 10 3 2" xfId="40755"/>
    <cellStyle name="Normal 8 6 10 4" xfId="40756"/>
    <cellStyle name="Normal 8 6 11" xfId="40757"/>
    <cellStyle name="Normal 8 6 11 2" xfId="40758"/>
    <cellStyle name="Normal 8 6 11 2 2" xfId="40759"/>
    <cellStyle name="Normal 8 6 11 3" xfId="40760"/>
    <cellStyle name="Normal 8 6 12" xfId="40761"/>
    <cellStyle name="Normal 8 6 12 2" xfId="40762"/>
    <cellStyle name="Normal 8 6 13" xfId="40763"/>
    <cellStyle name="Normal 8 6 13 2" xfId="40764"/>
    <cellStyle name="Normal 8 6 14" xfId="40765"/>
    <cellStyle name="Normal 8 6 15" xfId="40766"/>
    <cellStyle name="Normal 8 6 15 2" xfId="40767"/>
    <cellStyle name="Normal 8 6 16" xfId="40768"/>
    <cellStyle name="Normal 8 6 16 2" xfId="40769"/>
    <cellStyle name="Normal 8 6 17" xfId="40770"/>
    <cellStyle name="Normal 8 6 18" xfId="40771"/>
    <cellStyle name="Normal 8 6 2" xfId="40772"/>
    <cellStyle name="Normal 8 6 2 10" xfId="40773"/>
    <cellStyle name="Normal 8 6 2 10 2" xfId="40774"/>
    <cellStyle name="Normal 8 6 2 11" xfId="40775"/>
    <cellStyle name="Normal 8 6 2 2" xfId="40776"/>
    <cellStyle name="Normal 8 6 2 2 2" xfId="40777"/>
    <cellStyle name="Normal 8 6 2 2 2 2" xfId="40778"/>
    <cellStyle name="Normal 8 6 2 2 2 2 2" xfId="40779"/>
    <cellStyle name="Normal 8 6 2 2 2 2 2 2" xfId="40780"/>
    <cellStyle name="Normal 8 6 2 2 2 2 2 2 2" xfId="40781"/>
    <cellStyle name="Normal 8 6 2 2 2 2 2 3" xfId="40782"/>
    <cellStyle name="Normal 8 6 2 2 2 2 3" xfId="40783"/>
    <cellStyle name="Normal 8 6 2 2 2 2 3 2" xfId="40784"/>
    <cellStyle name="Normal 8 6 2 2 2 2 4" xfId="40785"/>
    <cellStyle name="Normal 8 6 2 2 2 3" xfId="40786"/>
    <cellStyle name="Normal 8 6 2 2 2 3 2" xfId="40787"/>
    <cellStyle name="Normal 8 6 2 2 2 3 2 2" xfId="40788"/>
    <cellStyle name="Normal 8 6 2 2 2 3 3" xfId="40789"/>
    <cellStyle name="Normal 8 6 2 2 2 4" xfId="40790"/>
    <cellStyle name="Normal 8 6 2 2 2 4 2" xfId="40791"/>
    <cellStyle name="Normal 8 6 2 2 2 5" xfId="40792"/>
    <cellStyle name="Normal 8 6 2 2 2 5 2" xfId="40793"/>
    <cellStyle name="Normal 8 6 2 2 2 6" xfId="40794"/>
    <cellStyle name="Normal 8 6 2 2 3" xfId="40795"/>
    <cellStyle name="Normal 8 6 2 2 3 2" xfId="40796"/>
    <cellStyle name="Normal 8 6 2 2 3 2 2" xfId="40797"/>
    <cellStyle name="Normal 8 6 2 2 3 2 2 2" xfId="40798"/>
    <cellStyle name="Normal 8 6 2 2 3 2 2 2 2" xfId="40799"/>
    <cellStyle name="Normal 8 6 2 2 3 2 2 3" xfId="40800"/>
    <cellStyle name="Normal 8 6 2 2 3 2 3" xfId="40801"/>
    <cellStyle name="Normal 8 6 2 2 3 2 3 2" xfId="40802"/>
    <cellStyle name="Normal 8 6 2 2 3 2 4" xfId="40803"/>
    <cellStyle name="Normal 8 6 2 2 3 3" xfId="40804"/>
    <cellStyle name="Normal 8 6 2 2 3 3 2" xfId="40805"/>
    <cellStyle name="Normal 8 6 2 2 3 3 2 2" xfId="40806"/>
    <cellStyle name="Normal 8 6 2 2 3 3 3" xfId="40807"/>
    <cellStyle name="Normal 8 6 2 2 3 4" xfId="40808"/>
    <cellStyle name="Normal 8 6 2 2 3 4 2" xfId="40809"/>
    <cellStyle name="Normal 8 6 2 2 3 5" xfId="40810"/>
    <cellStyle name="Normal 8 6 2 2 3 5 2" xfId="40811"/>
    <cellStyle name="Normal 8 6 2 2 3 6" xfId="40812"/>
    <cellStyle name="Normal 8 6 2 2 4" xfId="40813"/>
    <cellStyle name="Normal 8 6 2 2 4 2" xfId="40814"/>
    <cellStyle name="Normal 8 6 2 2 4 2 2" xfId="40815"/>
    <cellStyle name="Normal 8 6 2 2 4 2 2 2" xfId="40816"/>
    <cellStyle name="Normal 8 6 2 2 4 2 3" xfId="40817"/>
    <cellStyle name="Normal 8 6 2 2 4 3" xfId="40818"/>
    <cellStyle name="Normal 8 6 2 2 4 3 2" xfId="40819"/>
    <cellStyle name="Normal 8 6 2 2 4 4" xfId="40820"/>
    <cellStyle name="Normal 8 6 2 2 5" xfId="40821"/>
    <cellStyle name="Normal 8 6 2 2 5 2" xfId="40822"/>
    <cellStyle name="Normal 8 6 2 2 5 2 2" xfId="40823"/>
    <cellStyle name="Normal 8 6 2 2 5 3" xfId="40824"/>
    <cellStyle name="Normal 8 6 2 2 6" xfId="40825"/>
    <cellStyle name="Normal 8 6 2 2 6 2" xfId="40826"/>
    <cellStyle name="Normal 8 6 2 2 7" xfId="40827"/>
    <cellStyle name="Normal 8 6 2 2 7 2" xfId="40828"/>
    <cellStyle name="Normal 8 6 2 2 8" xfId="40829"/>
    <cellStyle name="Normal 8 6 2 3" xfId="40830"/>
    <cellStyle name="Normal 8 6 2 3 2" xfId="40831"/>
    <cellStyle name="Normal 8 6 2 3 2 2" xfId="40832"/>
    <cellStyle name="Normal 8 6 2 3 2 2 2" xfId="40833"/>
    <cellStyle name="Normal 8 6 2 3 2 2 2 2" xfId="40834"/>
    <cellStyle name="Normal 8 6 2 3 2 2 2 2 2" xfId="40835"/>
    <cellStyle name="Normal 8 6 2 3 2 2 2 3" xfId="40836"/>
    <cellStyle name="Normal 8 6 2 3 2 2 3" xfId="40837"/>
    <cellStyle name="Normal 8 6 2 3 2 2 3 2" xfId="40838"/>
    <cellStyle name="Normal 8 6 2 3 2 2 4" xfId="40839"/>
    <cellStyle name="Normal 8 6 2 3 2 3" xfId="40840"/>
    <cellStyle name="Normal 8 6 2 3 2 3 2" xfId="40841"/>
    <cellStyle name="Normal 8 6 2 3 2 3 2 2" xfId="40842"/>
    <cellStyle name="Normal 8 6 2 3 2 3 3" xfId="40843"/>
    <cellStyle name="Normal 8 6 2 3 2 4" xfId="40844"/>
    <cellStyle name="Normal 8 6 2 3 2 4 2" xfId="40845"/>
    <cellStyle name="Normal 8 6 2 3 2 5" xfId="40846"/>
    <cellStyle name="Normal 8 6 2 3 2 5 2" xfId="40847"/>
    <cellStyle name="Normal 8 6 2 3 2 6" xfId="40848"/>
    <cellStyle name="Normal 8 6 2 3 3" xfId="40849"/>
    <cellStyle name="Normal 8 6 2 3 3 2" xfId="40850"/>
    <cellStyle name="Normal 8 6 2 3 3 2 2" xfId="40851"/>
    <cellStyle name="Normal 8 6 2 3 3 2 2 2" xfId="40852"/>
    <cellStyle name="Normal 8 6 2 3 3 2 2 2 2" xfId="40853"/>
    <cellStyle name="Normal 8 6 2 3 3 2 2 3" xfId="40854"/>
    <cellStyle name="Normal 8 6 2 3 3 2 3" xfId="40855"/>
    <cellStyle name="Normal 8 6 2 3 3 2 3 2" xfId="40856"/>
    <cellStyle name="Normal 8 6 2 3 3 2 4" xfId="40857"/>
    <cellStyle name="Normal 8 6 2 3 3 3" xfId="40858"/>
    <cellStyle name="Normal 8 6 2 3 3 3 2" xfId="40859"/>
    <cellStyle name="Normal 8 6 2 3 3 3 2 2" xfId="40860"/>
    <cellStyle name="Normal 8 6 2 3 3 3 3" xfId="40861"/>
    <cellStyle name="Normal 8 6 2 3 3 4" xfId="40862"/>
    <cellStyle name="Normal 8 6 2 3 3 4 2" xfId="40863"/>
    <cellStyle name="Normal 8 6 2 3 3 5" xfId="40864"/>
    <cellStyle name="Normal 8 6 2 3 3 5 2" xfId="40865"/>
    <cellStyle name="Normal 8 6 2 3 3 6" xfId="40866"/>
    <cellStyle name="Normal 8 6 2 3 4" xfId="40867"/>
    <cellStyle name="Normal 8 6 2 3 4 2" xfId="40868"/>
    <cellStyle name="Normal 8 6 2 3 4 2 2" xfId="40869"/>
    <cellStyle name="Normal 8 6 2 3 4 2 2 2" xfId="40870"/>
    <cellStyle name="Normal 8 6 2 3 4 2 3" xfId="40871"/>
    <cellStyle name="Normal 8 6 2 3 4 3" xfId="40872"/>
    <cellStyle name="Normal 8 6 2 3 4 3 2" xfId="40873"/>
    <cellStyle name="Normal 8 6 2 3 4 4" xfId="40874"/>
    <cellStyle name="Normal 8 6 2 3 5" xfId="40875"/>
    <cellStyle name="Normal 8 6 2 3 5 2" xfId="40876"/>
    <cellStyle name="Normal 8 6 2 3 5 2 2" xfId="40877"/>
    <cellStyle name="Normal 8 6 2 3 5 3" xfId="40878"/>
    <cellStyle name="Normal 8 6 2 3 6" xfId="40879"/>
    <cellStyle name="Normal 8 6 2 3 6 2" xfId="40880"/>
    <cellStyle name="Normal 8 6 2 3 7" xfId="40881"/>
    <cellStyle name="Normal 8 6 2 3 7 2" xfId="40882"/>
    <cellStyle name="Normal 8 6 2 3 8" xfId="40883"/>
    <cellStyle name="Normal 8 6 2 4" xfId="40884"/>
    <cellStyle name="Normal 8 6 2 4 2" xfId="40885"/>
    <cellStyle name="Normal 8 6 2 4 2 2" xfId="40886"/>
    <cellStyle name="Normal 8 6 2 4 2 2 2" xfId="40887"/>
    <cellStyle name="Normal 8 6 2 4 2 2 2 2" xfId="40888"/>
    <cellStyle name="Normal 8 6 2 4 2 2 3" xfId="40889"/>
    <cellStyle name="Normal 8 6 2 4 2 3" xfId="40890"/>
    <cellStyle name="Normal 8 6 2 4 2 3 2" xfId="40891"/>
    <cellStyle name="Normal 8 6 2 4 2 4" xfId="40892"/>
    <cellStyle name="Normal 8 6 2 4 3" xfId="40893"/>
    <cellStyle name="Normal 8 6 2 4 3 2" xfId="40894"/>
    <cellStyle name="Normal 8 6 2 4 3 2 2" xfId="40895"/>
    <cellStyle name="Normal 8 6 2 4 3 3" xfId="40896"/>
    <cellStyle name="Normal 8 6 2 4 4" xfId="40897"/>
    <cellStyle name="Normal 8 6 2 4 4 2" xfId="40898"/>
    <cellStyle name="Normal 8 6 2 4 5" xfId="40899"/>
    <cellStyle name="Normal 8 6 2 4 5 2" xfId="40900"/>
    <cellStyle name="Normal 8 6 2 4 6" xfId="40901"/>
    <cellStyle name="Normal 8 6 2 5" xfId="40902"/>
    <cellStyle name="Normal 8 6 2 5 2" xfId="40903"/>
    <cellStyle name="Normal 8 6 2 5 2 2" xfId="40904"/>
    <cellStyle name="Normal 8 6 2 5 2 2 2" xfId="40905"/>
    <cellStyle name="Normal 8 6 2 5 2 2 2 2" xfId="40906"/>
    <cellStyle name="Normal 8 6 2 5 2 2 3" xfId="40907"/>
    <cellStyle name="Normal 8 6 2 5 2 3" xfId="40908"/>
    <cellStyle name="Normal 8 6 2 5 2 3 2" xfId="40909"/>
    <cellStyle name="Normal 8 6 2 5 2 4" xfId="40910"/>
    <cellStyle name="Normal 8 6 2 5 3" xfId="40911"/>
    <cellStyle name="Normal 8 6 2 5 3 2" xfId="40912"/>
    <cellStyle name="Normal 8 6 2 5 3 2 2" xfId="40913"/>
    <cellStyle name="Normal 8 6 2 5 3 3" xfId="40914"/>
    <cellStyle name="Normal 8 6 2 5 4" xfId="40915"/>
    <cellStyle name="Normal 8 6 2 5 4 2" xfId="40916"/>
    <cellStyle name="Normal 8 6 2 5 5" xfId="40917"/>
    <cellStyle name="Normal 8 6 2 5 5 2" xfId="40918"/>
    <cellStyle name="Normal 8 6 2 5 6" xfId="40919"/>
    <cellStyle name="Normal 8 6 2 6" xfId="40920"/>
    <cellStyle name="Normal 8 6 2 6 2" xfId="40921"/>
    <cellStyle name="Normal 8 6 2 6 2 2" xfId="40922"/>
    <cellStyle name="Normal 8 6 2 6 2 2 2" xfId="40923"/>
    <cellStyle name="Normal 8 6 2 6 2 2 2 2" xfId="40924"/>
    <cellStyle name="Normal 8 6 2 6 2 2 3" xfId="40925"/>
    <cellStyle name="Normal 8 6 2 6 2 3" xfId="40926"/>
    <cellStyle name="Normal 8 6 2 6 2 3 2" xfId="40927"/>
    <cellStyle name="Normal 8 6 2 6 2 4" xfId="40928"/>
    <cellStyle name="Normal 8 6 2 6 3" xfId="40929"/>
    <cellStyle name="Normal 8 6 2 6 3 2" xfId="40930"/>
    <cellStyle name="Normal 8 6 2 6 3 2 2" xfId="40931"/>
    <cellStyle name="Normal 8 6 2 6 3 3" xfId="40932"/>
    <cellStyle name="Normal 8 6 2 6 4" xfId="40933"/>
    <cellStyle name="Normal 8 6 2 6 4 2" xfId="40934"/>
    <cellStyle name="Normal 8 6 2 6 5" xfId="40935"/>
    <cellStyle name="Normal 8 6 2 6 5 2" xfId="40936"/>
    <cellStyle name="Normal 8 6 2 6 6" xfId="40937"/>
    <cellStyle name="Normal 8 6 2 7" xfId="40938"/>
    <cellStyle name="Normal 8 6 2 7 2" xfId="40939"/>
    <cellStyle name="Normal 8 6 2 7 2 2" xfId="40940"/>
    <cellStyle name="Normal 8 6 2 7 2 2 2" xfId="40941"/>
    <cellStyle name="Normal 8 6 2 7 2 3" xfId="40942"/>
    <cellStyle name="Normal 8 6 2 7 3" xfId="40943"/>
    <cellStyle name="Normal 8 6 2 7 3 2" xfId="40944"/>
    <cellStyle name="Normal 8 6 2 7 4" xfId="40945"/>
    <cellStyle name="Normal 8 6 2 8" xfId="40946"/>
    <cellStyle name="Normal 8 6 2 8 2" xfId="40947"/>
    <cellStyle name="Normal 8 6 2 8 2 2" xfId="40948"/>
    <cellStyle name="Normal 8 6 2 8 3" xfId="40949"/>
    <cellStyle name="Normal 8 6 2 9" xfId="40950"/>
    <cellStyle name="Normal 8 6 2 9 2" xfId="40951"/>
    <cellStyle name="Normal 8 6 3" xfId="40952"/>
    <cellStyle name="Normal 8 6 3 10" xfId="40953"/>
    <cellStyle name="Normal 8 6 3 10 2" xfId="40954"/>
    <cellStyle name="Normal 8 6 3 11" xfId="40955"/>
    <cellStyle name="Normal 8 6 3 2" xfId="40956"/>
    <cellStyle name="Normal 8 6 3 2 2" xfId="40957"/>
    <cellStyle name="Normal 8 6 3 2 2 2" xfId="40958"/>
    <cellStyle name="Normal 8 6 3 2 2 2 2" xfId="40959"/>
    <cellStyle name="Normal 8 6 3 2 2 2 2 2" xfId="40960"/>
    <cellStyle name="Normal 8 6 3 2 2 2 2 2 2" xfId="40961"/>
    <cellStyle name="Normal 8 6 3 2 2 2 2 3" xfId="40962"/>
    <cellStyle name="Normal 8 6 3 2 2 2 3" xfId="40963"/>
    <cellStyle name="Normal 8 6 3 2 2 2 3 2" xfId="40964"/>
    <cellStyle name="Normal 8 6 3 2 2 2 4" xfId="40965"/>
    <cellStyle name="Normal 8 6 3 2 2 3" xfId="40966"/>
    <cellStyle name="Normal 8 6 3 2 2 3 2" xfId="40967"/>
    <cellStyle name="Normal 8 6 3 2 2 3 2 2" xfId="40968"/>
    <cellStyle name="Normal 8 6 3 2 2 3 3" xfId="40969"/>
    <cellStyle name="Normal 8 6 3 2 2 4" xfId="40970"/>
    <cellStyle name="Normal 8 6 3 2 2 4 2" xfId="40971"/>
    <cellStyle name="Normal 8 6 3 2 2 5" xfId="40972"/>
    <cellStyle name="Normal 8 6 3 2 2 5 2" xfId="40973"/>
    <cellStyle name="Normal 8 6 3 2 2 6" xfId="40974"/>
    <cellStyle name="Normal 8 6 3 2 3" xfId="40975"/>
    <cellStyle name="Normal 8 6 3 2 3 2" xfId="40976"/>
    <cellStyle name="Normal 8 6 3 2 3 2 2" xfId="40977"/>
    <cellStyle name="Normal 8 6 3 2 3 2 2 2" xfId="40978"/>
    <cellStyle name="Normal 8 6 3 2 3 2 2 2 2" xfId="40979"/>
    <cellStyle name="Normal 8 6 3 2 3 2 2 3" xfId="40980"/>
    <cellStyle name="Normal 8 6 3 2 3 2 3" xfId="40981"/>
    <cellStyle name="Normal 8 6 3 2 3 2 3 2" xfId="40982"/>
    <cellStyle name="Normal 8 6 3 2 3 2 4" xfId="40983"/>
    <cellStyle name="Normal 8 6 3 2 3 3" xfId="40984"/>
    <cellStyle name="Normal 8 6 3 2 3 3 2" xfId="40985"/>
    <cellStyle name="Normal 8 6 3 2 3 3 2 2" xfId="40986"/>
    <cellStyle name="Normal 8 6 3 2 3 3 3" xfId="40987"/>
    <cellStyle name="Normal 8 6 3 2 3 4" xfId="40988"/>
    <cellStyle name="Normal 8 6 3 2 3 4 2" xfId="40989"/>
    <cellStyle name="Normal 8 6 3 2 3 5" xfId="40990"/>
    <cellStyle name="Normal 8 6 3 2 3 5 2" xfId="40991"/>
    <cellStyle name="Normal 8 6 3 2 3 6" xfId="40992"/>
    <cellStyle name="Normal 8 6 3 2 4" xfId="40993"/>
    <cellStyle name="Normal 8 6 3 2 4 2" xfId="40994"/>
    <cellStyle name="Normal 8 6 3 2 4 2 2" xfId="40995"/>
    <cellStyle name="Normal 8 6 3 2 4 2 2 2" xfId="40996"/>
    <cellStyle name="Normal 8 6 3 2 4 2 3" xfId="40997"/>
    <cellStyle name="Normal 8 6 3 2 4 3" xfId="40998"/>
    <cellStyle name="Normal 8 6 3 2 4 3 2" xfId="40999"/>
    <cellStyle name="Normal 8 6 3 2 4 4" xfId="41000"/>
    <cellStyle name="Normal 8 6 3 2 5" xfId="41001"/>
    <cellStyle name="Normal 8 6 3 2 5 2" xfId="41002"/>
    <cellStyle name="Normal 8 6 3 2 5 2 2" xfId="41003"/>
    <cellStyle name="Normal 8 6 3 2 5 3" xfId="41004"/>
    <cellStyle name="Normal 8 6 3 2 6" xfId="41005"/>
    <cellStyle name="Normal 8 6 3 2 6 2" xfId="41006"/>
    <cellStyle name="Normal 8 6 3 2 7" xfId="41007"/>
    <cellStyle name="Normal 8 6 3 2 7 2" xfId="41008"/>
    <cellStyle name="Normal 8 6 3 2 8" xfId="41009"/>
    <cellStyle name="Normal 8 6 3 3" xfId="41010"/>
    <cellStyle name="Normal 8 6 3 3 2" xfId="41011"/>
    <cellStyle name="Normal 8 6 3 3 2 2" xfId="41012"/>
    <cellStyle name="Normal 8 6 3 3 2 2 2" xfId="41013"/>
    <cellStyle name="Normal 8 6 3 3 2 2 2 2" xfId="41014"/>
    <cellStyle name="Normal 8 6 3 3 2 2 2 2 2" xfId="41015"/>
    <cellStyle name="Normal 8 6 3 3 2 2 2 3" xfId="41016"/>
    <cellStyle name="Normal 8 6 3 3 2 2 3" xfId="41017"/>
    <cellStyle name="Normal 8 6 3 3 2 2 3 2" xfId="41018"/>
    <cellStyle name="Normal 8 6 3 3 2 2 4" xfId="41019"/>
    <cellStyle name="Normal 8 6 3 3 2 3" xfId="41020"/>
    <cellStyle name="Normal 8 6 3 3 2 3 2" xfId="41021"/>
    <cellStyle name="Normal 8 6 3 3 2 3 2 2" xfId="41022"/>
    <cellStyle name="Normal 8 6 3 3 2 3 3" xfId="41023"/>
    <cellStyle name="Normal 8 6 3 3 2 4" xfId="41024"/>
    <cellStyle name="Normal 8 6 3 3 2 4 2" xfId="41025"/>
    <cellStyle name="Normal 8 6 3 3 2 5" xfId="41026"/>
    <cellStyle name="Normal 8 6 3 3 2 5 2" xfId="41027"/>
    <cellStyle name="Normal 8 6 3 3 2 6" xfId="41028"/>
    <cellStyle name="Normal 8 6 3 3 3" xfId="41029"/>
    <cellStyle name="Normal 8 6 3 3 3 2" xfId="41030"/>
    <cellStyle name="Normal 8 6 3 3 3 2 2" xfId="41031"/>
    <cellStyle name="Normal 8 6 3 3 3 2 2 2" xfId="41032"/>
    <cellStyle name="Normal 8 6 3 3 3 2 2 2 2" xfId="41033"/>
    <cellStyle name="Normal 8 6 3 3 3 2 2 3" xfId="41034"/>
    <cellStyle name="Normal 8 6 3 3 3 2 3" xfId="41035"/>
    <cellStyle name="Normal 8 6 3 3 3 2 3 2" xfId="41036"/>
    <cellStyle name="Normal 8 6 3 3 3 2 4" xfId="41037"/>
    <cellStyle name="Normal 8 6 3 3 3 3" xfId="41038"/>
    <cellStyle name="Normal 8 6 3 3 3 3 2" xfId="41039"/>
    <cellStyle name="Normal 8 6 3 3 3 3 2 2" xfId="41040"/>
    <cellStyle name="Normal 8 6 3 3 3 3 3" xfId="41041"/>
    <cellStyle name="Normal 8 6 3 3 3 4" xfId="41042"/>
    <cellStyle name="Normal 8 6 3 3 3 4 2" xfId="41043"/>
    <cellStyle name="Normal 8 6 3 3 3 5" xfId="41044"/>
    <cellStyle name="Normal 8 6 3 3 3 5 2" xfId="41045"/>
    <cellStyle name="Normal 8 6 3 3 3 6" xfId="41046"/>
    <cellStyle name="Normal 8 6 3 3 4" xfId="41047"/>
    <cellStyle name="Normal 8 6 3 3 4 2" xfId="41048"/>
    <cellStyle name="Normal 8 6 3 3 4 2 2" xfId="41049"/>
    <cellStyle name="Normal 8 6 3 3 4 2 2 2" xfId="41050"/>
    <cellStyle name="Normal 8 6 3 3 4 2 3" xfId="41051"/>
    <cellStyle name="Normal 8 6 3 3 4 3" xfId="41052"/>
    <cellStyle name="Normal 8 6 3 3 4 3 2" xfId="41053"/>
    <cellStyle name="Normal 8 6 3 3 4 4" xfId="41054"/>
    <cellStyle name="Normal 8 6 3 3 5" xfId="41055"/>
    <cellStyle name="Normal 8 6 3 3 5 2" xfId="41056"/>
    <cellStyle name="Normal 8 6 3 3 5 2 2" xfId="41057"/>
    <cellStyle name="Normal 8 6 3 3 5 3" xfId="41058"/>
    <cellStyle name="Normal 8 6 3 3 6" xfId="41059"/>
    <cellStyle name="Normal 8 6 3 3 6 2" xfId="41060"/>
    <cellStyle name="Normal 8 6 3 3 7" xfId="41061"/>
    <cellStyle name="Normal 8 6 3 3 7 2" xfId="41062"/>
    <cellStyle name="Normal 8 6 3 3 8" xfId="41063"/>
    <cellStyle name="Normal 8 6 3 4" xfId="41064"/>
    <cellStyle name="Normal 8 6 3 4 2" xfId="41065"/>
    <cellStyle name="Normal 8 6 3 4 2 2" xfId="41066"/>
    <cellStyle name="Normal 8 6 3 4 2 2 2" xfId="41067"/>
    <cellStyle name="Normal 8 6 3 4 2 2 2 2" xfId="41068"/>
    <cellStyle name="Normal 8 6 3 4 2 2 3" xfId="41069"/>
    <cellStyle name="Normal 8 6 3 4 2 3" xfId="41070"/>
    <cellStyle name="Normal 8 6 3 4 2 3 2" xfId="41071"/>
    <cellStyle name="Normal 8 6 3 4 2 4" xfId="41072"/>
    <cellStyle name="Normal 8 6 3 4 3" xfId="41073"/>
    <cellStyle name="Normal 8 6 3 4 3 2" xfId="41074"/>
    <cellStyle name="Normal 8 6 3 4 3 2 2" xfId="41075"/>
    <cellStyle name="Normal 8 6 3 4 3 3" xfId="41076"/>
    <cellStyle name="Normal 8 6 3 4 4" xfId="41077"/>
    <cellStyle name="Normal 8 6 3 4 4 2" xfId="41078"/>
    <cellStyle name="Normal 8 6 3 4 5" xfId="41079"/>
    <cellStyle name="Normal 8 6 3 4 5 2" xfId="41080"/>
    <cellStyle name="Normal 8 6 3 4 6" xfId="41081"/>
    <cellStyle name="Normal 8 6 3 5" xfId="41082"/>
    <cellStyle name="Normal 8 6 3 5 2" xfId="41083"/>
    <cellStyle name="Normal 8 6 3 5 2 2" xfId="41084"/>
    <cellStyle name="Normal 8 6 3 5 2 2 2" xfId="41085"/>
    <cellStyle name="Normal 8 6 3 5 2 2 2 2" xfId="41086"/>
    <cellStyle name="Normal 8 6 3 5 2 2 3" xfId="41087"/>
    <cellStyle name="Normal 8 6 3 5 2 3" xfId="41088"/>
    <cellStyle name="Normal 8 6 3 5 2 3 2" xfId="41089"/>
    <cellStyle name="Normal 8 6 3 5 2 4" xfId="41090"/>
    <cellStyle name="Normal 8 6 3 5 3" xfId="41091"/>
    <cellStyle name="Normal 8 6 3 5 3 2" xfId="41092"/>
    <cellStyle name="Normal 8 6 3 5 3 2 2" xfId="41093"/>
    <cellStyle name="Normal 8 6 3 5 3 3" xfId="41094"/>
    <cellStyle name="Normal 8 6 3 5 4" xfId="41095"/>
    <cellStyle name="Normal 8 6 3 5 4 2" xfId="41096"/>
    <cellStyle name="Normal 8 6 3 5 5" xfId="41097"/>
    <cellStyle name="Normal 8 6 3 5 5 2" xfId="41098"/>
    <cellStyle name="Normal 8 6 3 5 6" xfId="41099"/>
    <cellStyle name="Normal 8 6 3 6" xfId="41100"/>
    <cellStyle name="Normal 8 6 3 6 2" xfId="41101"/>
    <cellStyle name="Normal 8 6 3 6 2 2" xfId="41102"/>
    <cellStyle name="Normal 8 6 3 6 2 2 2" xfId="41103"/>
    <cellStyle name="Normal 8 6 3 6 2 2 2 2" xfId="41104"/>
    <cellStyle name="Normal 8 6 3 6 2 2 3" xfId="41105"/>
    <cellStyle name="Normal 8 6 3 6 2 3" xfId="41106"/>
    <cellStyle name="Normal 8 6 3 6 2 3 2" xfId="41107"/>
    <cellStyle name="Normal 8 6 3 6 2 4" xfId="41108"/>
    <cellStyle name="Normal 8 6 3 6 3" xfId="41109"/>
    <cellStyle name="Normal 8 6 3 6 3 2" xfId="41110"/>
    <cellStyle name="Normal 8 6 3 6 3 2 2" xfId="41111"/>
    <cellStyle name="Normal 8 6 3 6 3 3" xfId="41112"/>
    <cellStyle name="Normal 8 6 3 6 4" xfId="41113"/>
    <cellStyle name="Normal 8 6 3 6 4 2" xfId="41114"/>
    <cellStyle name="Normal 8 6 3 6 5" xfId="41115"/>
    <cellStyle name="Normal 8 6 3 6 5 2" xfId="41116"/>
    <cellStyle name="Normal 8 6 3 6 6" xfId="41117"/>
    <cellStyle name="Normal 8 6 3 7" xfId="41118"/>
    <cellStyle name="Normal 8 6 3 7 2" xfId="41119"/>
    <cellStyle name="Normal 8 6 3 7 2 2" xfId="41120"/>
    <cellStyle name="Normal 8 6 3 7 2 2 2" xfId="41121"/>
    <cellStyle name="Normal 8 6 3 7 2 3" xfId="41122"/>
    <cellStyle name="Normal 8 6 3 7 3" xfId="41123"/>
    <cellStyle name="Normal 8 6 3 7 3 2" xfId="41124"/>
    <cellStyle name="Normal 8 6 3 7 4" xfId="41125"/>
    <cellStyle name="Normal 8 6 3 8" xfId="41126"/>
    <cellStyle name="Normal 8 6 3 8 2" xfId="41127"/>
    <cellStyle name="Normal 8 6 3 8 2 2" xfId="41128"/>
    <cellStyle name="Normal 8 6 3 8 3" xfId="41129"/>
    <cellStyle name="Normal 8 6 3 9" xfId="41130"/>
    <cellStyle name="Normal 8 6 3 9 2" xfId="41131"/>
    <cellStyle name="Normal 8 6 4" xfId="41132"/>
    <cellStyle name="Normal 8 6 4 2" xfId="41133"/>
    <cellStyle name="Normal 8 6 4 2 2" xfId="41134"/>
    <cellStyle name="Normal 8 6 4 2 2 2" xfId="41135"/>
    <cellStyle name="Normal 8 6 4 2 2 2 2" xfId="41136"/>
    <cellStyle name="Normal 8 6 4 2 2 2 2 2" xfId="41137"/>
    <cellStyle name="Normal 8 6 4 2 2 2 3" xfId="41138"/>
    <cellStyle name="Normal 8 6 4 2 2 3" xfId="41139"/>
    <cellStyle name="Normal 8 6 4 2 2 3 2" xfId="41140"/>
    <cellStyle name="Normal 8 6 4 2 2 4" xfId="41141"/>
    <cellStyle name="Normal 8 6 4 2 3" xfId="41142"/>
    <cellStyle name="Normal 8 6 4 2 3 2" xfId="41143"/>
    <cellStyle name="Normal 8 6 4 2 3 2 2" xfId="41144"/>
    <cellStyle name="Normal 8 6 4 2 3 3" xfId="41145"/>
    <cellStyle name="Normal 8 6 4 2 4" xfId="41146"/>
    <cellStyle name="Normal 8 6 4 2 4 2" xfId="41147"/>
    <cellStyle name="Normal 8 6 4 2 5" xfId="41148"/>
    <cellStyle name="Normal 8 6 4 2 5 2" xfId="41149"/>
    <cellStyle name="Normal 8 6 4 2 6" xfId="41150"/>
    <cellStyle name="Normal 8 6 4 3" xfId="41151"/>
    <cellStyle name="Normal 8 6 4 3 2" xfId="41152"/>
    <cellStyle name="Normal 8 6 4 3 2 2" xfId="41153"/>
    <cellStyle name="Normal 8 6 4 3 2 2 2" xfId="41154"/>
    <cellStyle name="Normal 8 6 4 3 2 2 2 2" xfId="41155"/>
    <cellStyle name="Normal 8 6 4 3 2 2 3" xfId="41156"/>
    <cellStyle name="Normal 8 6 4 3 2 3" xfId="41157"/>
    <cellStyle name="Normal 8 6 4 3 2 3 2" xfId="41158"/>
    <cellStyle name="Normal 8 6 4 3 2 4" xfId="41159"/>
    <cellStyle name="Normal 8 6 4 3 3" xfId="41160"/>
    <cellStyle name="Normal 8 6 4 3 3 2" xfId="41161"/>
    <cellStyle name="Normal 8 6 4 3 3 2 2" xfId="41162"/>
    <cellStyle name="Normal 8 6 4 3 3 3" xfId="41163"/>
    <cellStyle name="Normal 8 6 4 3 4" xfId="41164"/>
    <cellStyle name="Normal 8 6 4 3 4 2" xfId="41165"/>
    <cellStyle name="Normal 8 6 4 3 5" xfId="41166"/>
    <cellStyle name="Normal 8 6 4 3 5 2" xfId="41167"/>
    <cellStyle name="Normal 8 6 4 3 6" xfId="41168"/>
    <cellStyle name="Normal 8 6 4 4" xfId="41169"/>
    <cellStyle name="Normal 8 6 4 4 2" xfId="41170"/>
    <cellStyle name="Normal 8 6 4 4 2 2" xfId="41171"/>
    <cellStyle name="Normal 8 6 4 4 2 2 2" xfId="41172"/>
    <cellStyle name="Normal 8 6 4 4 2 3" xfId="41173"/>
    <cellStyle name="Normal 8 6 4 4 3" xfId="41174"/>
    <cellStyle name="Normal 8 6 4 4 3 2" xfId="41175"/>
    <cellStyle name="Normal 8 6 4 4 4" xfId="41176"/>
    <cellStyle name="Normal 8 6 4 5" xfId="41177"/>
    <cellStyle name="Normal 8 6 4 5 2" xfId="41178"/>
    <cellStyle name="Normal 8 6 4 5 2 2" xfId="41179"/>
    <cellStyle name="Normal 8 6 4 5 3" xfId="41180"/>
    <cellStyle name="Normal 8 6 4 6" xfId="41181"/>
    <cellStyle name="Normal 8 6 4 6 2" xfId="41182"/>
    <cellStyle name="Normal 8 6 4 7" xfId="41183"/>
    <cellStyle name="Normal 8 6 4 7 2" xfId="41184"/>
    <cellStyle name="Normal 8 6 4 8" xfId="41185"/>
    <cellStyle name="Normal 8 6 5" xfId="41186"/>
    <cellStyle name="Normal 8 6 5 2" xfId="41187"/>
    <cellStyle name="Normal 8 6 5 2 2" xfId="41188"/>
    <cellStyle name="Normal 8 6 5 2 2 2" xfId="41189"/>
    <cellStyle name="Normal 8 6 5 2 2 2 2" xfId="41190"/>
    <cellStyle name="Normal 8 6 5 2 2 2 2 2" xfId="41191"/>
    <cellStyle name="Normal 8 6 5 2 2 2 3" xfId="41192"/>
    <cellStyle name="Normal 8 6 5 2 2 3" xfId="41193"/>
    <cellStyle name="Normal 8 6 5 2 2 3 2" xfId="41194"/>
    <cellStyle name="Normal 8 6 5 2 2 4" xfId="41195"/>
    <cellStyle name="Normal 8 6 5 2 3" xfId="41196"/>
    <cellStyle name="Normal 8 6 5 2 3 2" xfId="41197"/>
    <cellStyle name="Normal 8 6 5 2 3 2 2" xfId="41198"/>
    <cellStyle name="Normal 8 6 5 2 3 3" xfId="41199"/>
    <cellStyle name="Normal 8 6 5 2 4" xfId="41200"/>
    <cellStyle name="Normal 8 6 5 2 4 2" xfId="41201"/>
    <cellStyle name="Normal 8 6 5 2 5" xfId="41202"/>
    <cellStyle name="Normal 8 6 5 2 5 2" xfId="41203"/>
    <cellStyle name="Normal 8 6 5 2 6" xfId="41204"/>
    <cellStyle name="Normal 8 6 5 3" xfId="41205"/>
    <cellStyle name="Normal 8 6 5 3 2" xfId="41206"/>
    <cellStyle name="Normal 8 6 5 3 2 2" xfId="41207"/>
    <cellStyle name="Normal 8 6 5 3 2 2 2" xfId="41208"/>
    <cellStyle name="Normal 8 6 5 3 2 2 2 2" xfId="41209"/>
    <cellStyle name="Normal 8 6 5 3 2 2 3" xfId="41210"/>
    <cellStyle name="Normal 8 6 5 3 2 3" xfId="41211"/>
    <cellStyle name="Normal 8 6 5 3 2 3 2" xfId="41212"/>
    <cellStyle name="Normal 8 6 5 3 2 4" xfId="41213"/>
    <cellStyle name="Normal 8 6 5 3 3" xfId="41214"/>
    <cellStyle name="Normal 8 6 5 3 3 2" xfId="41215"/>
    <cellStyle name="Normal 8 6 5 3 3 2 2" xfId="41216"/>
    <cellStyle name="Normal 8 6 5 3 3 3" xfId="41217"/>
    <cellStyle name="Normal 8 6 5 3 4" xfId="41218"/>
    <cellStyle name="Normal 8 6 5 3 4 2" xfId="41219"/>
    <cellStyle name="Normal 8 6 5 3 5" xfId="41220"/>
    <cellStyle name="Normal 8 6 5 3 5 2" xfId="41221"/>
    <cellStyle name="Normal 8 6 5 3 6" xfId="41222"/>
    <cellStyle name="Normal 8 6 5 4" xfId="41223"/>
    <cellStyle name="Normal 8 6 5 4 2" xfId="41224"/>
    <cellStyle name="Normal 8 6 5 4 2 2" xfId="41225"/>
    <cellStyle name="Normal 8 6 5 4 2 2 2" xfId="41226"/>
    <cellStyle name="Normal 8 6 5 4 2 3" xfId="41227"/>
    <cellStyle name="Normal 8 6 5 4 3" xfId="41228"/>
    <cellStyle name="Normal 8 6 5 4 3 2" xfId="41229"/>
    <cellStyle name="Normal 8 6 5 4 4" xfId="41230"/>
    <cellStyle name="Normal 8 6 5 5" xfId="41231"/>
    <cellStyle name="Normal 8 6 5 5 2" xfId="41232"/>
    <cellStyle name="Normal 8 6 5 5 2 2" xfId="41233"/>
    <cellStyle name="Normal 8 6 5 5 3" xfId="41234"/>
    <cellStyle name="Normal 8 6 5 6" xfId="41235"/>
    <cellStyle name="Normal 8 6 5 6 2" xfId="41236"/>
    <cellStyle name="Normal 8 6 5 7" xfId="41237"/>
    <cellStyle name="Normal 8 6 5 7 2" xfId="41238"/>
    <cellStyle name="Normal 8 6 5 8" xfId="41239"/>
    <cellStyle name="Normal 8 6 6" xfId="41240"/>
    <cellStyle name="Normal 8 6 6 2" xfId="41241"/>
    <cellStyle name="Normal 8 6 6 2 2" xfId="41242"/>
    <cellStyle name="Normal 8 6 6 2 2 2" xfId="41243"/>
    <cellStyle name="Normal 8 6 6 2 2 2 2" xfId="41244"/>
    <cellStyle name="Normal 8 6 6 2 2 3" xfId="41245"/>
    <cellStyle name="Normal 8 6 6 2 3" xfId="41246"/>
    <cellStyle name="Normal 8 6 6 2 3 2" xfId="41247"/>
    <cellStyle name="Normal 8 6 6 2 4" xfId="41248"/>
    <cellStyle name="Normal 8 6 6 3" xfId="41249"/>
    <cellStyle name="Normal 8 6 6 3 2" xfId="41250"/>
    <cellStyle name="Normal 8 6 6 3 2 2" xfId="41251"/>
    <cellStyle name="Normal 8 6 6 3 3" xfId="41252"/>
    <cellStyle name="Normal 8 6 6 4" xfId="41253"/>
    <cellStyle name="Normal 8 6 6 4 2" xfId="41254"/>
    <cellStyle name="Normal 8 6 6 5" xfId="41255"/>
    <cellStyle name="Normal 8 6 6 5 2" xfId="41256"/>
    <cellStyle name="Normal 8 6 6 6" xfId="41257"/>
    <cellStyle name="Normal 8 6 7" xfId="41258"/>
    <cellStyle name="Normal 8 6 7 2" xfId="41259"/>
    <cellStyle name="Normal 8 6 7 2 2" xfId="41260"/>
    <cellStyle name="Normal 8 6 7 2 2 2" xfId="41261"/>
    <cellStyle name="Normal 8 6 7 2 2 2 2" xfId="41262"/>
    <cellStyle name="Normal 8 6 7 2 2 3" xfId="41263"/>
    <cellStyle name="Normal 8 6 7 2 3" xfId="41264"/>
    <cellStyle name="Normal 8 6 7 2 3 2" xfId="41265"/>
    <cellStyle name="Normal 8 6 7 2 4" xfId="41266"/>
    <cellStyle name="Normal 8 6 7 3" xfId="41267"/>
    <cellStyle name="Normal 8 6 7 3 2" xfId="41268"/>
    <cellStyle name="Normal 8 6 7 3 2 2" xfId="41269"/>
    <cellStyle name="Normal 8 6 7 3 3" xfId="41270"/>
    <cellStyle name="Normal 8 6 7 4" xfId="41271"/>
    <cellStyle name="Normal 8 6 7 4 2" xfId="41272"/>
    <cellStyle name="Normal 8 6 7 5" xfId="41273"/>
    <cellStyle name="Normal 8 6 7 5 2" xfId="41274"/>
    <cellStyle name="Normal 8 6 7 6" xfId="41275"/>
    <cellStyle name="Normal 8 6 8" xfId="41276"/>
    <cellStyle name="Normal 8 6 8 2" xfId="41277"/>
    <cellStyle name="Normal 8 6 8 2 2" xfId="41278"/>
    <cellStyle name="Normal 8 6 8 2 2 2" xfId="41279"/>
    <cellStyle name="Normal 8 6 8 2 2 2 2" xfId="41280"/>
    <cellStyle name="Normal 8 6 8 2 2 3" xfId="41281"/>
    <cellStyle name="Normal 8 6 8 2 3" xfId="41282"/>
    <cellStyle name="Normal 8 6 8 2 3 2" xfId="41283"/>
    <cellStyle name="Normal 8 6 8 2 4" xfId="41284"/>
    <cellStyle name="Normal 8 6 8 3" xfId="41285"/>
    <cellStyle name="Normal 8 6 8 3 2" xfId="41286"/>
    <cellStyle name="Normal 8 6 8 3 2 2" xfId="41287"/>
    <cellStyle name="Normal 8 6 8 3 3" xfId="41288"/>
    <cellStyle name="Normal 8 6 8 4" xfId="41289"/>
    <cellStyle name="Normal 8 6 8 4 2" xfId="41290"/>
    <cellStyle name="Normal 8 6 8 5" xfId="41291"/>
    <cellStyle name="Normal 8 6 8 5 2" xfId="41292"/>
    <cellStyle name="Normal 8 6 8 6" xfId="41293"/>
    <cellStyle name="Normal 8 6 9" xfId="41294"/>
    <cellStyle name="Normal 8 6 9 2" xfId="41295"/>
    <cellStyle name="Normal 8 6 9 2 2" xfId="41296"/>
    <cellStyle name="Normal 8 6 9 2 2 2" xfId="41297"/>
    <cellStyle name="Normal 8 6 9 2 2 2 2" xfId="41298"/>
    <cellStyle name="Normal 8 6 9 2 2 3" xfId="41299"/>
    <cellStyle name="Normal 8 6 9 2 3" xfId="41300"/>
    <cellStyle name="Normal 8 6 9 2 3 2" xfId="41301"/>
    <cellStyle name="Normal 8 6 9 2 4" xfId="41302"/>
    <cellStyle name="Normal 8 6 9 3" xfId="41303"/>
    <cellStyle name="Normal 8 6 9 3 2" xfId="41304"/>
    <cellStyle name="Normal 8 6 9 3 2 2" xfId="41305"/>
    <cellStyle name="Normal 8 6 9 3 3" xfId="41306"/>
    <cellStyle name="Normal 8 6 9 4" xfId="41307"/>
    <cellStyle name="Normal 8 6 9 4 2" xfId="41308"/>
    <cellStyle name="Normal 8 6 9 5" xfId="41309"/>
    <cellStyle name="Normal 8 6 9 5 2" xfId="41310"/>
    <cellStyle name="Normal 8 6 9 6" xfId="41311"/>
    <cellStyle name="Normal 8 7" xfId="41312"/>
    <cellStyle name="Normal 8 7 10" xfId="41313"/>
    <cellStyle name="Normal 8 7 10 2" xfId="41314"/>
    <cellStyle name="Normal 8 7 11" xfId="41315"/>
    <cellStyle name="Normal 8 7 12" xfId="41316"/>
    <cellStyle name="Normal 8 7 12 2" xfId="41317"/>
    <cellStyle name="Normal 8 7 2" xfId="41318"/>
    <cellStyle name="Normal 8 7 2 2" xfId="41319"/>
    <cellStyle name="Normal 8 7 2 2 2" xfId="41320"/>
    <cellStyle name="Normal 8 7 2 2 2 2" xfId="41321"/>
    <cellStyle name="Normal 8 7 2 2 2 2 2" xfId="41322"/>
    <cellStyle name="Normal 8 7 2 2 2 2 2 2" xfId="41323"/>
    <cellStyle name="Normal 8 7 2 2 2 2 3" xfId="41324"/>
    <cellStyle name="Normal 8 7 2 2 2 3" xfId="41325"/>
    <cellStyle name="Normal 8 7 2 2 2 3 2" xfId="41326"/>
    <cellStyle name="Normal 8 7 2 2 2 4" xfId="41327"/>
    <cellStyle name="Normal 8 7 2 2 3" xfId="41328"/>
    <cellStyle name="Normal 8 7 2 2 3 2" xfId="41329"/>
    <cellStyle name="Normal 8 7 2 2 3 2 2" xfId="41330"/>
    <cellStyle name="Normal 8 7 2 2 3 3" xfId="41331"/>
    <cellStyle name="Normal 8 7 2 2 4" xfId="41332"/>
    <cellStyle name="Normal 8 7 2 2 4 2" xfId="41333"/>
    <cellStyle name="Normal 8 7 2 2 5" xfId="41334"/>
    <cellStyle name="Normal 8 7 2 2 5 2" xfId="41335"/>
    <cellStyle name="Normal 8 7 2 2 6" xfId="41336"/>
    <cellStyle name="Normal 8 7 2 3" xfId="41337"/>
    <cellStyle name="Normal 8 7 2 3 2" xfId="41338"/>
    <cellStyle name="Normal 8 7 2 3 2 2" xfId="41339"/>
    <cellStyle name="Normal 8 7 2 3 2 2 2" xfId="41340"/>
    <cellStyle name="Normal 8 7 2 3 2 2 2 2" xfId="41341"/>
    <cellStyle name="Normal 8 7 2 3 2 2 3" xfId="41342"/>
    <cellStyle name="Normal 8 7 2 3 2 3" xfId="41343"/>
    <cellStyle name="Normal 8 7 2 3 2 3 2" xfId="41344"/>
    <cellStyle name="Normal 8 7 2 3 2 4" xfId="41345"/>
    <cellStyle name="Normal 8 7 2 3 3" xfId="41346"/>
    <cellStyle name="Normal 8 7 2 3 3 2" xfId="41347"/>
    <cellStyle name="Normal 8 7 2 3 3 2 2" xfId="41348"/>
    <cellStyle name="Normal 8 7 2 3 3 3" xfId="41349"/>
    <cellStyle name="Normal 8 7 2 3 4" xfId="41350"/>
    <cellStyle name="Normal 8 7 2 3 4 2" xfId="41351"/>
    <cellStyle name="Normal 8 7 2 3 5" xfId="41352"/>
    <cellStyle name="Normal 8 7 2 3 5 2" xfId="41353"/>
    <cellStyle name="Normal 8 7 2 3 6" xfId="41354"/>
    <cellStyle name="Normal 8 7 2 4" xfId="41355"/>
    <cellStyle name="Normal 8 7 2 4 2" xfId="41356"/>
    <cellStyle name="Normal 8 7 2 4 2 2" xfId="41357"/>
    <cellStyle name="Normal 8 7 2 4 2 2 2" xfId="41358"/>
    <cellStyle name="Normal 8 7 2 4 2 3" xfId="41359"/>
    <cellStyle name="Normal 8 7 2 4 3" xfId="41360"/>
    <cellStyle name="Normal 8 7 2 4 3 2" xfId="41361"/>
    <cellStyle name="Normal 8 7 2 4 4" xfId="41362"/>
    <cellStyle name="Normal 8 7 2 5" xfId="41363"/>
    <cellStyle name="Normal 8 7 2 5 2" xfId="41364"/>
    <cellStyle name="Normal 8 7 2 5 2 2" xfId="41365"/>
    <cellStyle name="Normal 8 7 2 5 3" xfId="41366"/>
    <cellStyle name="Normal 8 7 2 6" xfId="41367"/>
    <cellStyle name="Normal 8 7 2 6 2" xfId="41368"/>
    <cellStyle name="Normal 8 7 2 7" xfId="41369"/>
    <cellStyle name="Normal 8 7 2 7 2" xfId="41370"/>
    <cellStyle name="Normal 8 7 2 8" xfId="41371"/>
    <cellStyle name="Normal 8 7 3" xfId="41372"/>
    <cellStyle name="Normal 8 7 3 2" xfId="41373"/>
    <cellStyle name="Normal 8 7 3 2 2" xfId="41374"/>
    <cellStyle name="Normal 8 7 3 2 2 2" xfId="41375"/>
    <cellStyle name="Normal 8 7 3 2 2 2 2" xfId="41376"/>
    <cellStyle name="Normal 8 7 3 2 2 2 2 2" xfId="41377"/>
    <cellStyle name="Normal 8 7 3 2 2 2 3" xfId="41378"/>
    <cellStyle name="Normal 8 7 3 2 2 3" xfId="41379"/>
    <cellStyle name="Normal 8 7 3 2 2 3 2" xfId="41380"/>
    <cellStyle name="Normal 8 7 3 2 2 4" xfId="41381"/>
    <cellStyle name="Normal 8 7 3 2 3" xfId="41382"/>
    <cellStyle name="Normal 8 7 3 2 3 2" xfId="41383"/>
    <cellStyle name="Normal 8 7 3 2 3 2 2" xfId="41384"/>
    <cellStyle name="Normal 8 7 3 2 3 3" xfId="41385"/>
    <cellStyle name="Normal 8 7 3 2 4" xfId="41386"/>
    <cellStyle name="Normal 8 7 3 2 4 2" xfId="41387"/>
    <cellStyle name="Normal 8 7 3 2 5" xfId="41388"/>
    <cellStyle name="Normal 8 7 3 2 5 2" xfId="41389"/>
    <cellStyle name="Normal 8 7 3 2 6" xfId="41390"/>
    <cellStyle name="Normal 8 7 3 3" xfId="41391"/>
    <cellStyle name="Normal 8 7 3 3 2" xfId="41392"/>
    <cellStyle name="Normal 8 7 3 3 2 2" xfId="41393"/>
    <cellStyle name="Normal 8 7 3 3 2 2 2" xfId="41394"/>
    <cellStyle name="Normal 8 7 3 3 2 2 2 2" xfId="41395"/>
    <cellStyle name="Normal 8 7 3 3 2 2 3" xfId="41396"/>
    <cellStyle name="Normal 8 7 3 3 2 3" xfId="41397"/>
    <cellStyle name="Normal 8 7 3 3 2 3 2" xfId="41398"/>
    <cellStyle name="Normal 8 7 3 3 2 4" xfId="41399"/>
    <cellStyle name="Normal 8 7 3 3 3" xfId="41400"/>
    <cellStyle name="Normal 8 7 3 3 3 2" xfId="41401"/>
    <cellStyle name="Normal 8 7 3 3 3 2 2" xfId="41402"/>
    <cellStyle name="Normal 8 7 3 3 3 3" xfId="41403"/>
    <cellStyle name="Normal 8 7 3 3 4" xfId="41404"/>
    <cellStyle name="Normal 8 7 3 3 4 2" xfId="41405"/>
    <cellStyle name="Normal 8 7 3 3 5" xfId="41406"/>
    <cellStyle name="Normal 8 7 3 3 5 2" xfId="41407"/>
    <cellStyle name="Normal 8 7 3 3 6" xfId="41408"/>
    <cellStyle name="Normal 8 7 3 4" xfId="41409"/>
    <cellStyle name="Normal 8 7 3 4 2" xfId="41410"/>
    <cellStyle name="Normal 8 7 3 4 2 2" xfId="41411"/>
    <cellStyle name="Normal 8 7 3 4 2 2 2" xfId="41412"/>
    <cellStyle name="Normal 8 7 3 4 2 3" xfId="41413"/>
    <cellStyle name="Normal 8 7 3 4 3" xfId="41414"/>
    <cellStyle name="Normal 8 7 3 4 3 2" xfId="41415"/>
    <cellStyle name="Normal 8 7 3 4 4" xfId="41416"/>
    <cellStyle name="Normal 8 7 3 5" xfId="41417"/>
    <cellStyle name="Normal 8 7 3 5 2" xfId="41418"/>
    <cellStyle name="Normal 8 7 3 5 2 2" xfId="41419"/>
    <cellStyle name="Normal 8 7 3 5 3" xfId="41420"/>
    <cellStyle name="Normal 8 7 3 6" xfId="41421"/>
    <cellStyle name="Normal 8 7 3 6 2" xfId="41422"/>
    <cellStyle name="Normal 8 7 3 7" xfId="41423"/>
    <cellStyle name="Normal 8 7 3 7 2" xfId="41424"/>
    <cellStyle name="Normal 8 7 3 8" xfId="41425"/>
    <cellStyle name="Normal 8 7 4" xfId="41426"/>
    <cellStyle name="Normal 8 7 4 2" xfId="41427"/>
    <cellStyle name="Normal 8 7 4 2 2" xfId="41428"/>
    <cellStyle name="Normal 8 7 4 2 2 2" xfId="41429"/>
    <cellStyle name="Normal 8 7 4 2 2 2 2" xfId="41430"/>
    <cellStyle name="Normal 8 7 4 2 2 3" xfId="41431"/>
    <cellStyle name="Normal 8 7 4 2 3" xfId="41432"/>
    <cellStyle name="Normal 8 7 4 2 3 2" xfId="41433"/>
    <cellStyle name="Normal 8 7 4 2 4" xfId="41434"/>
    <cellStyle name="Normal 8 7 4 3" xfId="41435"/>
    <cellStyle name="Normal 8 7 4 3 2" xfId="41436"/>
    <cellStyle name="Normal 8 7 4 3 2 2" xfId="41437"/>
    <cellStyle name="Normal 8 7 4 3 3" xfId="41438"/>
    <cellStyle name="Normal 8 7 4 4" xfId="41439"/>
    <cellStyle name="Normal 8 7 4 4 2" xfId="41440"/>
    <cellStyle name="Normal 8 7 4 5" xfId="41441"/>
    <cellStyle name="Normal 8 7 4 5 2" xfId="41442"/>
    <cellStyle name="Normal 8 7 4 6" xfId="41443"/>
    <cellStyle name="Normal 8 7 5" xfId="41444"/>
    <cellStyle name="Normal 8 7 5 2" xfId="41445"/>
    <cellStyle name="Normal 8 7 5 2 2" xfId="41446"/>
    <cellStyle name="Normal 8 7 5 2 2 2" xfId="41447"/>
    <cellStyle name="Normal 8 7 5 2 2 2 2" xfId="41448"/>
    <cellStyle name="Normal 8 7 5 2 2 3" xfId="41449"/>
    <cellStyle name="Normal 8 7 5 2 3" xfId="41450"/>
    <cellStyle name="Normal 8 7 5 2 3 2" xfId="41451"/>
    <cellStyle name="Normal 8 7 5 2 4" xfId="41452"/>
    <cellStyle name="Normal 8 7 5 3" xfId="41453"/>
    <cellStyle name="Normal 8 7 5 3 2" xfId="41454"/>
    <cellStyle name="Normal 8 7 5 3 2 2" xfId="41455"/>
    <cellStyle name="Normal 8 7 5 3 3" xfId="41456"/>
    <cellStyle name="Normal 8 7 5 4" xfId="41457"/>
    <cellStyle name="Normal 8 7 5 4 2" xfId="41458"/>
    <cellStyle name="Normal 8 7 5 5" xfId="41459"/>
    <cellStyle name="Normal 8 7 5 5 2" xfId="41460"/>
    <cellStyle name="Normal 8 7 5 6" xfId="41461"/>
    <cellStyle name="Normal 8 7 6" xfId="41462"/>
    <cellStyle name="Normal 8 7 6 2" xfId="41463"/>
    <cellStyle name="Normal 8 7 6 2 2" xfId="41464"/>
    <cellStyle name="Normal 8 7 6 2 2 2" xfId="41465"/>
    <cellStyle name="Normal 8 7 6 2 2 2 2" xfId="41466"/>
    <cellStyle name="Normal 8 7 6 2 2 3" xfId="41467"/>
    <cellStyle name="Normal 8 7 6 2 3" xfId="41468"/>
    <cellStyle name="Normal 8 7 6 2 3 2" xfId="41469"/>
    <cellStyle name="Normal 8 7 6 2 4" xfId="41470"/>
    <cellStyle name="Normal 8 7 6 3" xfId="41471"/>
    <cellStyle name="Normal 8 7 6 3 2" xfId="41472"/>
    <cellStyle name="Normal 8 7 6 3 2 2" xfId="41473"/>
    <cellStyle name="Normal 8 7 6 3 3" xfId="41474"/>
    <cellStyle name="Normal 8 7 6 4" xfId="41475"/>
    <cellStyle name="Normal 8 7 6 4 2" xfId="41476"/>
    <cellStyle name="Normal 8 7 6 5" xfId="41477"/>
    <cellStyle name="Normal 8 7 6 5 2" xfId="41478"/>
    <cellStyle name="Normal 8 7 6 6" xfId="41479"/>
    <cellStyle name="Normal 8 7 7" xfId="41480"/>
    <cellStyle name="Normal 8 7 7 2" xfId="41481"/>
    <cellStyle name="Normal 8 7 7 2 2" xfId="41482"/>
    <cellStyle name="Normal 8 7 7 2 2 2" xfId="41483"/>
    <cellStyle name="Normal 8 7 7 2 3" xfId="41484"/>
    <cellStyle name="Normal 8 7 7 3" xfId="41485"/>
    <cellStyle name="Normal 8 7 7 3 2" xfId="41486"/>
    <cellStyle name="Normal 8 7 7 4" xfId="41487"/>
    <cellStyle name="Normal 8 7 8" xfId="41488"/>
    <cellStyle name="Normal 8 7 8 2" xfId="41489"/>
    <cellStyle name="Normal 8 7 8 2 2" xfId="41490"/>
    <cellStyle name="Normal 8 7 8 3" xfId="41491"/>
    <cellStyle name="Normal 8 7 9" xfId="41492"/>
    <cellStyle name="Normal 8 7 9 2" xfId="41493"/>
    <cellStyle name="Normal 8 8" xfId="41494"/>
    <cellStyle name="Normal 8 8 2" xfId="41495"/>
    <cellStyle name="Normal 8 8 2 2" xfId="41496"/>
    <cellStyle name="Normal 8 8 2 2 2" xfId="41497"/>
    <cellStyle name="Normal 8 8 2 2 2 2" xfId="41498"/>
    <cellStyle name="Normal 8 8 2 2 2 2 2" xfId="41499"/>
    <cellStyle name="Normal 8 8 2 2 2 3" xfId="41500"/>
    <cellStyle name="Normal 8 8 2 2 3" xfId="41501"/>
    <cellStyle name="Normal 8 8 2 2 3 2" xfId="41502"/>
    <cellStyle name="Normal 8 8 2 2 4" xfId="41503"/>
    <cellStyle name="Normal 8 8 2 3" xfId="41504"/>
    <cellStyle name="Normal 8 8 2 3 2" xfId="41505"/>
    <cellStyle name="Normal 8 8 2 3 2 2" xfId="41506"/>
    <cellStyle name="Normal 8 8 2 3 3" xfId="41507"/>
    <cellStyle name="Normal 8 8 2 4" xfId="41508"/>
    <cellStyle name="Normal 8 8 2 4 2" xfId="41509"/>
    <cellStyle name="Normal 8 8 2 5" xfId="41510"/>
    <cellStyle name="Normal 8 8 2 5 2" xfId="41511"/>
    <cellStyle name="Normal 8 8 2 6" xfId="41512"/>
    <cellStyle name="Normal 8 8 3" xfId="41513"/>
    <cellStyle name="Normal 8 8 3 2" xfId="41514"/>
    <cellStyle name="Normal 8 8 3 2 2" xfId="41515"/>
    <cellStyle name="Normal 8 8 3 2 2 2" xfId="41516"/>
    <cellStyle name="Normal 8 8 3 2 2 2 2" xfId="41517"/>
    <cellStyle name="Normal 8 8 3 2 2 3" xfId="41518"/>
    <cellStyle name="Normal 8 8 3 2 3" xfId="41519"/>
    <cellStyle name="Normal 8 8 3 2 3 2" xfId="41520"/>
    <cellStyle name="Normal 8 8 3 2 4" xfId="41521"/>
    <cellStyle name="Normal 8 8 3 3" xfId="41522"/>
    <cellStyle name="Normal 8 8 3 3 2" xfId="41523"/>
    <cellStyle name="Normal 8 8 3 3 2 2" xfId="41524"/>
    <cellStyle name="Normal 8 8 3 3 3" xfId="41525"/>
    <cellStyle name="Normal 8 8 3 4" xfId="41526"/>
    <cellStyle name="Normal 8 8 3 4 2" xfId="41527"/>
    <cellStyle name="Normal 8 8 3 5" xfId="41528"/>
    <cellStyle name="Normal 8 8 3 5 2" xfId="41529"/>
    <cellStyle name="Normal 8 8 3 6" xfId="41530"/>
    <cellStyle name="Normal 8 8 4" xfId="41531"/>
    <cellStyle name="Normal 8 8 4 2" xfId="41532"/>
    <cellStyle name="Normal 8 8 4 2 2" xfId="41533"/>
    <cellStyle name="Normal 8 8 4 2 2 2" xfId="41534"/>
    <cellStyle name="Normal 8 8 4 2 3" xfId="41535"/>
    <cellStyle name="Normal 8 8 4 3" xfId="41536"/>
    <cellStyle name="Normal 8 8 4 3 2" xfId="41537"/>
    <cellStyle name="Normal 8 8 4 4" xfId="41538"/>
    <cellStyle name="Normal 8 8 5" xfId="41539"/>
    <cellStyle name="Normal 8 8 5 2" xfId="41540"/>
    <cellStyle name="Normal 8 8 5 2 2" xfId="41541"/>
    <cellStyle name="Normal 8 8 5 3" xfId="41542"/>
    <cellStyle name="Normal 8 8 6" xfId="41543"/>
    <cellStyle name="Normal 8 8 6 2" xfId="41544"/>
    <cellStyle name="Normal 8 8 7" xfId="41545"/>
    <cellStyle name="Normal 8 8 7 2" xfId="41546"/>
    <cellStyle name="Normal 8 8 8" xfId="41547"/>
    <cellStyle name="Normal 8 9" xfId="41548"/>
    <cellStyle name="Normal 8 9 2" xfId="41549"/>
    <cellStyle name="Normal 8 9 2 2" xfId="41550"/>
    <cellStyle name="Normal 8 9 2 2 2" xfId="41551"/>
    <cellStyle name="Normal 8 9 2 2 2 2" xfId="41552"/>
    <cellStyle name="Normal 8 9 2 2 2 2 2" xfId="41553"/>
    <cellStyle name="Normal 8 9 2 2 2 3" xfId="41554"/>
    <cellStyle name="Normal 8 9 2 2 3" xfId="41555"/>
    <cellStyle name="Normal 8 9 2 2 3 2" xfId="41556"/>
    <cellStyle name="Normal 8 9 2 2 4" xfId="41557"/>
    <cellStyle name="Normal 8 9 2 3" xfId="41558"/>
    <cellStyle name="Normal 8 9 2 3 2" xfId="41559"/>
    <cellStyle name="Normal 8 9 2 3 2 2" xfId="41560"/>
    <cellStyle name="Normal 8 9 2 3 3" xfId="41561"/>
    <cellStyle name="Normal 8 9 2 4" xfId="41562"/>
    <cellStyle name="Normal 8 9 2 4 2" xfId="41563"/>
    <cellStyle name="Normal 8 9 2 5" xfId="41564"/>
    <cellStyle name="Normal 8 9 2 5 2" xfId="41565"/>
    <cellStyle name="Normal 8 9 2 6" xfId="41566"/>
    <cellStyle name="Normal 8 9 3" xfId="41567"/>
    <cellStyle name="Normal 8 9 3 2" xfId="41568"/>
    <cellStyle name="Normal 8 9 3 2 2" xfId="41569"/>
    <cellStyle name="Normal 8 9 3 2 2 2" xfId="41570"/>
    <cellStyle name="Normal 8 9 3 2 2 2 2" xfId="41571"/>
    <cellStyle name="Normal 8 9 3 2 2 3" xfId="41572"/>
    <cellStyle name="Normal 8 9 3 2 3" xfId="41573"/>
    <cellStyle name="Normal 8 9 3 2 3 2" xfId="41574"/>
    <cellStyle name="Normal 8 9 3 2 4" xfId="41575"/>
    <cellStyle name="Normal 8 9 3 3" xfId="41576"/>
    <cellStyle name="Normal 8 9 3 3 2" xfId="41577"/>
    <cellStyle name="Normal 8 9 3 3 2 2" xfId="41578"/>
    <cellStyle name="Normal 8 9 3 3 3" xfId="41579"/>
    <cellStyle name="Normal 8 9 3 4" xfId="41580"/>
    <cellStyle name="Normal 8 9 3 4 2" xfId="41581"/>
    <cellStyle name="Normal 8 9 3 5" xfId="41582"/>
    <cellStyle name="Normal 8 9 3 5 2" xfId="41583"/>
    <cellStyle name="Normal 8 9 3 6" xfId="41584"/>
    <cellStyle name="Normal 8 9 4" xfId="41585"/>
    <cellStyle name="Normal 8 9 4 2" xfId="41586"/>
    <cellStyle name="Normal 8 9 4 2 2" xfId="41587"/>
    <cellStyle name="Normal 8 9 4 2 2 2" xfId="41588"/>
    <cellStyle name="Normal 8 9 4 2 3" xfId="41589"/>
    <cellStyle name="Normal 8 9 4 3" xfId="41590"/>
    <cellStyle name="Normal 8 9 4 3 2" xfId="41591"/>
    <cellStyle name="Normal 8 9 4 4" xfId="41592"/>
    <cellStyle name="Normal 8 9 5" xfId="41593"/>
    <cellStyle name="Normal 8 9 5 2" xfId="41594"/>
    <cellStyle name="Normal 8 9 5 2 2" xfId="41595"/>
    <cellStyle name="Normal 8 9 5 3" xfId="41596"/>
    <cellStyle name="Normal 8 9 6" xfId="41597"/>
    <cellStyle name="Normal 8 9 6 2" xfId="41598"/>
    <cellStyle name="Normal 8 9 7" xfId="41599"/>
    <cellStyle name="Normal 8 9 7 2" xfId="41600"/>
    <cellStyle name="Normal 8 9 8" xfId="41601"/>
    <cellStyle name="Normal 80" xfId="41602"/>
    <cellStyle name="Normal 81" xfId="41603"/>
    <cellStyle name="Normal 82" xfId="41604"/>
    <cellStyle name="Normal 82 2" xfId="41605"/>
    <cellStyle name="Normal 82 3" xfId="41606"/>
    <cellStyle name="Normal 83" xfId="41607"/>
    <cellStyle name="Normal 84" xfId="41608"/>
    <cellStyle name="Normal 85" xfId="41609"/>
    <cellStyle name="Normal 86" xfId="41610"/>
    <cellStyle name="Normal 87" xfId="41611"/>
    <cellStyle name="Normal 88" xfId="41612"/>
    <cellStyle name="Normal 89" xfId="41613"/>
    <cellStyle name="Normal 9" xfId="41614"/>
    <cellStyle name="Normal 9 2" xfId="41615"/>
    <cellStyle name="Normal 9 2 2" xfId="41616"/>
    <cellStyle name="Normal 9 2 3" xfId="41617"/>
    <cellStyle name="Normal 9 2 4" xfId="41618"/>
    <cellStyle name="Normal 9 3" xfId="41619"/>
    <cellStyle name="Normal 9 3 2" xfId="41620"/>
    <cellStyle name="Normal 9 4" xfId="41621"/>
    <cellStyle name="Normal 9 5" xfId="41622"/>
    <cellStyle name="Normal 9 6" xfId="41623"/>
    <cellStyle name="Normal 9 7" xfId="41624"/>
    <cellStyle name="Normal 90" xfId="41625"/>
    <cellStyle name="Normal 91" xfId="41626"/>
    <cellStyle name="Normal 92" xfId="41627"/>
    <cellStyle name="Note 10" xfId="41628"/>
    <cellStyle name="Note 10 2" xfId="41629"/>
    <cellStyle name="Note 10 2 2" xfId="41630"/>
    <cellStyle name="Note 10 2 2 2" xfId="41631"/>
    <cellStyle name="Note 10 2 2 2 2" xfId="41632"/>
    <cellStyle name="Note 10 2 2 2 2 2" xfId="41633"/>
    <cellStyle name="Note 10 2 2 2 3" xfId="41634"/>
    <cellStyle name="Note 10 2 2 3" xfId="41635"/>
    <cellStyle name="Note 10 2 2 3 2" xfId="41636"/>
    <cellStyle name="Note 10 2 2 4" xfId="41637"/>
    <cellStyle name="Note 10 2 3" xfId="41638"/>
    <cellStyle name="Note 10 2 3 2" xfId="41639"/>
    <cellStyle name="Note 10 2 3 2 2" xfId="41640"/>
    <cellStyle name="Note 10 2 3 3" xfId="41641"/>
    <cellStyle name="Note 10 2 4" xfId="41642"/>
    <cellStyle name="Note 10 2 4 2" xfId="41643"/>
    <cellStyle name="Note 10 2 5" xfId="41644"/>
    <cellStyle name="Note 10 2 5 2" xfId="41645"/>
    <cellStyle name="Note 10 2 6" xfId="41646"/>
    <cellStyle name="Note 10 3" xfId="41647"/>
    <cellStyle name="Note 10 3 2" xfId="41648"/>
    <cellStyle name="Note 10 3 2 2" xfId="41649"/>
    <cellStyle name="Note 10 3 2 2 2" xfId="41650"/>
    <cellStyle name="Note 10 3 2 2 2 2" xfId="41651"/>
    <cellStyle name="Note 10 3 2 2 3" xfId="41652"/>
    <cellStyle name="Note 10 3 2 3" xfId="41653"/>
    <cellStyle name="Note 10 3 2 3 2" xfId="41654"/>
    <cellStyle name="Note 10 3 2 4" xfId="41655"/>
    <cellStyle name="Note 10 3 3" xfId="41656"/>
    <cellStyle name="Note 10 3 3 2" xfId="41657"/>
    <cellStyle name="Note 10 3 3 2 2" xfId="41658"/>
    <cellStyle name="Note 10 3 3 3" xfId="41659"/>
    <cellStyle name="Note 10 3 4" xfId="41660"/>
    <cellStyle name="Note 10 3 4 2" xfId="41661"/>
    <cellStyle name="Note 10 3 5" xfId="41662"/>
    <cellStyle name="Note 10 3 5 2" xfId="41663"/>
    <cellStyle name="Note 10 3 6" xfId="41664"/>
    <cellStyle name="Note 10 4" xfId="41665"/>
    <cellStyle name="Note 10 4 2" xfId="41666"/>
    <cellStyle name="Note 10 4 2 2" xfId="41667"/>
    <cellStyle name="Note 10 4 2 2 2" xfId="41668"/>
    <cellStyle name="Note 10 4 2 3" xfId="41669"/>
    <cellStyle name="Note 10 4 3" xfId="41670"/>
    <cellStyle name="Note 10 4 3 2" xfId="41671"/>
    <cellStyle name="Note 10 4 4" xfId="41672"/>
    <cellStyle name="Note 10 5" xfId="41673"/>
    <cellStyle name="Note 10 5 2" xfId="41674"/>
    <cellStyle name="Note 10 5 2 2" xfId="41675"/>
    <cellStyle name="Note 10 5 3" xfId="41676"/>
    <cellStyle name="Note 10 6" xfId="41677"/>
    <cellStyle name="Note 10 6 2" xfId="41678"/>
    <cellStyle name="Note 10 7" xfId="41679"/>
    <cellStyle name="Note 10 7 2" xfId="41680"/>
    <cellStyle name="Note 10 8" xfId="41681"/>
    <cellStyle name="Note 11" xfId="41682"/>
    <cellStyle name="Note 11 2" xfId="41683"/>
    <cellStyle name="Note 11 2 2" xfId="41684"/>
    <cellStyle name="Note 11 2 2 2" xfId="41685"/>
    <cellStyle name="Note 11 2 2 2 2" xfId="41686"/>
    <cellStyle name="Note 11 2 2 2 2 2" xfId="41687"/>
    <cellStyle name="Note 11 2 2 2 3" xfId="41688"/>
    <cellStyle name="Note 11 2 2 3" xfId="41689"/>
    <cellStyle name="Note 11 2 2 3 2" xfId="41690"/>
    <cellStyle name="Note 11 2 2 4" xfId="41691"/>
    <cellStyle name="Note 11 2 3" xfId="41692"/>
    <cellStyle name="Note 11 2 3 2" xfId="41693"/>
    <cellStyle name="Note 11 2 3 2 2" xfId="41694"/>
    <cellStyle name="Note 11 2 3 3" xfId="41695"/>
    <cellStyle name="Note 11 2 4" xfId="41696"/>
    <cellStyle name="Note 11 2 4 2" xfId="41697"/>
    <cellStyle name="Note 11 2 5" xfId="41698"/>
    <cellStyle name="Note 11 2 5 2" xfId="41699"/>
    <cellStyle name="Note 11 2 6" xfId="41700"/>
    <cellStyle name="Note 11 3" xfId="41701"/>
    <cellStyle name="Note 11 3 2" xfId="41702"/>
    <cellStyle name="Note 11 3 2 2" xfId="41703"/>
    <cellStyle name="Note 11 3 2 2 2" xfId="41704"/>
    <cellStyle name="Note 11 3 2 2 2 2" xfId="41705"/>
    <cellStyle name="Note 11 3 2 2 3" xfId="41706"/>
    <cellStyle name="Note 11 3 2 3" xfId="41707"/>
    <cellStyle name="Note 11 3 2 3 2" xfId="41708"/>
    <cellStyle name="Note 11 3 2 4" xfId="41709"/>
    <cellStyle name="Note 11 3 3" xfId="41710"/>
    <cellStyle name="Note 11 3 3 2" xfId="41711"/>
    <cellStyle name="Note 11 3 3 2 2" xfId="41712"/>
    <cellStyle name="Note 11 3 3 3" xfId="41713"/>
    <cellStyle name="Note 11 3 4" xfId="41714"/>
    <cellStyle name="Note 11 3 4 2" xfId="41715"/>
    <cellStyle name="Note 11 3 5" xfId="41716"/>
    <cellStyle name="Note 11 3 5 2" xfId="41717"/>
    <cellStyle name="Note 11 3 6" xfId="41718"/>
    <cellStyle name="Note 11 4" xfId="41719"/>
    <cellStyle name="Note 11 4 2" xfId="41720"/>
    <cellStyle name="Note 11 4 2 2" xfId="41721"/>
    <cellStyle name="Note 11 4 2 2 2" xfId="41722"/>
    <cellStyle name="Note 11 4 2 3" xfId="41723"/>
    <cellStyle name="Note 11 4 3" xfId="41724"/>
    <cellStyle name="Note 11 4 3 2" xfId="41725"/>
    <cellStyle name="Note 11 4 4" xfId="41726"/>
    <cellStyle name="Note 11 5" xfId="41727"/>
    <cellStyle name="Note 11 5 2" xfId="41728"/>
    <cellStyle name="Note 11 5 2 2" xfId="41729"/>
    <cellStyle name="Note 11 5 3" xfId="41730"/>
    <cellStyle name="Note 11 6" xfId="41731"/>
    <cellStyle name="Note 11 6 2" xfId="41732"/>
    <cellStyle name="Note 11 7" xfId="41733"/>
    <cellStyle name="Note 11 7 2" xfId="41734"/>
    <cellStyle name="Note 11 8" xfId="41735"/>
    <cellStyle name="Note 12" xfId="41736"/>
    <cellStyle name="Note 12 2" xfId="41737"/>
    <cellStyle name="Note 12 2 2" xfId="41738"/>
    <cellStyle name="Note 12 2 2 2" xfId="41739"/>
    <cellStyle name="Note 12 2 2 2 2" xfId="41740"/>
    <cellStyle name="Note 12 2 2 3" xfId="41741"/>
    <cellStyle name="Note 12 2 3" xfId="41742"/>
    <cellStyle name="Note 12 2 3 2" xfId="41743"/>
    <cellStyle name="Note 12 2 4" xfId="41744"/>
    <cellStyle name="Note 12 3" xfId="41745"/>
    <cellStyle name="Note 12 3 2" xfId="41746"/>
    <cellStyle name="Note 12 3 2 2" xfId="41747"/>
    <cellStyle name="Note 12 3 3" xfId="41748"/>
    <cellStyle name="Note 12 4" xfId="41749"/>
    <cellStyle name="Note 12 4 2" xfId="41750"/>
    <cellStyle name="Note 12 5" xfId="41751"/>
    <cellStyle name="Note 12 5 2" xfId="41752"/>
    <cellStyle name="Note 12 6" xfId="41753"/>
    <cellStyle name="Note 13" xfId="41754"/>
    <cellStyle name="Note 13 2" xfId="41755"/>
    <cellStyle name="Note 13 2 2" xfId="41756"/>
    <cellStyle name="Note 13 2 2 2" xfId="41757"/>
    <cellStyle name="Note 13 2 2 2 2" xfId="41758"/>
    <cellStyle name="Note 13 2 2 3" xfId="41759"/>
    <cellStyle name="Note 13 2 3" xfId="41760"/>
    <cellStyle name="Note 13 2 3 2" xfId="41761"/>
    <cellStyle name="Note 13 2 4" xfId="41762"/>
    <cellStyle name="Note 13 3" xfId="41763"/>
    <cellStyle name="Note 13 3 2" xfId="41764"/>
    <cellStyle name="Note 13 3 2 2" xfId="41765"/>
    <cellStyle name="Note 13 3 3" xfId="41766"/>
    <cellStyle name="Note 13 4" xfId="41767"/>
    <cellStyle name="Note 13 4 2" xfId="41768"/>
    <cellStyle name="Note 13 5" xfId="41769"/>
    <cellStyle name="Note 13 5 2" xfId="41770"/>
    <cellStyle name="Note 13 6" xfId="41771"/>
    <cellStyle name="Note 14" xfId="41772"/>
    <cellStyle name="Note 14 2" xfId="41773"/>
    <cellStyle name="Note 14 2 2" xfId="41774"/>
    <cellStyle name="Note 14 3" xfId="41775"/>
    <cellStyle name="Note 15" xfId="41776"/>
    <cellStyle name="Note 15 2" xfId="41777"/>
    <cellStyle name="Note 16" xfId="41778"/>
    <cellStyle name="Note 16 2" xfId="41779"/>
    <cellStyle name="Note 17" xfId="41780"/>
    <cellStyle name="Note 17 2" xfId="41781"/>
    <cellStyle name="Note 18" xfId="41782"/>
    <cellStyle name="Note 2" xfId="41783"/>
    <cellStyle name="Note 2 2" xfId="41784"/>
    <cellStyle name="Note 2 2 2" xfId="41785"/>
    <cellStyle name="Note 2 2 2 2" xfId="41786"/>
    <cellStyle name="Note 2 2 2 3" xfId="41787"/>
    <cellStyle name="Note 2 2 2 4" xfId="41788"/>
    <cellStyle name="Note 2 2 3" xfId="41789"/>
    <cellStyle name="Note 2 2 4" xfId="41790"/>
    <cellStyle name="Note 2 2 4 2" xfId="41791"/>
    <cellStyle name="Note 2 2 5" xfId="41792"/>
    <cellStyle name="Note 2 3" xfId="41793"/>
    <cellStyle name="Note 2 3 2" xfId="41794"/>
    <cellStyle name="Note 2 4" xfId="41795"/>
    <cellStyle name="Note 2 5" xfId="41796"/>
    <cellStyle name="Note 2 5 2" xfId="41797"/>
    <cellStyle name="Note 2 6" xfId="41798"/>
    <cellStyle name="Note 2 7" xfId="41799"/>
    <cellStyle name="Note 2 8" xfId="41800"/>
    <cellStyle name="Note 2 9" xfId="41801"/>
    <cellStyle name="Note 3" xfId="41802"/>
    <cellStyle name="Note 3 2" xfId="41803"/>
    <cellStyle name="Note 3 2 10" xfId="41804"/>
    <cellStyle name="Note 3 2 10 2" xfId="41805"/>
    <cellStyle name="Note 3 2 10 2 2" xfId="41806"/>
    <cellStyle name="Note 3 2 10 2 2 2" xfId="41807"/>
    <cellStyle name="Note 3 2 10 2 2 2 2" xfId="41808"/>
    <cellStyle name="Note 3 2 10 2 2 3" xfId="41809"/>
    <cellStyle name="Note 3 2 10 2 3" xfId="41810"/>
    <cellStyle name="Note 3 2 10 2 3 2" xfId="41811"/>
    <cellStyle name="Note 3 2 10 2 4" xfId="41812"/>
    <cellStyle name="Note 3 2 10 3" xfId="41813"/>
    <cellStyle name="Note 3 2 10 3 2" xfId="41814"/>
    <cellStyle name="Note 3 2 10 3 2 2" xfId="41815"/>
    <cellStyle name="Note 3 2 10 3 3" xfId="41816"/>
    <cellStyle name="Note 3 2 10 4" xfId="41817"/>
    <cellStyle name="Note 3 2 10 4 2" xfId="41818"/>
    <cellStyle name="Note 3 2 10 5" xfId="41819"/>
    <cellStyle name="Note 3 2 10 5 2" xfId="41820"/>
    <cellStyle name="Note 3 2 10 6" xfId="41821"/>
    <cellStyle name="Note 3 2 11" xfId="41822"/>
    <cellStyle name="Note 3 2 11 2" xfId="41823"/>
    <cellStyle name="Note 3 2 11 2 2" xfId="41824"/>
    <cellStyle name="Note 3 2 11 2 2 2" xfId="41825"/>
    <cellStyle name="Note 3 2 11 2 3" xfId="41826"/>
    <cellStyle name="Note 3 2 11 3" xfId="41827"/>
    <cellStyle name="Note 3 2 11 3 2" xfId="41828"/>
    <cellStyle name="Note 3 2 11 4" xfId="41829"/>
    <cellStyle name="Note 3 2 12" xfId="41830"/>
    <cellStyle name="Note 3 2 12 2" xfId="41831"/>
    <cellStyle name="Note 3 2 12 2 2" xfId="41832"/>
    <cellStyle name="Note 3 2 12 3" xfId="41833"/>
    <cellStyle name="Note 3 2 13" xfId="41834"/>
    <cellStyle name="Note 3 2 13 2" xfId="41835"/>
    <cellStyle name="Note 3 2 14" xfId="41836"/>
    <cellStyle name="Note 3 2 14 2" xfId="41837"/>
    <cellStyle name="Note 3 2 15" xfId="41838"/>
    <cellStyle name="Note 3 2 2" xfId="41839"/>
    <cellStyle name="Note 3 2 2 10" xfId="41840"/>
    <cellStyle name="Note 3 2 2 10 2" xfId="41841"/>
    <cellStyle name="Note 3 2 2 11" xfId="41842"/>
    <cellStyle name="Note 3 2 2 2" xfId="41843"/>
    <cellStyle name="Note 3 2 2 2 2" xfId="41844"/>
    <cellStyle name="Note 3 2 2 2 2 2" xfId="41845"/>
    <cellStyle name="Note 3 2 2 2 2 2 2" xfId="41846"/>
    <cellStyle name="Note 3 2 2 2 2 2 2 2" xfId="41847"/>
    <cellStyle name="Note 3 2 2 2 2 2 2 2 2" xfId="41848"/>
    <cellStyle name="Note 3 2 2 2 2 2 2 3" xfId="41849"/>
    <cellStyle name="Note 3 2 2 2 2 2 3" xfId="41850"/>
    <cellStyle name="Note 3 2 2 2 2 2 3 2" xfId="41851"/>
    <cellStyle name="Note 3 2 2 2 2 2 4" xfId="41852"/>
    <cellStyle name="Note 3 2 2 2 2 3" xfId="41853"/>
    <cellStyle name="Note 3 2 2 2 2 3 2" xfId="41854"/>
    <cellStyle name="Note 3 2 2 2 2 3 2 2" xfId="41855"/>
    <cellStyle name="Note 3 2 2 2 2 3 3" xfId="41856"/>
    <cellStyle name="Note 3 2 2 2 2 4" xfId="41857"/>
    <cellStyle name="Note 3 2 2 2 2 4 2" xfId="41858"/>
    <cellStyle name="Note 3 2 2 2 2 5" xfId="41859"/>
    <cellStyle name="Note 3 2 2 2 2 5 2" xfId="41860"/>
    <cellStyle name="Note 3 2 2 2 2 6" xfId="41861"/>
    <cellStyle name="Note 3 2 2 2 3" xfId="41862"/>
    <cellStyle name="Note 3 2 2 2 3 2" xfId="41863"/>
    <cellStyle name="Note 3 2 2 2 3 2 2" xfId="41864"/>
    <cellStyle name="Note 3 2 2 2 3 2 2 2" xfId="41865"/>
    <cellStyle name="Note 3 2 2 2 3 2 2 2 2" xfId="41866"/>
    <cellStyle name="Note 3 2 2 2 3 2 2 3" xfId="41867"/>
    <cellStyle name="Note 3 2 2 2 3 2 3" xfId="41868"/>
    <cellStyle name="Note 3 2 2 2 3 2 3 2" xfId="41869"/>
    <cellStyle name="Note 3 2 2 2 3 2 4" xfId="41870"/>
    <cellStyle name="Note 3 2 2 2 3 3" xfId="41871"/>
    <cellStyle name="Note 3 2 2 2 3 3 2" xfId="41872"/>
    <cellStyle name="Note 3 2 2 2 3 3 2 2" xfId="41873"/>
    <cellStyle name="Note 3 2 2 2 3 3 3" xfId="41874"/>
    <cellStyle name="Note 3 2 2 2 3 4" xfId="41875"/>
    <cellStyle name="Note 3 2 2 2 3 4 2" xfId="41876"/>
    <cellStyle name="Note 3 2 2 2 3 5" xfId="41877"/>
    <cellStyle name="Note 3 2 2 2 3 5 2" xfId="41878"/>
    <cellStyle name="Note 3 2 2 2 3 6" xfId="41879"/>
    <cellStyle name="Note 3 2 2 2 4" xfId="41880"/>
    <cellStyle name="Note 3 2 2 2 4 2" xfId="41881"/>
    <cellStyle name="Note 3 2 2 2 4 2 2" xfId="41882"/>
    <cellStyle name="Note 3 2 2 2 4 2 2 2" xfId="41883"/>
    <cellStyle name="Note 3 2 2 2 4 2 3" xfId="41884"/>
    <cellStyle name="Note 3 2 2 2 4 3" xfId="41885"/>
    <cellStyle name="Note 3 2 2 2 4 3 2" xfId="41886"/>
    <cellStyle name="Note 3 2 2 2 4 4" xfId="41887"/>
    <cellStyle name="Note 3 2 2 2 5" xfId="41888"/>
    <cellStyle name="Note 3 2 2 2 5 2" xfId="41889"/>
    <cellStyle name="Note 3 2 2 2 5 2 2" xfId="41890"/>
    <cellStyle name="Note 3 2 2 2 5 3" xfId="41891"/>
    <cellStyle name="Note 3 2 2 2 6" xfId="41892"/>
    <cellStyle name="Note 3 2 2 2 6 2" xfId="41893"/>
    <cellStyle name="Note 3 2 2 2 7" xfId="41894"/>
    <cellStyle name="Note 3 2 2 2 7 2" xfId="41895"/>
    <cellStyle name="Note 3 2 2 2 8" xfId="41896"/>
    <cellStyle name="Note 3 2 2 3" xfId="41897"/>
    <cellStyle name="Note 3 2 2 3 2" xfId="41898"/>
    <cellStyle name="Note 3 2 2 3 2 2" xfId="41899"/>
    <cellStyle name="Note 3 2 2 3 2 2 2" xfId="41900"/>
    <cellStyle name="Note 3 2 2 3 2 2 2 2" xfId="41901"/>
    <cellStyle name="Note 3 2 2 3 2 2 2 2 2" xfId="41902"/>
    <cellStyle name="Note 3 2 2 3 2 2 2 3" xfId="41903"/>
    <cellStyle name="Note 3 2 2 3 2 2 3" xfId="41904"/>
    <cellStyle name="Note 3 2 2 3 2 2 3 2" xfId="41905"/>
    <cellStyle name="Note 3 2 2 3 2 2 4" xfId="41906"/>
    <cellStyle name="Note 3 2 2 3 2 3" xfId="41907"/>
    <cellStyle name="Note 3 2 2 3 2 3 2" xfId="41908"/>
    <cellStyle name="Note 3 2 2 3 2 3 2 2" xfId="41909"/>
    <cellStyle name="Note 3 2 2 3 2 3 3" xfId="41910"/>
    <cellStyle name="Note 3 2 2 3 2 4" xfId="41911"/>
    <cellStyle name="Note 3 2 2 3 2 4 2" xfId="41912"/>
    <cellStyle name="Note 3 2 2 3 2 5" xfId="41913"/>
    <cellStyle name="Note 3 2 2 3 2 5 2" xfId="41914"/>
    <cellStyle name="Note 3 2 2 3 2 6" xfId="41915"/>
    <cellStyle name="Note 3 2 2 3 3" xfId="41916"/>
    <cellStyle name="Note 3 2 2 3 3 2" xfId="41917"/>
    <cellStyle name="Note 3 2 2 3 3 2 2" xfId="41918"/>
    <cellStyle name="Note 3 2 2 3 3 2 2 2" xfId="41919"/>
    <cellStyle name="Note 3 2 2 3 3 2 2 2 2" xfId="41920"/>
    <cellStyle name="Note 3 2 2 3 3 2 2 3" xfId="41921"/>
    <cellStyle name="Note 3 2 2 3 3 2 3" xfId="41922"/>
    <cellStyle name="Note 3 2 2 3 3 2 3 2" xfId="41923"/>
    <cellStyle name="Note 3 2 2 3 3 2 4" xfId="41924"/>
    <cellStyle name="Note 3 2 2 3 3 3" xfId="41925"/>
    <cellStyle name="Note 3 2 2 3 3 3 2" xfId="41926"/>
    <cellStyle name="Note 3 2 2 3 3 3 2 2" xfId="41927"/>
    <cellStyle name="Note 3 2 2 3 3 3 3" xfId="41928"/>
    <cellStyle name="Note 3 2 2 3 3 4" xfId="41929"/>
    <cellStyle name="Note 3 2 2 3 3 4 2" xfId="41930"/>
    <cellStyle name="Note 3 2 2 3 3 5" xfId="41931"/>
    <cellStyle name="Note 3 2 2 3 3 5 2" xfId="41932"/>
    <cellStyle name="Note 3 2 2 3 3 6" xfId="41933"/>
    <cellStyle name="Note 3 2 2 3 4" xfId="41934"/>
    <cellStyle name="Note 3 2 2 3 4 2" xfId="41935"/>
    <cellStyle name="Note 3 2 2 3 4 2 2" xfId="41936"/>
    <cellStyle name="Note 3 2 2 3 4 2 2 2" xfId="41937"/>
    <cellStyle name="Note 3 2 2 3 4 2 3" xfId="41938"/>
    <cellStyle name="Note 3 2 2 3 4 3" xfId="41939"/>
    <cellStyle name="Note 3 2 2 3 4 3 2" xfId="41940"/>
    <cellStyle name="Note 3 2 2 3 4 4" xfId="41941"/>
    <cellStyle name="Note 3 2 2 3 5" xfId="41942"/>
    <cellStyle name="Note 3 2 2 3 5 2" xfId="41943"/>
    <cellStyle name="Note 3 2 2 3 5 2 2" xfId="41944"/>
    <cellStyle name="Note 3 2 2 3 5 3" xfId="41945"/>
    <cellStyle name="Note 3 2 2 3 6" xfId="41946"/>
    <cellStyle name="Note 3 2 2 3 6 2" xfId="41947"/>
    <cellStyle name="Note 3 2 2 3 7" xfId="41948"/>
    <cellStyle name="Note 3 2 2 3 7 2" xfId="41949"/>
    <cellStyle name="Note 3 2 2 3 8" xfId="41950"/>
    <cellStyle name="Note 3 2 2 4" xfId="41951"/>
    <cellStyle name="Note 3 2 2 4 2" xfId="41952"/>
    <cellStyle name="Note 3 2 2 4 2 2" xfId="41953"/>
    <cellStyle name="Note 3 2 2 4 2 2 2" xfId="41954"/>
    <cellStyle name="Note 3 2 2 4 2 2 2 2" xfId="41955"/>
    <cellStyle name="Note 3 2 2 4 2 2 3" xfId="41956"/>
    <cellStyle name="Note 3 2 2 4 2 3" xfId="41957"/>
    <cellStyle name="Note 3 2 2 4 2 3 2" xfId="41958"/>
    <cellStyle name="Note 3 2 2 4 2 4" xfId="41959"/>
    <cellStyle name="Note 3 2 2 4 3" xfId="41960"/>
    <cellStyle name="Note 3 2 2 4 3 2" xfId="41961"/>
    <cellStyle name="Note 3 2 2 4 3 2 2" xfId="41962"/>
    <cellStyle name="Note 3 2 2 4 3 3" xfId="41963"/>
    <cellStyle name="Note 3 2 2 4 4" xfId="41964"/>
    <cellStyle name="Note 3 2 2 4 4 2" xfId="41965"/>
    <cellStyle name="Note 3 2 2 4 5" xfId="41966"/>
    <cellStyle name="Note 3 2 2 4 5 2" xfId="41967"/>
    <cellStyle name="Note 3 2 2 4 6" xfId="41968"/>
    <cellStyle name="Note 3 2 2 5" xfId="41969"/>
    <cellStyle name="Note 3 2 2 5 2" xfId="41970"/>
    <cellStyle name="Note 3 2 2 5 2 2" xfId="41971"/>
    <cellStyle name="Note 3 2 2 5 2 2 2" xfId="41972"/>
    <cellStyle name="Note 3 2 2 5 2 2 2 2" xfId="41973"/>
    <cellStyle name="Note 3 2 2 5 2 2 3" xfId="41974"/>
    <cellStyle name="Note 3 2 2 5 2 3" xfId="41975"/>
    <cellStyle name="Note 3 2 2 5 2 3 2" xfId="41976"/>
    <cellStyle name="Note 3 2 2 5 2 4" xfId="41977"/>
    <cellStyle name="Note 3 2 2 5 3" xfId="41978"/>
    <cellStyle name="Note 3 2 2 5 3 2" xfId="41979"/>
    <cellStyle name="Note 3 2 2 5 3 2 2" xfId="41980"/>
    <cellStyle name="Note 3 2 2 5 3 3" xfId="41981"/>
    <cellStyle name="Note 3 2 2 5 4" xfId="41982"/>
    <cellStyle name="Note 3 2 2 5 4 2" xfId="41983"/>
    <cellStyle name="Note 3 2 2 5 5" xfId="41984"/>
    <cellStyle name="Note 3 2 2 5 5 2" xfId="41985"/>
    <cellStyle name="Note 3 2 2 5 6" xfId="41986"/>
    <cellStyle name="Note 3 2 2 6" xfId="41987"/>
    <cellStyle name="Note 3 2 2 6 2" xfId="41988"/>
    <cellStyle name="Note 3 2 2 6 2 2" xfId="41989"/>
    <cellStyle name="Note 3 2 2 6 2 2 2" xfId="41990"/>
    <cellStyle name="Note 3 2 2 6 2 2 2 2" xfId="41991"/>
    <cellStyle name="Note 3 2 2 6 2 2 3" xfId="41992"/>
    <cellStyle name="Note 3 2 2 6 2 3" xfId="41993"/>
    <cellStyle name="Note 3 2 2 6 2 3 2" xfId="41994"/>
    <cellStyle name="Note 3 2 2 6 2 4" xfId="41995"/>
    <cellStyle name="Note 3 2 2 6 3" xfId="41996"/>
    <cellStyle name="Note 3 2 2 6 3 2" xfId="41997"/>
    <cellStyle name="Note 3 2 2 6 3 2 2" xfId="41998"/>
    <cellStyle name="Note 3 2 2 6 3 3" xfId="41999"/>
    <cellStyle name="Note 3 2 2 6 4" xfId="42000"/>
    <cellStyle name="Note 3 2 2 6 4 2" xfId="42001"/>
    <cellStyle name="Note 3 2 2 6 5" xfId="42002"/>
    <cellStyle name="Note 3 2 2 6 5 2" xfId="42003"/>
    <cellStyle name="Note 3 2 2 6 6" xfId="42004"/>
    <cellStyle name="Note 3 2 2 7" xfId="42005"/>
    <cellStyle name="Note 3 2 2 7 2" xfId="42006"/>
    <cellStyle name="Note 3 2 2 7 2 2" xfId="42007"/>
    <cellStyle name="Note 3 2 2 7 2 2 2" xfId="42008"/>
    <cellStyle name="Note 3 2 2 7 2 3" xfId="42009"/>
    <cellStyle name="Note 3 2 2 7 3" xfId="42010"/>
    <cellStyle name="Note 3 2 2 7 3 2" xfId="42011"/>
    <cellStyle name="Note 3 2 2 7 4" xfId="42012"/>
    <cellStyle name="Note 3 2 2 8" xfId="42013"/>
    <cellStyle name="Note 3 2 2 8 2" xfId="42014"/>
    <cellStyle name="Note 3 2 2 8 2 2" xfId="42015"/>
    <cellStyle name="Note 3 2 2 8 3" xfId="42016"/>
    <cellStyle name="Note 3 2 2 9" xfId="42017"/>
    <cellStyle name="Note 3 2 2 9 2" xfId="42018"/>
    <cellStyle name="Note 3 2 3" xfId="42019"/>
    <cellStyle name="Note 3 2 3 10" xfId="42020"/>
    <cellStyle name="Note 3 2 3 10 2" xfId="42021"/>
    <cellStyle name="Note 3 2 3 11" xfId="42022"/>
    <cellStyle name="Note 3 2 3 2" xfId="42023"/>
    <cellStyle name="Note 3 2 3 2 2" xfId="42024"/>
    <cellStyle name="Note 3 2 3 2 2 2" xfId="42025"/>
    <cellStyle name="Note 3 2 3 2 2 2 2" xfId="42026"/>
    <cellStyle name="Note 3 2 3 2 2 2 2 2" xfId="42027"/>
    <cellStyle name="Note 3 2 3 2 2 2 2 2 2" xfId="42028"/>
    <cellStyle name="Note 3 2 3 2 2 2 2 3" xfId="42029"/>
    <cellStyle name="Note 3 2 3 2 2 2 3" xfId="42030"/>
    <cellStyle name="Note 3 2 3 2 2 2 3 2" xfId="42031"/>
    <cellStyle name="Note 3 2 3 2 2 2 4" xfId="42032"/>
    <cellStyle name="Note 3 2 3 2 2 3" xfId="42033"/>
    <cellStyle name="Note 3 2 3 2 2 3 2" xfId="42034"/>
    <cellStyle name="Note 3 2 3 2 2 3 2 2" xfId="42035"/>
    <cellStyle name="Note 3 2 3 2 2 3 3" xfId="42036"/>
    <cellStyle name="Note 3 2 3 2 2 4" xfId="42037"/>
    <cellStyle name="Note 3 2 3 2 2 4 2" xfId="42038"/>
    <cellStyle name="Note 3 2 3 2 2 5" xfId="42039"/>
    <cellStyle name="Note 3 2 3 2 2 5 2" xfId="42040"/>
    <cellStyle name="Note 3 2 3 2 2 6" xfId="42041"/>
    <cellStyle name="Note 3 2 3 2 3" xfId="42042"/>
    <cellStyle name="Note 3 2 3 2 3 2" xfId="42043"/>
    <cellStyle name="Note 3 2 3 2 3 2 2" xfId="42044"/>
    <cellStyle name="Note 3 2 3 2 3 2 2 2" xfId="42045"/>
    <cellStyle name="Note 3 2 3 2 3 2 2 2 2" xfId="42046"/>
    <cellStyle name="Note 3 2 3 2 3 2 2 3" xfId="42047"/>
    <cellStyle name="Note 3 2 3 2 3 2 3" xfId="42048"/>
    <cellStyle name="Note 3 2 3 2 3 2 3 2" xfId="42049"/>
    <cellStyle name="Note 3 2 3 2 3 2 4" xfId="42050"/>
    <cellStyle name="Note 3 2 3 2 3 3" xfId="42051"/>
    <cellStyle name="Note 3 2 3 2 3 3 2" xfId="42052"/>
    <cellStyle name="Note 3 2 3 2 3 3 2 2" xfId="42053"/>
    <cellStyle name="Note 3 2 3 2 3 3 3" xfId="42054"/>
    <cellStyle name="Note 3 2 3 2 3 4" xfId="42055"/>
    <cellStyle name="Note 3 2 3 2 3 4 2" xfId="42056"/>
    <cellStyle name="Note 3 2 3 2 3 5" xfId="42057"/>
    <cellStyle name="Note 3 2 3 2 3 5 2" xfId="42058"/>
    <cellStyle name="Note 3 2 3 2 3 6" xfId="42059"/>
    <cellStyle name="Note 3 2 3 2 4" xfId="42060"/>
    <cellStyle name="Note 3 2 3 2 4 2" xfId="42061"/>
    <cellStyle name="Note 3 2 3 2 4 2 2" xfId="42062"/>
    <cellStyle name="Note 3 2 3 2 4 2 2 2" xfId="42063"/>
    <cellStyle name="Note 3 2 3 2 4 2 3" xfId="42064"/>
    <cellStyle name="Note 3 2 3 2 4 3" xfId="42065"/>
    <cellStyle name="Note 3 2 3 2 4 3 2" xfId="42066"/>
    <cellStyle name="Note 3 2 3 2 4 4" xfId="42067"/>
    <cellStyle name="Note 3 2 3 2 5" xfId="42068"/>
    <cellStyle name="Note 3 2 3 2 5 2" xfId="42069"/>
    <cellStyle name="Note 3 2 3 2 5 2 2" xfId="42070"/>
    <cellStyle name="Note 3 2 3 2 5 3" xfId="42071"/>
    <cellStyle name="Note 3 2 3 2 6" xfId="42072"/>
    <cellStyle name="Note 3 2 3 2 6 2" xfId="42073"/>
    <cellStyle name="Note 3 2 3 2 7" xfId="42074"/>
    <cellStyle name="Note 3 2 3 2 7 2" xfId="42075"/>
    <cellStyle name="Note 3 2 3 2 8" xfId="42076"/>
    <cellStyle name="Note 3 2 3 3" xfId="42077"/>
    <cellStyle name="Note 3 2 3 3 2" xfId="42078"/>
    <cellStyle name="Note 3 2 3 3 2 2" xfId="42079"/>
    <cellStyle name="Note 3 2 3 3 2 2 2" xfId="42080"/>
    <cellStyle name="Note 3 2 3 3 2 2 2 2" xfId="42081"/>
    <cellStyle name="Note 3 2 3 3 2 2 2 2 2" xfId="42082"/>
    <cellStyle name="Note 3 2 3 3 2 2 2 3" xfId="42083"/>
    <cellStyle name="Note 3 2 3 3 2 2 3" xfId="42084"/>
    <cellStyle name="Note 3 2 3 3 2 2 3 2" xfId="42085"/>
    <cellStyle name="Note 3 2 3 3 2 2 4" xfId="42086"/>
    <cellStyle name="Note 3 2 3 3 2 3" xfId="42087"/>
    <cellStyle name="Note 3 2 3 3 2 3 2" xfId="42088"/>
    <cellStyle name="Note 3 2 3 3 2 3 2 2" xfId="42089"/>
    <cellStyle name="Note 3 2 3 3 2 3 3" xfId="42090"/>
    <cellStyle name="Note 3 2 3 3 2 4" xfId="42091"/>
    <cellStyle name="Note 3 2 3 3 2 4 2" xfId="42092"/>
    <cellStyle name="Note 3 2 3 3 2 5" xfId="42093"/>
    <cellStyle name="Note 3 2 3 3 2 5 2" xfId="42094"/>
    <cellStyle name="Note 3 2 3 3 2 6" xfId="42095"/>
    <cellStyle name="Note 3 2 3 3 3" xfId="42096"/>
    <cellStyle name="Note 3 2 3 3 3 2" xfId="42097"/>
    <cellStyle name="Note 3 2 3 3 3 2 2" xfId="42098"/>
    <cellStyle name="Note 3 2 3 3 3 2 2 2" xfId="42099"/>
    <cellStyle name="Note 3 2 3 3 3 2 2 2 2" xfId="42100"/>
    <cellStyle name="Note 3 2 3 3 3 2 2 3" xfId="42101"/>
    <cellStyle name="Note 3 2 3 3 3 2 3" xfId="42102"/>
    <cellStyle name="Note 3 2 3 3 3 2 3 2" xfId="42103"/>
    <cellStyle name="Note 3 2 3 3 3 2 4" xfId="42104"/>
    <cellStyle name="Note 3 2 3 3 3 3" xfId="42105"/>
    <cellStyle name="Note 3 2 3 3 3 3 2" xfId="42106"/>
    <cellStyle name="Note 3 2 3 3 3 3 2 2" xfId="42107"/>
    <cellStyle name="Note 3 2 3 3 3 3 3" xfId="42108"/>
    <cellStyle name="Note 3 2 3 3 3 4" xfId="42109"/>
    <cellStyle name="Note 3 2 3 3 3 4 2" xfId="42110"/>
    <cellStyle name="Note 3 2 3 3 3 5" xfId="42111"/>
    <cellStyle name="Note 3 2 3 3 3 5 2" xfId="42112"/>
    <cellStyle name="Note 3 2 3 3 3 6" xfId="42113"/>
    <cellStyle name="Note 3 2 3 3 4" xfId="42114"/>
    <cellStyle name="Note 3 2 3 3 4 2" xfId="42115"/>
    <cellStyle name="Note 3 2 3 3 4 2 2" xfId="42116"/>
    <cellStyle name="Note 3 2 3 3 4 2 2 2" xfId="42117"/>
    <cellStyle name="Note 3 2 3 3 4 2 3" xfId="42118"/>
    <cellStyle name="Note 3 2 3 3 4 3" xfId="42119"/>
    <cellStyle name="Note 3 2 3 3 4 3 2" xfId="42120"/>
    <cellStyle name="Note 3 2 3 3 4 4" xfId="42121"/>
    <cellStyle name="Note 3 2 3 3 5" xfId="42122"/>
    <cellStyle name="Note 3 2 3 3 5 2" xfId="42123"/>
    <cellStyle name="Note 3 2 3 3 5 2 2" xfId="42124"/>
    <cellStyle name="Note 3 2 3 3 5 3" xfId="42125"/>
    <cellStyle name="Note 3 2 3 3 6" xfId="42126"/>
    <cellStyle name="Note 3 2 3 3 6 2" xfId="42127"/>
    <cellStyle name="Note 3 2 3 3 7" xfId="42128"/>
    <cellStyle name="Note 3 2 3 3 7 2" xfId="42129"/>
    <cellStyle name="Note 3 2 3 3 8" xfId="42130"/>
    <cellStyle name="Note 3 2 3 4" xfId="42131"/>
    <cellStyle name="Note 3 2 3 4 2" xfId="42132"/>
    <cellStyle name="Note 3 2 3 4 2 2" xfId="42133"/>
    <cellStyle name="Note 3 2 3 4 2 2 2" xfId="42134"/>
    <cellStyle name="Note 3 2 3 4 2 2 2 2" xfId="42135"/>
    <cellStyle name="Note 3 2 3 4 2 2 3" xfId="42136"/>
    <cellStyle name="Note 3 2 3 4 2 3" xfId="42137"/>
    <cellStyle name="Note 3 2 3 4 2 3 2" xfId="42138"/>
    <cellStyle name="Note 3 2 3 4 2 4" xfId="42139"/>
    <cellStyle name="Note 3 2 3 4 3" xfId="42140"/>
    <cellStyle name="Note 3 2 3 4 3 2" xfId="42141"/>
    <cellStyle name="Note 3 2 3 4 3 2 2" xfId="42142"/>
    <cellStyle name="Note 3 2 3 4 3 3" xfId="42143"/>
    <cellStyle name="Note 3 2 3 4 4" xfId="42144"/>
    <cellStyle name="Note 3 2 3 4 4 2" xfId="42145"/>
    <cellStyle name="Note 3 2 3 4 5" xfId="42146"/>
    <cellStyle name="Note 3 2 3 4 5 2" xfId="42147"/>
    <cellStyle name="Note 3 2 3 4 6" xfId="42148"/>
    <cellStyle name="Note 3 2 3 5" xfId="42149"/>
    <cellStyle name="Note 3 2 3 5 2" xfId="42150"/>
    <cellStyle name="Note 3 2 3 5 2 2" xfId="42151"/>
    <cellStyle name="Note 3 2 3 5 2 2 2" xfId="42152"/>
    <cellStyle name="Note 3 2 3 5 2 2 2 2" xfId="42153"/>
    <cellStyle name="Note 3 2 3 5 2 2 3" xfId="42154"/>
    <cellStyle name="Note 3 2 3 5 2 3" xfId="42155"/>
    <cellStyle name="Note 3 2 3 5 2 3 2" xfId="42156"/>
    <cellStyle name="Note 3 2 3 5 2 4" xfId="42157"/>
    <cellStyle name="Note 3 2 3 5 3" xfId="42158"/>
    <cellStyle name="Note 3 2 3 5 3 2" xfId="42159"/>
    <cellStyle name="Note 3 2 3 5 3 2 2" xfId="42160"/>
    <cellStyle name="Note 3 2 3 5 3 3" xfId="42161"/>
    <cellStyle name="Note 3 2 3 5 4" xfId="42162"/>
    <cellStyle name="Note 3 2 3 5 4 2" xfId="42163"/>
    <cellStyle name="Note 3 2 3 5 5" xfId="42164"/>
    <cellStyle name="Note 3 2 3 5 5 2" xfId="42165"/>
    <cellStyle name="Note 3 2 3 5 6" xfId="42166"/>
    <cellStyle name="Note 3 2 3 6" xfId="42167"/>
    <cellStyle name="Note 3 2 3 6 2" xfId="42168"/>
    <cellStyle name="Note 3 2 3 6 2 2" xfId="42169"/>
    <cellStyle name="Note 3 2 3 6 2 2 2" xfId="42170"/>
    <cellStyle name="Note 3 2 3 6 2 2 2 2" xfId="42171"/>
    <cellStyle name="Note 3 2 3 6 2 2 3" xfId="42172"/>
    <cellStyle name="Note 3 2 3 6 2 3" xfId="42173"/>
    <cellStyle name="Note 3 2 3 6 2 3 2" xfId="42174"/>
    <cellStyle name="Note 3 2 3 6 2 4" xfId="42175"/>
    <cellStyle name="Note 3 2 3 6 3" xfId="42176"/>
    <cellStyle name="Note 3 2 3 6 3 2" xfId="42177"/>
    <cellStyle name="Note 3 2 3 6 3 2 2" xfId="42178"/>
    <cellStyle name="Note 3 2 3 6 3 3" xfId="42179"/>
    <cellStyle name="Note 3 2 3 6 4" xfId="42180"/>
    <cellStyle name="Note 3 2 3 6 4 2" xfId="42181"/>
    <cellStyle name="Note 3 2 3 6 5" xfId="42182"/>
    <cellStyle name="Note 3 2 3 6 5 2" xfId="42183"/>
    <cellStyle name="Note 3 2 3 6 6" xfId="42184"/>
    <cellStyle name="Note 3 2 3 7" xfId="42185"/>
    <cellStyle name="Note 3 2 3 7 2" xfId="42186"/>
    <cellStyle name="Note 3 2 3 7 2 2" xfId="42187"/>
    <cellStyle name="Note 3 2 3 7 2 2 2" xfId="42188"/>
    <cellStyle name="Note 3 2 3 7 2 3" xfId="42189"/>
    <cellStyle name="Note 3 2 3 7 3" xfId="42190"/>
    <cellStyle name="Note 3 2 3 7 3 2" xfId="42191"/>
    <cellStyle name="Note 3 2 3 7 4" xfId="42192"/>
    <cellStyle name="Note 3 2 3 8" xfId="42193"/>
    <cellStyle name="Note 3 2 3 8 2" xfId="42194"/>
    <cellStyle name="Note 3 2 3 8 2 2" xfId="42195"/>
    <cellStyle name="Note 3 2 3 8 3" xfId="42196"/>
    <cellStyle name="Note 3 2 3 9" xfId="42197"/>
    <cellStyle name="Note 3 2 3 9 2" xfId="42198"/>
    <cellStyle name="Note 3 2 4" xfId="42199"/>
    <cellStyle name="Note 3 2 4 10" xfId="42200"/>
    <cellStyle name="Note 3 2 4 10 2" xfId="42201"/>
    <cellStyle name="Note 3 2 4 11" xfId="42202"/>
    <cellStyle name="Note 3 2 4 2" xfId="42203"/>
    <cellStyle name="Note 3 2 4 2 2" xfId="42204"/>
    <cellStyle name="Note 3 2 4 2 2 2" xfId="42205"/>
    <cellStyle name="Note 3 2 4 2 2 2 2" xfId="42206"/>
    <cellStyle name="Note 3 2 4 2 2 2 2 2" xfId="42207"/>
    <cellStyle name="Note 3 2 4 2 2 2 2 2 2" xfId="42208"/>
    <cellStyle name="Note 3 2 4 2 2 2 2 3" xfId="42209"/>
    <cellStyle name="Note 3 2 4 2 2 2 3" xfId="42210"/>
    <cellStyle name="Note 3 2 4 2 2 2 3 2" xfId="42211"/>
    <cellStyle name="Note 3 2 4 2 2 2 4" xfId="42212"/>
    <cellStyle name="Note 3 2 4 2 2 3" xfId="42213"/>
    <cellStyle name="Note 3 2 4 2 2 3 2" xfId="42214"/>
    <cellStyle name="Note 3 2 4 2 2 3 2 2" xfId="42215"/>
    <cellStyle name="Note 3 2 4 2 2 3 3" xfId="42216"/>
    <cellStyle name="Note 3 2 4 2 2 4" xfId="42217"/>
    <cellStyle name="Note 3 2 4 2 2 4 2" xfId="42218"/>
    <cellStyle name="Note 3 2 4 2 2 5" xfId="42219"/>
    <cellStyle name="Note 3 2 4 2 2 5 2" xfId="42220"/>
    <cellStyle name="Note 3 2 4 2 2 6" xfId="42221"/>
    <cellStyle name="Note 3 2 4 2 3" xfId="42222"/>
    <cellStyle name="Note 3 2 4 2 3 2" xfId="42223"/>
    <cellStyle name="Note 3 2 4 2 3 2 2" xfId="42224"/>
    <cellStyle name="Note 3 2 4 2 3 2 2 2" xfId="42225"/>
    <cellStyle name="Note 3 2 4 2 3 2 2 2 2" xfId="42226"/>
    <cellStyle name="Note 3 2 4 2 3 2 2 3" xfId="42227"/>
    <cellStyle name="Note 3 2 4 2 3 2 3" xfId="42228"/>
    <cellStyle name="Note 3 2 4 2 3 2 3 2" xfId="42229"/>
    <cellStyle name="Note 3 2 4 2 3 2 4" xfId="42230"/>
    <cellStyle name="Note 3 2 4 2 3 3" xfId="42231"/>
    <cellStyle name="Note 3 2 4 2 3 3 2" xfId="42232"/>
    <cellStyle name="Note 3 2 4 2 3 3 2 2" xfId="42233"/>
    <cellStyle name="Note 3 2 4 2 3 3 3" xfId="42234"/>
    <cellStyle name="Note 3 2 4 2 3 4" xfId="42235"/>
    <cellStyle name="Note 3 2 4 2 3 4 2" xfId="42236"/>
    <cellStyle name="Note 3 2 4 2 3 5" xfId="42237"/>
    <cellStyle name="Note 3 2 4 2 3 5 2" xfId="42238"/>
    <cellStyle name="Note 3 2 4 2 3 6" xfId="42239"/>
    <cellStyle name="Note 3 2 4 2 4" xfId="42240"/>
    <cellStyle name="Note 3 2 4 2 4 2" xfId="42241"/>
    <cellStyle name="Note 3 2 4 2 4 2 2" xfId="42242"/>
    <cellStyle name="Note 3 2 4 2 4 2 2 2" xfId="42243"/>
    <cellStyle name="Note 3 2 4 2 4 2 3" xfId="42244"/>
    <cellStyle name="Note 3 2 4 2 4 3" xfId="42245"/>
    <cellStyle name="Note 3 2 4 2 4 3 2" xfId="42246"/>
    <cellStyle name="Note 3 2 4 2 4 4" xfId="42247"/>
    <cellStyle name="Note 3 2 4 2 5" xfId="42248"/>
    <cellStyle name="Note 3 2 4 2 5 2" xfId="42249"/>
    <cellStyle name="Note 3 2 4 2 5 2 2" xfId="42250"/>
    <cellStyle name="Note 3 2 4 2 5 3" xfId="42251"/>
    <cellStyle name="Note 3 2 4 2 6" xfId="42252"/>
    <cellStyle name="Note 3 2 4 2 6 2" xfId="42253"/>
    <cellStyle name="Note 3 2 4 2 7" xfId="42254"/>
    <cellStyle name="Note 3 2 4 2 7 2" xfId="42255"/>
    <cellStyle name="Note 3 2 4 2 8" xfId="42256"/>
    <cellStyle name="Note 3 2 4 3" xfId="42257"/>
    <cellStyle name="Note 3 2 4 3 2" xfId="42258"/>
    <cellStyle name="Note 3 2 4 3 2 2" xfId="42259"/>
    <cellStyle name="Note 3 2 4 3 2 2 2" xfId="42260"/>
    <cellStyle name="Note 3 2 4 3 2 2 2 2" xfId="42261"/>
    <cellStyle name="Note 3 2 4 3 2 2 2 2 2" xfId="42262"/>
    <cellStyle name="Note 3 2 4 3 2 2 2 3" xfId="42263"/>
    <cellStyle name="Note 3 2 4 3 2 2 3" xfId="42264"/>
    <cellStyle name="Note 3 2 4 3 2 2 3 2" xfId="42265"/>
    <cellStyle name="Note 3 2 4 3 2 2 4" xfId="42266"/>
    <cellStyle name="Note 3 2 4 3 2 3" xfId="42267"/>
    <cellStyle name="Note 3 2 4 3 2 3 2" xfId="42268"/>
    <cellStyle name="Note 3 2 4 3 2 3 2 2" xfId="42269"/>
    <cellStyle name="Note 3 2 4 3 2 3 3" xfId="42270"/>
    <cellStyle name="Note 3 2 4 3 2 4" xfId="42271"/>
    <cellStyle name="Note 3 2 4 3 2 4 2" xfId="42272"/>
    <cellStyle name="Note 3 2 4 3 2 5" xfId="42273"/>
    <cellStyle name="Note 3 2 4 3 2 5 2" xfId="42274"/>
    <cellStyle name="Note 3 2 4 3 2 6" xfId="42275"/>
    <cellStyle name="Note 3 2 4 3 3" xfId="42276"/>
    <cellStyle name="Note 3 2 4 3 3 2" xfId="42277"/>
    <cellStyle name="Note 3 2 4 3 3 2 2" xfId="42278"/>
    <cellStyle name="Note 3 2 4 3 3 2 2 2" xfId="42279"/>
    <cellStyle name="Note 3 2 4 3 3 2 2 2 2" xfId="42280"/>
    <cellStyle name="Note 3 2 4 3 3 2 2 3" xfId="42281"/>
    <cellStyle name="Note 3 2 4 3 3 2 3" xfId="42282"/>
    <cellStyle name="Note 3 2 4 3 3 2 3 2" xfId="42283"/>
    <cellStyle name="Note 3 2 4 3 3 2 4" xfId="42284"/>
    <cellStyle name="Note 3 2 4 3 3 3" xfId="42285"/>
    <cellStyle name="Note 3 2 4 3 3 3 2" xfId="42286"/>
    <cellStyle name="Note 3 2 4 3 3 3 2 2" xfId="42287"/>
    <cellStyle name="Note 3 2 4 3 3 3 3" xfId="42288"/>
    <cellStyle name="Note 3 2 4 3 3 4" xfId="42289"/>
    <cellStyle name="Note 3 2 4 3 3 4 2" xfId="42290"/>
    <cellStyle name="Note 3 2 4 3 3 5" xfId="42291"/>
    <cellStyle name="Note 3 2 4 3 3 5 2" xfId="42292"/>
    <cellStyle name="Note 3 2 4 3 3 6" xfId="42293"/>
    <cellStyle name="Note 3 2 4 3 4" xfId="42294"/>
    <cellStyle name="Note 3 2 4 3 4 2" xfId="42295"/>
    <cellStyle name="Note 3 2 4 3 4 2 2" xfId="42296"/>
    <cellStyle name="Note 3 2 4 3 4 2 2 2" xfId="42297"/>
    <cellStyle name="Note 3 2 4 3 4 2 3" xfId="42298"/>
    <cellStyle name="Note 3 2 4 3 4 3" xfId="42299"/>
    <cellStyle name="Note 3 2 4 3 4 3 2" xfId="42300"/>
    <cellStyle name="Note 3 2 4 3 4 4" xfId="42301"/>
    <cellStyle name="Note 3 2 4 3 5" xfId="42302"/>
    <cellStyle name="Note 3 2 4 3 5 2" xfId="42303"/>
    <cellStyle name="Note 3 2 4 3 5 2 2" xfId="42304"/>
    <cellStyle name="Note 3 2 4 3 5 3" xfId="42305"/>
    <cellStyle name="Note 3 2 4 3 6" xfId="42306"/>
    <cellStyle name="Note 3 2 4 3 6 2" xfId="42307"/>
    <cellStyle name="Note 3 2 4 3 7" xfId="42308"/>
    <cellStyle name="Note 3 2 4 3 7 2" xfId="42309"/>
    <cellStyle name="Note 3 2 4 3 8" xfId="42310"/>
    <cellStyle name="Note 3 2 4 4" xfId="42311"/>
    <cellStyle name="Note 3 2 4 4 2" xfId="42312"/>
    <cellStyle name="Note 3 2 4 4 2 2" xfId="42313"/>
    <cellStyle name="Note 3 2 4 4 2 2 2" xfId="42314"/>
    <cellStyle name="Note 3 2 4 4 2 2 2 2" xfId="42315"/>
    <cellStyle name="Note 3 2 4 4 2 2 3" xfId="42316"/>
    <cellStyle name="Note 3 2 4 4 2 3" xfId="42317"/>
    <cellStyle name="Note 3 2 4 4 2 3 2" xfId="42318"/>
    <cellStyle name="Note 3 2 4 4 2 4" xfId="42319"/>
    <cellStyle name="Note 3 2 4 4 3" xfId="42320"/>
    <cellStyle name="Note 3 2 4 4 3 2" xfId="42321"/>
    <cellStyle name="Note 3 2 4 4 3 2 2" xfId="42322"/>
    <cellStyle name="Note 3 2 4 4 3 3" xfId="42323"/>
    <cellStyle name="Note 3 2 4 4 4" xfId="42324"/>
    <cellStyle name="Note 3 2 4 4 4 2" xfId="42325"/>
    <cellStyle name="Note 3 2 4 4 5" xfId="42326"/>
    <cellStyle name="Note 3 2 4 4 5 2" xfId="42327"/>
    <cellStyle name="Note 3 2 4 4 6" xfId="42328"/>
    <cellStyle name="Note 3 2 4 5" xfId="42329"/>
    <cellStyle name="Note 3 2 4 5 2" xfId="42330"/>
    <cellStyle name="Note 3 2 4 5 2 2" xfId="42331"/>
    <cellStyle name="Note 3 2 4 5 2 2 2" xfId="42332"/>
    <cellStyle name="Note 3 2 4 5 2 2 2 2" xfId="42333"/>
    <cellStyle name="Note 3 2 4 5 2 2 3" xfId="42334"/>
    <cellStyle name="Note 3 2 4 5 2 3" xfId="42335"/>
    <cellStyle name="Note 3 2 4 5 2 3 2" xfId="42336"/>
    <cellStyle name="Note 3 2 4 5 2 4" xfId="42337"/>
    <cellStyle name="Note 3 2 4 5 3" xfId="42338"/>
    <cellStyle name="Note 3 2 4 5 3 2" xfId="42339"/>
    <cellStyle name="Note 3 2 4 5 3 2 2" xfId="42340"/>
    <cellStyle name="Note 3 2 4 5 3 3" xfId="42341"/>
    <cellStyle name="Note 3 2 4 5 4" xfId="42342"/>
    <cellStyle name="Note 3 2 4 5 4 2" xfId="42343"/>
    <cellStyle name="Note 3 2 4 5 5" xfId="42344"/>
    <cellStyle name="Note 3 2 4 5 5 2" xfId="42345"/>
    <cellStyle name="Note 3 2 4 5 6" xfId="42346"/>
    <cellStyle name="Note 3 2 4 6" xfId="42347"/>
    <cellStyle name="Note 3 2 4 6 2" xfId="42348"/>
    <cellStyle name="Note 3 2 4 6 2 2" xfId="42349"/>
    <cellStyle name="Note 3 2 4 6 2 2 2" xfId="42350"/>
    <cellStyle name="Note 3 2 4 6 2 2 2 2" xfId="42351"/>
    <cellStyle name="Note 3 2 4 6 2 2 3" xfId="42352"/>
    <cellStyle name="Note 3 2 4 6 2 3" xfId="42353"/>
    <cellStyle name="Note 3 2 4 6 2 3 2" xfId="42354"/>
    <cellStyle name="Note 3 2 4 6 2 4" xfId="42355"/>
    <cellStyle name="Note 3 2 4 6 3" xfId="42356"/>
    <cellStyle name="Note 3 2 4 6 3 2" xfId="42357"/>
    <cellStyle name="Note 3 2 4 6 3 2 2" xfId="42358"/>
    <cellStyle name="Note 3 2 4 6 3 3" xfId="42359"/>
    <cellStyle name="Note 3 2 4 6 4" xfId="42360"/>
    <cellStyle name="Note 3 2 4 6 4 2" xfId="42361"/>
    <cellStyle name="Note 3 2 4 6 5" xfId="42362"/>
    <cellStyle name="Note 3 2 4 6 5 2" xfId="42363"/>
    <cellStyle name="Note 3 2 4 6 6" xfId="42364"/>
    <cellStyle name="Note 3 2 4 7" xfId="42365"/>
    <cellStyle name="Note 3 2 4 7 2" xfId="42366"/>
    <cellStyle name="Note 3 2 4 7 2 2" xfId="42367"/>
    <cellStyle name="Note 3 2 4 7 2 2 2" xfId="42368"/>
    <cellStyle name="Note 3 2 4 7 2 3" xfId="42369"/>
    <cellStyle name="Note 3 2 4 7 3" xfId="42370"/>
    <cellStyle name="Note 3 2 4 7 3 2" xfId="42371"/>
    <cellStyle name="Note 3 2 4 7 4" xfId="42372"/>
    <cellStyle name="Note 3 2 4 8" xfId="42373"/>
    <cellStyle name="Note 3 2 4 8 2" xfId="42374"/>
    <cellStyle name="Note 3 2 4 8 2 2" xfId="42375"/>
    <cellStyle name="Note 3 2 4 8 3" xfId="42376"/>
    <cellStyle name="Note 3 2 4 9" xfId="42377"/>
    <cellStyle name="Note 3 2 4 9 2" xfId="42378"/>
    <cellStyle name="Note 3 2 5" xfId="42379"/>
    <cellStyle name="Note 3 2 5 2" xfId="42380"/>
    <cellStyle name="Note 3 2 5 2 2" xfId="42381"/>
    <cellStyle name="Note 3 2 5 2 2 2" xfId="42382"/>
    <cellStyle name="Note 3 2 5 2 2 2 2" xfId="42383"/>
    <cellStyle name="Note 3 2 5 2 2 2 2 2" xfId="42384"/>
    <cellStyle name="Note 3 2 5 2 2 2 3" xfId="42385"/>
    <cellStyle name="Note 3 2 5 2 2 3" xfId="42386"/>
    <cellStyle name="Note 3 2 5 2 2 3 2" xfId="42387"/>
    <cellStyle name="Note 3 2 5 2 2 4" xfId="42388"/>
    <cellStyle name="Note 3 2 5 2 3" xfId="42389"/>
    <cellStyle name="Note 3 2 5 2 3 2" xfId="42390"/>
    <cellStyle name="Note 3 2 5 2 3 2 2" xfId="42391"/>
    <cellStyle name="Note 3 2 5 2 3 3" xfId="42392"/>
    <cellStyle name="Note 3 2 5 2 4" xfId="42393"/>
    <cellStyle name="Note 3 2 5 2 4 2" xfId="42394"/>
    <cellStyle name="Note 3 2 5 2 5" xfId="42395"/>
    <cellStyle name="Note 3 2 5 2 5 2" xfId="42396"/>
    <cellStyle name="Note 3 2 5 2 6" xfId="42397"/>
    <cellStyle name="Note 3 2 5 3" xfId="42398"/>
    <cellStyle name="Note 3 2 5 3 2" xfId="42399"/>
    <cellStyle name="Note 3 2 5 3 2 2" xfId="42400"/>
    <cellStyle name="Note 3 2 5 3 2 2 2" xfId="42401"/>
    <cellStyle name="Note 3 2 5 3 2 2 2 2" xfId="42402"/>
    <cellStyle name="Note 3 2 5 3 2 2 3" xfId="42403"/>
    <cellStyle name="Note 3 2 5 3 2 3" xfId="42404"/>
    <cellStyle name="Note 3 2 5 3 2 3 2" xfId="42405"/>
    <cellStyle name="Note 3 2 5 3 2 4" xfId="42406"/>
    <cellStyle name="Note 3 2 5 3 3" xfId="42407"/>
    <cellStyle name="Note 3 2 5 3 3 2" xfId="42408"/>
    <cellStyle name="Note 3 2 5 3 3 2 2" xfId="42409"/>
    <cellStyle name="Note 3 2 5 3 3 3" xfId="42410"/>
    <cellStyle name="Note 3 2 5 3 4" xfId="42411"/>
    <cellStyle name="Note 3 2 5 3 4 2" xfId="42412"/>
    <cellStyle name="Note 3 2 5 3 5" xfId="42413"/>
    <cellStyle name="Note 3 2 5 3 5 2" xfId="42414"/>
    <cellStyle name="Note 3 2 5 3 6" xfId="42415"/>
    <cellStyle name="Note 3 2 5 4" xfId="42416"/>
    <cellStyle name="Note 3 2 5 4 2" xfId="42417"/>
    <cellStyle name="Note 3 2 5 4 2 2" xfId="42418"/>
    <cellStyle name="Note 3 2 5 4 2 2 2" xfId="42419"/>
    <cellStyle name="Note 3 2 5 4 2 3" xfId="42420"/>
    <cellStyle name="Note 3 2 5 4 3" xfId="42421"/>
    <cellStyle name="Note 3 2 5 4 3 2" xfId="42422"/>
    <cellStyle name="Note 3 2 5 4 4" xfId="42423"/>
    <cellStyle name="Note 3 2 5 5" xfId="42424"/>
    <cellStyle name="Note 3 2 5 5 2" xfId="42425"/>
    <cellStyle name="Note 3 2 5 5 2 2" xfId="42426"/>
    <cellStyle name="Note 3 2 5 5 3" xfId="42427"/>
    <cellStyle name="Note 3 2 5 6" xfId="42428"/>
    <cellStyle name="Note 3 2 5 6 2" xfId="42429"/>
    <cellStyle name="Note 3 2 5 7" xfId="42430"/>
    <cellStyle name="Note 3 2 5 7 2" xfId="42431"/>
    <cellStyle name="Note 3 2 5 8" xfId="42432"/>
    <cellStyle name="Note 3 2 6" xfId="42433"/>
    <cellStyle name="Note 3 2 6 2" xfId="42434"/>
    <cellStyle name="Note 3 2 6 2 2" xfId="42435"/>
    <cellStyle name="Note 3 2 6 2 2 2" xfId="42436"/>
    <cellStyle name="Note 3 2 6 2 2 2 2" xfId="42437"/>
    <cellStyle name="Note 3 2 6 2 2 2 2 2" xfId="42438"/>
    <cellStyle name="Note 3 2 6 2 2 2 3" xfId="42439"/>
    <cellStyle name="Note 3 2 6 2 2 3" xfId="42440"/>
    <cellStyle name="Note 3 2 6 2 2 3 2" xfId="42441"/>
    <cellStyle name="Note 3 2 6 2 2 4" xfId="42442"/>
    <cellStyle name="Note 3 2 6 2 3" xfId="42443"/>
    <cellStyle name="Note 3 2 6 2 3 2" xfId="42444"/>
    <cellStyle name="Note 3 2 6 2 3 2 2" xfId="42445"/>
    <cellStyle name="Note 3 2 6 2 3 3" xfId="42446"/>
    <cellStyle name="Note 3 2 6 2 4" xfId="42447"/>
    <cellStyle name="Note 3 2 6 2 4 2" xfId="42448"/>
    <cellStyle name="Note 3 2 6 2 5" xfId="42449"/>
    <cellStyle name="Note 3 2 6 2 5 2" xfId="42450"/>
    <cellStyle name="Note 3 2 6 2 6" xfId="42451"/>
    <cellStyle name="Note 3 2 6 3" xfId="42452"/>
    <cellStyle name="Note 3 2 6 3 2" xfId="42453"/>
    <cellStyle name="Note 3 2 6 3 2 2" xfId="42454"/>
    <cellStyle name="Note 3 2 6 3 2 2 2" xfId="42455"/>
    <cellStyle name="Note 3 2 6 3 2 2 2 2" xfId="42456"/>
    <cellStyle name="Note 3 2 6 3 2 2 3" xfId="42457"/>
    <cellStyle name="Note 3 2 6 3 2 3" xfId="42458"/>
    <cellStyle name="Note 3 2 6 3 2 3 2" xfId="42459"/>
    <cellStyle name="Note 3 2 6 3 2 4" xfId="42460"/>
    <cellStyle name="Note 3 2 6 3 3" xfId="42461"/>
    <cellStyle name="Note 3 2 6 3 3 2" xfId="42462"/>
    <cellStyle name="Note 3 2 6 3 3 2 2" xfId="42463"/>
    <cellStyle name="Note 3 2 6 3 3 3" xfId="42464"/>
    <cellStyle name="Note 3 2 6 3 4" xfId="42465"/>
    <cellStyle name="Note 3 2 6 3 4 2" xfId="42466"/>
    <cellStyle name="Note 3 2 6 3 5" xfId="42467"/>
    <cellStyle name="Note 3 2 6 3 5 2" xfId="42468"/>
    <cellStyle name="Note 3 2 6 3 6" xfId="42469"/>
    <cellStyle name="Note 3 2 6 4" xfId="42470"/>
    <cellStyle name="Note 3 2 6 4 2" xfId="42471"/>
    <cellStyle name="Note 3 2 6 4 2 2" xfId="42472"/>
    <cellStyle name="Note 3 2 6 4 2 2 2" xfId="42473"/>
    <cellStyle name="Note 3 2 6 4 2 3" xfId="42474"/>
    <cellStyle name="Note 3 2 6 4 3" xfId="42475"/>
    <cellStyle name="Note 3 2 6 4 3 2" xfId="42476"/>
    <cellStyle name="Note 3 2 6 4 4" xfId="42477"/>
    <cellStyle name="Note 3 2 6 5" xfId="42478"/>
    <cellStyle name="Note 3 2 6 5 2" xfId="42479"/>
    <cellStyle name="Note 3 2 6 5 2 2" xfId="42480"/>
    <cellStyle name="Note 3 2 6 5 3" xfId="42481"/>
    <cellStyle name="Note 3 2 6 6" xfId="42482"/>
    <cellStyle name="Note 3 2 6 6 2" xfId="42483"/>
    <cellStyle name="Note 3 2 6 7" xfId="42484"/>
    <cellStyle name="Note 3 2 6 7 2" xfId="42485"/>
    <cellStyle name="Note 3 2 6 8" xfId="42486"/>
    <cellStyle name="Note 3 2 7" xfId="42487"/>
    <cellStyle name="Note 3 2 7 2" xfId="42488"/>
    <cellStyle name="Note 3 2 7 2 2" xfId="42489"/>
    <cellStyle name="Note 3 2 7 2 2 2" xfId="42490"/>
    <cellStyle name="Note 3 2 7 2 2 2 2" xfId="42491"/>
    <cellStyle name="Note 3 2 7 2 2 3" xfId="42492"/>
    <cellStyle name="Note 3 2 7 2 3" xfId="42493"/>
    <cellStyle name="Note 3 2 7 2 3 2" xfId="42494"/>
    <cellStyle name="Note 3 2 7 2 4" xfId="42495"/>
    <cellStyle name="Note 3 2 7 3" xfId="42496"/>
    <cellStyle name="Note 3 2 7 3 2" xfId="42497"/>
    <cellStyle name="Note 3 2 7 3 2 2" xfId="42498"/>
    <cellStyle name="Note 3 2 7 3 3" xfId="42499"/>
    <cellStyle name="Note 3 2 7 4" xfId="42500"/>
    <cellStyle name="Note 3 2 7 4 2" xfId="42501"/>
    <cellStyle name="Note 3 2 7 5" xfId="42502"/>
    <cellStyle name="Note 3 2 7 5 2" xfId="42503"/>
    <cellStyle name="Note 3 2 7 6" xfId="42504"/>
    <cellStyle name="Note 3 2 8" xfId="42505"/>
    <cellStyle name="Note 3 2 8 2" xfId="42506"/>
    <cellStyle name="Note 3 2 8 2 2" xfId="42507"/>
    <cellStyle name="Note 3 2 8 2 2 2" xfId="42508"/>
    <cellStyle name="Note 3 2 8 2 2 2 2" xfId="42509"/>
    <cellStyle name="Note 3 2 8 2 2 3" xfId="42510"/>
    <cellStyle name="Note 3 2 8 2 3" xfId="42511"/>
    <cellStyle name="Note 3 2 8 2 3 2" xfId="42512"/>
    <cellStyle name="Note 3 2 8 2 4" xfId="42513"/>
    <cellStyle name="Note 3 2 8 3" xfId="42514"/>
    <cellStyle name="Note 3 2 8 3 2" xfId="42515"/>
    <cellStyle name="Note 3 2 8 3 2 2" xfId="42516"/>
    <cellStyle name="Note 3 2 8 3 3" xfId="42517"/>
    <cellStyle name="Note 3 2 8 4" xfId="42518"/>
    <cellStyle name="Note 3 2 8 4 2" xfId="42519"/>
    <cellStyle name="Note 3 2 8 5" xfId="42520"/>
    <cellStyle name="Note 3 2 8 5 2" xfId="42521"/>
    <cellStyle name="Note 3 2 8 6" xfId="42522"/>
    <cellStyle name="Note 3 2 9" xfId="42523"/>
    <cellStyle name="Note 3 2 9 2" xfId="42524"/>
    <cellStyle name="Note 3 2 9 2 2" xfId="42525"/>
    <cellStyle name="Note 3 2 9 2 2 2" xfId="42526"/>
    <cellStyle name="Note 3 2 9 2 2 2 2" xfId="42527"/>
    <cellStyle name="Note 3 2 9 2 2 3" xfId="42528"/>
    <cellStyle name="Note 3 2 9 2 3" xfId="42529"/>
    <cellStyle name="Note 3 2 9 2 3 2" xfId="42530"/>
    <cellStyle name="Note 3 2 9 2 4" xfId="42531"/>
    <cellStyle name="Note 3 2 9 3" xfId="42532"/>
    <cellStyle name="Note 3 2 9 3 2" xfId="42533"/>
    <cellStyle name="Note 3 2 9 3 2 2" xfId="42534"/>
    <cellStyle name="Note 3 2 9 3 3" xfId="42535"/>
    <cellStyle name="Note 3 2 9 4" xfId="42536"/>
    <cellStyle name="Note 3 2 9 4 2" xfId="42537"/>
    <cellStyle name="Note 3 2 9 5" xfId="42538"/>
    <cellStyle name="Note 3 2 9 5 2" xfId="42539"/>
    <cellStyle name="Note 3 2 9 6" xfId="42540"/>
    <cellStyle name="Note 3 3" xfId="42541"/>
    <cellStyle name="Note 3 3 10" xfId="42542"/>
    <cellStyle name="Note 3 3 10 2" xfId="42543"/>
    <cellStyle name="Note 3 3 10 2 2" xfId="42544"/>
    <cellStyle name="Note 3 3 10 2 2 2" xfId="42545"/>
    <cellStyle name="Note 3 3 10 2 2 2 2" xfId="42546"/>
    <cellStyle name="Note 3 3 10 2 2 3" xfId="42547"/>
    <cellStyle name="Note 3 3 10 2 3" xfId="42548"/>
    <cellStyle name="Note 3 3 10 2 3 2" xfId="42549"/>
    <cellStyle name="Note 3 3 10 2 4" xfId="42550"/>
    <cellStyle name="Note 3 3 10 3" xfId="42551"/>
    <cellStyle name="Note 3 3 10 3 2" xfId="42552"/>
    <cellStyle name="Note 3 3 10 3 2 2" xfId="42553"/>
    <cellStyle name="Note 3 3 10 3 3" xfId="42554"/>
    <cellStyle name="Note 3 3 10 4" xfId="42555"/>
    <cellStyle name="Note 3 3 10 4 2" xfId="42556"/>
    <cellStyle name="Note 3 3 10 5" xfId="42557"/>
    <cellStyle name="Note 3 3 10 5 2" xfId="42558"/>
    <cellStyle name="Note 3 3 10 6" xfId="42559"/>
    <cellStyle name="Note 3 3 11" xfId="42560"/>
    <cellStyle name="Note 3 3 11 2" xfId="42561"/>
    <cellStyle name="Note 3 3 11 2 2" xfId="42562"/>
    <cellStyle name="Note 3 3 11 2 2 2" xfId="42563"/>
    <cellStyle name="Note 3 3 11 2 3" xfId="42564"/>
    <cellStyle name="Note 3 3 11 3" xfId="42565"/>
    <cellStyle name="Note 3 3 11 3 2" xfId="42566"/>
    <cellStyle name="Note 3 3 11 4" xfId="42567"/>
    <cellStyle name="Note 3 3 12" xfId="42568"/>
    <cellStyle name="Note 3 3 12 2" xfId="42569"/>
    <cellStyle name="Note 3 3 12 2 2" xfId="42570"/>
    <cellStyle name="Note 3 3 12 3" xfId="42571"/>
    <cellStyle name="Note 3 3 13" xfId="42572"/>
    <cellStyle name="Note 3 3 13 2" xfId="42573"/>
    <cellStyle name="Note 3 3 14" xfId="42574"/>
    <cellStyle name="Note 3 3 14 2" xfId="42575"/>
    <cellStyle name="Note 3 3 15" xfId="42576"/>
    <cellStyle name="Note 3 3 2" xfId="42577"/>
    <cellStyle name="Note 3 3 2 10" xfId="42578"/>
    <cellStyle name="Note 3 3 2 10 2" xfId="42579"/>
    <cellStyle name="Note 3 3 2 11" xfId="42580"/>
    <cellStyle name="Note 3 3 2 2" xfId="42581"/>
    <cellStyle name="Note 3 3 2 2 2" xfId="42582"/>
    <cellStyle name="Note 3 3 2 2 2 2" xfId="42583"/>
    <cellStyle name="Note 3 3 2 2 2 2 2" xfId="42584"/>
    <cellStyle name="Note 3 3 2 2 2 2 2 2" xfId="42585"/>
    <cellStyle name="Note 3 3 2 2 2 2 2 2 2" xfId="42586"/>
    <cellStyle name="Note 3 3 2 2 2 2 2 3" xfId="42587"/>
    <cellStyle name="Note 3 3 2 2 2 2 3" xfId="42588"/>
    <cellStyle name="Note 3 3 2 2 2 2 3 2" xfId="42589"/>
    <cellStyle name="Note 3 3 2 2 2 2 4" xfId="42590"/>
    <cellStyle name="Note 3 3 2 2 2 3" xfId="42591"/>
    <cellStyle name="Note 3 3 2 2 2 3 2" xfId="42592"/>
    <cellStyle name="Note 3 3 2 2 2 3 2 2" xfId="42593"/>
    <cellStyle name="Note 3 3 2 2 2 3 3" xfId="42594"/>
    <cellStyle name="Note 3 3 2 2 2 4" xfId="42595"/>
    <cellStyle name="Note 3 3 2 2 2 4 2" xfId="42596"/>
    <cellStyle name="Note 3 3 2 2 2 5" xfId="42597"/>
    <cellStyle name="Note 3 3 2 2 2 5 2" xfId="42598"/>
    <cellStyle name="Note 3 3 2 2 2 6" xfId="42599"/>
    <cellStyle name="Note 3 3 2 2 3" xfId="42600"/>
    <cellStyle name="Note 3 3 2 2 3 2" xfId="42601"/>
    <cellStyle name="Note 3 3 2 2 3 2 2" xfId="42602"/>
    <cellStyle name="Note 3 3 2 2 3 2 2 2" xfId="42603"/>
    <cellStyle name="Note 3 3 2 2 3 2 2 2 2" xfId="42604"/>
    <cellStyle name="Note 3 3 2 2 3 2 2 3" xfId="42605"/>
    <cellStyle name="Note 3 3 2 2 3 2 3" xfId="42606"/>
    <cellStyle name="Note 3 3 2 2 3 2 3 2" xfId="42607"/>
    <cellStyle name="Note 3 3 2 2 3 2 4" xfId="42608"/>
    <cellStyle name="Note 3 3 2 2 3 3" xfId="42609"/>
    <cellStyle name="Note 3 3 2 2 3 3 2" xfId="42610"/>
    <cellStyle name="Note 3 3 2 2 3 3 2 2" xfId="42611"/>
    <cellStyle name="Note 3 3 2 2 3 3 3" xfId="42612"/>
    <cellStyle name="Note 3 3 2 2 3 4" xfId="42613"/>
    <cellStyle name="Note 3 3 2 2 3 4 2" xfId="42614"/>
    <cellStyle name="Note 3 3 2 2 3 5" xfId="42615"/>
    <cellStyle name="Note 3 3 2 2 3 5 2" xfId="42616"/>
    <cellStyle name="Note 3 3 2 2 3 6" xfId="42617"/>
    <cellStyle name="Note 3 3 2 2 4" xfId="42618"/>
    <cellStyle name="Note 3 3 2 2 4 2" xfId="42619"/>
    <cellStyle name="Note 3 3 2 2 4 2 2" xfId="42620"/>
    <cellStyle name="Note 3 3 2 2 4 2 2 2" xfId="42621"/>
    <cellStyle name="Note 3 3 2 2 4 2 3" xfId="42622"/>
    <cellStyle name="Note 3 3 2 2 4 3" xfId="42623"/>
    <cellStyle name="Note 3 3 2 2 4 3 2" xfId="42624"/>
    <cellStyle name="Note 3 3 2 2 4 4" xfId="42625"/>
    <cellStyle name="Note 3 3 2 2 5" xfId="42626"/>
    <cellStyle name="Note 3 3 2 2 5 2" xfId="42627"/>
    <cellStyle name="Note 3 3 2 2 5 2 2" xfId="42628"/>
    <cellStyle name="Note 3 3 2 2 5 3" xfId="42629"/>
    <cellStyle name="Note 3 3 2 2 6" xfId="42630"/>
    <cellStyle name="Note 3 3 2 2 6 2" xfId="42631"/>
    <cellStyle name="Note 3 3 2 2 7" xfId="42632"/>
    <cellStyle name="Note 3 3 2 2 7 2" xfId="42633"/>
    <cellStyle name="Note 3 3 2 2 8" xfId="42634"/>
    <cellStyle name="Note 3 3 2 3" xfId="42635"/>
    <cellStyle name="Note 3 3 2 3 2" xfId="42636"/>
    <cellStyle name="Note 3 3 2 3 2 2" xfId="42637"/>
    <cellStyle name="Note 3 3 2 3 2 2 2" xfId="42638"/>
    <cellStyle name="Note 3 3 2 3 2 2 2 2" xfId="42639"/>
    <cellStyle name="Note 3 3 2 3 2 2 2 2 2" xfId="42640"/>
    <cellStyle name="Note 3 3 2 3 2 2 2 3" xfId="42641"/>
    <cellStyle name="Note 3 3 2 3 2 2 3" xfId="42642"/>
    <cellStyle name="Note 3 3 2 3 2 2 3 2" xfId="42643"/>
    <cellStyle name="Note 3 3 2 3 2 2 4" xfId="42644"/>
    <cellStyle name="Note 3 3 2 3 2 3" xfId="42645"/>
    <cellStyle name="Note 3 3 2 3 2 3 2" xfId="42646"/>
    <cellStyle name="Note 3 3 2 3 2 3 2 2" xfId="42647"/>
    <cellStyle name="Note 3 3 2 3 2 3 3" xfId="42648"/>
    <cellStyle name="Note 3 3 2 3 2 4" xfId="42649"/>
    <cellStyle name="Note 3 3 2 3 2 4 2" xfId="42650"/>
    <cellStyle name="Note 3 3 2 3 2 5" xfId="42651"/>
    <cellStyle name="Note 3 3 2 3 2 5 2" xfId="42652"/>
    <cellStyle name="Note 3 3 2 3 2 6" xfId="42653"/>
    <cellStyle name="Note 3 3 2 3 3" xfId="42654"/>
    <cellStyle name="Note 3 3 2 3 3 2" xfId="42655"/>
    <cellStyle name="Note 3 3 2 3 3 2 2" xfId="42656"/>
    <cellStyle name="Note 3 3 2 3 3 2 2 2" xfId="42657"/>
    <cellStyle name="Note 3 3 2 3 3 2 2 2 2" xfId="42658"/>
    <cellStyle name="Note 3 3 2 3 3 2 2 3" xfId="42659"/>
    <cellStyle name="Note 3 3 2 3 3 2 3" xfId="42660"/>
    <cellStyle name="Note 3 3 2 3 3 2 3 2" xfId="42661"/>
    <cellStyle name="Note 3 3 2 3 3 2 4" xfId="42662"/>
    <cellStyle name="Note 3 3 2 3 3 3" xfId="42663"/>
    <cellStyle name="Note 3 3 2 3 3 3 2" xfId="42664"/>
    <cellStyle name="Note 3 3 2 3 3 3 2 2" xfId="42665"/>
    <cellStyle name="Note 3 3 2 3 3 3 3" xfId="42666"/>
    <cellStyle name="Note 3 3 2 3 3 4" xfId="42667"/>
    <cellStyle name="Note 3 3 2 3 3 4 2" xfId="42668"/>
    <cellStyle name="Note 3 3 2 3 3 5" xfId="42669"/>
    <cellStyle name="Note 3 3 2 3 3 5 2" xfId="42670"/>
    <cellStyle name="Note 3 3 2 3 3 6" xfId="42671"/>
    <cellStyle name="Note 3 3 2 3 4" xfId="42672"/>
    <cellStyle name="Note 3 3 2 3 4 2" xfId="42673"/>
    <cellStyle name="Note 3 3 2 3 4 2 2" xfId="42674"/>
    <cellStyle name="Note 3 3 2 3 4 2 2 2" xfId="42675"/>
    <cellStyle name="Note 3 3 2 3 4 2 3" xfId="42676"/>
    <cellStyle name="Note 3 3 2 3 4 3" xfId="42677"/>
    <cellStyle name="Note 3 3 2 3 4 3 2" xfId="42678"/>
    <cellStyle name="Note 3 3 2 3 4 4" xfId="42679"/>
    <cellStyle name="Note 3 3 2 3 5" xfId="42680"/>
    <cellStyle name="Note 3 3 2 3 5 2" xfId="42681"/>
    <cellStyle name="Note 3 3 2 3 5 2 2" xfId="42682"/>
    <cellStyle name="Note 3 3 2 3 5 3" xfId="42683"/>
    <cellStyle name="Note 3 3 2 3 6" xfId="42684"/>
    <cellStyle name="Note 3 3 2 3 6 2" xfId="42685"/>
    <cellStyle name="Note 3 3 2 3 7" xfId="42686"/>
    <cellStyle name="Note 3 3 2 3 7 2" xfId="42687"/>
    <cellStyle name="Note 3 3 2 3 8" xfId="42688"/>
    <cellStyle name="Note 3 3 2 4" xfId="42689"/>
    <cellStyle name="Note 3 3 2 4 2" xfId="42690"/>
    <cellStyle name="Note 3 3 2 4 2 2" xfId="42691"/>
    <cellStyle name="Note 3 3 2 4 2 2 2" xfId="42692"/>
    <cellStyle name="Note 3 3 2 4 2 2 2 2" xfId="42693"/>
    <cellStyle name="Note 3 3 2 4 2 2 3" xfId="42694"/>
    <cellStyle name="Note 3 3 2 4 2 3" xfId="42695"/>
    <cellStyle name="Note 3 3 2 4 2 3 2" xfId="42696"/>
    <cellStyle name="Note 3 3 2 4 2 4" xfId="42697"/>
    <cellStyle name="Note 3 3 2 4 3" xfId="42698"/>
    <cellStyle name="Note 3 3 2 4 3 2" xfId="42699"/>
    <cellStyle name="Note 3 3 2 4 3 2 2" xfId="42700"/>
    <cellStyle name="Note 3 3 2 4 3 3" xfId="42701"/>
    <cellStyle name="Note 3 3 2 4 4" xfId="42702"/>
    <cellStyle name="Note 3 3 2 4 4 2" xfId="42703"/>
    <cellStyle name="Note 3 3 2 4 5" xfId="42704"/>
    <cellStyle name="Note 3 3 2 4 5 2" xfId="42705"/>
    <cellStyle name="Note 3 3 2 4 6" xfId="42706"/>
    <cellStyle name="Note 3 3 2 5" xfId="42707"/>
    <cellStyle name="Note 3 3 2 5 2" xfId="42708"/>
    <cellStyle name="Note 3 3 2 5 2 2" xfId="42709"/>
    <cellStyle name="Note 3 3 2 5 2 2 2" xfId="42710"/>
    <cellStyle name="Note 3 3 2 5 2 2 2 2" xfId="42711"/>
    <cellStyle name="Note 3 3 2 5 2 2 3" xfId="42712"/>
    <cellStyle name="Note 3 3 2 5 2 3" xfId="42713"/>
    <cellStyle name="Note 3 3 2 5 2 3 2" xfId="42714"/>
    <cellStyle name="Note 3 3 2 5 2 4" xfId="42715"/>
    <cellStyle name="Note 3 3 2 5 3" xfId="42716"/>
    <cellStyle name="Note 3 3 2 5 3 2" xfId="42717"/>
    <cellStyle name="Note 3 3 2 5 3 2 2" xfId="42718"/>
    <cellStyle name="Note 3 3 2 5 3 3" xfId="42719"/>
    <cellStyle name="Note 3 3 2 5 4" xfId="42720"/>
    <cellStyle name="Note 3 3 2 5 4 2" xfId="42721"/>
    <cellStyle name="Note 3 3 2 5 5" xfId="42722"/>
    <cellStyle name="Note 3 3 2 5 5 2" xfId="42723"/>
    <cellStyle name="Note 3 3 2 5 6" xfId="42724"/>
    <cellStyle name="Note 3 3 2 6" xfId="42725"/>
    <cellStyle name="Note 3 3 2 6 2" xfId="42726"/>
    <cellStyle name="Note 3 3 2 6 2 2" xfId="42727"/>
    <cellStyle name="Note 3 3 2 6 2 2 2" xfId="42728"/>
    <cellStyle name="Note 3 3 2 6 2 2 2 2" xfId="42729"/>
    <cellStyle name="Note 3 3 2 6 2 2 3" xfId="42730"/>
    <cellStyle name="Note 3 3 2 6 2 3" xfId="42731"/>
    <cellStyle name="Note 3 3 2 6 2 3 2" xfId="42732"/>
    <cellStyle name="Note 3 3 2 6 2 4" xfId="42733"/>
    <cellStyle name="Note 3 3 2 6 3" xfId="42734"/>
    <cellStyle name="Note 3 3 2 6 3 2" xfId="42735"/>
    <cellStyle name="Note 3 3 2 6 3 2 2" xfId="42736"/>
    <cellStyle name="Note 3 3 2 6 3 3" xfId="42737"/>
    <cellStyle name="Note 3 3 2 6 4" xfId="42738"/>
    <cellStyle name="Note 3 3 2 6 4 2" xfId="42739"/>
    <cellStyle name="Note 3 3 2 6 5" xfId="42740"/>
    <cellStyle name="Note 3 3 2 6 5 2" xfId="42741"/>
    <cellStyle name="Note 3 3 2 6 6" xfId="42742"/>
    <cellStyle name="Note 3 3 2 7" xfId="42743"/>
    <cellStyle name="Note 3 3 2 7 2" xfId="42744"/>
    <cellStyle name="Note 3 3 2 7 2 2" xfId="42745"/>
    <cellStyle name="Note 3 3 2 7 2 2 2" xfId="42746"/>
    <cellStyle name="Note 3 3 2 7 2 3" xfId="42747"/>
    <cellStyle name="Note 3 3 2 7 3" xfId="42748"/>
    <cellStyle name="Note 3 3 2 7 3 2" xfId="42749"/>
    <cellStyle name="Note 3 3 2 7 4" xfId="42750"/>
    <cellStyle name="Note 3 3 2 8" xfId="42751"/>
    <cellStyle name="Note 3 3 2 8 2" xfId="42752"/>
    <cellStyle name="Note 3 3 2 8 2 2" xfId="42753"/>
    <cellStyle name="Note 3 3 2 8 3" xfId="42754"/>
    <cellStyle name="Note 3 3 2 9" xfId="42755"/>
    <cellStyle name="Note 3 3 2 9 2" xfId="42756"/>
    <cellStyle name="Note 3 3 3" xfId="42757"/>
    <cellStyle name="Note 3 3 3 10" xfId="42758"/>
    <cellStyle name="Note 3 3 3 10 2" xfId="42759"/>
    <cellStyle name="Note 3 3 3 11" xfId="42760"/>
    <cellStyle name="Note 3 3 3 2" xfId="42761"/>
    <cellStyle name="Note 3 3 3 2 2" xfId="42762"/>
    <cellStyle name="Note 3 3 3 2 2 2" xfId="42763"/>
    <cellStyle name="Note 3 3 3 2 2 2 2" xfId="42764"/>
    <cellStyle name="Note 3 3 3 2 2 2 2 2" xfId="42765"/>
    <cellStyle name="Note 3 3 3 2 2 2 2 2 2" xfId="42766"/>
    <cellStyle name="Note 3 3 3 2 2 2 2 3" xfId="42767"/>
    <cellStyle name="Note 3 3 3 2 2 2 3" xfId="42768"/>
    <cellStyle name="Note 3 3 3 2 2 2 3 2" xfId="42769"/>
    <cellStyle name="Note 3 3 3 2 2 2 4" xfId="42770"/>
    <cellStyle name="Note 3 3 3 2 2 3" xfId="42771"/>
    <cellStyle name="Note 3 3 3 2 2 3 2" xfId="42772"/>
    <cellStyle name="Note 3 3 3 2 2 3 2 2" xfId="42773"/>
    <cellStyle name="Note 3 3 3 2 2 3 3" xfId="42774"/>
    <cellStyle name="Note 3 3 3 2 2 4" xfId="42775"/>
    <cellStyle name="Note 3 3 3 2 2 4 2" xfId="42776"/>
    <cellStyle name="Note 3 3 3 2 2 5" xfId="42777"/>
    <cellStyle name="Note 3 3 3 2 2 5 2" xfId="42778"/>
    <cellStyle name="Note 3 3 3 2 2 6" xfId="42779"/>
    <cellStyle name="Note 3 3 3 2 3" xfId="42780"/>
    <cellStyle name="Note 3 3 3 2 3 2" xfId="42781"/>
    <cellStyle name="Note 3 3 3 2 3 2 2" xfId="42782"/>
    <cellStyle name="Note 3 3 3 2 3 2 2 2" xfId="42783"/>
    <cellStyle name="Note 3 3 3 2 3 2 2 2 2" xfId="42784"/>
    <cellStyle name="Note 3 3 3 2 3 2 2 3" xfId="42785"/>
    <cellStyle name="Note 3 3 3 2 3 2 3" xfId="42786"/>
    <cellStyle name="Note 3 3 3 2 3 2 3 2" xfId="42787"/>
    <cellStyle name="Note 3 3 3 2 3 2 4" xfId="42788"/>
    <cellStyle name="Note 3 3 3 2 3 3" xfId="42789"/>
    <cellStyle name="Note 3 3 3 2 3 3 2" xfId="42790"/>
    <cellStyle name="Note 3 3 3 2 3 3 2 2" xfId="42791"/>
    <cellStyle name="Note 3 3 3 2 3 3 3" xfId="42792"/>
    <cellStyle name="Note 3 3 3 2 3 4" xfId="42793"/>
    <cellStyle name="Note 3 3 3 2 3 4 2" xfId="42794"/>
    <cellStyle name="Note 3 3 3 2 3 5" xfId="42795"/>
    <cellStyle name="Note 3 3 3 2 3 5 2" xfId="42796"/>
    <cellStyle name="Note 3 3 3 2 3 6" xfId="42797"/>
    <cellStyle name="Note 3 3 3 2 4" xfId="42798"/>
    <cellStyle name="Note 3 3 3 2 4 2" xfId="42799"/>
    <cellStyle name="Note 3 3 3 2 4 2 2" xfId="42800"/>
    <cellStyle name="Note 3 3 3 2 4 2 2 2" xfId="42801"/>
    <cellStyle name="Note 3 3 3 2 4 2 3" xfId="42802"/>
    <cellStyle name="Note 3 3 3 2 4 3" xfId="42803"/>
    <cellStyle name="Note 3 3 3 2 4 3 2" xfId="42804"/>
    <cellStyle name="Note 3 3 3 2 4 4" xfId="42805"/>
    <cellStyle name="Note 3 3 3 2 5" xfId="42806"/>
    <cellStyle name="Note 3 3 3 2 5 2" xfId="42807"/>
    <cellStyle name="Note 3 3 3 2 5 2 2" xfId="42808"/>
    <cellStyle name="Note 3 3 3 2 5 3" xfId="42809"/>
    <cellStyle name="Note 3 3 3 2 6" xfId="42810"/>
    <cellStyle name="Note 3 3 3 2 6 2" xfId="42811"/>
    <cellStyle name="Note 3 3 3 2 7" xfId="42812"/>
    <cellStyle name="Note 3 3 3 2 7 2" xfId="42813"/>
    <cellStyle name="Note 3 3 3 2 8" xfId="42814"/>
    <cellStyle name="Note 3 3 3 3" xfId="42815"/>
    <cellStyle name="Note 3 3 3 3 2" xfId="42816"/>
    <cellStyle name="Note 3 3 3 3 2 2" xfId="42817"/>
    <cellStyle name="Note 3 3 3 3 2 2 2" xfId="42818"/>
    <cellStyle name="Note 3 3 3 3 2 2 2 2" xfId="42819"/>
    <cellStyle name="Note 3 3 3 3 2 2 2 2 2" xfId="42820"/>
    <cellStyle name="Note 3 3 3 3 2 2 2 3" xfId="42821"/>
    <cellStyle name="Note 3 3 3 3 2 2 3" xfId="42822"/>
    <cellStyle name="Note 3 3 3 3 2 2 3 2" xfId="42823"/>
    <cellStyle name="Note 3 3 3 3 2 2 4" xfId="42824"/>
    <cellStyle name="Note 3 3 3 3 2 3" xfId="42825"/>
    <cellStyle name="Note 3 3 3 3 2 3 2" xfId="42826"/>
    <cellStyle name="Note 3 3 3 3 2 3 2 2" xfId="42827"/>
    <cellStyle name="Note 3 3 3 3 2 3 3" xfId="42828"/>
    <cellStyle name="Note 3 3 3 3 2 4" xfId="42829"/>
    <cellStyle name="Note 3 3 3 3 2 4 2" xfId="42830"/>
    <cellStyle name="Note 3 3 3 3 2 5" xfId="42831"/>
    <cellStyle name="Note 3 3 3 3 2 5 2" xfId="42832"/>
    <cellStyle name="Note 3 3 3 3 2 6" xfId="42833"/>
    <cellStyle name="Note 3 3 3 3 3" xfId="42834"/>
    <cellStyle name="Note 3 3 3 3 3 2" xfId="42835"/>
    <cellStyle name="Note 3 3 3 3 3 2 2" xfId="42836"/>
    <cellStyle name="Note 3 3 3 3 3 2 2 2" xfId="42837"/>
    <cellStyle name="Note 3 3 3 3 3 2 2 2 2" xfId="42838"/>
    <cellStyle name="Note 3 3 3 3 3 2 2 3" xfId="42839"/>
    <cellStyle name="Note 3 3 3 3 3 2 3" xfId="42840"/>
    <cellStyle name="Note 3 3 3 3 3 2 3 2" xfId="42841"/>
    <cellStyle name="Note 3 3 3 3 3 2 4" xfId="42842"/>
    <cellStyle name="Note 3 3 3 3 3 3" xfId="42843"/>
    <cellStyle name="Note 3 3 3 3 3 3 2" xfId="42844"/>
    <cellStyle name="Note 3 3 3 3 3 3 2 2" xfId="42845"/>
    <cellStyle name="Note 3 3 3 3 3 3 3" xfId="42846"/>
    <cellStyle name="Note 3 3 3 3 3 4" xfId="42847"/>
    <cellStyle name="Note 3 3 3 3 3 4 2" xfId="42848"/>
    <cellStyle name="Note 3 3 3 3 3 5" xfId="42849"/>
    <cellStyle name="Note 3 3 3 3 3 5 2" xfId="42850"/>
    <cellStyle name="Note 3 3 3 3 3 6" xfId="42851"/>
    <cellStyle name="Note 3 3 3 3 4" xfId="42852"/>
    <cellStyle name="Note 3 3 3 3 4 2" xfId="42853"/>
    <cellStyle name="Note 3 3 3 3 4 2 2" xfId="42854"/>
    <cellStyle name="Note 3 3 3 3 4 2 2 2" xfId="42855"/>
    <cellStyle name="Note 3 3 3 3 4 2 3" xfId="42856"/>
    <cellStyle name="Note 3 3 3 3 4 3" xfId="42857"/>
    <cellStyle name="Note 3 3 3 3 4 3 2" xfId="42858"/>
    <cellStyle name="Note 3 3 3 3 4 4" xfId="42859"/>
    <cellStyle name="Note 3 3 3 3 5" xfId="42860"/>
    <cellStyle name="Note 3 3 3 3 5 2" xfId="42861"/>
    <cellStyle name="Note 3 3 3 3 5 2 2" xfId="42862"/>
    <cellStyle name="Note 3 3 3 3 5 3" xfId="42863"/>
    <cellStyle name="Note 3 3 3 3 6" xfId="42864"/>
    <cellStyle name="Note 3 3 3 3 6 2" xfId="42865"/>
    <cellStyle name="Note 3 3 3 3 7" xfId="42866"/>
    <cellStyle name="Note 3 3 3 3 7 2" xfId="42867"/>
    <cellStyle name="Note 3 3 3 3 8" xfId="42868"/>
    <cellStyle name="Note 3 3 3 4" xfId="42869"/>
    <cellStyle name="Note 3 3 3 4 2" xfId="42870"/>
    <cellStyle name="Note 3 3 3 4 2 2" xfId="42871"/>
    <cellStyle name="Note 3 3 3 4 2 2 2" xfId="42872"/>
    <cellStyle name="Note 3 3 3 4 2 2 2 2" xfId="42873"/>
    <cellStyle name="Note 3 3 3 4 2 2 3" xfId="42874"/>
    <cellStyle name="Note 3 3 3 4 2 3" xfId="42875"/>
    <cellStyle name="Note 3 3 3 4 2 3 2" xfId="42876"/>
    <cellStyle name="Note 3 3 3 4 2 4" xfId="42877"/>
    <cellStyle name="Note 3 3 3 4 3" xfId="42878"/>
    <cellStyle name="Note 3 3 3 4 3 2" xfId="42879"/>
    <cellStyle name="Note 3 3 3 4 3 2 2" xfId="42880"/>
    <cellStyle name="Note 3 3 3 4 3 3" xfId="42881"/>
    <cellStyle name="Note 3 3 3 4 4" xfId="42882"/>
    <cellStyle name="Note 3 3 3 4 4 2" xfId="42883"/>
    <cellStyle name="Note 3 3 3 4 5" xfId="42884"/>
    <cellStyle name="Note 3 3 3 4 5 2" xfId="42885"/>
    <cellStyle name="Note 3 3 3 4 6" xfId="42886"/>
    <cellStyle name="Note 3 3 3 5" xfId="42887"/>
    <cellStyle name="Note 3 3 3 5 2" xfId="42888"/>
    <cellStyle name="Note 3 3 3 5 2 2" xfId="42889"/>
    <cellStyle name="Note 3 3 3 5 2 2 2" xfId="42890"/>
    <cellStyle name="Note 3 3 3 5 2 2 2 2" xfId="42891"/>
    <cellStyle name="Note 3 3 3 5 2 2 3" xfId="42892"/>
    <cellStyle name="Note 3 3 3 5 2 3" xfId="42893"/>
    <cellStyle name="Note 3 3 3 5 2 3 2" xfId="42894"/>
    <cellStyle name="Note 3 3 3 5 2 4" xfId="42895"/>
    <cellStyle name="Note 3 3 3 5 3" xfId="42896"/>
    <cellStyle name="Note 3 3 3 5 3 2" xfId="42897"/>
    <cellStyle name="Note 3 3 3 5 3 2 2" xfId="42898"/>
    <cellStyle name="Note 3 3 3 5 3 3" xfId="42899"/>
    <cellStyle name="Note 3 3 3 5 4" xfId="42900"/>
    <cellStyle name="Note 3 3 3 5 4 2" xfId="42901"/>
    <cellStyle name="Note 3 3 3 5 5" xfId="42902"/>
    <cellStyle name="Note 3 3 3 5 5 2" xfId="42903"/>
    <cellStyle name="Note 3 3 3 5 6" xfId="42904"/>
    <cellStyle name="Note 3 3 3 6" xfId="42905"/>
    <cellStyle name="Note 3 3 3 6 2" xfId="42906"/>
    <cellStyle name="Note 3 3 3 6 2 2" xfId="42907"/>
    <cellStyle name="Note 3 3 3 6 2 2 2" xfId="42908"/>
    <cellStyle name="Note 3 3 3 6 2 2 2 2" xfId="42909"/>
    <cellStyle name="Note 3 3 3 6 2 2 3" xfId="42910"/>
    <cellStyle name="Note 3 3 3 6 2 3" xfId="42911"/>
    <cellStyle name="Note 3 3 3 6 2 3 2" xfId="42912"/>
    <cellStyle name="Note 3 3 3 6 2 4" xfId="42913"/>
    <cellStyle name="Note 3 3 3 6 3" xfId="42914"/>
    <cellStyle name="Note 3 3 3 6 3 2" xfId="42915"/>
    <cellStyle name="Note 3 3 3 6 3 2 2" xfId="42916"/>
    <cellStyle name="Note 3 3 3 6 3 3" xfId="42917"/>
    <cellStyle name="Note 3 3 3 6 4" xfId="42918"/>
    <cellStyle name="Note 3 3 3 6 4 2" xfId="42919"/>
    <cellStyle name="Note 3 3 3 6 5" xfId="42920"/>
    <cellStyle name="Note 3 3 3 6 5 2" xfId="42921"/>
    <cellStyle name="Note 3 3 3 6 6" xfId="42922"/>
    <cellStyle name="Note 3 3 3 7" xfId="42923"/>
    <cellStyle name="Note 3 3 3 7 2" xfId="42924"/>
    <cellStyle name="Note 3 3 3 7 2 2" xfId="42925"/>
    <cellStyle name="Note 3 3 3 7 2 2 2" xfId="42926"/>
    <cellStyle name="Note 3 3 3 7 2 3" xfId="42927"/>
    <cellStyle name="Note 3 3 3 7 3" xfId="42928"/>
    <cellStyle name="Note 3 3 3 7 3 2" xfId="42929"/>
    <cellStyle name="Note 3 3 3 7 4" xfId="42930"/>
    <cellStyle name="Note 3 3 3 8" xfId="42931"/>
    <cellStyle name="Note 3 3 3 8 2" xfId="42932"/>
    <cellStyle name="Note 3 3 3 8 2 2" xfId="42933"/>
    <cellStyle name="Note 3 3 3 8 3" xfId="42934"/>
    <cellStyle name="Note 3 3 3 9" xfId="42935"/>
    <cellStyle name="Note 3 3 3 9 2" xfId="42936"/>
    <cellStyle name="Note 3 3 4" xfId="42937"/>
    <cellStyle name="Note 3 3 4 10" xfId="42938"/>
    <cellStyle name="Note 3 3 4 10 2" xfId="42939"/>
    <cellStyle name="Note 3 3 4 11" xfId="42940"/>
    <cellStyle name="Note 3 3 4 2" xfId="42941"/>
    <cellStyle name="Note 3 3 4 2 2" xfId="42942"/>
    <cellStyle name="Note 3 3 4 2 2 2" xfId="42943"/>
    <cellStyle name="Note 3 3 4 2 2 2 2" xfId="42944"/>
    <cellStyle name="Note 3 3 4 2 2 2 2 2" xfId="42945"/>
    <cellStyle name="Note 3 3 4 2 2 2 2 2 2" xfId="42946"/>
    <cellStyle name="Note 3 3 4 2 2 2 2 3" xfId="42947"/>
    <cellStyle name="Note 3 3 4 2 2 2 3" xfId="42948"/>
    <cellStyle name="Note 3 3 4 2 2 2 3 2" xfId="42949"/>
    <cellStyle name="Note 3 3 4 2 2 2 4" xfId="42950"/>
    <cellStyle name="Note 3 3 4 2 2 3" xfId="42951"/>
    <cellStyle name="Note 3 3 4 2 2 3 2" xfId="42952"/>
    <cellStyle name="Note 3 3 4 2 2 3 2 2" xfId="42953"/>
    <cellStyle name="Note 3 3 4 2 2 3 3" xfId="42954"/>
    <cellStyle name="Note 3 3 4 2 2 4" xfId="42955"/>
    <cellStyle name="Note 3 3 4 2 2 4 2" xfId="42956"/>
    <cellStyle name="Note 3 3 4 2 2 5" xfId="42957"/>
    <cellStyle name="Note 3 3 4 2 2 5 2" xfId="42958"/>
    <cellStyle name="Note 3 3 4 2 2 6" xfId="42959"/>
    <cellStyle name="Note 3 3 4 2 3" xfId="42960"/>
    <cellStyle name="Note 3 3 4 2 3 2" xfId="42961"/>
    <cellStyle name="Note 3 3 4 2 3 2 2" xfId="42962"/>
    <cellStyle name="Note 3 3 4 2 3 2 2 2" xfId="42963"/>
    <cellStyle name="Note 3 3 4 2 3 2 2 2 2" xfId="42964"/>
    <cellStyle name="Note 3 3 4 2 3 2 2 3" xfId="42965"/>
    <cellStyle name="Note 3 3 4 2 3 2 3" xfId="42966"/>
    <cellStyle name="Note 3 3 4 2 3 2 3 2" xfId="42967"/>
    <cellStyle name="Note 3 3 4 2 3 2 4" xfId="42968"/>
    <cellStyle name="Note 3 3 4 2 3 3" xfId="42969"/>
    <cellStyle name="Note 3 3 4 2 3 3 2" xfId="42970"/>
    <cellStyle name="Note 3 3 4 2 3 3 2 2" xfId="42971"/>
    <cellStyle name="Note 3 3 4 2 3 3 3" xfId="42972"/>
    <cellStyle name="Note 3 3 4 2 3 4" xfId="42973"/>
    <cellStyle name="Note 3 3 4 2 3 4 2" xfId="42974"/>
    <cellStyle name="Note 3 3 4 2 3 5" xfId="42975"/>
    <cellStyle name="Note 3 3 4 2 3 5 2" xfId="42976"/>
    <cellStyle name="Note 3 3 4 2 3 6" xfId="42977"/>
    <cellStyle name="Note 3 3 4 2 4" xfId="42978"/>
    <cellStyle name="Note 3 3 4 2 4 2" xfId="42979"/>
    <cellStyle name="Note 3 3 4 2 4 2 2" xfId="42980"/>
    <cellStyle name="Note 3 3 4 2 4 2 2 2" xfId="42981"/>
    <cellStyle name="Note 3 3 4 2 4 2 3" xfId="42982"/>
    <cellStyle name="Note 3 3 4 2 4 3" xfId="42983"/>
    <cellStyle name="Note 3 3 4 2 4 3 2" xfId="42984"/>
    <cellStyle name="Note 3 3 4 2 4 4" xfId="42985"/>
    <cellStyle name="Note 3 3 4 2 5" xfId="42986"/>
    <cellStyle name="Note 3 3 4 2 5 2" xfId="42987"/>
    <cellStyle name="Note 3 3 4 2 5 2 2" xfId="42988"/>
    <cellStyle name="Note 3 3 4 2 5 3" xfId="42989"/>
    <cellStyle name="Note 3 3 4 2 6" xfId="42990"/>
    <cellStyle name="Note 3 3 4 2 6 2" xfId="42991"/>
    <cellStyle name="Note 3 3 4 2 7" xfId="42992"/>
    <cellStyle name="Note 3 3 4 2 7 2" xfId="42993"/>
    <cellStyle name="Note 3 3 4 2 8" xfId="42994"/>
    <cellStyle name="Note 3 3 4 3" xfId="42995"/>
    <cellStyle name="Note 3 3 4 3 2" xfId="42996"/>
    <cellStyle name="Note 3 3 4 3 2 2" xfId="42997"/>
    <cellStyle name="Note 3 3 4 3 2 2 2" xfId="42998"/>
    <cellStyle name="Note 3 3 4 3 2 2 2 2" xfId="42999"/>
    <cellStyle name="Note 3 3 4 3 2 2 2 2 2" xfId="43000"/>
    <cellStyle name="Note 3 3 4 3 2 2 2 3" xfId="43001"/>
    <cellStyle name="Note 3 3 4 3 2 2 3" xfId="43002"/>
    <cellStyle name="Note 3 3 4 3 2 2 3 2" xfId="43003"/>
    <cellStyle name="Note 3 3 4 3 2 2 4" xfId="43004"/>
    <cellStyle name="Note 3 3 4 3 2 3" xfId="43005"/>
    <cellStyle name="Note 3 3 4 3 2 3 2" xfId="43006"/>
    <cellStyle name="Note 3 3 4 3 2 3 2 2" xfId="43007"/>
    <cellStyle name="Note 3 3 4 3 2 3 3" xfId="43008"/>
    <cellStyle name="Note 3 3 4 3 2 4" xfId="43009"/>
    <cellStyle name="Note 3 3 4 3 2 4 2" xfId="43010"/>
    <cellStyle name="Note 3 3 4 3 2 5" xfId="43011"/>
    <cellStyle name="Note 3 3 4 3 2 5 2" xfId="43012"/>
    <cellStyle name="Note 3 3 4 3 2 6" xfId="43013"/>
    <cellStyle name="Note 3 3 4 3 3" xfId="43014"/>
    <cellStyle name="Note 3 3 4 3 3 2" xfId="43015"/>
    <cellStyle name="Note 3 3 4 3 3 2 2" xfId="43016"/>
    <cellStyle name="Note 3 3 4 3 3 2 2 2" xfId="43017"/>
    <cellStyle name="Note 3 3 4 3 3 2 2 2 2" xfId="43018"/>
    <cellStyle name="Note 3 3 4 3 3 2 2 3" xfId="43019"/>
    <cellStyle name="Note 3 3 4 3 3 2 3" xfId="43020"/>
    <cellStyle name="Note 3 3 4 3 3 2 3 2" xfId="43021"/>
    <cellStyle name="Note 3 3 4 3 3 2 4" xfId="43022"/>
    <cellStyle name="Note 3 3 4 3 3 3" xfId="43023"/>
    <cellStyle name="Note 3 3 4 3 3 3 2" xfId="43024"/>
    <cellStyle name="Note 3 3 4 3 3 3 2 2" xfId="43025"/>
    <cellStyle name="Note 3 3 4 3 3 3 3" xfId="43026"/>
    <cellStyle name="Note 3 3 4 3 3 4" xfId="43027"/>
    <cellStyle name="Note 3 3 4 3 3 4 2" xfId="43028"/>
    <cellStyle name="Note 3 3 4 3 3 5" xfId="43029"/>
    <cellStyle name="Note 3 3 4 3 3 5 2" xfId="43030"/>
    <cellStyle name="Note 3 3 4 3 3 6" xfId="43031"/>
    <cellStyle name="Note 3 3 4 3 4" xfId="43032"/>
    <cellStyle name="Note 3 3 4 3 4 2" xfId="43033"/>
    <cellStyle name="Note 3 3 4 3 4 2 2" xfId="43034"/>
    <cellStyle name="Note 3 3 4 3 4 2 2 2" xfId="43035"/>
    <cellStyle name="Note 3 3 4 3 4 2 3" xfId="43036"/>
    <cellStyle name="Note 3 3 4 3 4 3" xfId="43037"/>
    <cellStyle name="Note 3 3 4 3 4 3 2" xfId="43038"/>
    <cellStyle name="Note 3 3 4 3 4 4" xfId="43039"/>
    <cellStyle name="Note 3 3 4 3 5" xfId="43040"/>
    <cellStyle name="Note 3 3 4 3 5 2" xfId="43041"/>
    <cellStyle name="Note 3 3 4 3 5 2 2" xfId="43042"/>
    <cellStyle name="Note 3 3 4 3 5 3" xfId="43043"/>
    <cellStyle name="Note 3 3 4 3 6" xfId="43044"/>
    <cellStyle name="Note 3 3 4 3 6 2" xfId="43045"/>
    <cellStyle name="Note 3 3 4 3 7" xfId="43046"/>
    <cellStyle name="Note 3 3 4 3 7 2" xfId="43047"/>
    <cellStyle name="Note 3 3 4 3 8" xfId="43048"/>
    <cellStyle name="Note 3 3 4 4" xfId="43049"/>
    <cellStyle name="Note 3 3 4 4 2" xfId="43050"/>
    <cellStyle name="Note 3 3 4 4 2 2" xfId="43051"/>
    <cellStyle name="Note 3 3 4 4 2 2 2" xfId="43052"/>
    <cellStyle name="Note 3 3 4 4 2 2 2 2" xfId="43053"/>
    <cellStyle name="Note 3 3 4 4 2 2 3" xfId="43054"/>
    <cellStyle name="Note 3 3 4 4 2 3" xfId="43055"/>
    <cellStyle name="Note 3 3 4 4 2 3 2" xfId="43056"/>
    <cellStyle name="Note 3 3 4 4 2 4" xfId="43057"/>
    <cellStyle name="Note 3 3 4 4 3" xfId="43058"/>
    <cellStyle name="Note 3 3 4 4 3 2" xfId="43059"/>
    <cellStyle name="Note 3 3 4 4 3 2 2" xfId="43060"/>
    <cellStyle name="Note 3 3 4 4 3 3" xfId="43061"/>
    <cellStyle name="Note 3 3 4 4 4" xfId="43062"/>
    <cellStyle name="Note 3 3 4 4 4 2" xfId="43063"/>
    <cellStyle name="Note 3 3 4 4 5" xfId="43064"/>
    <cellStyle name="Note 3 3 4 4 5 2" xfId="43065"/>
    <cellStyle name="Note 3 3 4 4 6" xfId="43066"/>
    <cellStyle name="Note 3 3 4 5" xfId="43067"/>
    <cellStyle name="Note 3 3 4 5 2" xfId="43068"/>
    <cellStyle name="Note 3 3 4 5 2 2" xfId="43069"/>
    <cellStyle name="Note 3 3 4 5 2 2 2" xfId="43070"/>
    <cellStyle name="Note 3 3 4 5 2 2 2 2" xfId="43071"/>
    <cellStyle name="Note 3 3 4 5 2 2 3" xfId="43072"/>
    <cellStyle name="Note 3 3 4 5 2 3" xfId="43073"/>
    <cellStyle name="Note 3 3 4 5 2 3 2" xfId="43074"/>
    <cellStyle name="Note 3 3 4 5 2 4" xfId="43075"/>
    <cellStyle name="Note 3 3 4 5 3" xfId="43076"/>
    <cellStyle name="Note 3 3 4 5 3 2" xfId="43077"/>
    <cellStyle name="Note 3 3 4 5 3 2 2" xfId="43078"/>
    <cellStyle name="Note 3 3 4 5 3 3" xfId="43079"/>
    <cellStyle name="Note 3 3 4 5 4" xfId="43080"/>
    <cellStyle name="Note 3 3 4 5 4 2" xfId="43081"/>
    <cellStyle name="Note 3 3 4 5 5" xfId="43082"/>
    <cellStyle name="Note 3 3 4 5 5 2" xfId="43083"/>
    <cellStyle name="Note 3 3 4 5 6" xfId="43084"/>
    <cellStyle name="Note 3 3 4 6" xfId="43085"/>
    <cellStyle name="Note 3 3 4 6 2" xfId="43086"/>
    <cellStyle name="Note 3 3 4 6 2 2" xfId="43087"/>
    <cellStyle name="Note 3 3 4 6 2 2 2" xfId="43088"/>
    <cellStyle name="Note 3 3 4 6 2 2 2 2" xfId="43089"/>
    <cellStyle name="Note 3 3 4 6 2 2 3" xfId="43090"/>
    <cellStyle name="Note 3 3 4 6 2 3" xfId="43091"/>
    <cellStyle name="Note 3 3 4 6 2 3 2" xfId="43092"/>
    <cellStyle name="Note 3 3 4 6 2 4" xfId="43093"/>
    <cellStyle name="Note 3 3 4 6 3" xfId="43094"/>
    <cellStyle name="Note 3 3 4 6 3 2" xfId="43095"/>
    <cellStyle name="Note 3 3 4 6 3 2 2" xfId="43096"/>
    <cellStyle name="Note 3 3 4 6 3 3" xfId="43097"/>
    <cellStyle name="Note 3 3 4 6 4" xfId="43098"/>
    <cellStyle name="Note 3 3 4 6 4 2" xfId="43099"/>
    <cellStyle name="Note 3 3 4 6 5" xfId="43100"/>
    <cellStyle name="Note 3 3 4 6 5 2" xfId="43101"/>
    <cellStyle name="Note 3 3 4 6 6" xfId="43102"/>
    <cellStyle name="Note 3 3 4 7" xfId="43103"/>
    <cellStyle name="Note 3 3 4 7 2" xfId="43104"/>
    <cellStyle name="Note 3 3 4 7 2 2" xfId="43105"/>
    <cellStyle name="Note 3 3 4 7 2 2 2" xfId="43106"/>
    <cellStyle name="Note 3 3 4 7 2 3" xfId="43107"/>
    <cellStyle name="Note 3 3 4 7 3" xfId="43108"/>
    <cellStyle name="Note 3 3 4 7 3 2" xfId="43109"/>
    <cellStyle name="Note 3 3 4 7 4" xfId="43110"/>
    <cellStyle name="Note 3 3 4 8" xfId="43111"/>
    <cellStyle name="Note 3 3 4 8 2" xfId="43112"/>
    <cellStyle name="Note 3 3 4 8 2 2" xfId="43113"/>
    <cellStyle name="Note 3 3 4 8 3" xfId="43114"/>
    <cellStyle name="Note 3 3 4 9" xfId="43115"/>
    <cellStyle name="Note 3 3 4 9 2" xfId="43116"/>
    <cellStyle name="Note 3 3 5" xfId="43117"/>
    <cellStyle name="Note 3 3 5 2" xfId="43118"/>
    <cellStyle name="Note 3 3 5 2 2" xfId="43119"/>
    <cellStyle name="Note 3 3 5 2 2 2" xfId="43120"/>
    <cellStyle name="Note 3 3 5 2 2 2 2" xfId="43121"/>
    <cellStyle name="Note 3 3 5 2 2 2 2 2" xfId="43122"/>
    <cellStyle name="Note 3 3 5 2 2 2 3" xfId="43123"/>
    <cellStyle name="Note 3 3 5 2 2 3" xfId="43124"/>
    <cellStyle name="Note 3 3 5 2 2 3 2" xfId="43125"/>
    <cellStyle name="Note 3 3 5 2 2 4" xfId="43126"/>
    <cellStyle name="Note 3 3 5 2 3" xfId="43127"/>
    <cellStyle name="Note 3 3 5 2 3 2" xfId="43128"/>
    <cellStyle name="Note 3 3 5 2 3 2 2" xfId="43129"/>
    <cellStyle name="Note 3 3 5 2 3 3" xfId="43130"/>
    <cellStyle name="Note 3 3 5 2 4" xfId="43131"/>
    <cellStyle name="Note 3 3 5 2 4 2" xfId="43132"/>
    <cellStyle name="Note 3 3 5 2 5" xfId="43133"/>
    <cellStyle name="Note 3 3 5 2 5 2" xfId="43134"/>
    <cellStyle name="Note 3 3 5 2 6" xfId="43135"/>
    <cellStyle name="Note 3 3 5 3" xfId="43136"/>
    <cellStyle name="Note 3 3 5 3 2" xfId="43137"/>
    <cellStyle name="Note 3 3 5 3 2 2" xfId="43138"/>
    <cellStyle name="Note 3 3 5 3 2 2 2" xfId="43139"/>
    <cellStyle name="Note 3 3 5 3 2 2 2 2" xfId="43140"/>
    <cellStyle name="Note 3 3 5 3 2 2 3" xfId="43141"/>
    <cellStyle name="Note 3 3 5 3 2 3" xfId="43142"/>
    <cellStyle name="Note 3 3 5 3 2 3 2" xfId="43143"/>
    <cellStyle name="Note 3 3 5 3 2 4" xfId="43144"/>
    <cellStyle name="Note 3 3 5 3 3" xfId="43145"/>
    <cellStyle name="Note 3 3 5 3 3 2" xfId="43146"/>
    <cellStyle name="Note 3 3 5 3 3 2 2" xfId="43147"/>
    <cellStyle name="Note 3 3 5 3 3 3" xfId="43148"/>
    <cellStyle name="Note 3 3 5 3 4" xfId="43149"/>
    <cellStyle name="Note 3 3 5 3 4 2" xfId="43150"/>
    <cellStyle name="Note 3 3 5 3 5" xfId="43151"/>
    <cellStyle name="Note 3 3 5 3 5 2" xfId="43152"/>
    <cellStyle name="Note 3 3 5 3 6" xfId="43153"/>
    <cellStyle name="Note 3 3 5 4" xfId="43154"/>
    <cellStyle name="Note 3 3 5 4 2" xfId="43155"/>
    <cellStyle name="Note 3 3 5 4 2 2" xfId="43156"/>
    <cellStyle name="Note 3 3 5 4 2 2 2" xfId="43157"/>
    <cellStyle name="Note 3 3 5 4 2 3" xfId="43158"/>
    <cellStyle name="Note 3 3 5 4 3" xfId="43159"/>
    <cellStyle name="Note 3 3 5 4 3 2" xfId="43160"/>
    <cellStyle name="Note 3 3 5 4 4" xfId="43161"/>
    <cellStyle name="Note 3 3 5 5" xfId="43162"/>
    <cellStyle name="Note 3 3 5 5 2" xfId="43163"/>
    <cellStyle name="Note 3 3 5 5 2 2" xfId="43164"/>
    <cellStyle name="Note 3 3 5 5 3" xfId="43165"/>
    <cellStyle name="Note 3 3 5 6" xfId="43166"/>
    <cellStyle name="Note 3 3 5 6 2" xfId="43167"/>
    <cellStyle name="Note 3 3 5 7" xfId="43168"/>
    <cellStyle name="Note 3 3 5 7 2" xfId="43169"/>
    <cellStyle name="Note 3 3 5 8" xfId="43170"/>
    <cellStyle name="Note 3 3 6" xfId="43171"/>
    <cellStyle name="Note 3 3 6 2" xfId="43172"/>
    <cellStyle name="Note 3 3 6 2 2" xfId="43173"/>
    <cellStyle name="Note 3 3 6 2 2 2" xfId="43174"/>
    <cellStyle name="Note 3 3 6 2 2 2 2" xfId="43175"/>
    <cellStyle name="Note 3 3 6 2 2 2 2 2" xfId="43176"/>
    <cellStyle name="Note 3 3 6 2 2 2 3" xfId="43177"/>
    <cellStyle name="Note 3 3 6 2 2 3" xfId="43178"/>
    <cellStyle name="Note 3 3 6 2 2 3 2" xfId="43179"/>
    <cellStyle name="Note 3 3 6 2 2 4" xfId="43180"/>
    <cellStyle name="Note 3 3 6 2 3" xfId="43181"/>
    <cellStyle name="Note 3 3 6 2 3 2" xfId="43182"/>
    <cellStyle name="Note 3 3 6 2 3 2 2" xfId="43183"/>
    <cellStyle name="Note 3 3 6 2 3 3" xfId="43184"/>
    <cellStyle name="Note 3 3 6 2 4" xfId="43185"/>
    <cellStyle name="Note 3 3 6 2 4 2" xfId="43186"/>
    <cellStyle name="Note 3 3 6 2 5" xfId="43187"/>
    <cellStyle name="Note 3 3 6 2 5 2" xfId="43188"/>
    <cellStyle name="Note 3 3 6 2 6" xfId="43189"/>
    <cellStyle name="Note 3 3 6 3" xfId="43190"/>
    <cellStyle name="Note 3 3 6 3 2" xfId="43191"/>
    <cellStyle name="Note 3 3 6 3 2 2" xfId="43192"/>
    <cellStyle name="Note 3 3 6 3 2 2 2" xfId="43193"/>
    <cellStyle name="Note 3 3 6 3 2 2 2 2" xfId="43194"/>
    <cellStyle name="Note 3 3 6 3 2 2 3" xfId="43195"/>
    <cellStyle name="Note 3 3 6 3 2 3" xfId="43196"/>
    <cellStyle name="Note 3 3 6 3 2 3 2" xfId="43197"/>
    <cellStyle name="Note 3 3 6 3 2 4" xfId="43198"/>
    <cellStyle name="Note 3 3 6 3 3" xfId="43199"/>
    <cellStyle name="Note 3 3 6 3 3 2" xfId="43200"/>
    <cellStyle name="Note 3 3 6 3 3 2 2" xfId="43201"/>
    <cellStyle name="Note 3 3 6 3 3 3" xfId="43202"/>
    <cellStyle name="Note 3 3 6 3 4" xfId="43203"/>
    <cellStyle name="Note 3 3 6 3 4 2" xfId="43204"/>
    <cellStyle name="Note 3 3 6 3 5" xfId="43205"/>
    <cellStyle name="Note 3 3 6 3 5 2" xfId="43206"/>
    <cellStyle name="Note 3 3 6 3 6" xfId="43207"/>
    <cellStyle name="Note 3 3 6 4" xfId="43208"/>
    <cellStyle name="Note 3 3 6 4 2" xfId="43209"/>
    <cellStyle name="Note 3 3 6 4 2 2" xfId="43210"/>
    <cellStyle name="Note 3 3 6 4 2 2 2" xfId="43211"/>
    <cellStyle name="Note 3 3 6 4 2 3" xfId="43212"/>
    <cellStyle name="Note 3 3 6 4 3" xfId="43213"/>
    <cellStyle name="Note 3 3 6 4 3 2" xfId="43214"/>
    <cellStyle name="Note 3 3 6 4 4" xfId="43215"/>
    <cellStyle name="Note 3 3 6 5" xfId="43216"/>
    <cellStyle name="Note 3 3 6 5 2" xfId="43217"/>
    <cellStyle name="Note 3 3 6 5 2 2" xfId="43218"/>
    <cellStyle name="Note 3 3 6 5 3" xfId="43219"/>
    <cellStyle name="Note 3 3 6 6" xfId="43220"/>
    <cellStyle name="Note 3 3 6 6 2" xfId="43221"/>
    <cellStyle name="Note 3 3 6 7" xfId="43222"/>
    <cellStyle name="Note 3 3 6 7 2" xfId="43223"/>
    <cellStyle name="Note 3 3 6 8" xfId="43224"/>
    <cellStyle name="Note 3 3 7" xfId="43225"/>
    <cellStyle name="Note 3 3 7 2" xfId="43226"/>
    <cellStyle name="Note 3 3 7 2 2" xfId="43227"/>
    <cellStyle name="Note 3 3 7 2 2 2" xfId="43228"/>
    <cellStyle name="Note 3 3 7 2 2 2 2" xfId="43229"/>
    <cellStyle name="Note 3 3 7 2 2 3" xfId="43230"/>
    <cellStyle name="Note 3 3 7 2 3" xfId="43231"/>
    <cellStyle name="Note 3 3 7 2 3 2" xfId="43232"/>
    <cellStyle name="Note 3 3 7 2 4" xfId="43233"/>
    <cellStyle name="Note 3 3 7 3" xfId="43234"/>
    <cellStyle name="Note 3 3 7 3 2" xfId="43235"/>
    <cellStyle name="Note 3 3 7 3 2 2" xfId="43236"/>
    <cellStyle name="Note 3 3 7 3 3" xfId="43237"/>
    <cellStyle name="Note 3 3 7 4" xfId="43238"/>
    <cellStyle name="Note 3 3 7 4 2" xfId="43239"/>
    <cellStyle name="Note 3 3 7 5" xfId="43240"/>
    <cellStyle name="Note 3 3 7 5 2" xfId="43241"/>
    <cellStyle name="Note 3 3 7 6" xfId="43242"/>
    <cellStyle name="Note 3 3 8" xfId="43243"/>
    <cellStyle name="Note 3 3 8 2" xfId="43244"/>
    <cellStyle name="Note 3 3 8 2 2" xfId="43245"/>
    <cellStyle name="Note 3 3 8 2 2 2" xfId="43246"/>
    <cellStyle name="Note 3 3 8 2 2 2 2" xfId="43247"/>
    <cellStyle name="Note 3 3 8 2 2 3" xfId="43248"/>
    <cellStyle name="Note 3 3 8 2 3" xfId="43249"/>
    <cellStyle name="Note 3 3 8 2 3 2" xfId="43250"/>
    <cellStyle name="Note 3 3 8 2 4" xfId="43251"/>
    <cellStyle name="Note 3 3 8 3" xfId="43252"/>
    <cellStyle name="Note 3 3 8 3 2" xfId="43253"/>
    <cellStyle name="Note 3 3 8 3 2 2" xfId="43254"/>
    <cellStyle name="Note 3 3 8 3 3" xfId="43255"/>
    <cellStyle name="Note 3 3 8 4" xfId="43256"/>
    <cellStyle name="Note 3 3 8 4 2" xfId="43257"/>
    <cellStyle name="Note 3 3 8 5" xfId="43258"/>
    <cellStyle name="Note 3 3 8 5 2" xfId="43259"/>
    <cellStyle name="Note 3 3 8 6" xfId="43260"/>
    <cellStyle name="Note 3 3 9" xfId="43261"/>
    <cellStyle name="Note 3 3 9 2" xfId="43262"/>
    <cellStyle name="Note 3 3 9 2 2" xfId="43263"/>
    <cellStyle name="Note 3 3 9 2 2 2" xfId="43264"/>
    <cellStyle name="Note 3 3 9 2 2 2 2" xfId="43265"/>
    <cellStyle name="Note 3 3 9 2 2 3" xfId="43266"/>
    <cellStyle name="Note 3 3 9 2 3" xfId="43267"/>
    <cellStyle name="Note 3 3 9 2 3 2" xfId="43268"/>
    <cellStyle name="Note 3 3 9 2 4" xfId="43269"/>
    <cellStyle name="Note 3 3 9 3" xfId="43270"/>
    <cellStyle name="Note 3 3 9 3 2" xfId="43271"/>
    <cellStyle name="Note 3 3 9 3 2 2" xfId="43272"/>
    <cellStyle name="Note 3 3 9 3 3" xfId="43273"/>
    <cellStyle name="Note 3 3 9 4" xfId="43274"/>
    <cellStyle name="Note 3 3 9 4 2" xfId="43275"/>
    <cellStyle name="Note 3 3 9 5" xfId="43276"/>
    <cellStyle name="Note 3 3 9 5 2" xfId="43277"/>
    <cellStyle name="Note 3 3 9 6" xfId="43278"/>
    <cellStyle name="Note 3 4" xfId="43279"/>
    <cellStyle name="Note 3 5" xfId="43280"/>
    <cellStyle name="Note 4" xfId="43281"/>
    <cellStyle name="Note 4 2" xfId="43282"/>
    <cellStyle name="Note 5" xfId="43283"/>
    <cellStyle name="Note 5 2" xfId="43284"/>
    <cellStyle name="Note 5 3" xfId="43285"/>
    <cellStyle name="Note 5 3 10" xfId="43286"/>
    <cellStyle name="Note 5 3 10 2" xfId="43287"/>
    <cellStyle name="Note 5 3 10 2 2" xfId="43288"/>
    <cellStyle name="Note 5 3 10 2 2 2" xfId="43289"/>
    <cellStyle name="Note 5 3 10 2 3" xfId="43290"/>
    <cellStyle name="Note 5 3 10 3" xfId="43291"/>
    <cellStyle name="Note 5 3 10 3 2" xfId="43292"/>
    <cellStyle name="Note 5 3 10 4" xfId="43293"/>
    <cellStyle name="Note 5 3 11" xfId="43294"/>
    <cellStyle name="Note 5 3 11 2" xfId="43295"/>
    <cellStyle name="Note 5 3 11 2 2" xfId="43296"/>
    <cellStyle name="Note 5 3 11 3" xfId="43297"/>
    <cellStyle name="Note 5 3 12" xfId="43298"/>
    <cellStyle name="Note 5 3 12 2" xfId="43299"/>
    <cellStyle name="Note 5 3 13" xfId="43300"/>
    <cellStyle name="Note 5 3 13 2" xfId="43301"/>
    <cellStyle name="Note 5 3 14" xfId="43302"/>
    <cellStyle name="Note 5 3 2" xfId="43303"/>
    <cellStyle name="Note 5 3 2 10" xfId="43304"/>
    <cellStyle name="Note 5 3 2 10 2" xfId="43305"/>
    <cellStyle name="Note 5 3 2 11" xfId="43306"/>
    <cellStyle name="Note 5 3 2 2" xfId="43307"/>
    <cellStyle name="Note 5 3 2 2 2" xfId="43308"/>
    <cellStyle name="Note 5 3 2 2 2 2" xfId="43309"/>
    <cellStyle name="Note 5 3 2 2 2 2 2" xfId="43310"/>
    <cellStyle name="Note 5 3 2 2 2 2 2 2" xfId="43311"/>
    <cellStyle name="Note 5 3 2 2 2 2 2 2 2" xfId="43312"/>
    <cellStyle name="Note 5 3 2 2 2 2 2 3" xfId="43313"/>
    <cellStyle name="Note 5 3 2 2 2 2 3" xfId="43314"/>
    <cellStyle name="Note 5 3 2 2 2 2 3 2" xfId="43315"/>
    <cellStyle name="Note 5 3 2 2 2 2 4" xfId="43316"/>
    <cellStyle name="Note 5 3 2 2 2 3" xfId="43317"/>
    <cellStyle name="Note 5 3 2 2 2 3 2" xfId="43318"/>
    <cellStyle name="Note 5 3 2 2 2 3 2 2" xfId="43319"/>
    <cellStyle name="Note 5 3 2 2 2 3 3" xfId="43320"/>
    <cellStyle name="Note 5 3 2 2 2 4" xfId="43321"/>
    <cellStyle name="Note 5 3 2 2 2 4 2" xfId="43322"/>
    <cellStyle name="Note 5 3 2 2 2 5" xfId="43323"/>
    <cellStyle name="Note 5 3 2 2 2 5 2" xfId="43324"/>
    <cellStyle name="Note 5 3 2 2 2 6" xfId="43325"/>
    <cellStyle name="Note 5 3 2 2 3" xfId="43326"/>
    <cellStyle name="Note 5 3 2 2 3 2" xfId="43327"/>
    <cellStyle name="Note 5 3 2 2 3 2 2" xfId="43328"/>
    <cellStyle name="Note 5 3 2 2 3 2 2 2" xfId="43329"/>
    <cellStyle name="Note 5 3 2 2 3 2 2 2 2" xfId="43330"/>
    <cellStyle name="Note 5 3 2 2 3 2 2 3" xfId="43331"/>
    <cellStyle name="Note 5 3 2 2 3 2 3" xfId="43332"/>
    <cellStyle name="Note 5 3 2 2 3 2 3 2" xfId="43333"/>
    <cellStyle name="Note 5 3 2 2 3 2 4" xfId="43334"/>
    <cellStyle name="Note 5 3 2 2 3 3" xfId="43335"/>
    <cellStyle name="Note 5 3 2 2 3 3 2" xfId="43336"/>
    <cellStyle name="Note 5 3 2 2 3 3 2 2" xfId="43337"/>
    <cellStyle name="Note 5 3 2 2 3 3 3" xfId="43338"/>
    <cellStyle name="Note 5 3 2 2 3 4" xfId="43339"/>
    <cellStyle name="Note 5 3 2 2 3 4 2" xfId="43340"/>
    <cellStyle name="Note 5 3 2 2 3 5" xfId="43341"/>
    <cellStyle name="Note 5 3 2 2 3 5 2" xfId="43342"/>
    <cellStyle name="Note 5 3 2 2 3 6" xfId="43343"/>
    <cellStyle name="Note 5 3 2 2 4" xfId="43344"/>
    <cellStyle name="Note 5 3 2 2 4 2" xfId="43345"/>
    <cellStyle name="Note 5 3 2 2 4 2 2" xfId="43346"/>
    <cellStyle name="Note 5 3 2 2 4 2 2 2" xfId="43347"/>
    <cellStyle name="Note 5 3 2 2 4 2 3" xfId="43348"/>
    <cellStyle name="Note 5 3 2 2 4 3" xfId="43349"/>
    <cellStyle name="Note 5 3 2 2 4 3 2" xfId="43350"/>
    <cellStyle name="Note 5 3 2 2 4 4" xfId="43351"/>
    <cellStyle name="Note 5 3 2 2 5" xfId="43352"/>
    <cellStyle name="Note 5 3 2 2 5 2" xfId="43353"/>
    <cellStyle name="Note 5 3 2 2 5 2 2" xfId="43354"/>
    <cellStyle name="Note 5 3 2 2 5 3" xfId="43355"/>
    <cellStyle name="Note 5 3 2 2 6" xfId="43356"/>
    <cellStyle name="Note 5 3 2 2 6 2" xfId="43357"/>
    <cellStyle name="Note 5 3 2 2 7" xfId="43358"/>
    <cellStyle name="Note 5 3 2 2 7 2" xfId="43359"/>
    <cellStyle name="Note 5 3 2 2 8" xfId="43360"/>
    <cellStyle name="Note 5 3 2 3" xfId="43361"/>
    <cellStyle name="Note 5 3 2 3 2" xfId="43362"/>
    <cellStyle name="Note 5 3 2 3 2 2" xfId="43363"/>
    <cellStyle name="Note 5 3 2 3 2 2 2" xfId="43364"/>
    <cellStyle name="Note 5 3 2 3 2 2 2 2" xfId="43365"/>
    <cellStyle name="Note 5 3 2 3 2 2 2 2 2" xfId="43366"/>
    <cellStyle name="Note 5 3 2 3 2 2 2 3" xfId="43367"/>
    <cellStyle name="Note 5 3 2 3 2 2 3" xfId="43368"/>
    <cellStyle name="Note 5 3 2 3 2 2 3 2" xfId="43369"/>
    <cellStyle name="Note 5 3 2 3 2 2 4" xfId="43370"/>
    <cellStyle name="Note 5 3 2 3 2 3" xfId="43371"/>
    <cellStyle name="Note 5 3 2 3 2 3 2" xfId="43372"/>
    <cellStyle name="Note 5 3 2 3 2 3 2 2" xfId="43373"/>
    <cellStyle name="Note 5 3 2 3 2 3 3" xfId="43374"/>
    <cellStyle name="Note 5 3 2 3 2 4" xfId="43375"/>
    <cellStyle name="Note 5 3 2 3 2 4 2" xfId="43376"/>
    <cellStyle name="Note 5 3 2 3 2 5" xfId="43377"/>
    <cellStyle name="Note 5 3 2 3 2 5 2" xfId="43378"/>
    <cellStyle name="Note 5 3 2 3 2 6" xfId="43379"/>
    <cellStyle name="Note 5 3 2 3 3" xfId="43380"/>
    <cellStyle name="Note 5 3 2 3 3 2" xfId="43381"/>
    <cellStyle name="Note 5 3 2 3 3 2 2" xfId="43382"/>
    <cellStyle name="Note 5 3 2 3 3 2 2 2" xfId="43383"/>
    <cellStyle name="Note 5 3 2 3 3 2 2 2 2" xfId="43384"/>
    <cellStyle name="Note 5 3 2 3 3 2 2 3" xfId="43385"/>
    <cellStyle name="Note 5 3 2 3 3 2 3" xfId="43386"/>
    <cellStyle name="Note 5 3 2 3 3 2 3 2" xfId="43387"/>
    <cellStyle name="Note 5 3 2 3 3 2 4" xfId="43388"/>
    <cellStyle name="Note 5 3 2 3 3 3" xfId="43389"/>
    <cellStyle name="Note 5 3 2 3 3 3 2" xfId="43390"/>
    <cellStyle name="Note 5 3 2 3 3 3 2 2" xfId="43391"/>
    <cellStyle name="Note 5 3 2 3 3 3 3" xfId="43392"/>
    <cellStyle name="Note 5 3 2 3 3 4" xfId="43393"/>
    <cellStyle name="Note 5 3 2 3 3 4 2" xfId="43394"/>
    <cellStyle name="Note 5 3 2 3 3 5" xfId="43395"/>
    <cellStyle name="Note 5 3 2 3 3 5 2" xfId="43396"/>
    <cellStyle name="Note 5 3 2 3 3 6" xfId="43397"/>
    <cellStyle name="Note 5 3 2 3 4" xfId="43398"/>
    <cellStyle name="Note 5 3 2 3 4 2" xfId="43399"/>
    <cellStyle name="Note 5 3 2 3 4 2 2" xfId="43400"/>
    <cellStyle name="Note 5 3 2 3 4 2 2 2" xfId="43401"/>
    <cellStyle name="Note 5 3 2 3 4 2 3" xfId="43402"/>
    <cellStyle name="Note 5 3 2 3 4 3" xfId="43403"/>
    <cellStyle name="Note 5 3 2 3 4 3 2" xfId="43404"/>
    <cellStyle name="Note 5 3 2 3 4 4" xfId="43405"/>
    <cellStyle name="Note 5 3 2 3 5" xfId="43406"/>
    <cellStyle name="Note 5 3 2 3 5 2" xfId="43407"/>
    <cellStyle name="Note 5 3 2 3 5 2 2" xfId="43408"/>
    <cellStyle name="Note 5 3 2 3 5 3" xfId="43409"/>
    <cellStyle name="Note 5 3 2 3 6" xfId="43410"/>
    <cellStyle name="Note 5 3 2 3 6 2" xfId="43411"/>
    <cellStyle name="Note 5 3 2 3 7" xfId="43412"/>
    <cellStyle name="Note 5 3 2 3 7 2" xfId="43413"/>
    <cellStyle name="Note 5 3 2 3 8" xfId="43414"/>
    <cellStyle name="Note 5 3 2 4" xfId="43415"/>
    <cellStyle name="Note 5 3 2 4 2" xfId="43416"/>
    <cellStyle name="Note 5 3 2 4 2 2" xfId="43417"/>
    <cellStyle name="Note 5 3 2 4 2 2 2" xfId="43418"/>
    <cellStyle name="Note 5 3 2 4 2 2 2 2" xfId="43419"/>
    <cellStyle name="Note 5 3 2 4 2 2 3" xfId="43420"/>
    <cellStyle name="Note 5 3 2 4 2 3" xfId="43421"/>
    <cellStyle name="Note 5 3 2 4 2 3 2" xfId="43422"/>
    <cellStyle name="Note 5 3 2 4 2 4" xfId="43423"/>
    <cellStyle name="Note 5 3 2 4 3" xfId="43424"/>
    <cellStyle name="Note 5 3 2 4 3 2" xfId="43425"/>
    <cellStyle name="Note 5 3 2 4 3 2 2" xfId="43426"/>
    <cellStyle name="Note 5 3 2 4 3 3" xfId="43427"/>
    <cellStyle name="Note 5 3 2 4 4" xfId="43428"/>
    <cellStyle name="Note 5 3 2 4 4 2" xfId="43429"/>
    <cellStyle name="Note 5 3 2 4 5" xfId="43430"/>
    <cellStyle name="Note 5 3 2 4 5 2" xfId="43431"/>
    <cellStyle name="Note 5 3 2 4 6" xfId="43432"/>
    <cellStyle name="Note 5 3 2 5" xfId="43433"/>
    <cellStyle name="Note 5 3 2 5 2" xfId="43434"/>
    <cellStyle name="Note 5 3 2 5 2 2" xfId="43435"/>
    <cellStyle name="Note 5 3 2 5 2 2 2" xfId="43436"/>
    <cellStyle name="Note 5 3 2 5 2 2 2 2" xfId="43437"/>
    <cellStyle name="Note 5 3 2 5 2 2 3" xfId="43438"/>
    <cellStyle name="Note 5 3 2 5 2 3" xfId="43439"/>
    <cellStyle name="Note 5 3 2 5 2 3 2" xfId="43440"/>
    <cellStyle name="Note 5 3 2 5 2 4" xfId="43441"/>
    <cellStyle name="Note 5 3 2 5 3" xfId="43442"/>
    <cellStyle name="Note 5 3 2 5 3 2" xfId="43443"/>
    <cellStyle name="Note 5 3 2 5 3 2 2" xfId="43444"/>
    <cellStyle name="Note 5 3 2 5 3 3" xfId="43445"/>
    <cellStyle name="Note 5 3 2 5 4" xfId="43446"/>
    <cellStyle name="Note 5 3 2 5 4 2" xfId="43447"/>
    <cellStyle name="Note 5 3 2 5 5" xfId="43448"/>
    <cellStyle name="Note 5 3 2 5 5 2" xfId="43449"/>
    <cellStyle name="Note 5 3 2 5 6" xfId="43450"/>
    <cellStyle name="Note 5 3 2 6" xfId="43451"/>
    <cellStyle name="Note 5 3 2 6 2" xfId="43452"/>
    <cellStyle name="Note 5 3 2 6 2 2" xfId="43453"/>
    <cellStyle name="Note 5 3 2 6 2 2 2" xfId="43454"/>
    <cellStyle name="Note 5 3 2 6 2 2 2 2" xfId="43455"/>
    <cellStyle name="Note 5 3 2 6 2 2 3" xfId="43456"/>
    <cellStyle name="Note 5 3 2 6 2 3" xfId="43457"/>
    <cellStyle name="Note 5 3 2 6 2 3 2" xfId="43458"/>
    <cellStyle name="Note 5 3 2 6 2 4" xfId="43459"/>
    <cellStyle name="Note 5 3 2 6 3" xfId="43460"/>
    <cellStyle name="Note 5 3 2 6 3 2" xfId="43461"/>
    <cellStyle name="Note 5 3 2 6 3 2 2" xfId="43462"/>
    <cellStyle name="Note 5 3 2 6 3 3" xfId="43463"/>
    <cellStyle name="Note 5 3 2 6 4" xfId="43464"/>
    <cellStyle name="Note 5 3 2 6 4 2" xfId="43465"/>
    <cellStyle name="Note 5 3 2 6 5" xfId="43466"/>
    <cellStyle name="Note 5 3 2 6 5 2" xfId="43467"/>
    <cellStyle name="Note 5 3 2 6 6" xfId="43468"/>
    <cellStyle name="Note 5 3 2 7" xfId="43469"/>
    <cellStyle name="Note 5 3 2 7 2" xfId="43470"/>
    <cellStyle name="Note 5 3 2 7 2 2" xfId="43471"/>
    <cellStyle name="Note 5 3 2 7 2 2 2" xfId="43472"/>
    <cellStyle name="Note 5 3 2 7 2 3" xfId="43473"/>
    <cellStyle name="Note 5 3 2 7 3" xfId="43474"/>
    <cellStyle name="Note 5 3 2 7 3 2" xfId="43475"/>
    <cellStyle name="Note 5 3 2 7 4" xfId="43476"/>
    <cellStyle name="Note 5 3 2 8" xfId="43477"/>
    <cellStyle name="Note 5 3 2 8 2" xfId="43478"/>
    <cellStyle name="Note 5 3 2 8 2 2" xfId="43479"/>
    <cellStyle name="Note 5 3 2 8 3" xfId="43480"/>
    <cellStyle name="Note 5 3 2 9" xfId="43481"/>
    <cellStyle name="Note 5 3 2 9 2" xfId="43482"/>
    <cellStyle name="Note 5 3 3" xfId="43483"/>
    <cellStyle name="Note 5 3 3 10" xfId="43484"/>
    <cellStyle name="Note 5 3 3 10 2" xfId="43485"/>
    <cellStyle name="Note 5 3 3 11" xfId="43486"/>
    <cellStyle name="Note 5 3 3 2" xfId="43487"/>
    <cellStyle name="Note 5 3 3 2 2" xfId="43488"/>
    <cellStyle name="Note 5 3 3 2 2 2" xfId="43489"/>
    <cellStyle name="Note 5 3 3 2 2 2 2" xfId="43490"/>
    <cellStyle name="Note 5 3 3 2 2 2 2 2" xfId="43491"/>
    <cellStyle name="Note 5 3 3 2 2 2 2 2 2" xfId="43492"/>
    <cellStyle name="Note 5 3 3 2 2 2 2 3" xfId="43493"/>
    <cellStyle name="Note 5 3 3 2 2 2 3" xfId="43494"/>
    <cellStyle name="Note 5 3 3 2 2 2 3 2" xfId="43495"/>
    <cellStyle name="Note 5 3 3 2 2 2 4" xfId="43496"/>
    <cellStyle name="Note 5 3 3 2 2 3" xfId="43497"/>
    <cellStyle name="Note 5 3 3 2 2 3 2" xfId="43498"/>
    <cellStyle name="Note 5 3 3 2 2 3 2 2" xfId="43499"/>
    <cellStyle name="Note 5 3 3 2 2 3 3" xfId="43500"/>
    <cellStyle name="Note 5 3 3 2 2 4" xfId="43501"/>
    <cellStyle name="Note 5 3 3 2 2 4 2" xfId="43502"/>
    <cellStyle name="Note 5 3 3 2 2 5" xfId="43503"/>
    <cellStyle name="Note 5 3 3 2 2 5 2" xfId="43504"/>
    <cellStyle name="Note 5 3 3 2 2 6" xfId="43505"/>
    <cellStyle name="Note 5 3 3 2 3" xfId="43506"/>
    <cellStyle name="Note 5 3 3 2 3 2" xfId="43507"/>
    <cellStyle name="Note 5 3 3 2 3 2 2" xfId="43508"/>
    <cellStyle name="Note 5 3 3 2 3 2 2 2" xfId="43509"/>
    <cellStyle name="Note 5 3 3 2 3 2 2 2 2" xfId="43510"/>
    <cellStyle name="Note 5 3 3 2 3 2 2 3" xfId="43511"/>
    <cellStyle name="Note 5 3 3 2 3 2 3" xfId="43512"/>
    <cellStyle name="Note 5 3 3 2 3 2 3 2" xfId="43513"/>
    <cellStyle name="Note 5 3 3 2 3 2 4" xfId="43514"/>
    <cellStyle name="Note 5 3 3 2 3 3" xfId="43515"/>
    <cellStyle name="Note 5 3 3 2 3 3 2" xfId="43516"/>
    <cellStyle name="Note 5 3 3 2 3 3 2 2" xfId="43517"/>
    <cellStyle name="Note 5 3 3 2 3 3 3" xfId="43518"/>
    <cellStyle name="Note 5 3 3 2 3 4" xfId="43519"/>
    <cellStyle name="Note 5 3 3 2 3 4 2" xfId="43520"/>
    <cellStyle name="Note 5 3 3 2 3 5" xfId="43521"/>
    <cellStyle name="Note 5 3 3 2 3 5 2" xfId="43522"/>
    <cellStyle name="Note 5 3 3 2 3 6" xfId="43523"/>
    <cellStyle name="Note 5 3 3 2 4" xfId="43524"/>
    <cellStyle name="Note 5 3 3 2 4 2" xfId="43525"/>
    <cellStyle name="Note 5 3 3 2 4 2 2" xfId="43526"/>
    <cellStyle name="Note 5 3 3 2 4 2 2 2" xfId="43527"/>
    <cellStyle name="Note 5 3 3 2 4 2 3" xfId="43528"/>
    <cellStyle name="Note 5 3 3 2 4 3" xfId="43529"/>
    <cellStyle name="Note 5 3 3 2 4 3 2" xfId="43530"/>
    <cellStyle name="Note 5 3 3 2 4 4" xfId="43531"/>
    <cellStyle name="Note 5 3 3 2 5" xfId="43532"/>
    <cellStyle name="Note 5 3 3 2 5 2" xfId="43533"/>
    <cellStyle name="Note 5 3 3 2 5 2 2" xfId="43534"/>
    <cellStyle name="Note 5 3 3 2 5 3" xfId="43535"/>
    <cellStyle name="Note 5 3 3 2 6" xfId="43536"/>
    <cellStyle name="Note 5 3 3 2 6 2" xfId="43537"/>
    <cellStyle name="Note 5 3 3 2 7" xfId="43538"/>
    <cellStyle name="Note 5 3 3 2 7 2" xfId="43539"/>
    <cellStyle name="Note 5 3 3 2 8" xfId="43540"/>
    <cellStyle name="Note 5 3 3 3" xfId="43541"/>
    <cellStyle name="Note 5 3 3 3 2" xfId="43542"/>
    <cellStyle name="Note 5 3 3 3 2 2" xfId="43543"/>
    <cellStyle name="Note 5 3 3 3 2 2 2" xfId="43544"/>
    <cellStyle name="Note 5 3 3 3 2 2 2 2" xfId="43545"/>
    <cellStyle name="Note 5 3 3 3 2 2 2 2 2" xfId="43546"/>
    <cellStyle name="Note 5 3 3 3 2 2 2 3" xfId="43547"/>
    <cellStyle name="Note 5 3 3 3 2 2 3" xfId="43548"/>
    <cellStyle name="Note 5 3 3 3 2 2 3 2" xfId="43549"/>
    <cellStyle name="Note 5 3 3 3 2 2 4" xfId="43550"/>
    <cellStyle name="Note 5 3 3 3 2 3" xfId="43551"/>
    <cellStyle name="Note 5 3 3 3 2 3 2" xfId="43552"/>
    <cellStyle name="Note 5 3 3 3 2 3 2 2" xfId="43553"/>
    <cellStyle name="Note 5 3 3 3 2 3 3" xfId="43554"/>
    <cellStyle name="Note 5 3 3 3 2 4" xfId="43555"/>
    <cellStyle name="Note 5 3 3 3 2 4 2" xfId="43556"/>
    <cellStyle name="Note 5 3 3 3 2 5" xfId="43557"/>
    <cellStyle name="Note 5 3 3 3 2 5 2" xfId="43558"/>
    <cellStyle name="Note 5 3 3 3 2 6" xfId="43559"/>
    <cellStyle name="Note 5 3 3 3 3" xfId="43560"/>
    <cellStyle name="Note 5 3 3 3 3 2" xfId="43561"/>
    <cellStyle name="Note 5 3 3 3 3 2 2" xfId="43562"/>
    <cellStyle name="Note 5 3 3 3 3 2 2 2" xfId="43563"/>
    <cellStyle name="Note 5 3 3 3 3 2 2 2 2" xfId="43564"/>
    <cellStyle name="Note 5 3 3 3 3 2 2 3" xfId="43565"/>
    <cellStyle name="Note 5 3 3 3 3 2 3" xfId="43566"/>
    <cellStyle name="Note 5 3 3 3 3 2 3 2" xfId="43567"/>
    <cellStyle name="Note 5 3 3 3 3 2 4" xfId="43568"/>
    <cellStyle name="Note 5 3 3 3 3 3" xfId="43569"/>
    <cellStyle name="Note 5 3 3 3 3 3 2" xfId="43570"/>
    <cellStyle name="Note 5 3 3 3 3 3 2 2" xfId="43571"/>
    <cellStyle name="Note 5 3 3 3 3 3 3" xfId="43572"/>
    <cellStyle name="Note 5 3 3 3 3 4" xfId="43573"/>
    <cellStyle name="Note 5 3 3 3 3 4 2" xfId="43574"/>
    <cellStyle name="Note 5 3 3 3 3 5" xfId="43575"/>
    <cellStyle name="Note 5 3 3 3 3 5 2" xfId="43576"/>
    <cellStyle name="Note 5 3 3 3 3 6" xfId="43577"/>
    <cellStyle name="Note 5 3 3 3 4" xfId="43578"/>
    <cellStyle name="Note 5 3 3 3 4 2" xfId="43579"/>
    <cellStyle name="Note 5 3 3 3 4 2 2" xfId="43580"/>
    <cellStyle name="Note 5 3 3 3 4 2 2 2" xfId="43581"/>
    <cellStyle name="Note 5 3 3 3 4 2 3" xfId="43582"/>
    <cellStyle name="Note 5 3 3 3 4 3" xfId="43583"/>
    <cellStyle name="Note 5 3 3 3 4 3 2" xfId="43584"/>
    <cellStyle name="Note 5 3 3 3 4 4" xfId="43585"/>
    <cellStyle name="Note 5 3 3 3 5" xfId="43586"/>
    <cellStyle name="Note 5 3 3 3 5 2" xfId="43587"/>
    <cellStyle name="Note 5 3 3 3 5 2 2" xfId="43588"/>
    <cellStyle name="Note 5 3 3 3 5 3" xfId="43589"/>
    <cellStyle name="Note 5 3 3 3 6" xfId="43590"/>
    <cellStyle name="Note 5 3 3 3 6 2" xfId="43591"/>
    <cellStyle name="Note 5 3 3 3 7" xfId="43592"/>
    <cellStyle name="Note 5 3 3 3 7 2" xfId="43593"/>
    <cellStyle name="Note 5 3 3 3 8" xfId="43594"/>
    <cellStyle name="Note 5 3 3 4" xfId="43595"/>
    <cellStyle name="Note 5 3 3 4 2" xfId="43596"/>
    <cellStyle name="Note 5 3 3 4 2 2" xfId="43597"/>
    <cellStyle name="Note 5 3 3 4 2 2 2" xfId="43598"/>
    <cellStyle name="Note 5 3 3 4 2 2 2 2" xfId="43599"/>
    <cellStyle name="Note 5 3 3 4 2 2 3" xfId="43600"/>
    <cellStyle name="Note 5 3 3 4 2 3" xfId="43601"/>
    <cellStyle name="Note 5 3 3 4 2 3 2" xfId="43602"/>
    <cellStyle name="Note 5 3 3 4 2 4" xfId="43603"/>
    <cellStyle name="Note 5 3 3 4 3" xfId="43604"/>
    <cellStyle name="Note 5 3 3 4 3 2" xfId="43605"/>
    <cellStyle name="Note 5 3 3 4 3 2 2" xfId="43606"/>
    <cellStyle name="Note 5 3 3 4 3 3" xfId="43607"/>
    <cellStyle name="Note 5 3 3 4 4" xfId="43608"/>
    <cellStyle name="Note 5 3 3 4 4 2" xfId="43609"/>
    <cellStyle name="Note 5 3 3 4 5" xfId="43610"/>
    <cellStyle name="Note 5 3 3 4 5 2" xfId="43611"/>
    <cellStyle name="Note 5 3 3 4 6" xfId="43612"/>
    <cellStyle name="Note 5 3 3 5" xfId="43613"/>
    <cellStyle name="Note 5 3 3 5 2" xfId="43614"/>
    <cellStyle name="Note 5 3 3 5 2 2" xfId="43615"/>
    <cellStyle name="Note 5 3 3 5 2 2 2" xfId="43616"/>
    <cellStyle name="Note 5 3 3 5 2 2 2 2" xfId="43617"/>
    <cellStyle name="Note 5 3 3 5 2 2 3" xfId="43618"/>
    <cellStyle name="Note 5 3 3 5 2 3" xfId="43619"/>
    <cellStyle name="Note 5 3 3 5 2 3 2" xfId="43620"/>
    <cellStyle name="Note 5 3 3 5 2 4" xfId="43621"/>
    <cellStyle name="Note 5 3 3 5 3" xfId="43622"/>
    <cellStyle name="Note 5 3 3 5 3 2" xfId="43623"/>
    <cellStyle name="Note 5 3 3 5 3 2 2" xfId="43624"/>
    <cellStyle name="Note 5 3 3 5 3 3" xfId="43625"/>
    <cellStyle name="Note 5 3 3 5 4" xfId="43626"/>
    <cellStyle name="Note 5 3 3 5 4 2" xfId="43627"/>
    <cellStyle name="Note 5 3 3 5 5" xfId="43628"/>
    <cellStyle name="Note 5 3 3 5 5 2" xfId="43629"/>
    <cellStyle name="Note 5 3 3 5 6" xfId="43630"/>
    <cellStyle name="Note 5 3 3 6" xfId="43631"/>
    <cellStyle name="Note 5 3 3 6 2" xfId="43632"/>
    <cellStyle name="Note 5 3 3 6 2 2" xfId="43633"/>
    <cellStyle name="Note 5 3 3 6 2 2 2" xfId="43634"/>
    <cellStyle name="Note 5 3 3 6 2 2 2 2" xfId="43635"/>
    <cellStyle name="Note 5 3 3 6 2 2 3" xfId="43636"/>
    <cellStyle name="Note 5 3 3 6 2 3" xfId="43637"/>
    <cellStyle name="Note 5 3 3 6 2 3 2" xfId="43638"/>
    <cellStyle name="Note 5 3 3 6 2 4" xfId="43639"/>
    <cellStyle name="Note 5 3 3 6 3" xfId="43640"/>
    <cellStyle name="Note 5 3 3 6 3 2" xfId="43641"/>
    <cellStyle name="Note 5 3 3 6 3 2 2" xfId="43642"/>
    <cellStyle name="Note 5 3 3 6 3 3" xfId="43643"/>
    <cellStyle name="Note 5 3 3 6 4" xfId="43644"/>
    <cellStyle name="Note 5 3 3 6 4 2" xfId="43645"/>
    <cellStyle name="Note 5 3 3 6 5" xfId="43646"/>
    <cellStyle name="Note 5 3 3 6 5 2" xfId="43647"/>
    <cellStyle name="Note 5 3 3 6 6" xfId="43648"/>
    <cellStyle name="Note 5 3 3 7" xfId="43649"/>
    <cellStyle name="Note 5 3 3 7 2" xfId="43650"/>
    <cellStyle name="Note 5 3 3 7 2 2" xfId="43651"/>
    <cellStyle name="Note 5 3 3 7 2 2 2" xfId="43652"/>
    <cellStyle name="Note 5 3 3 7 2 3" xfId="43653"/>
    <cellStyle name="Note 5 3 3 7 3" xfId="43654"/>
    <cellStyle name="Note 5 3 3 7 3 2" xfId="43655"/>
    <cellStyle name="Note 5 3 3 7 4" xfId="43656"/>
    <cellStyle name="Note 5 3 3 8" xfId="43657"/>
    <cellStyle name="Note 5 3 3 8 2" xfId="43658"/>
    <cellStyle name="Note 5 3 3 8 2 2" xfId="43659"/>
    <cellStyle name="Note 5 3 3 8 3" xfId="43660"/>
    <cellStyle name="Note 5 3 3 9" xfId="43661"/>
    <cellStyle name="Note 5 3 3 9 2" xfId="43662"/>
    <cellStyle name="Note 5 3 4" xfId="43663"/>
    <cellStyle name="Note 5 3 4 2" xfId="43664"/>
    <cellStyle name="Note 5 3 4 2 2" xfId="43665"/>
    <cellStyle name="Note 5 3 4 2 2 2" xfId="43666"/>
    <cellStyle name="Note 5 3 4 2 2 2 2" xfId="43667"/>
    <cellStyle name="Note 5 3 4 2 2 2 2 2" xfId="43668"/>
    <cellStyle name="Note 5 3 4 2 2 2 3" xfId="43669"/>
    <cellStyle name="Note 5 3 4 2 2 3" xfId="43670"/>
    <cellStyle name="Note 5 3 4 2 2 3 2" xfId="43671"/>
    <cellStyle name="Note 5 3 4 2 2 4" xfId="43672"/>
    <cellStyle name="Note 5 3 4 2 3" xfId="43673"/>
    <cellStyle name="Note 5 3 4 2 3 2" xfId="43674"/>
    <cellStyle name="Note 5 3 4 2 3 2 2" xfId="43675"/>
    <cellStyle name="Note 5 3 4 2 3 3" xfId="43676"/>
    <cellStyle name="Note 5 3 4 2 4" xfId="43677"/>
    <cellStyle name="Note 5 3 4 2 4 2" xfId="43678"/>
    <cellStyle name="Note 5 3 4 2 5" xfId="43679"/>
    <cellStyle name="Note 5 3 4 2 5 2" xfId="43680"/>
    <cellStyle name="Note 5 3 4 2 6" xfId="43681"/>
    <cellStyle name="Note 5 3 4 3" xfId="43682"/>
    <cellStyle name="Note 5 3 4 3 2" xfId="43683"/>
    <cellStyle name="Note 5 3 4 3 2 2" xfId="43684"/>
    <cellStyle name="Note 5 3 4 3 2 2 2" xfId="43685"/>
    <cellStyle name="Note 5 3 4 3 2 2 2 2" xfId="43686"/>
    <cellStyle name="Note 5 3 4 3 2 2 3" xfId="43687"/>
    <cellStyle name="Note 5 3 4 3 2 3" xfId="43688"/>
    <cellStyle name="Note 5 3 4 3 2 3 2" xfId="43689"/>
    <cellStyle name="Note 5 3 4 3 2 4" xfId="43690"/>
    <cellStyle name="Note 5 3 4 3 3" xfId="43691"/>
    <cellStyle name="Note 5 3 4 3 3 2" xfId="43692"/>
    <cellStyle name="Note 5 3 4 3 3 2 2" xfId="43693"/>
    <cellStyle name="Note 5 3 4 3 3 3" xfId="43694"/>
    <cellStyle name="Note 5 3 4 3 4" xfId="43695"/>
    <cellStyle name="Note 5 3 4 3 4 2" xfId="43696"/>
    <cellStyle name="Note 5 3 4 3 5" xfId="43697"/>
    <cellStyle name="Note 5 3 4 3 5 2" xfId="43698"/>
    <cellStyle name="Note 5 3 4 3 6" xfId="43699"/>
    <cellStyle name="Note 5 3 4 4" xfId="43700"/>
    <cellStyle name="Note 5 3 4 4 2" xfId="43701"/>
    <cellStyle name="Note 5 3 4 4 2 2" xfId="43702"/>
    <cellStyle name="Note 5 3 4 4 2 2 2" xfId="43703"/>
    <cellStyle name="Note 5 3 4 4 2 3" xfId="43704"/>
    <cellStyle name="Note 5 3 4 4 3" xfId="43705"/>
    <cellStyle name="Note 5 3 4 4 3 2" xfId="43706"/>
    <cellStyle name="Note 5 3 4 4 4" xfId="43707"/>
    <cellStyle name="Note 5 3 4 5" xfId="43708"/>
    <cellStyle name="Note 5 3 4 5 2" xfId="43709"/>
    <cellStyle name="Note 5 3 4 5 2 2" xfId="43710"/>
    <cellStyle name="Note 5 3 4 5 3" xfId="43711"/>
    <cellStyle name="Note 5 3 4 6" xfId="43712"/>
    <cellStyle name="Note 5 3 4 6 2" xfId="43713"/>
    <cellStyle name="Note 5 3 4 7" xfId="43714"/>
    <cellStyle name="Note 5 3 4 7 2" xfId="43715"/>
    <cellStyle name="Note 5 3 4 8" xfId="43716"/>
    <cellStyle name="Note 5 3 5" xfId="43717"/>
    <cellStyle name="Note 5 3 5 2" xfId="43718"/>
    <cellStyle name="Note 5 3 5 2 2" xfId="43719"/>
    <cellStyle name="Note 5 3 5 2 2 2" xfId="43720"/>
    <cellStyle name="Note 5 3 5 2 2 2 2" xfId="43721"/>
    <cellStyle name="Note 5 3 5 2 2 2 2 2" xfId="43722"/>
    <cellStyle name="Note 5 3 5 2 2 2 3" xfId="43723"/>
    <cellStyle name="Note 5 3 5 2 2 3" xfId="43724"/>
    <cellStyle name="Note 5 3 5 2 2 3 2" xfId="43725"/>
    <cellStyle name="Note 5 3 5 2 2 4" xfId="43726"/>
    <cellStyle name="Note 5 3 5 2 3" xfId="43727"/>
    <cellStyle name="Note 5 3 5 2 3 2" xfId="43728"/>
    <cellStyle name="Note 5 3 5 2 3 2 2" xfId="43729"/>
    <cellStyle name="Note 5 3 5 2 3 3" xfId="43730"/>
    <cellStyle name="Note 5 3 5 2 4" xfId="43731"/>
    <cellStyle name="Note 5 3 5 2 4 2" xfId="43732"/>
    <cellStyle name="Note 5 3 5 2 5" xfId="43733"/>
    <cellStyle name="Note 5 3 5 2 5 2" xfId="43734"/>
    <cellStyle name="Note 5 3 5 2 6" xfId="43735"/>
    <cellStyle name="Note 5 3 5 3" xfId="43736"/>
    <cellStyle name="Note 5 3 5 3 2" xfId="43737"/>
    <cellStyle name="Note 5 3 5 3 2 2" xfId="43738"/>
    <cellStyle name="Note 5 3 5 3 2 2 2" xfId="43739"/>
    <cellStyle name="Note 5 3 5 3 2 2 2 2" xfId="43740"/>
    <cellStyle name="Note 5 3 5 3 2 2 3" xfId="43741"/>
    <cellStyle name="Note 5 3 5 3 2 3" xfId="43742"/>
    <cellStyle name="Note 5 3 5 3 2 3 2" xfId="43743"/>
    <cellStyle name="Note 5 3 5 3 2 4" xfId="43744"/>
    <cellStyle name="Note 5 3 5 3 3" xfId="43745"/>
    <cellStyle name="Note 5 3 5 3 3 2" xfId="43746"/>
    <cellStyle name="Note 5 3 5 3 3 2 2" xfId="43747"/>
    <cellStyle name="Note 5 3 5 3 3 3" xfId="43748"/>
    <cellStyle name="Note 5 3 5 3 4" xfId="43749"/>
    <cellStyle name="Note 5 3 5 3 4 2" xfId="43750"/>
    <cellStyle name="Note 5 3 5 3 5" xfId="43751"/>
    <cellStyle name="Note 5 3 5 3 5 2" xfId="43752"/>
    <cellStyle name="Note 5 3 5 3 6" xfId="43753"/>
    <cellStyle name="Note 5 3 5 4" xfId="43754"/>
    <cellStyle name="Note 5 3 5 4 2" xfId="43755"/>
    <cellStyle name="Note 5 3 5 4 2 2" xfId="43756"/>
    <cellStyle name="Note 5 3 5 4 2 2 2" xfId="43757"/>
    <cellStyle name="Note 5 3 5 4 2 3" xfId="43758"/>
    <cellStyle name="Note 5 3 5 4 3" xfId="43759"/>
    <cellStyle name="Note 5 3 5 4 3 2" xfId="43760"/>
    <cellStyle name="Note 5 3 5 4 4" xfId="43761"/>
    <cellStyle name="Note 5 3 5 5" xfId="43762"/>
    <cellStyle name="Note 5 3 5 5 2" xfId="43763"/>
    <cellStyle name="Note 5 3 5 5 2 2" xfId="43764"/>
    <cellStyle name="Note 5 3 5 5 3" xfId="43765"/>
    <cellStyle name="Note 5 3 5 6" xfId="43766"/>
    <cellStyle name="Note 5 3 5 6 2" xfId="43767"/>
    <cellStyle name="Note 5 3 5 7" xfId="43768"/>
    <cellStyle name="Note 5 3 5 7 2" xfId="43769"/>
    <cellStyle name="Note 5 3 5 8" xfId="43770"/>
    <cellStyle name="Note 5 3 6" xfId="43771"/>
    <cellStyle name="Note 5 3 6 2" xfId="43772"/>
    <cellStyle name="Note 5 3 6 2 2" xfId="43773"/>
    <cellStyle name="Note 5 3 6 2 2 2" xfId="43774"/>
    <cellStyle name="Note 5 3 6 2 2 2 2" xfId="43775"/>
    <cellStyle name="Note 5 3 6 2 2 3" xfId="43776"/>
    <cellStyle name="Note 5 3 6 2 3" xfId="43777"/>
    <cellStyle name="Note 5 3 6 2 3 2" xfId="43778"/>
    <cellStyle name="Note 5 3 6 2 4" xfId="43779"/>
    <cellStyle name="Note 5 3 6 3" xfId="43780"/>
    <cellStyle name="Note 5 3 6 3 2" xfId="43781"/>
    <cellStyle name="Note 5 3 6 3 2 2" xfId="43782"/>
    <cellStyle name="Note 5 3 6 3 3" xfId="43783"/>
    <cellStyle name="Note 5 3 6 4" xfId="43784"/>
    <cellStyle name="Note 5 3 6 4 2" xfId="43785"/>
    <cellStyle name="Note 5 3 6 5" xfId="43786"/>
    <cellStyle name="Note 5 3 6 5 2" xfId="43787"/>
    <cellStyle name="Note 5 3 6 6" xfId="43788"/>
    <cellStyle name="Note 5 3 7" xfId="43789"/>
    <cellStyle name="Note 5 3 7 2" xfId="43790"/>
    <cellStyle name="Note 5 3 7 2 2" xfId="43791"/>
    <cellStyle name="Note 5 3 7 2 2 2" xfId="43792"/>
    <cellStyle name="Note 5 3 7 2 2 2 2" xfId="43793"/>
    <cellStyle name="Note 5 3 7 2 2 3" xfId="43794"/>
    <cellStyle name="Note 5 3 7 2 3" xfId="43795"/>
    <cellStyle name="Note 5 3 7 2 3 2" xfId="43796"/>
    <cellStyle name="Note 5 3 7 2 4" xfId="43797"/>
    <cellStyle name="Note 5 3 7 3" xfId="43798"/>
    <cellStyle name="Note 5 3 7 3 2" xfId="43799"/>
    <cellStyle name="Note 5 3 7 3 2 2" xfId="43800"/>
    <cellStyle name="Note 5 3 7 3 3" xfId="43801"/>
    <cellStyle name="Note 5 3 7 4" xfId="43802"/>
    <cellStyle name="Note 5 3 7 4 2" xfId="43803"/>
    <cellStyle name="Note 5 3 7 5" xfId="43804"/>
    <cellStyle name="Note 5 3 7 5 2" xfId="43805"/>
    <cellStyle name="Note 5 3 7 6" xfId="43806"/>
    <cellStyle name="Note 5 3 8" xfId="43807"/>
    <cellStyle name="Note 5 3 8 2" xfId="43808"/>
    <cellStyle name="Note 5 3 8 2 2" xfId="43809"/>
    <cellStyle name="Note 5 3 8 2 2 2" xfId="43810"/>
    <cellStyle name="Note 5 3 8 2 2 2 2" xfId="43811"/>
    <cellStyle name="Note 5 3 8 2 2 3" xfId="43812"/>
    <cellStyle name="Note 5 3 8 2 3" xfId="43813"/>
    <cellStyle name="Note 5 3 8 2 3 2" xfId="43814"/>
    <cellStyle name="Note 5 3 8 2 4" xfId="43815"/>
    <cellStyle name="Note 5 3 8 3" xfId="43816"/>
    <cellStyle name="Note 5 3 8 3 2" xfId="43817"/>
    <cellStyle name="Note 5 3 8 3 2 2" xfId="43818"/>
    <cellStyle name="Note 5 3 8 3 3" xfId="43819"/>
    <cellStyle name="Note 5 3 8 4" xfId="43820"/>
    <cellStyle name="Note 5 3 8 4 2" xfId="43821"/>
    <cellStyle name="Note 5 3 8 5" xfId="43822"/>
    <cellStyle name="Note 5 3 8 5 2" xfId="43823"/>
    <cellStyle name="Note 5 3 8 6" xfId="43824"/>
    <cellStyle name="Note 5 3 9" xfId="43825"/>
    <cellStyle name="Note 5 3 9 2" xfId="43826"/>
    <cellStyle name="Note 5 3 9 2 2" xfId="43827"/>
    <cellStyle name="Note 5 3 9 2 2 2" xfId="43828"/>
    <cellStyle name="Note 5 3 9 2 2 2 2" xfId="43829"/>
    <cellStyle name="Note 5 3 9 2 2 3" xfId="43830"/>
    <cellStyle name="Note 5 3 9 2 3" xfId="43831"/>
    <cellStyle name="Note 5 3 9 2 3 2" xfId="43832"/>
    <cellStyle name="Note 5 3 9 2 4" xfId="43833"/>
    <cellStyle name="Note 5 3 9 3" xfId="43834"/>
    <cellStyle name="Note 5 3 9 3 2" xfId="43835"/>
    <cellStyle name="Note 5 3 9 3 2 2" xfId="43836"/>
    <cellStyle name="Note 5 3 9 3 3" xfId="43837"/>
    <cellStyle name="Note 5 3 9 4" xfId="43838"/>
    <cellStyle name="Note 5 3 9 4 2" xfId="43839"/>
    <cellStyle name="Note 5 3 9 5" xfId="43840"/>
    <cellStyle name="Note 5 3 9 5 2" xfId="43841"/>
    <cellStyle name="Note 5 3 9 6" xfId="43842"/>
    <cellStyle name="Note 5 4" xfId="43843"/>
    <cellStyle name="Note 5 4 10" xfId="43844"/>
    <cellStyle name="Note 5 4 10 2" xfId="43845"/>
    <cellStyle name="Note 5 4 11" xfId="43846"/>
    <cellStyle name="Note 5 4 2" xfId="43847"/>
    <cellStyle name="Note 5 4 2 2" xfId="43848"/>
    <cellStyle name="Note 5 4 2 2 2" xfId="43849"/>
    <cellStyle name="Note 5 4 2 2 2 2" xfId="43850"/>
    <cellStyle name="Note 5 4 2 2 2 2 2" xfId="43851"/>
    <cellStyle name="Note 5 4 2 2 2 2 2 2" xfId="43852"/>
    <cellStyle name="Note 5 4 2 2 2 2 3" xfId="43853"/>
    <cellStyle name="Note 5 4 2 2 2 3" xfId="43854"/>
    <cellStyle name="Note 5 4 2 2 2 3 2" xfId="43855"/>
    <cellStyle name="Note 5 4 2 2 2 4" xfId="43856"/>
    <cellStyle name="Note 5 4 2 2 3" xfId="43857"/>
    <cellStyle name="Note 5 4 2 2 3 2" xfId="43858"/>
    <cellStyle name="Note 5 4 2 2 3 2 2" xfId="43859"/>
    <cellStyle name="Note 5 4 2 2 3 3" xfId="43860"/>
    <cellStyle name="Note 5 4 2 2 4" xfId="43861"/>
    <cellStyle name="Note 5 4 2 2 4 2" xfId="43862"/>
    <cellStyle name="Note 5 4 2 2 5" xfId="43863"/>
    <cellStyle name="Note 5 4 2 2 5 2" xfId="43864"/>
    <cellStyle name="Note 5 4 2 2 6" xfId="43865"/>
    <cellStyle name="Note 5 4 2 3" xfId="43866"/>
    <cellStyle name="Note 5 4 2 3 2" xfId="43867"/>
    <cellStyle name="Note 5 4 2 3 2 2" xfId="43868"/>
    <cellStyle name="Note 5 4 2 3 2 2 2" xfId="43869"/>
    <cellStyle name="Note 5 4 2 3 2 2 2 2" xfId="43870"/>
    <cellStyle name="Note 5 4 2 3 2 2 3" xfId="43871"/>
    <cellStyle name="Note 5 4 2 3 2 3" xfId="43872"/>
    <cellStyle name="Note 5 4 2 3 2 3 2" xfId="43873"/>
    <cellStyle name="Note 5 4 2 3 2 4" xfId="43874"/>
    <cellStyle name="Note 5 4 2 3 3" xfId="43875"/>
    <cellStyle name="Note 5 4 2 3 3 2" xfId="43876"/>
    <cellStyle name="Note 5 4 2 3 3 2 2" xfId="43877"/>
    <cellStyle name="Note 5 4 2 3 3 3" xfId="43878"/>
    <cellStyle name="Note 5 4 2 3 4" xfId="43879"/>
    <cellStyle name="Note 5 4 2 3 4 2" xfId="43880"/>
    <cellStyle name="Note 5 4 2 3 5" xfId="43881"/>
    <cellStyle name="Note 5 4 2 3 5 2" xfId="43882"/>
    <cellStyle name="Note 5 4 2 3 6" xfId="43883"/>
    <cellStyle name="Note 5 4 2 4" xfId="43884"/>
    <cellStyle name="Note 5 4 2 4 2" xfId="43885"/>
    <cellStyle name="Note 5 4 2 4 2 2" xfId="43886"/>
    <cellStyle name="Note 5 4 2 4 2 2 2" xfId="43887"/>
    <cellStyle name="Note 5 4 2 4 2 3" xfId="43888"/>
    <cellStyle name="Note 5 4 2 4 3" xfId="43889"/>
    <cellStyle name="Note 5 4 2 4 3 2" xfId="43890"/>
    <cellStyle name="Note 5 4 2 4 4" xfId="43891"/>
    <cellStyle name="Note 5 4 2 5" xfId="43892"/>
    <cellStyle name="Note 5 4 2 5 2" xfId="43893"/>
    <cellStyle name="Note 5 4 2 5 2 2" xfId="43894"/>
    <cellStyle name="Note 5 4 2 5 3" xfId="43895"/>
    <cellStyle name="Note 5 4 2 6" xfId="43896"/>
    <cellStyle name="Note 5 4 2 6 2" xfId="43897"/>
    <cellStyle name="Note 5 4 2 7" xfId="43898"/>
    <cellStyle name="Note 5 4 2 7 2" xfId="43899"/>
    <cellStyle name="Note 5 4 2 8" xfId="43900"/>
    <cellStyle name="Note 5 4 3" xfId="43901"/>
    <cellStyle name="Note 5 4 3 2" xfId="43902"/>
    <cellStyle name="Note 5 4 3 2 2" xfId="43903"/>
    <cellStyle name="Note 5 4 3 2 2 2" xfId="43904"/>
    <cellStyle name="Note 5 4 3 2 2 2 2" xfId="43905"/>
    <cellStyle name="Note 5 4 3 2 2 2 2 2" xfId="43906"/>
    <cellStyle name="Note 5 4 3 2 2 2 3" xfId="43907"/>
    <cellStyle name="Note 5 4 3 2 2 3" xfId="43908"/>
    <cellStyle name="Note 5 4 3 2 2 3 2" xfId="43909"/>
    <cellStyle name="Note 5 4 3 2 2 4" xfId="43910"/>
    <cellStyle name="Note 5 4 3 2 3" xfId="43911"/>
    <cellStyle name="Note 5 4 3 2 3 2" xfId="43912"/>
    <cellStyle name="Note 5 4 3 2 3 2 2" xfId="43913"/>
    <cellStyle name="Note 5 4 3 2 3 3" xfId="43914"/>
    <cellStyle name="Note 5 4 3 2 4" xfId="43915"/>
    <cellStyle name="Note 5 4 3 2 4 2" xfId="43916"/>
    <cellStyle name="Note 5 4 3 2 5" xfId="43917"/>
    <cellStyle name="Note 5 4 3 2 5 2" xfId="43918"/>
    <cellStyle name="Note 5 4 3 2 6" xfId="43919"/>
    <cellStyle name="Note 5 4 3 3" xfId="43920"/>
    <cellStyle name="Note 5 4 3 3 2" xfId="43921"/>
    <cellStyle name="Note 5 4 3 3 2 2" xfId="43922"/>
    <cellStyle name="Note 5 4 3 3 2 2 2" xfId="43923"/>
    <cellStyle name="Note 5 4 3 3 2 2 2 2" xfId="43924"/>
    <cellStyle name="Note 5 4 3 3 2 2 3" xfId="43925"/>
    <cellStyle name="Note 5 4 3 3 2 3" xfId="43926"/>
    <cellStyle name="Note 5 4 3 3 2 3 2" xfId="43927"/>
    <cellStyle name="Note 5 4 3 3 2 4" xfId="43928"/>
    <cellStyle name="Note 5 4 3 3 3" xfId="43929"/>
    <cellStyle name="Note 5 4 3 3 3 2" xfId="43930"/>
    <cellStyle name="Note 5 4 3 3 3 2 2" xfId="43931"/>
    <cellStyle name="Note 5 4 3 3 3 3" xfId="43932"/>
    <cellStyle name="Note 5 4 3 3 4" xfId="43933"/>
    <cellStyle name="Note 5 4 3 3 4 2" xfId="43934"/>
    <cellStyle name="Note 5 4 3 3 5" xfId="43935"/>
    <cellStyle name="Note 5 4 3 3 5 2" xfId="43936"/>
    <cellStyle name="Note 5 4 3 3 6" xfId="43937"/>
    <cellStyle name="Note 5 4 3 4" xfId="43938"/>
    <cellStyle name="Note 5 4 3 4 2" xfId="43939"/>
    <cellStyle name="Note 5 4 3 4 2 2" xfId="43940"/>
    <cellStyle name="Note 5 4 3 4 2 2 2" xfId="43941"/>
    <cellStyle name="Note 5 4 3 4 2 3" xfId="43942"/>
    <cellStyle name="Note 5 4 3 4 3" xfId="43943"/>
    <cellStyle name="Note 5 4 3 4 3 2" xfId="43944"/>
    <cellStyle name="Note 5 4 3 4 4" xfId="43945"/>
    <cellStyle name="Note 5 4 3 5" xfId="43946"/>
    <cellStyle name="Note 5 4 3 5 2" xfId="43947"/>
    <cellStyle name="Note 5 4 3 5 2 2" xfId="43948"/>
    <cellStyle name="Note 5 4 3 5 3" xfId="43949"/>
    <cellStyle name="Note 5 4 3 6" xfId="43950"/>
    <cellStyle name="Note 5 4 3 6 2" xfId="43951"/>
    <cellStyle name="Note 5 4 3 7" xfId="43952"/>
    <cellStyle name="Note 5 4 3 7 2" xfId="43953"/>
    <cellStyle name="Note 5 4 3 8" xfId="43954"/>
    <cellStyle name="Note 5 4 4" xfId="43955"/>
    <cellStyle name="Note 5 4 4 2" xfId="43956"/>
    <cellStyle name="Note 5 4 4 2 2" xfId="43957"/>
    <cellStyle name="Note 5 4 4 2 2 2" xfId="43958"/>
    <cellStyle name="Note 5 4 4 2 2 2 2" xfId="43959"/>
    <cellStyle name="Note 5 4 4 2 2 3" xfId="43960"/>
    <cellStyle name="Note 5 4 4 2 3" xfId="43961"/>
    <cellStyle name="Note 5 4 4 2 3 2" xfId="43962"/>
    <cellStyle name="Note 5 4 4 2 4" xfId="43963"/>
    <cellStyle name="Note 5 4 4 3" xfId="43964"/>
    <cellStyle name="Note 5 4 4 3 2" xfId="43965"/>
    <cellStyle name="Note 5 4 4 3 2 2" xfId="43966"/>
    <cellStyle name="Note 5 4 4 3 3" xfId="43967"/>
    <cellStyle name="Note 5 4 4 4" xfId="43968"/>
    <cellStyle name="Note 5 4 4 4 2" xfId="43969"/>
    <cellStyle name="Note 5 4 4 5" xfId="43970"/>
    <cellStyle name="Note 5 4 4 5 2" xfId="43971"/>
    <cellStyle name="Note 5 4 4 6" xfId="43972"/>
    <cellStyle name="Note 5 4 5" xfId="43973"/>
    <cellStyle name="Note 5 4 5 2" xfId="43974"/>
    <cellStyle name="Note 5 4 5 2 2" xfId="43975"/>
    <cellStyle name="Note 5 4 5 2 2 2" xfId="43976"/>
    <cellStyle name="Note 5 4 5 2 2 2 2" xfId="43977"/>
    <cellStyle name="Note 5 4 5 2 2 3" xfId="43978"/>
    <cellStyle name="Note 5 4 5 2 3" xfId="43979"/>
    <cellStyle name="Note 5 4 5 2 3 2" xfId="43980"/>
    <cellStyle name="Note 5 4 5 2 4" xfId="43981"/>
    <cellStyle name="Note 5 4 5 3" xfId="43982"/>
    <cellStyle name="Note 5 4 5 3 2" xfId="43983"/>
    <cellStyle name="Note 5 4 5 3 2 2" xfId="43984"/>
    <cellStyle name="Note 5 4 5 3 3" xfId="43985"/>
    <cellStyle name="Note 5 4 5 4" xfId="43986"/>
    <cellStyle name="Note 5 4 5 4 2" xfId="43987"/>
    <cellStyle name="Note 5 4 5 5" xfId="43988"/>
    <cellStyle name="Note 5 4 5 5 2" xfId="43989"/>
    <cellStyle name="Note 5 4 5 6" xfId="43990"/>
    <cellStyle name="Note 5 4 6" xfId="43991"/>
    <cellStyle name="Note 5 4 6 2" xfId="43992"/>
    <cellStyle name="Note 5 4 6 2 2" xfId="43993"/>
    <cellStyle name="Note 5 4 6 2 2 2" xfId="43994"/>
    <cellStyle name="Note 5 4 6 2 2 2 2" xfId="43995"/>
    <cellStyle name="Note 5 4 6 2 2 3" xfId="43996"/>
    <cellStyle name="Note 5 4 6 2 3" xfId="43997"/>
    <cellStyle name="Note 5 4 6 2 3 2" xfId="43998"/>
    <cellStyle name="Note 5 4 6 2 4" xfId="43999"/>
    <cellStyle name="Note 5 4 6 3" xfId="44000"/>
    <cellStyle name="Note 5 4 6 3 2" xfId="44001"/>
    <cellStyle name="Note 5 4 6 3 2 2" xfId="44002"/>
    <cellStyle name="Note 5 4 6 3 3" xfId="44003"/>
    <cellStyle name="Note 5 4 6 4" xfId="44004"/>
    <cellStyle name="Note 5 4 6 4 2" xfId="44005"/>
    <cellStyle name="Note 5 4 6 5" xfId="44006"/>
    <cellStyle name="Note 5 4 6 5 2" xfId="44007"/>
    <cellStyle name="Note 5 4 6 6" xfId="44008"/>
    <cellStyle name="Note 5 4 7" xfId="44009"/>
    <cellStyle name="Note 5 4 7 2" xfId="44010"/>
    <cellStyle name="Note 5 4 7 2 2" xfId="44011"/>
    <cellStyle name="Note 5 4 7 2 2 2" xfId="44012"/>
    <cellStyle name="Note 5 4 7 2 3" xfId="44013"/>
    <cellStyle name="Note 5 4 7 3" xfId="44014"/>
    <cellStyle name="Note 5 4 7 3 2" xfId="44015"/>
    <cellStyle name="Note 5 4 7 4" xfId="44016"/>
    <cellStyle name="Note 5 4 8" xfId="44017"/>
    <cellStyle name="Note 5 4 8 2" xfId="44018"/>
    <cellStyle name="Note 5 4 8 2 2" xfId="44019"/>
    <cellStyle name="Note 5 4 8 3" xfId="44020"/>
    <cellStyle name="Note 5 4 9" xfId="44021"/>
    <cellStyle name="Note 5 4 9 2" xfId="44022"/>
    <cellStyle name="Note 5 5" xfId="44023"/>
    <cellStyle name="Note 5 5 2" xfId="44024"/>
    <cellStyle name="Note 5 5 2 2" xfId="44025"/>
    <cellStyle name="Note 5 5 2 2 2" xfId="44026"/>
    <cellStyle name="Note 5 5 2 2 2 2" xfId="44027"/>
    <cellStyle name="Note 5 5 2 2 2 2 2" xfId="44028"/>
    <cellStyle name="Note 5 5 2 2 2 3" xfId="44029"/>
    <cellStyle name="Note 5 5 2 2 3" xfId="44030"/>
    <cellStyle name="Note 5 5 2 2 3 2" xfId="44031"/>
    <cellStyle name="Note 5 5 2 2 4" xfId="44032"/>
    <cellStyle name="Note 5 5 2 3" xfId="44033"/>
    <cellStyle name="Note 5 5 2 3 2" xfId="44034"/>
    <cellStyle name="Note 5 5 2 3 2 2" xfId="44035"/>
    <cellStyle name="Note 5 5 2 3 3" xfId="44036"/>
    <cellStyle name="Note 5 5 2 4" xfId="44037"/>
    <cellStyle name="Note 5 5 2 4 2" xfId="44038"/>
    <cellStyle name="Note 5 5 2 5" xfId="44039"/>
    <cellStyle name="Note 5 5 2 5 2" xfId="44040"/>
    <cellStyle name="Note 5 5 2 6" xfId="44041"/>
    <cellStyle name="Note 5 5 3" xfId="44042"/>
    <cellStyle name="Note 5 5 3 2" xfId="44043"/>
    <cellStyle name="Note 5 5 3 2 2" xfId="44044"/>
    <cellStyle name="Note 5 5 3 2 2 2" xfId="44045"/>
    <cellStyle name="Note 5 5 3 2 2 2 2" xfId="44046"/>
    <cellStyle name="Note 5 5 3 2 2 3" xfId="44047"/>
    <cellStyle name="Note 5 5 3 2 3" xfId="44048"/>
    <cellStyle name="Note 5 5 3 2 3 2" xfId="44049"/>
    <cellStyle name="Note 5 5 3 2 4" xfId="44050"/>
    <cellStyle name="Note 5 5 3 3" xfId="44051"/>
    <cellStyle name="Note 5 5 3 3 2" xfId="44052"/>
    <cellStyle name="Note 5 5 3 3 2 2" xfId="44053"/>
    <cellStyle name="Note 5 5 3 3 3" xfId="44054"/>
    <cellStyle name="Note 5 5 3 4" xfId="44055"/>
    <cellStyle name="Note 5 5 3 4 2" xfId="44056"/>
    <cellStyle name="Note 5 5 3 5" xfId="44057"/>
    <cellStyle name="Note 5 5 3 5 2" xfId="44058"/>
    <cellStyle name="Note 5 5 3 6" xfId="44059"/>
    <cellStyle name="Note 5 5 4" xfId="44060"/>
    <cellStyle name="Note 5 5 4 2" xfId="44061"/>
    <cellStyle name="Note 5 5 4 2 2" xfId="44062"/>
    <cellStyle name="Note 5 5 4 2 2 2" xfId="44063"/>
    <cellStyle name="Note 5 5 4 2 3" xfId="44064"/>
    <cellStyle name="Note 5 5 4 3" xfId="44065"/>
    <cellStyle name="Note 5 5 4 3 2" xfId="44066"/>
    <cellStyle name="Note 5 5 4 4" xfId="44067"/>
    <cellStyle name="Note 5 5 5" xfId="44068"/>
    <cellStyle name="Note 5 5 5 2" xfId="44069"/>
    <cellStyle name="Note 5 5 5 2 2" xfId="44070"/>
    <cellStyle name="Note 5 5 5 3" xfId="44071"/>
    <cellStyle name="Note 5 5 6" xfId="44072"/>
    <cellStyle name="Note 5 5 6 2" xfId="44073"/>
    <cellStyle name="Note 5 5 7" xfId="44074"/>
    <cellStyle name="Note 5 5 7 2" xfId="44075"/>
    <cellStyle name="Note 5 5 8" xfId="44076"/>
    <cellStyle name="Note 5 6" xfId="44077"/>
    <cellStyle name="Note 5 6 2" xfId="44078"/>
    <cellStyle name="Note 5 6 2 2" xfId="44079"/>
    <cellStyle name="Note 5 6 2 2 2" xfId="44080"/>
    <cellStyle name="Note 5 6 2 2 2 2" xfId="44081"/>
    <cellStyle name="Note 5 6 2 2 2 2 2" xfId="44082"/>
    <cellStyle name="Note 5 6 2 2 2 3" xfId="44083"/>
    <cellStyle name="Note 5 6 2 2 3" xfId="44084"/>
    <cellStyle name="Note 5 6 2 2 3 2" xfId="44085"/>
    <cellStyle name="Note 5 6 2 2 4" xfId="44086"/>
    <cellStyle name="Note 5 6 2 3" xfId="44087"/>
    <cellStyle name="Note 5 6 2 3 2" xfId="44088"/>
    <cellStyle name="Note 5 6 2 3 2 2" xfId="44089"/>
    <cellStyle name="Note 5 6 2 3 3" xfId="44090"/>
    <cellStyle name="Note 5 6 2 4" xfId="44091"/>
    <cellStyle name="Note 5 6 2 4 2" xfId="44092"/>
    <cellStyle name="Note 5 6 2 5" xfId="44093"/>
    <cellStyle name="Note 5 6 2 5 2" xfId="44094"/>
    <cellStyle name="Note 5 6 2 6" xfId="44095"/>
    <cellStyle name="Note 5 6 3" xfId="44096"/>
    <cellStyle name="Note 5 6 3 2" xfId="44097"/>
    <cellStyle name="Note 5 6 3 2 2" xfId="44098"/>
    <cellStyle name="Note 5 6 3 2 2 2" xfId="44099"/>
    <cellStyle name="Note 5 6 3 2 2 2 2" xfId="44100"/>
    <cellStyle name="Note 5 6 3 2 2 3" xfId="44101"/>
    <cellStyle name="Note 5 6 3 2 3" xfId="44102"/>
    <cellStyle name="Note 5 6 3 2 3 2" xfId="44103"/>
    <cellStyle name="Note 5 6 3 2 4" xfId="44104"/>
    <cellStyle name="Note 5 6 3 3" xfId="44105"/>
    <cellStyle name="Note 5 6 3 3 2" xfId="44106"/>
    <cellStyle name="Note 5 6 3 3 2 2" xfId="44107"/>
    <cellStyle name="Note 5 6 3 3 3" xfId="44108"/>
    <cellStyle name="Note 5 6 3 4" xfId="44109"/>
    <cellStyle name="Note 5 6 3 4 2" xfId="44110"/>
    <cellStyle name="Note 5 6 3 5" xfId="44111"/>
    <cellStyle name="Note 5 6 3 5 2" xfId="44112"/>
    <cellStyle name="Note 5 6 3 6" xfId="44113"/>
    <cellStyle name="Note 5 6 4" xfId="44114"/>
    <cellStyle name="Note 5 6 4 2" xfId="44115"/>
    <cellStyle name="Note 5 6 4 2 2" xfId="44116"/>
    <cellStyle name="Note 5 6 4 2 2 2" xfId="44117"/>
    <cellStyle name="Note 5 6 4 2 3" xfId="44118"/>
    <cellStyle name="Note 5 6 4 3" xfId="44119"/>
    <cellStyle name="Note 5 6 4 3 2" xfId="44120"/>
    <cellStyle name="Note 5 6 4 4" xfId="44121"/>
    <cellStyle name="Note 5 6 5" xfId="44122"/>
    <cellStyle name="Note 5 6 5 2" xfId="44123"/>
    <cellStyle name="Note 5 6 5 2 2" xfId="44124"/>
    <cellStyle name="Note 5 6 5 3" xfId="44125"/>
    <cellStyle name="Note 5 6 6" xfId="44126"/>
    <cellStyle name="Note 5 6 6 2" xfId="44127"/>
    <cellStyle name="Note 5 6 7" xfId="44128"/>
    <cellStyle name="Note 5 6 7 2" xfId="44129"/>
    <cellStyle name="Note 5 6 8" xfId="44130"/>
    <cellStyle name="Note 5 7" xfId="44131"/>
    <cellStyle name="Note 5 7 2" xfId="44132"/>
    <cellStyle name="Note 5 7 2 2" xfId="44133"/>
    <cellStyle name="Note 5 7 2 2 2" xfId="44134"/>
    <cellStyle name="Note 5 7 2 2 2 2" xfId="44135"/>
    <cellStyle name="Note 5 7 2 2 3" xfId="44136"/>
    <cellStyle name="Note 5 7 2 3" xfId="44137"/>
    <cellStyle name="Note 5 7 2 3 2" xfId="44138"/>
    <cellStyle name="Note 5 7 2 4" xfId="44139"/>
    <cellStyle name="Note 5 7 3" xfId="44140"/>
    <cellStyle name="Note 5 7 3 2" xfId="44141"/>
    <cellStyle name="Note 5 7 3 2 2" xfId="44142"/>
    <cellStyle name="Note 5 7 3 3" xfId="44143"/>
    <cellStyle name="Note 5 7 4" xfId="44144"/>
    <cellStyle name="Note 5 7 4 2" xfId="44145"/>
    <cellStyle name="Note 5 7 5" xfId="44146"/>
    <cellStyle name="Note 5 7 5 2" xfId="44147"/>
    <cellStyle name="Note 5 7 6" xfId="44148"/>
    <cellStyle name="Note 6" xfId="44149"/>
    <cellStyle name="Note 6 10" xfId="44150"/>
    <cellStyle name="Note 6 10 2" xfId="44151"/>
    <cellStyle name="Note 6 10 2 2" xfId="44152"/>
    <cellStyle name="Note 6 10 3" xfId="44153"/>
    <cellStyle name="Note 6 11" xfId="44154"/>
    <cellStyle name="Note 6 11 2" xfId="44155"/>
    <cellStyle name="Note 6 12" xfId="44156"/>
    <cellStyle name="Note 6 12 2" xfId="44157"/>
    <cellStyle name="Note 6 13" xfId="44158"/>
    <cellStyle name="Note 6 2" xfId="44159"/>
    <cellStyle name="Note 6 2 10" xfId="44160"/>
    <cellStyle name="Note 6 2 10 2" xfId="44161"/>
    <cellStyle name="Note 6 2 11" xfId="44162"/>
    <cellStyle name="Note 6 2 2" xfId="44163"/>
    <cellStyle name="Note 6 2 2 2" xfId="44164"/>
    <cellStyle name="Note 6 2 2 2 2" xfId="44165"/>
    <cellStyle name="Note 6 2 2 2 2 2" xfId="44166"/>
    <cellStyle name="Note 6 2 2 2 2 2 2" xfId="44167"/>
    <cellStyle name="Note 6 2 2 2 2 2 2 2" xfId="44168"/>
    <cellStyle name="Note 6 2 2 2 2 2 3" xfId="44169"/>
    <cellStyle name="Note 6 2 2 2 2 3" xfId="44170"/>
    <cellStyle name="Note 6 2 2 2 2 3 2" xfId="44171"/>
    <cellStyle name="Note 6 2 2 2 2 4" xfId="44172"/>
    <cellStyle name="Note 6 2 2 2 3" xfId="44173"/>
    <cellStyle name="Note 6 2 2 2 3 2" xfId="44174"/>
    <cellStyle name="Note 6 2 2 2 3 2 2" xfId="44175"/>
    <cellStyle name="Note 6 2 2 2 3 3" xfId="44176"/>
    <cellStyle name="Note 6 2 2 2 4" xfId="44177"/>
    <cellStyle name="Note 6 2 2 2 4 2" xfId="44178"/>
    <cellStyle name="Note 6 2 2 2 5" xfId="44179"/>
    <cellStyle name="Note 6 2 2 2 5 2" xfId="44180"/>
    <cellStyle name="Note 6 2 2 2 6" xfId="44181"/>
    <cellStyle name="Note 6 2 2 3" xfId="44182"/>
    <cellStyle name="Note 6 2 2 3 2" xfId="44183"/>
    <cellStyle name="Note 6 2 2 3 2 2" xfId="44184"/>
    <cellStyle name="Note 6 2 2 3 2 2 2" xfId="44185"/>
    <cellStyle name="Note 6 2 2 3 2 2 2 2" xfId="44186"/>
    <cellStyle name="Note 6 2 2 3 2 2 3" xfId="44187"/>
    <cellStyle name="Note 6 2 2 3 2 3" xfId="44188"/>
    <cellStyle name="Note 6 2 2 3 2 3 2" xfId="44189"/>
    <cellStyle name="Note 6 2 2 3 2 4" xfId="44190"/>
    <cellStyle name="Note 6 2 2 3 3" xfId="44191"/>
    <cellStyle name="Note 6 2 2 3 3 2" xfId="44192"/>
    <cellStyle name="Note 6 2 2 3 3 2 2" xfId="44193"/>
    <cellStyle name="Note 6 2 2 3 3 3" xfId="44194"/>
    <cellStyle name="Note 6 2 2 3 4" xfId="44195"/>
    <cellStyle name="Note 6 2 2 3 4 2" xfId="44196"/>
    <cellStyle name="Note 6 2 2 3 5" xfId="44197"/>
    <cellStyle name="Note 6 2 2 3 5 2" xfId="44198"/>
    <cellStyle name="Note 6 2 2 3 6" xfId="44199"/>
    <cellStyle name="Note 6 2 2 4" xfId="44200"/>
    <cellStyle name="Note 6 2 2 4 2" xfId="44201"/>
    <cellStyle name="Note 6 2 2 4 2 2" xfId="44202"/>
    <cellStyle name="Note 6 2 2 4 2 2 2" xfId="44203"/>
    <cellStyle name="Note 6 2 2 4 2 3" xfId="44204"/>
    <cellStyle name="Note 6 2 2 4 3" xfId="44205"/>
    <cellStyle name="Note 6 2 2 4 3 2" xfId="44206"/>
    <cellStyle name="Note 6 2 2 4 4" xfId="44207"/>
    <cellStyle name="Note 6 2 2 5" xfId="44208"/>
    <cellStyle name="Note 6 2 2 5 2" xfId="44209"/>
    <cellStyle name="Note 6 2 2 5 2 2" xfId="44210"/>
    <cellStyle name="Note 6 2 2 5 3" xfId="44211"/>
    <cellStyle name="Note 6 2 2 6" xfId="44212"/>
    <cellStyle name="Note 6 2 2 6 2" xfId="44213"/>
    <cellStyle name="Note 6 2 2 7" xfId="44214"/>
    <cellStyle name="Note 6 2 2 7 2" xfId="44215"/>
    <cellStyle name="Note 6 2 2 8" xfId="44216"/>
    <cellStyle name="Note 6 2 3" xfId="44217"/>
    <cellStyle name="Note 6 2 3 2" xfId="44218"/>
    <cellStyle name="Note 6 2 3 2 2" xfId="44219"/>
    <cellStyle name="Note 6 2 3 2 2 2" xfId="44220"/>
    <cellStyle name="Note 6 2 3 2 2 2 2" xfId="44221"/>
    <cellStyle name="Note 6 2 3 2 2 2 2 2" xfId="44222"/>
    <cellStyle name="Note 6 2 3 2 2 2 3" xfId="44223"/>
    <cellStyle name="Note 6 2 3 2 2 3" xfId="44224"/>
    <cellStyle name="Note 6 2 3 2 2 3 2" xfId="44225"/>
    <cellStyle name="Note 6 2 3 2 2 4" xfId="44226"/>
    <cellStyle name="Note 6 2 3 2 3" xfId="44227"/>
    <cellStyle name="Note 6 2 3 2 3 2" xfId="44228"/>
    <cellStyle name="Note 6 2 3 2 3 2 2" xfId="44229"/>
    <cellStyle name="Note 6 2 3 2 3 3" xfId="44230"/>
    <cellStyle name="Note 6 2 3 2 4" xfId="44231"/>
    <cellStyle name="Note 6 2 3 2 4 2" xfId="44232"/>
    <cellStyle name="Note 6 2 3 2 5" xfId="44233"/>
    <cellStyle name="Note 6 2 3 2 5 2" xfId="44234"/>
    <cellStyle name="Note 6 2 3 2 6" xfId="44235"/>
    <cellStyle name="Note 6 2 3 3" xfId="44236"/>
    <cellStyle name="Note 6 2 3 3 2" xfId="44237"/>
    <cellStyle name="Note 6 2 3 3 2 2" xfId="44238"/>
    <cellStyle name="Note 6 2 3 3 2 2 2" xfId="44239"/>
    <cellStyle name="Note 6 2 3 3 2 2 2 2" xfId="44240"/>
    <cellStyle name="Note 6 2 3 3 2 2 3" xfId="44241"/>
    <cellStyle name="Note 6 2 3 3 2 3" xfId="44242"/>
    <cellStyle name="Note 6 2 3 3 2 3 2" xfId="44243"/>
    <cellStyle name="Note 6 2 3 3 2 4" xfId="44244"/>
    <cellStyle name="Note 6 2 3 3 3" xfId="44245"/>
    <cellStyle name="Note 6 2 3 3 3 2" xfId="44246"/>
    <cellStyle name="Note 6 2 3 3 3 2 2" xfId="44247"/>
    <cellStyle name="Note 6 2 3 3 3 3" xfId="44248"/>
    <cellStyle name="Note 6 2 3 3 4" xfId="44249"/>
    <cellStyle name="Note 6 2 3 3 4 2" xfId="44250"/>
    <cellStyle name="Note 6 2 3 3 5" xfId="44251"/>
    <cellStyle name="Note 6 2 3 3 5 2" xfId="44252"/>
    <cellStyle name="Note 6 2 3 3 6" xfId="44253"/>
    <cellStyle name="Note 6 2 3 4" xfId="44254"/>
    <cellStyle name="Note 6 2 3 4 2" xfId="44255"/>
    <cellStyle name="Note 6 2 3 4 2 2" xfId="44256"/>
    <cellStyle name="Note 6 2 3 4 2 2 2" xfId="44257"/>
    <cellStyle name="Note 6 2 3 4 2 3" xfId="44258"/>
    <cellStyle name="Note 6 2 3 4 3" xfId="44259"/>
    <cellStyle name="Note 6 2 3 4 3 2" xfId="44260"/>
    <cellStyle name="Note 6 2 3 4 4" xfId="44261"/>
    <cellStyle name="Note 6 2 3 5" xfId="44262"/>
    <cellStyle name="Note 6 2 3 5 2" xfId="44263"/>
    <cellStyle name="Note 6 2 3 5 2 2" xfId="44264"/>
    <cellStyle name="Note 6 2 3 5 3" xfId="44265"/>
    <cellStyle name="Note 6 2 3 6" xfId="44266"/>
    <cellStyle name="Note 6 2 3 6 2" xfId="44267"/>
    <cellStyle name="Note 6 2 3 7" xfId="44268"/>
    <cellStyle name="Note 6 2 3 7 2" xfId="44269"/>
    <cellStyle name="Note 6 2 3 8" xfId="44270"/>
    <cellStyle name="Note 6 2 4" xfId="44271"/>
    <cellStyle name="Note 6 2 4 2" xfId="44272"/>
    <cellStyle name="Note 6 2 4 2 2" xfId="44273"/>
    <cellStyle name="Note 6 2 4 2 2 2" xfId="44274"/>
    <cellStyle name="Note 6 2 4 2 2 2 2" xfId="44275"/>
    <cellStyle name="Note 6 2 4 2 2 3" xfId="44276"/>
    <cellStyle name="Note 6 2 4 2 3" xfId="44277"/>
    <cellStyle name="Note 6 2 4 2 3 2" xfId="44278"/>
    <cellStyle name="Note 6 2 4 2 4" xfId="44279"/>
    <cellStyle name="Note 6 2 4 3" xfId="44280"/>
    <cellStyle name="Note 6 2 4 3 2" xfId="44281"/>
    <cellStyle name="Note 6 2 4 3 2 2" xfId="44282"/>
    <cellStyle name="Note 6 2 4 3 3" xfId="44283"/>
    <cellStyle name="Note 6 2 4 4" xfId="44284"/>
    <cellStyle name="Note 6 2 4 4 2" xfId="44285"/>
    <cellStyle name="Note 6 2 4 5" xfId="44286"/>
    <cellStyle name="Note 6 2 4 5 2" xfId="44287"/>
    <cellStyle name="Note 6 2 4 6" xfId="44288"/>
    <cellStyle name="Note 6 2 5" xfId="44289"/>
    <cellStyle name="Note 6 2 5 2" xfId="44290"/>
    <cellStyle name="Note 6 2 5 2 2" xfId="44291"/>
    <cellStyle name="Note 6 2 5 2 2 2" xfId="44292"/>
    <cellStyle name="Note 6 2 5 2 2 2 2" xfId="44293"/>
    <cellStyle name="Note 6 2 5 2 2 3" xfId="44294"/>
    <cellStyle name="Note 6 2 5 2 3" xfId="44295"/>
    <cellStyle name="Note 6 2 5 2 3 2" xfId="44296"/>
    <cellStyle name="Note 6 2 5 2 4" xfId="44297"/>
    <cellStyle name="Note 6 2 5 3" xfId="44298"/>
    <cellStyle name="Note 6 2 5 3 2" xfId="44299"/>
    <cellStyle name="Note 6 2 5 3 2 2" xfId="44300"/>
    <cellStyle name="Note 6 2 5 3 3" xfId="44301"/>
    <cellStyle name="Note 6 2 5 4" xfId="44302"/>
    <cellStyle name="Note 6 2 5 4 2" xfId="44303"/>
    <cellStyle name="Note 6 2 5 5" xfId="44304"/>
    <cellStyle name="Note 6 2 5 5 2" xfId="44305"/>
    <cellStyle name="Note 6 2 5 6" xfId="44306"/>
    <cellStyle name="Note 6 2 6" xfId="44307"/>
    <cellStyle name="Note 6 2 6 2" xfId="44308"/>
    <cellStyle name="Note 6 2 6 2 2" xfId="44309"/>
    <cellStyle name="Note 6 2 6 2 2 2" xfId="44310"/>
    <cellStyle name="Note 6 2 6 2 2 2 2" xfId="44311"/>
    <cellStyle name="Note 6 2 6 2 2 3" xfId="44312"/>
    <cellStyle name="Note 6 2 6 2 3" xfId="44313"/>
    <cellStyle name="Note 6 2 6 2 3 2" xfId="44314"/>
    <cellStyle name="Note 6 2 6 2 4" xfId="44315"/>
    <cellStyle name="Note 6 2 6 3" xfId="44316"/>
    <cellStyle name="Note 6 2 6 3 2" xfId="44317"/>
    <cellStyle name="Note 6 2 6 3 2 2" xfId="44318"/>
    <cellStyle name="Note 6 2 6 3 3" xfId="44319"/>
    <cellStyle name="Note 6 2 6 4" xfId="44320"/>
    <cellStyle name="Note 6 2 6 4 2" xfId="44321"/>
    <cellStyle name="Note 6 2 6 5" xfId="44322"/>
    <cellStyle name="Note 6 2 6 5 2" xfId="44323"/>
    <cellStyle name="Note 6 2 6 6" xfId="44324"/>
    <cellStyle name="Note 6 2 7" xfId="44325"/>
    <cellStyle name="Note 6 2 7 2" xfId="44326"/>
    <cellStyle name="Note 6 2 7 2 2" xfId="44327"/>
    <cellStyle name="Note 6 2 7 2 2 2" xfId="44328"/>
    <cellStyle name="Note 6 2 7 2 3" xfId="44329"/>
    <cellStyle name="Note 6 2 7 3" xfId="44330"/>
    <cellStyle name="Note 6 2 7 3 2" xfId="44331"/>
    <cellStyle name="Note 6 2 7 4" xfId="44332"/>
    <cellStyle name="Note 6 2 8" xfId="44333"/>
    <cellStyle name="Note 6 2 8 2" xfId="44334"/>
    <cellStyle name="Note 6 2 8 2 2" xfId="44335"/>
    <cellStyle name="Note 6 2 8 3" xfId="44336"/>
    <cellStyle name="Note 6 2 9" xfId="44337"/>
    <cellStyle name="Note 6 2 9 2" xfId="44338"/>
    <cellStyle name="Note 6 3" xfId="44339"/>
    <cellStyle name="Note 6 3 10" xfId="44340"/>
    <cellStyle name="Note 6 3 10 2" xfId="44341"/>
    <cellStyle name="Note 6 3 11" xfId="44342"/>
    <cellStyle name="Note 6 3 2" xfId="44343"/>
    <cellStyle name="Note 6 3 2 2" xfId="44344"/>
    <cellStyle name="Note 6 3 2 2 2" xfId="44345"/>
    <cellStyle name="Note 6 3 2 2 2 2" xfId="44346"/>
    <cellStyle name="Note 6 3 2 2 2 2 2" xfId="44347"/>
    <cellStyle name="Note 6 3 2 2 2 2 2 2" xfId="44348"/>
    <cellStyle name="Note 6 3 2 2 2 2 3" xfId="44349"/>
    <cellStyle name="Note 6 3 2 2 2 3" xfId="44350"/>
    <cellStyle name="Note 6 3 2 2 2 3 2" xfId="44351"/>
    <cellStyle name="Note 6 3 2 2 2 4" xfId="44352"/>
    <cellStyle name="Note 6 3 2 2 3" xfId="44353"/>
    <cellStyle name="Note 6 3 2 2 3 2" xfId="44354"/>
    <cellStyle name="Note 6 3 2 2 3 2 2" xfId="44355"/>
    <cellStyle name="Note 6 3 2 2 3 3" xfId="44356"/>
    <cellStyle name="Note 6 3 2 2 4" xfId="44357"/>
    <cellStyle name="Note 6 3 2 2 4 2" xfId="44358"/>
    <cellStyle name="Note 6 3 2 2 5" xfId="44359"/>
    <cellStyle name="Note 6 3 2 2 5 2" xfId="44360"/>
    <cellStyle name="Note 6 3 2 2 6" xfId="44361"/>
    <cellStyle name="Note 6 3 2 3" xfId="44362"/>
    <cellStyle name="Note 6 3 2 3 2" xfId="44363"/>
    <cellStyle name="Note 6 3 2 3 2 2" xfId="44364"/>
    <cellStyle name="Note 6 3 2 3 2 2 2" xfId="44365"/>
    <cellStyle name="Note 6 3 2 3 2 2 2 2" xfId="44366"/>
    <cellStyle name="Note 6 3 2 3 2 2 3" xfId="44367"/>
    <cellStyle name="Note 6 3 2 3 2 3" xfId="44368"/>
    <cellStyle name="Note 6 3 2 3 2 3 2" xfId="44369"/>
    <cellStyle name="Note 6 3 2 3 2 4" xfId="44370"/>
    <cellStyle name="Note 6 3 2 3 3" xfId="44371"/>
    <cellStyle name="Note 6 3 2 3 3 2" xfId="44372"/>
    <cellStyle name="Note 6 3 2 3 3 2 2" xfId="44373"/>
    <cellStyle name="Note 6 3 2 3 3 3" xfId="44374"/>
    <cellStyle name="Note 6 3 2 3 4" xfId="44375"/>
    <cellStyle name="Note 6 3 2 3 4 2" xfId="44376"/>
    <cellStyle name="Note 6 3 2 3 5" xfId="44377"/>
    <cellStyle name="Note 6 3 2 3 5 2" xfId="44378"/>
    <cellStyle name="Note 6 3 2 3 6" xfId="44379"/>
    <cellStyle name="Note 6 3 2 4" xfId="44380"/>
    <cellStyle name="Note 6 3 2 4 2" xfId="44381"/>
    <cellStyle name="Note 6 3 2 4 2 2" xfId="44382"/>
    <cellStyle name="Note 6 3 2 4 2 2 2" xfId="44383"/>
    <cellStyle name="Note 6 3 2 4 2 3" xfId="44384"/>
    <cellStyle name="Note 6 3 2 4 3" xfId="44385"/>
    <cellStyle name="Note 6 3 2 4 3 2" xfId="44386"/>
    <cellStyle name="Note 6 3 2 4 4" xfId="44387"/>
    <cellStyle name="Note 6 3 2 5" xfId="44388"/>
    <cellStyle name="Note 6 3 2 5 2" xfId="44389"/>
    <cellStyle name="Note 6 3 2 5 2 2" xfId="44390"/>
    <cellStyle name="Note 6 3 2 5 3" xfId="44391"/>
    <cellStyle name="Note 6 3 2 6" xfId="44392"/>
    <cellStyle name="Note 6 3 2 6 2" xfId="44393"/>
    <cellStyle name="Note 6 3 2 7" xfId="44394"/>
    <cellStyle name="Note 6 3 2 7 2" xfId="44395"/>
    <cellStyle name="Note 6 3 2 8" xfId="44396"/>
    <cellStyle name="Note 6 3 3" xfId="44397"/>
    <cellStyle name="Note 6 3 3 2" xfId="44398"/>
    <cellStyle name="Note 6 3 3 2 2" xfId="44399"/>
    <cellStyle name="Note 6 3 3 2 2 2" xfId="44400"/>
    <cellStyle name="Note 6 3 3 2 2 2 2" xfId="44401"/>
    <cellStyle name="Note 6 3 3 2 2 2 2 2" xfId="44402"/>
    <cellStyle name="Note 6 3 3 2 2 2 3" xfId="44403"/>
    <cellStyle name="Note 6 3 3 2 2 3" xfId="44404"/>
    <cellStyle name="Note 6 3 3 2 2 3 2" xfId="44405"/>
    <cellStyle name="Note 6 3 3 2 2 4" xfId="44406"/>
    <cellStyle name="Note 6 3 3 2 3" xfId="44407"/>
    <cellStyle name="Note 6 3 3 2 3 2" xfId="44408"/>
    <cellStyle name="Note 6 3 3 2 3 2 2" xfId="44409"/>
    <cellStyle name="Note 6 3 3 2 3 3" xfId="44410"/>
    <cellStyle name="Note 6 3 3 2 4" xfId="44411"/>
    <cellStyle name="Note 6 3 3 2 4 2" xfId="44412"/>
    <cellStyle name="Note 6 3 3 2 5" xfId="44413"/>
    <cellStyle name="Note 6 3 3 2 5 2" xfId="44414"/>
    <cellStyle name="Note 6 3 3 2 6" xfId="44415"/>
    <cellStyle name="Note 6 3 3 3" xfId="44416"/>
    <cellStyle name="Note 6 3 3 3 2" xfId="44417"/>
    <cellStyle name="Note 6 3 3 3 2 2" xfId="44418"/>
    <cellStyle name="Note 6 3 3 3 2 2 2" xfId="44419"/>
    <cellStyle name="Note 6 3 3 3 2 2 2 2" xfId="44420"/>
    <cellStyle name="Note 6 3 3 3 2 2 3" xfId="44421"/>
    <cellStyle name="Note 6 3 3 3 2 3" xfId="44422"/>
    <cellStyle name="Note 6 3 3 3 2 3 2" xfId="44423"/>
    <cellStyle name="Note 6 3 3 3 2 4" xfId="44424"/>
    <cellStyle name="Note 6 3 3 3 3" xfId="44425"/>
    <cellStyle name="Note 6 3 3 3 3 2" xfId="44426"/>
    <cellStyle name="Note 6 3 3 3 3 2 2" xfId="44427"/>
    <cellStyle name="Note 6 3 3 3 3 3" xfId="44428"/>
    <cellStyle name="Note 6 3 3 3 4" xfId="44429"/>
    <cellStyle name="Note 6 3 3 3 4 2" xfId="44430"/>
    <cellStyle name="Note 6 3 3 3 5" xfId="44431"/>
    <cellStyle name="Note 6 3 3 3 5 2" xfId="44432"/>
    <cellStyle name="Note 6 3 3 3 6" xfId="44433"/>
    <cellStyle name="Note 6 3 3 4" xfId="44434"/>
    <cellStyle name="Note 6 3 3 4 2" xfId="44435"/>
    <cellStyle name="Note 6 3 3 4 2 2" xfId="44436"/>
    <cellStyle name="Note 6 3 3 4 2 2 2" xfId="44437"/>
    <cellStyle name="Note 6 3 3 4 2 3" xfId="44438"/>
    <cellStyle name="Note 6 3 3 4 3" xfId="44439"/>
    <cellStyle name="Note 6 3 3 4 3 2" xfId="44440"/>
    <cellStyle name="Note 6 3 3 4 4" xfId="44441"/>
    <cellStyle name="Note 6 3 3 5" xfId="44442"/>
    <cellStyle name="Note 6 3 3 5 2" xfId="44443"/>
    <cellStyle name="Note 6 3 3 5 2 2" xfId="44444"/>
    <cellStyle name="Note 6 3 3 5 3" xfId="44445"/>
    <cellStyle name="Note 6 3 3 6" xfId="44446"/>
    <cellStyle name="Note 6 3 3 6 2" xfId="44447"/>
    <cellStyle name="Note 6 3 3 7" xfId="44448"/>
    <cellStyle name="Note 6 3 3 7 2" xfId="44449"/>
    <cellStyle name="Note 6 3 3 8" xfId="44450"/>
    <cellStyle name="Note 6 3 4" xfId="44451"/>
    <cellStyle name="Note 6 3 4 2" xfId="44452"/>
    <cellStyle name="Note 6 3 4 2 2" xfId="44453"/>
    <cellStyle name="Note 6 3 4 2 2 2" xfId="44454"/>
    <cellStyle name="Note 6 3 4 2 2 2 2" xfId="44455"/>
    <cellStyle name="Note 6 3 4 2 2 3" xfId="44456"/>
    <cellStyle name="Note 6 3 4 2 3" xfId="44457"/>
    <cellStyle name="Note 6 3 4 2 3 2" xfId="44458"/>
    <cellStyle name="Note 6 3 4 2 4" xfId="44459"/>
    <cellStyle name="Note 6 3 4 3" xfId="44460"/>
    <cellStyle name="Note 6 3 4 3 2" xfId="44461"/>
    <cellStyle name="Note 6 3 4 3 2 2" xfId="44462"/>
    <cellStyle name="Note 6 3 4 3 3" xfId="44463"/>
    <cellStyle name="Note 6 3 4 4" xfId="44464"/>
    <cellStyle name="Note 6 3 4 4 2" xfId="44465"/>
    <cellStyle name="Note 6 3 4 5" xfId="44466"/>
    <cellStyle name="Note 6 3 4 5 2" xfId="44467"/>
    <cellStyle name="Note 6 3 4 6" xfId="44468"/>
    <cellStyle name="Note 6 3 5" xfId="44469"/>
    <cellStyle name="Note 6 3 5 2" xfId="44470"/>
    <cellStyle name="Note 6 3 5 2 2" xfId="44471"/>
    <cellStyle name="Note 6 3 5 2 2 2" xfId="44472"/>
    <cellStyle name="Note 6 3 5 2 2 2 2" xfId="44473"/>
    <cellStyle name="Note 6 3 5 2 2 3" xfId="44474"/>
    <cellStyle name="Note 6 3 5 2 3" xfId="44475"/>
    <cellStyle name="Note 6 3 5 2 3 2" xfId="44476"/>
    <cellStyle name="Note 6 3 5 2 4" xfId="44477"/>
    <cellStyle name="Note 6 3 5 3" xfId="44478"/>
    <cellStyle name="Note 6 3 5 3 2" xfId="44479"/>
    <cellStyle name="Note 6 3 5 3 2 2" xfId="44480"/>
    <cellStyle name="Note 6 3 5 3 3" xfId="44481"/>
    <cellStyle name="Note 6 3 5 4" xfId="44482"/>
    <cellStyle name="Note 6 3 5 4 2" xfId="44483"/>
    <cellStyle name="Note 6 3 5 5" xfId="44484"/>
    <cellStyle name="Note 6 3 5 5 2" xfId="44485"/>
    <cellStyle name="Note 6 3 5 6" xfId="44486"/>
    <cellStyle name="Note 6 3 6" xfId="44487"/>
    <cellStyle name="Note 6 3 6 2" xfId="44488"/>
    <cellStyle name="Note 6 3 6 2 2" xfId="44489"/>
    <cellStyle name="Note 6 3 6 2 2 2" xfId="44490"/>
    <cellStyle name="Note 6 3 6 2 2 2 2" xfId="44491"/>
    <cellStyle name="Note 6 3 6 2 2 3" xfId="44492"/>
    <cellStyle name="Note 6 3 6 2 3" xfId="44493"/>
    <cellStyle name="Note 6 3 6 2 3 2" xfId="44494"/>
    <cellStyle name="Note 6 3 6 2 4" xfId="44495"/>
    <cellStyle name="Note 6 3 6 3" xfId="44496"/>
    <cellStyle name="Note 6 3 6 3 2" xfId="44497"/>
    <cellStyle name="Note 6 3 6 3 2 2" xfId="44498"/>
    <cellStyle name="Note 6 3 6 3 3" xfId="44499"/>
    <cellStyle name="Note 6 3 6 4" xfId="44500"/>
    <cellStyle name="Note 6 3 6 4 2" xfId="44501"/>
    <cellStyle name="Note 6 3 6 5" xfId="44502"/>
    <cellStyle name="Note 6 3 6 5 2" xfId="44503"/>
    <cellStyle name="Note 6 3 6 6" xfId="44504"/>
    <cellStyle name="Note 6 3 7" xfId="44505"/>
    <cellStyle name="Note 6 3 7 2" xfId="44506"/>
    <cellStyle name="Note 6 3 7 2 2" xfId="44507"/>
    <cellStyle name="Note 6 3 7 2 2 2" xfId="44508"/>
    <cellStyle name="Note 6 3 7 2 3" xfId="44509"/>
    <cellStyle name="Note 6 3 7 3" xfId="44510"/>
    <cellStyle name="Note 6 3 7 3 2" xfId="44511"/>
    <cellStyle name="Note 6 3 7 4" xfId="44512"/>
    <cellStyle name="Note 6 3 8" xfId="44513"/>
    <cellStyle name="Note 6 3 8 2" xfId="44514"/>
    <cellStyle name="Note 6 3 8 2 2" xfId="44515"/>
    <cellStyle name="Note 6 3 8 3" xfId="44516"/>
    <cellStyle name="Note 6 3 9" xfId="44517"/>
    <cellStyle name="Note 6 3 9 2" xfId="44518"/>
    <cellStyle name="Note 6 4" xfId="44519"/>
    <cellStyle name="Note 6 4 2" xfId="44520"/>
    <cellStyle name="Note 6 4 2 2" xfId="44521"/>
    <cellStyle name="Note 6 4 2 2 2" xfId="44522"/>
    <cellStyle name="Note 6 4 2 2 2 2" xfId="44523"/>
    <cellStyle name="Note 6 4 2 2 2 2 2" xfId="44524"/>
    <cellStyle name="Note 6 4 2 2 2 3" xfId="44525"/>
    <cellStyle name="Note 6 4 2 2 3" xfId="44526"/>
    <cellStyle name="Note 6 4 2 2 3 2" xfId="44527"/>
    <cellStyle name="Note 6 4 2 2 4" xfId="44528"/>
    <cellStyle name="Note 6 4 2 3" xfId="44529"/>
    <cellStyle name="Note 6 4 2 3 2" xfId="44530"/>
    <cellStyle name="Note 6 4 2 3 2 2" xfId="44531"/>
    <cellStyle name="Note 6 4 2 3 3" xfId="44532"/>
    <cellStyle name="Note 6 4 2 4" xfId="44533"/>
    <cellStyle name="Note 6 4 2 4 2" xfId="44534"/>
    <cellStyle name="Note 6 4 2 5" xfId="44535"/>
    <cellStyle name="Note 6 4 2 5 2" xfId="44536"/>
    <cellStyle name="Note 6 4 2 6" xfId="44537"/>
    <cellStyle name="Note 6 4 3" xfId="44538"/>
    <cellStyle name="Note 6 4 3 2" xfId="44539"/>
    <cellStyle name="Note 6 4 3 2 2" xfId="44540"/>
    <cellStyle name="Note 6 4 3 2 2 2" xfId="44541"/>
    <cellStyle name="Note 6 4 3 2 2 2 2" xfId="44542"/>
    <cellStyle name="Note 6 4 3 2 2 3" xfId="44543"/>
    <cellStyle name="Note 6 4 3 2 3" xfId="44544"/>
    <cellStyle name="Note 6 4 3 2 3 2" xfId="44545"/>
    <cellStyle name="Note 6 4 3 2 4" xfId="44546"/>
    <cellStyle name="Note 6 4 3 3" xfId="44547"/>
    <cellStyle name="Note 6 4 3 3 2" xfId="44548"/>
    <cellStyle name="Note 6 4 3 3 2 2" xfId="44549"/>
    <cellStyle name="Note 6 4 3 3 3" xfId="44550"/>
    <cellStyle name="Note 6 4 3 4" xfId="44551"/>
    <cellStyle name="Note 6 4 3 4 2" xfId="44552"/>
    <cellStyle name="Note 6 4 3 5" xfId="44553"/>
    <cellStyle name="Note 6 4 3 5 2" xfId="44554"/>
    <cellStyle name="Note 6 4 3 6" xfId="44555"/>
    <cellStyle name="Note 6 4 4" xfId="44556"/>
    <cellStyle name="Note 6 4 4 2" xfId="44557"/>
    <cellStyle name="Note 6 4 4 2 2" xfId="44558"/>
    <cellStyle name="Note 6 4 4 2 2 2" xfId="44559"/>
    <cellStyle name="Note 6 4 4 2 3" xfId="44560"/>
    <cellStyle name="Note 6 4 4 3" xfId="44561"/>
    <cellStyle name="Note 6 4 4 3 2" xfId="44562"/>
    <cellStyle name="Note 6 4 4 4" xfId="44563"/>
    <cellStyle name="Note 6 4 5" xfId="44564"/>
    <cellStyle name="Note 6 4 5 2" xfId="44565"/>
    <cellStyle name="Note 6 4 5 2 2" xfId="44566"/>
    <cellStyle name="Note 6 4 5 3" xfId="44567"/>
    <cellStyle name="Note 6 4 6" xfId="44568"/>
    <cellStyle name="Note 6 4 6 2" xfId="44569"/>
    <cellStyle name="Note 6 4 7" xfId="44570"/>
    <cellStyle name="Note 6 4 7 2" xfId="44571"/>
    <cellStyle name="Note 6 4 8" xfId="44572"/>
    <cellStyle name="Note 6 5" xfId="44573"/>
    <cellStyle name="Note 6 5 2" xfId="44574"/>
    <cellStyle name="Note 6 5 2 2" xfId="44575"/>
    <cellStyle name="Note 6 5 2 2 2" xfId="44576"/>
    <cellStyle name="Note 6 5 2 2 2 2" xfId="44577"/>
    <cellStyle name="Note 6 5 2 2 2 2 2" xfId="44578"/>
    <cellStyle name="Note 6 5 2 2 2 3" xfId="44579"/>
    <cellStyle name="Note 6 5 2 2 3" xfId="44580"/>
    <cellStyle name="Note 6 5 2 2 3 2" xfId="44581"/>
    <cellStyle name="Note 6 5 2 2 4" xfId="44582"/>
    <cellStyle name="Note 6 5 2 3" xfId="44583"/>
    <cellStyle name="Note 6 5 2 3 2" xfId="44584"/>
    <cellStyle name="Note 6 5 2 3 2 2" xfId="44585"/>
    <cellStyle name="Note 6 5 2 3 3" xfId="44586"/>
    <cellStyle name="Note 6 5 2 4" xfId="44587"/>
    <cellStyle name="Note 6 5 2 4 2" xfId="44588"/>
    <cellStyle name="Note 6 5 2 5" xfId="44589"/>
    <cellStyle name="Note 6 5 2 5 2" xfId="44590"/>
    <cellStyle name="Note 6 5 2 6" xfId="44591"/>
    <cellStyle name="Note 6 5 3" xfId="44592"/>
    <cellStyle name="Note 6 5 3 2" xfId="44593"/>
    <cellStyle name="Note 6 5 3 2 2" xfId="44594"/>
    <cellStyle name="Note 6 5 3 2 2 2" xfId="44595"/>
    <cellStyle name="Note 6 5 3 2 2 2 2" xfId="44596"/>
    <cellStyle name="Note 6 5 3 2 2 3" xfId="44597"/>
    <cellStyle name="Note 6 5 3 2 3" xfId="44598"/>
    <cellStyle name="Note 6 5 3 2 3 2" xfId="44599"/>
    <cellStyle name="Note 6 5 3 2 4" xfId="44600"/>
    <cellStyle name="Note 6 5 3 3" xfId="44601"/>
    <cellStyle name="Note 6 5 3 3 2" xfId="44602"/>
    <cellStyle name="Note 6 5 3 3 2 2" xfId="44603"/>
    <cellStyle name="Note 6 5 3 3 3" xfId="44604"/>
    <cellStyle name="Note 6 5 3 4" xfId="44605"/>
    <cellStyle name="Note 6 5 3 4 2" xfId="44606"/>
    <cellStyle name="Note 6 5 3 5" xfId="44607"/>
    <cellStyle name="Note 6 5 3 5 2" xfId="44608"/>
    <cellStyle name="Note 6 5 3 6" xfId="44609"/>
    <cellStyle name="Note 6 5 4" xfId="44610"/>
    <cellStyle name="Note 6 5 4 2" xfId="44611"/>
    <cellStyle name="Note 6 5 4 2 2" xfId="44612"/>
    <cellStyle name="Note 6 5 4 2 2 2" xfId="44613"/>
    <cellStyle name="Note 6 5 4 2 3" xfId="44614"/>
    <cellStyle name="Note 6 5 4 3" xfId="44615"/>
    <cellStyle name="Note 6 5 4 3 2" xfId="44616"/>
    <cellStyle name="Note 6 5 4 4" xfId="44617"/>
    <cellStyle name="Note 6 5 5" xfId="44618"/>
    <cellStyle name="Note 6 5 5 2" xfId="44619"/>
    <cellStyle name="Note 6 5 5 2 2" xfId="44620"/>
    <cellStyle name="Note 6 5 5 3" xfId="44621"/>
    <cellStyle name="Note 6 5 6" xfId="44622"/>
    <cellStyle name="Note 6 5 6 2" xfId="44623"/>
    <cellStyle name="Note 6 5 7" xfId="44624"/>
    <cellStyle name="Note 6 5 7 2" xfId="44625"/>
    <cellStyle name="Note 6 5 8" xfId="44626"/>
    <cellStyle name="Note 6 6" xfId="44627"/>
    <cellStyle name="Note 6 6 2" xfId="44628"/>
    <cellStyle name="Note 6 6 2 2" xfId="44629"/>
    <cellStyle name="Note 6 6 2 2 2" xfId="44630"/>
    <cellStyle name="Note 6 6 2 2 2 2" xfId="44631"/>
    <cellStyle name="Note 6 6 2 2 3" xfId="44632"/>
    <cellStyle name="Note 6 6 2 3" xfId="44633"/>
    <cellStyle name="Note 6 6 2 3 2" xfId="44634"/>
    <cellStyle name="Note 6 6 2 4" xfId="44635"/>
    <cellStyle name="Note 6 6 3" xfId="44636"/>
    <cellStyle name="Note 6 6 3 2" xfId="44637"/>
    <cellStyle name="Note 6 6 3 2 2" xfId="44638"/>
    <cellStyle name="Note 6 6 3 3" xfId="44639"/>
    <cellStyle name="Note 6 6 4" xfId="44640"/>
    <cellStyle name="Note 6 6 4 2" xfId="44641"/>
    <cellStyle name="Note 6 6 5" xfId="44642"/>
    <cellStyle name="Note 6 6 5 2" xfId="44643"/>
    <cellStyle name="Note 6 6 6" xfId="44644"/>
    <cellStyle name="Note 6 7" xfId="44645"/>
    <cellStyle name="Note 6 7 2" xfId="44646"/>
    <cellStyle name="Note 6 7 2 2" xfId="44647"/>
    <cellStyle name="Note 6 7 2 2 2" xfId="44648"/>
    <cellStyle name="Note 6 7 2 2 2 2" xfId="44649"/>
    <cellStyle name="Note 6 7 2 2 3" xfId="44650"/>
    <cellStyle name="Note 6 7 2 3" xfId="44651"/>
    <cellStyle name="Note 6 7 2 3 2" xfId="44652"/>
    <cellStyle name="Note 6 7 2 4" xfId="44653"/>
    <cellStyle name="Note 6 7 3" xfId="44654"/>
    <cellStyle name="Note 6 7 3 2" xfId="44655"/>
    <cellStyle name="Note 6 7 3 2 2" xfId="44656"/>
    <cellStyle name="Note 6 7 3 3" xfId="44657"/>
    <cellStyle name="Note 6 7 4" xfId="44658"/>
    <cellStyle name="Note 6 7 4 2" xfId="44659"/>
    <cellStyle name="Note 6 7 5" xfId="44660"/>
    <cellStyle name="Note 6 7 5 2" xfId="44661"/>
    <cellStyle name="Note 6 7 6" xfId="44662"/>
    <cellStyle name="Note 6 8" xfId="44663"/>
    <cellStyle name="Note 6 8 2" xfId="44664"/>
    <cellStyle name="Note 6 8 2 2" xfId="44665"/>
    <cellStyle name="Note 6 8 2 2 2" xfId="44666"/>
    <cellStyle name="Note 6 8 2 2 2 2" xfId="44667"/>
    <cellStyle name="Note 6 8 2 2 3" xfId="44668"/>
    <cellStyle name="Note 6 8 2 3" xfId="44669"/>
    <cellStyle name="Note 6 8 2 3 2" xfId="44670"/>
    <cellStyle name="Note 6 8 2 4" xfId="44671"/>
    <cellStyle name="Note 6 8 3" xfId="44672"/>
    <cellStyle name="Note 6 8 3 2" xfId="44673"/>
    <cellStyle name="Note 6 8 3 2 2" xfId="44674"/>
    <cellStyle name="Note 6 8 3 3" xfId="44675"/>
    <cellStyle name="Note 6 8 4" xfId="44676"/>
    <cellStyle name="Note 6 8 4 2" xfId="44677"/>
    <cellStyle name="Note 6 8 5" xfId="44678"/>
    <cellStyle name="Note 6 8 5 2" xfId="44679"/>
    <cellStyle name="Note 6 8 6" xfId="44680"/>
    <cellStyle name="Note 6 9" xfId="44681"/>
    <cellStyle name="Note 6 9 2" xfId="44682"/>
    <cellStyle name="Note 6 9 2 2" xfId="44683"/>
    <cellStyle name="Note 6 9 2 2 2" xfId="44684"/>
    <cellStyle name="Note 6 9 2 3" xfId="44685"/>
    <cellStyle name="Note 6 9 3" xfId="44686"/>
    <cellStyle name="Note 6 9 3 2" xfId="44687"/>
    <cellStyle name="Note 6 9 4" xfId="44688"/>
    <cellStyle name="Note 7" xfId="44689"/>
    <cellStyle name="Note 7 10" xfId="44690"/>
    <cellStyle name="Note 7 10 2" xfId="44691"/>
    <cellStyle name="Note 7 11" xfId="44692"/>
    <cellStyle name="Note 7 11 2" xfId="44693"/>
    <cellStyle name="Note 7 12" xfId="44694"/>
    <cellStyle name="Note 7 2" xfId="44695"/>
    <cellStyle name="Note 7 3" xfId="44696"/>
    <cellStyle name="Note 7 3 2" xfId="44697"/>
    <cellStyle name="Note 7 3 2 2" xfId="44698"/>
    <cellStyle name="Note 7 3 2 2 2" xfId="44699"/>
    <cellStyle name="Note 7 3 2 2 2 2" xfId="44700"/>
    <cellStyle name="Note 7 3 2 2 2 2 2" xfId="44701"/>
    <cellStyle name="Note 7 3 2 2 2 3" xfId="44702"/>
    <cellStyle name="Note 7 3 2 2 3" xfId="44703"/>
    <cellStyle name="Note 7 3 2 2 3 2" xfId="44704"/>
    <cellStyle name="Note 7 3 2 2 4" xfId="44705"/>
    <cellStyle name="Note 7 3 2 3" xfId="44706"/>
    <cellStyle name="Note 7 3 2 3 2" xfId="44707"/>
    <cellStyle name="Note 7 3 2 3 2 2" xfId="44708"/>
    <cellStyle name="Note 7 3 2 3 3" xfId="44709"/>
    <cellStyle name="Note 7 3 2 4" xfId="44710"/>
    <cellStyle name="Note 7 3 2 4 2" xfId="44711"/>
    <cellStyle name="Note 7 3 2 5" xfId="44712"/>
    <cellStyle name="Note 7 3 2 5 2" xfId="44713"/>
    <cellStyle name="Note 7 3 2 6" xfId="44714"/>
    <cellStyle name="Note 7 3 3" xfId="44715"/>
    <cellStyle name="Note 7 3 3 2" xfId="44716"/>
    <cellStyle name="Note 7 3 3 2 2" xfId="44717"/>
    <cellStyle name="Note 7 3 3 2 2 2" xfId="44718"/>
    <cellStyle name="Note 7 3 3 2 2 2 2" xfId="44719"/>
    <cellStyle name="Note 7 3 3 2 2 3" xfId="44720"/>
    <cellStyle name="Note 7 3 3 2 3" xfId="44721"/>
    <cellStyle name="Note 7 3 3 2 3 2" xfId="44722"/>
    <cellStyle name="Note 7 3 3 2 4" xfId="44723"/>
    <cellStyle name="Note 7 3 3 3" xfId="44724"/>
    <cellStyle name="Note 7 3 3 3 2" xfId="44725"/>
    <cellStyle name="Note 7 3 3 3 2 2" xfId="44726"/>
    <cellStyle name="Note 7 3 3 3 3" xfId="44727"/>
    <cellStyle name="Note 7 3 3 4" xfId="44728"/>
    <cellStyle name="Note 7 3 3 4 2" xfId="44729"/>
    <cellStyle name="Note 7 3 3 5" xfId="44730"/>
    <cellStyle name="Note 7 3 3 5 2" xfId="44731"/>
    <cellStyle name="Note 7 3 3 6" xfId="44732"/>
    <cellStyle name="Note 7 3 4" xfId="44733"/>
    <cellStyle name="Note 7 3 4 2" xfId="44734"/>
    <cellStyle name="Note 7 3 4 2 2" xfId="44735"/>
    <cellStyle name="Note 7 3 4 2 2 2" xfId="44736"/>
    <cellStyle name="Note 7 3 4 2 3" xfId="44737"/>
    <cellStyle name="Note 7 3 4 3" xfId="44738"/>
    <cellStyle name="Note 7 3 4 3 2" xfId="44739"/>
    <cellStyle name="Note 7 3 4 4" xfId="44740"/>
    <cellStyle name="Note 7 3 5" xfId="44741"/>
    <cellStyle name="Note 7 3 5 2" xfId="44742"/>
    <cellStyle name="Note 7 3 5 2 2" xfId="44743"/>
    <cellStyle name="Note 7 3 5 3" xfId="44744"/>
    <cellStyle name="Note 7 3 6" xfId="44745"/>
    <cellStyle name="Note 7 3 6 2" xfId="44746"/>
    <cellStyle name="Note 7 3 7" xfId="44747"/>
    <cellStyle name="Note 7 3 7 2" xfId="44748"/>
    <cellStyle name="Note 7 3 8" xfId="44749"/>
    <cellStyle name="Note 7 4" xfId="44750"/>
    <cellStyle name="Note 7 4 2" xfId="44751"/>
    <cellStyle name="Note 7 4 2 2" xfId="44752"/>
    <cellStyle name="Note 7 4 2 2 2" xfId="44753"/>
    <cellStyle name="Note 7 4 2 2 2 2" xfId="44754"/>
    <cellStyle name="Note 7 4 2 2 2 2 2" xfId="44755"/>
    <cellStyle name="Note 7 4 2 2 2 3" xfId="44756"/>
    <cellStyle name="Note 7 4 2 2 3" xfId="44757"/>
    <cellStyle name="Note 7 4 2 2 3 2" xfId="44758"/>
    <cellStyle name="Note 7 4 2 2 4" xfId="44759"/>
    <cellStyle name="Note 7 4 2 3" xfId="44760"/>
    <cellStyle name="Note 7 4 2 3 2" xfId="44761"/>
    <cellStyle name="Note 7 4 2 3 2 2" xfId="44762"/>
    <cellStyle name="Note 7 4 2 3 3" xfId="44763"/>
    <cellStyle name="Note 7 4 2 4" xfId="44764"/>
    <cellStyle name="Note 7 4 2 4 2" xfId="44765"/>
    <cellStyle name="Note 7 4 2 5" xfId="44766"/>
    <cellStyle name="Note 7 4 2 5 2" xfId="44767"/>
    <cellStyle name="Note 7 4 2 6" xfId="44768"/>
    <cellStyle name="Note 7 4 3" xfId="44769"/>
    <cellStyle name="Note 7 4 3 2" xfId="44770"/>
    <cellStyle name="Note 7 4 3 2 2" xfId="44771"/>
    <cellStyle name="Note 7 4 3 2 2 2" xfId="44772"/>
    <cellStyle name="Note 7 4 3 2 2 2 2" xfId="44773"/>
    <cellStyle name="Note 7 4 3 2 2 3" xfId="44774"/>
    <cellStyle name="Note 7 4 3 2 3" xfId="44775"/>
    <cellStyle name="Note 7 4 3 2 3 2" xfId="44776"/>
    <cellStyle name="Note 7 4 3 2 4" xfId="44777"/>
    <cellStyle name="Note 7 4 3 3" xfId="44778"/>
    <cellStyle name="Note 7 4 3 3 2" xfId="44779"/>
    <cellStyle name="Note 7 4 3 3 2 2" xfId="44780"/>
    <cellStyle name="Note 7 4 3 3 3" xfId="44781"/>
    <cellStyle name="Note 7 4 3 4" xfId="44782"/>
    <cellStyle name="Note 7 4 3 4 2" xfId="44783"/>
    <cellStyle name="Note 7 4 3 5" xfId="44784"/>
    <cellStyle name="Note 7 4 3 5 2" xfId="44785"/>
    <cellStyle name="Note 7 4 3 6" xfId="44786"/>
    <cellStyle name="Note 7 4 4" xfId="44787"/>
    <cellStyle name="Note 7 4 4 2" xfId="44788"/>
    <cellStyle name="Note 7 4 4 2 2" xfId="44789"/>
    <cellStyle name="Note 7 4 4 2 2 2" xfId="44790"/>
    <cellStyle name="Note 7 4 4 2 3" xfId="44791"/>
    <cellStyle name="Note 7 4 4 3" xfId="44792"/>
    <cellStyle name="Note 7 4 4 3 2" xfId="44793"/>
    <cellStyle name="Note 7 4 4 4" xfId="44794"/>
    <cellStyle name="Note 7 4 5" xfId="44795"/>
    <cellStyle name="Note 7 4 5 2" xfId="44796"/>
    <cellStyle name="Note 7 4 5 2 2" xfId="44797"/>
    <cellStyle name="Note 7 4 5 3" xfId="44798"/>
    <cellStyle name="Note 7 4 6" xfId="44799"/>
    <cellStyle name="Note 7 4 6 2" xfId="44800"/>
    <cellStyle name="Note 7 4 7" xfId="44801"/>
    <cellStyle name="Note 7 4 7 2" xfId="44802"/>
    <cellStyle name="Note 7 4 8" xfId="44803"/>
    <cellStyle name="Note 7 5" xfId="44804"/>
    <cellStyle name="Note 7 5 2" xfId="44805"/>
    <cellStyle name="Note 7 5 2 2" xfId="44806"/>
    <cellStyle name="Note 7 5 2 2 2" xfId="44807"/>
    <cellStyle name="Note 7 5 2 2 2 2" xfId="44808"/>
    <cellStyle name="Note 7 5 2 2 3" xfId="44809"/>
    <cellStyle name="Note 7 5 2 3" xfId="44810"/>
    <cellStyle name="Note 7 5 2 3 2" xfId="44811"/>
    <cellStyle name="Note 7 5 2 4" xfId="44812"/>
    <cellStyle name="Note 7 5 3" xfId="44813"/>
    <cellStyle name="Note 7 5 3 2" xfId="44814"/>
    <cellStyle name="Note 7 5 3 2 2" xfId="44815"/>
    <cellStyle name="Note 7 5 3 3" xfId="44816"/>
    <cellStyle name="Note 7 5 4" xfId="44817"/>
    <cellStyle name="Note 7 5 4 2" xfId="44818"/>
    <cellStyle name="Note 7 5 5" xfId="44819"/>
    <cellStyle name="Note 7 5 5 2" xfId="44820"/>
    <cellStyle name="Note 7 5 6" xfId="44821"/>
    <cellStyle name="Note 7 6" xfId="44822"/>
    <cellStyle name="Note 7 6 2" xfId="44823"/>
    <cellStyle name="Note 7 6 2 2" xfId="44824"/>
    <cellStyle name="Note 7 6 2 2 2" xfId="44825"/>
    <cellStyle name="Note 7 6 2 2 2 2" xfId="44826"/>
    <cellStyle name="Note 7 6 2 2 3" xfId="44827"/>
    <cellStyle name="Note 7 6 2 3" xfId="44828"/>
    <cellStyle name="Note 7 6 2 3 2" xfId="44829"/>
    <cellStyle name="Note 7 6 2 4" xfId="44830"/>
    <cellStyle name="Note 7 6 3" xfId="44831"/>
    <cellStyle name="Note 7 6 3 2" xfId="44832"/>
    <cellStyle name="Note 7 6 3 2 2" xfId="44833"/>
    <cellStyle name="Note 7 6 3 3" xfId="44834"/>
    <cellStyle name="Note 7 6 4" xfId="44835"/>
    <cellStyle name="Note 7 6 4 2" xfId="44836"/>
    <cellStyle name="Note 7 6 5" xfId="44837"/>
    <cellStyle name="Note 7 6 5 2" xfId="44838"/>
    <cellStyle name="Note 7 6 6" xfId="44839"/>
    <cellStyle name="Note 7 7" xfId="44840"/>
    <cellStyle name="Note 7 7 2" xfId="44841"/>
    <cellStyle name="Note 7 7 2 2" xfId="44842"/>
    <cellStyle name="Note 7 7 2 2 2" xfId="44843"/>
    <cellStyle name="Note 7 7 2 2 2 2" xfId="44844"/>
    <cellStyle name="Note 7 7 2 2 3" xfId="44845"/>
    <cellStyle name="Note 7 7 2 3" xfId="44846"/>
    <cellStyle name="Note 7 7 2 3 2" xfId="44847"/>
    <cellStyle name="Note 7 7 2 4" xfId="44848"/>
    <cellStyle name="Note 7 7 3" xfId="44849"/>
    <cellStyle name="Note 7 7 3 2" xfId="44850"/>
    <cellStyle name="Note 7 7 3 2 2" xfId="44851"/>
    <cellStyle name="Note 7 7 3 3" xfId="44852"/>
    <cellStyle name="Note 7 7 4" xfId="44853"/>
    <cellStyle name="Note 7 7 4 2" xfId="44854"/>
    <cellStyle name="Note 7 7 5" xfId="44855"/>
    <cellStyle name="Note 7 7 5 2" xfId="44856"/>
    <cellStyle name="Note 7 7 6" xfId="44857"/>
    <cellStyle name="Note 7 8" xfId="44858"/>
    <cellStyle name="Note 7 8 2" xfId="44859"/>
    <cellStyle name="Note 7 8 2 2" xfId="44860"/>
    <cellStyle name="Note 7 8 2 2 2" xfId="44861"/>
    <cellStyle name="Note 7 8 2 3" xfId="44862"/>
    <cellStyle name="Note 7 8 3" xfId="44863"/>
    <cellStyle name="Note 7 8 3 2" xfId="44864"/>
    <cellStyle name="Note 7 8 4" xfId="44865"/>
    <cellStyle name="Note 7 9" xfId="44866"/>
    <cellStyle name="Note 7 9 2" xfId="44867"/>
    <cellStyle name="Note 7 9 2 2" xfId="44868"/>
    <cellStyle name="Note 7 9 3" xfId="44869"/>
    <cellStyle name="Note 8" xfId="44870"/>
    <cellStyle name="Note 8 10" xfId="44871"/>
    <cellStyle name="Note 8 10 2" xfId="44872"/>
    <cellStyle name="Note 8 11" xfId="44873"/>
    <cellStyle name="Note 8 2" xfId="44874"/>
    <cellStyle name="Note 8 2 2" xfId="44875"/>
    <cellStyle name="Note 8 2 2 2" xfId="44876"/>
    <cellStyle name="Note 8 2 2 2 2" xfId="44877"/>
    <cellStyle name="Note 8 2 2 2 2 2" xfId="44878"/>
    <cellStyle name="Note 8 2 2 2 2 2 2" xfId="44879"/>
    <cellStyle name="Note 8 2 2 2 2 3" xfId="44880"/>
    <cellStyle name="Note 8 2 2 2 3" xfId="44881"/>
    <cellStyle name="Note 8 2 2 2 3 2" xfId="44882"/>
    <cellStyle name="Note 8 2 2 2 4" xfId="44883"/>
    <cellStyle name="Note 8 2 2 3" xfId="44884"/>
    <cellStyle name="Note 8 2 2 3 2" xfId="44885"/>
    <cellStyle name="Note 8 2 2 3 2 2" xfId="44886"/>
    <cellStyle name="Note 8 2 2 3 3" xfId="44887"/>
    <cellStyle name="Note 8 2 2 4" xfId="44888"/>
    <cellStyle name="Note 8 2 2 4 2" xfId="44889"/>
    <cellStyle name="Note 8 2 2 5" xfId="44890"/>
    <cellStyle name="Note 8 2 2 5 2" xfId="44891"/>
    <cellStyle name="Note 8 2 2 6" xfId="44892"/>
    <cellStyle name="Note 8 2 3" xfId="44893"/>
    <cellStyle name="Note 8 2 3 2" xfId="44894"/>
    <cellStyle name="Note 8 2 3 2 2" xfId="44895"/>
    <cellStyle name="Note 8 2 3 2 2 2" xfId="44896"/>
    <cellStyle name="Note 8 2 3 2 2 2 2" xfId="44897"/>
    <cellStyle name="Note 8 2 3 2 2 3" xfId="44898"/>
    <cellStyle name="Note 8 2 3 2 3" xfId="44899"/>
    <cellStyle name="Note 8 2 3 2 3 2" xfId="44900"/>
    <cellStyle name="Note 8 2 3 2 4" xfId="44901"/>
    <cellStyle name="Note 8 2 3 3" xfId="44902"/>
    <cellStyle name="Note 8 2 3 3 2" xfId="44903"/>
    <cellStyle name="Note 8 2 3 3 2 2" xfId="44904"/>
    <cellStyle name="Note 8 2 3 3 3" xfId="44905"/>
    <cellStyle name="Note 8 2 3 4" xfId="44906"/>
    <cellStyle name="Note 8 2 3 4 2" xfId="44907"/>
    <cellStyle name="Note 8 2 3 5" xfId="44908"/>
    <cellStyle name="Note 8 2 3 5 2" xfId="44909"/>
    <cellStyle name="Note 8 2 3 6" xfId="44910"/>
    <cellStyle name="Note 8 2 4" xfId="44911"/>
    <cellStyle name="Note 8 2 4 2" xfId="44912"/>
    <cellStyle name="Note 8 2 4 2 2" xfId="44913"/>
    <cellStyle name="Note 8 2 4 2 2 2" xfId="44914"/>
    <cellStyle name="Note 8 2 4 2 3" xfId="44915"/>
    <cellStyle name="Note 8 2 4 3" xfId="44916"/>
    <cellStyle name="Note 8 2 4 3 2" xfId="44917"/>
    <cellStyle name="Note 8 2 4 4" xfId="44918"/>
    <cellStyle name="Note 8 2 5" xfId="44919"/>
    <cellStyle name="Note 8 2 5 2" xfId="44920"/>
    <cellStyle name="Note 8 2 5 2 2" xfId="44921"/>
    <cellStyle name="Note 8 2 5 3" xfId="44922"/>
    <cellStyle name="Note 8 2 6" xfId="44923"/>
    <cellStyle name="Note 8 2 6 2" xfId="44924"/>
    <cellStyle name="Note 8 2 7" xfId="44925"/>
    <cellStyle name="Note 8 2 7 2" xfId="44926"/>
    <cellStyle name="Note 8 2 8" xfId="44927"/>
    <cellStyle name="Note 8 3" xfId="44928"/>
    <cellStyle name="Note 8 3 2" xfId="44929"/>
    <cellStyle name="Note 8 3 2 2" xfId="44930"/>
    <cellStyle name="Note 8 3 2 2 2" xfId="44931"/>
    <cellStyle name="Note 8 3 2 2 2 2" xfId="44932"/>
    <cellStyle name="Note 8 3 2 2 2 2 2" xfId="44933"/>
    <cellStyle name="Note 8 3 2 2 2 3" xfId="44934"/>
    <cellStyle name="Note 8 3 2 2 3" xfId="44935"/>
    <cellStyle name="Note 8 3 2 2 3 2" xfId="44936"/>
    <cellStyle name="Note 8 3 2 2 4" xfId="44937"/>
    <cellStyle name="Note 8 3 2 3" xfId="44938"/>
    <cellStyle name="Note 8 3 2 3 2" xfId="44939"/>
    <cellStyle name="Note 8 3 2 3 2 2" xfId="44940"/>
    <cellStyle name="Note 8 3 2 3 3" xfId="44941"/>
    <cellStyle name="Note 8 3 2 4" xfId="44942"/>
    <cellStyle name="Note 8 3 2 4 2" xfId="44943"/>
    <cellStyle name="Note 8 3 2 5" xfId="44944"/>
    <cellStyle name="Note 8 3 2 5 2" xfId="44945"/>
    <cellStyle name="Note 8 3 2 6" xfId="44946"/>
    <cellStyle name="Note 8 3 3" xfId="44947"/>
    <cellStyle name="Note 8 3 3 2" xfId="44948"/>
    <cellStyle name="Note 8 3 3 2 2" xfId="44949"/>
    <cellStyle name="Note 8 3 3 2 2 2" xfId="44950"/>
    <cellStyle name="Note 8 3 3 2 2 2 2" xfId="44951"/>
    <cellStyle name="Note 8 3 3 2 2 3" xfId="44952"/>
    <cellStyle name="Note 8 3 3 2 3" xfId="44953"/>
    <cellStyle name="Note 8 3 3 2 3 2" xfId="44954"/>
    <cellStyle name="Note 8 3 3 2 4" xfId="44955"/>
    <cellStyle name="Note 8 3 3 3" xfId="44956"/>
    <cellStyle name="Note 8 3 3 3 2" xfId="44957"/>
    <cellStyle name="Note 8 3 3 3 2 2" xfId="44958"/>
    <cellStyle name="Note 8 3 3 3 3" xfId="44959"/>
    <cellStyle name="Note 8 3 3 4" xfId="44960"/>
    <cellStyle name="Note 8 3 3 4 2" xfId="44961"/>
    <cellStyle name="Note 8 3 3 5" xfId="44962"/>
    <cellStyle name="Note 8 3 3 5 2" xfId="44963"/>
    <cellStyle name="Note 8 3 3 6" xfId="44964"/>
    <cellStyle name="Note 8 3 4" xfId="44965"/>
    <cellStyle name="Note 8 3 4 2" xfId="44966"/>
    <cellStyle name="Note 8 3 4 2 2" xfId="44967"/>
    <cellStyle name="Note 8 3 4 2 2 2" xfId="44968"/>
    <cellStyle name="Note 8 3 4 2 3" xfId="44969"/>
    <cellStyle name="Note 8 3 4 3" xfId="44970"/>
    <cellStyle name="Note 8 3 4 3 2" xfId="44971"/>
    <cellStyle name="Note 8 3 4 4" xfId="44972"/>
    <cellStyle name="Note 8 3 5" xfId="44973"/>
    <cellStyle name="Note 8 3 5 2" xfId="44974"/>
    <cellStyle name="Note 8 3 5 2 2" xfId="44975"/>
    <cellStyle name="Note 8 3 5 3" xfId="44976"/>
    <cellStyle name="Note 8 3 6" xfId="44977"/>
    <cellStyle name="Note 8 3 6 2" xfId="44978"/>
    <cellStyle name="Note 8 3 7" xfId="44979"/>
    <cellStyle name="Note 8 3 7 2" xfId="44980"/>
    <cellStyle name="Note 8 3 8" xfId="44981"/>
    <cellStyle name="Note 8 4" xfId="44982"/>
    <cellStyle name="Note 8 4 2" xfId="44983"/>
    <cellStyle name="Note 8 4 2 2" xfId="44984"/>
    <cellStyle name="Note 8 4 2 2 2" xfId="44985"/>
    <cellStyle name="Note 8 4 2 2 2 2" xfId="44986"/>
    <cellStyle name="Note 8 4 2 2 3" xfId="44987"/>
    <cellStyle name="Note 8 4 2 3" xfId="44988"/>
    <cellStyle name="Note 8 4 2 3 2" xfId="44989"/>
    <cellStyle name="Note 8 4 2 4" xfId="44990"/>
    <cellStyle name="Note 8 4 3" xfId="44991"/>
    <cellStyle name="Note 8 4 3 2" xfId="44992"/>
    <cellStyle name="Note 8 4 3 2 2" xfId="44993"/>
    <cellStyle name="Note 8 4 3 3" xfId="44994"/>
    <cellStyle name="Note 8 4 4" xfId="44995"/>
    <cellStyle name="Note 8 4 4 2" xfId="44996"/>
    <cellStyle name="Note 8 4 5" xfId="44997"/>
    <cellStyle name="Note 8 4 5 2" xfId="44998"/>
    <cellStyle name="Note 8 4 6" xfId="44999"/>
    <cellStyle name="Note 8 5" xfId="45000"/>
    <cellStyle name="Note 8 5 2" xfId="45001"/>
    <cellStyle name="Note 8 5 2 2" xfId="45002"/>
    <cellStyle name="Note 8 5 2 2 2" xfId="45003"/>
    <cellStyle name="Note 8 5 2 2 2 2" xfId="45004"/>
    <cellStyle name="Note 8 5 2 2 3" xfId="45005"/>
    <cellStyle name="Note 8 5 2 3" xfId="45006"/>
    <cellStyle name="Note 8 5 2 3 2" xfId="45007"/>
    <cellStyle name="Note 8 5 2 4" xfId="45008"/>
    <cellStyle name="Note 8 5 3" xfId="45009"/>
    <cellStyle name="Note 8 5 3 2" xfId="45010"/>
    <cellStyle name="Note 8 5 3 2 2" xfId="45011"/>
    <cellStyle name="Note 8 5 3 3" xfId="45012"/>
    <cellStyle name="Note 8 5 4" xfId="45013"/>
    <cellStyle name="Note 8 5 4 2" xfId="45014"/>
    <cellStyle name="Note 8 5 5" xfId="45015"/>
    <cellStyle name="Note 8 5 5 2" xfId="45016"/>
    <cellStyle name="Note 8 5 6" xfId="45017"/>
    <cellStyle name="Note 8 6" xfId="45018"/>
    <cellStyle name="Note 8 6 2" xfId="45019"/>
    <cellStyle name="Note 8 6 2 2" xfId="45020"/>
    <cellStyle name="Note 8 6 2 2 2" xfId="45021"/>
    <cellStyle name="Note 8 6 2 2 2 2" xfId="45022"/>
    <cellStyle name="Note 8 6 2 2 3" xfId="45023"/>
    <cellStyle name="Note 8 6 2 3" xfId="45024"/>
    <cellStyle name="Note 8 6 2 3 2" xfId="45025"/>
    <cellStyle name="Note 8 6 2 4" xfId="45026"/>
    <cellStyle name="Note 8 6 3" xfId="45027"/>
    <cellStyle name="Note 8 6 3 2" xfId="45028"/>
    <cellStyle name="Note 8 6 3 2 2" xfId="45029"/>
    <cellStyle name="Note 8 6 3 3" xfId="45030"/>
    <cellStyle name="Note 8 6 4" xfId="45031"/>
    <cellStyle name="Note 8 6 4 2" xfId="45032"/>
    <cellStyle name="Note 8 6 5" xfId="45033"/>
    <cellStyle name="Note 8 6 5 2" xfId="45034"/>
    <cellStyle name="Note 8 6 6" xfId="45035"/>
    <cellStyle name="Note 8 7" xfId="45036"/>
    <cellStyle name="Note 8 7 2" xfId="45037"/>
    <cellStyle name="Note 8 7 2 2" xfId="45038"/>
    <cellStyle name="Note 8 7 2 2 2" xfId="45039"/>
    <cellStyle name="Note 8 7 2 3" xfId="45040"/>
    <cellStyle name="Note 8 7 3" xfId="45041"/>
    <cellStyle name="Note 8 7 3 2" xfId="45042"/>
    <cellStyle name="Note 8 7 4" xfId="45043"/>
    <cellStyle name="Note 8 8" xfId="45044"/>
    <cellStyle name="Note 8 8 2" xfId="45045"/>
    <cellStyle name="Note 8 8 2 2" xfId="45046"/>
    <cellStyle name="Note 8 8 3" xfId="45047"/>
    <cellStyle name="Note 8 9" xfId="45048"/>
    <cellStyle name="Note 8 9 2" xfId="45049"/>
    <cellStyle name="Note 9" xfId="45050"/>
    <cellStyle name="Note 9 10" xfId="45051"/>
    <cellStyle name="Note 9 10 2" xfId="45052"/>
    <cellStyle name="Note 9 11" xfId="45053"/>
    <cellStyle name="Note 9 2" xfId="45054"/>
    <cellStyle name="Note 9 2 2" xfId="45055"/>
    <cellStyle name="Note 9 2 2 2" xfId="45056"/>
    <cellStyle name="Note 9 2 2 2 2" xfId="45057"/>
    <cellStyle name="Note 9 2 2 2 2 2" xfId="45058"/>
    <cellStyle name="Note 9 2 2 2 2 2 2" xfId="45059"/>
    <cellStyle name="Note 9 2 2 2 2 3" xfId="45060"/>
    <cellStyle name="Note 9 2 2 2 3" xfId="45061"/>
    <cellStyle name="Note 9 2 2 2 3 2" xfId="45062"/>
    <cellStyle name="Note 9 2 2 2 4" xfId="45063"/>
    <cellStyle name="Note 9 2 2 3" xfId="45064"/>
    <cellStyle name="Note 9 2 2 3 2" xfId="45065"/>
    <cellStyle name="Note 9 2 2 3 2 2" xfId="45066"/>
    <cellStyle name="Note 9 2 2 3 3" xfId="45067"/>
    <cellStyle name="Note 9 2 2 4" xfId="45068"/>
    <cellStyle name="Note 9 2 2 4 2" xfId="45069"/>
    <cellStyle name="Note 9 2 2 5" xfId="45070"/>
    <cellStyle name="Note 9 2 2 5 2" xfId="45071"/>
    <cellStyle name="Note 9 2 2 6" xfId="45072"/>
    <cellStyle name="Note 9 2 3" xfId="45073"/>
    <cellStyle name="Note 9 2 3 2" xfId="45074"/>
    <cellStyle name="Note 9 2 3 2 2" xfId="45075"/>
    <cellStyle name="Note 9 2 3 2 2 2" xfId="45076"/>
    <cellStyle name="Note 9 2 3 2 2 2 2" xfId="45077"/>
    <cellStyle name="Note 9 2 3 2 2 3" xfId="45078"/>
    <cellStyle name="Note 9 2 3 2 3" xfId="45079"/>
    <cellStyle name="Note 9 2 3 2 3 2" xfId="45080"/>
    <cellStyle name="Note 9 2 3 2 4" xfId="45081"/>
    <cellStyle name="Note 9 2 3 3" xfId="45082"/>
    <cellStyle name="Note 9 2 3 3 2" xfId="45083"/>
    <cellStyle name="Note 9 2 3 3 2 2" xfId="45084"/>
    <cellStyle name="Note 9 2 3 3 3" xfId="45085"/>
    <cellStyle name="Note 9 2 3 4" xfId="45086"/>
    <cellStyle name="Note 9 2 3 4 2" xfId="45087"/>
    <cellStyle name="Note 9 2 3 5" xfId="45088"/>
    <cellStyle name="Note 9 2 3 5 2" xfId="45089"/>
    <cellStyle name="Note 9 2 3 6" xfId="45090"/>
    <cellStyle name="Note 9 2 4" xfId="45091"/>
    <cellStyle name="Note 9 2 4 2" xfId="45092"/>
    <cellStyle name="Note 9 2 4 2 2" xfId="45093"/>
    <cellStyle name="Note 9 2 4 2 2 2" xfId="45094"/>
    <cellStyle name="Note 9 2 4 2 3" xfId="45095"/>
    <cellStyle name="Note 9 2 4 3" xfId="45096"/>
    <cellStyle name="Note 9 2 4 3 2" xfId="45097"/>
    <cellStyle name="Note 9 2 4 4" xfId="45098"/>
    <cellStyle name="Note 9 2 5" xfId="45099"/>
    <cellStyle name="Note 9 2 5 2" xfId="45100"/>
    <cellStyle name="Note 9 2 5 2 2" xfId="45101"/>
    <cellStyle name="Note 9 2 5 3" xfId="45102"/>
    <cellStyle name="Note 9 2 6" xfId="45103"/>
    <cellStyle name="Note 9 2 6 2" xfId="45104"/>
    <cellStyle name="Note 9 2 7" xfId="45105"/>
    <cellStyle name="Note 9 2 7 2" xfId="45106"/>
    <cellStyle name="Note 9 2 8" xfId="45107"/>
    <cellStyle name="Note 9 3" xfId="45108"/>
    <cellStyle name="Note 9 3 2" xfId="45109"/>
    <cellStyle name="Note 9 3 2 2" xfId="45110"/>
    <cellStyle name="Note 9 3 2 2 2" xfId="45111"/>
    <cellStyle name="Note 9 3 2 2 2 2" xfId="45112"/>
    <cellStyle name="Note 9 3 2 2 2 2 2" xfId="45113"/>
    <cellStyle name="Note 9 3 2 2 2 3" xfId="45114"/>
    <cellStyle name="Note 9 3 2 2 3" xfId="45115"/>
    <cellStyle name="Note 9 3 2 2 3 2" xfId="45116"/>
    <cellStyle name="Note 9 3 2 2 4" xfId="45117"/>
    <cellStyle name="Note 9 3 2 3" xfId="45118"/>
    <cellStyle name="Note 9 3 2 3 2" xfId="45119"/>
    <cellStyle name="Note 9 3 2 3 2 2" xfId="45120"/>
    <cellStyle name="Note 9 3 2 3 3" xfId="45121"/>
    <cellStyle name="Note 9 3 2 4" xfId="45122"/>
    <cellStyle name="Note 9 3 2 4 2" xfId="45123"/>
    <cellStyle name="Note 9 3 2 5" xfId="45124"/>
    <cellStyle name="Note 9 3 2 5 2" xfId="45125"/>
    <cellStyle name="Note 9 3 2 6" xfId="45126"/>
    <cellStyle name="Note 9 3 3" xfId="45127"/>
    <cellStyle name="Note 9 3 3 2" xfId="45128"/>
    <cellStyle name="Note 9 3 3 2 2" xfId="45129"/>
    <cellStyle name="Note 9 3 3 2 2 2" xfId="45130"/>
    <cellStyle name="Note 9 3 3 2 2 2 2" xfId="45131"/>
    <cellStyle name="Note 9 3 3 2 2 3" xfId="45132"/>
    <cellStyle name="Note 9 3 3 2 3" xfId="45133"/>
    <cellStyle name="Note 9 3 3 2 3 2" xfId="45134"/>
    <cellStyle name="Note 9 3 3 2 4" xfId="45135"/>
    <cellStyle name="Note 9 3 3 3" xfId="45136"/>
    <cellStyle name="Note 9 3 3 3 2" xfId="45137"/>
    <cellStyle name="Note 9 3 3 3 2 2" xfId="45138"/>
    <cellStyle name="Note 9 3 3 3 3" xfId="45139"/>
    <cellStyle name="Note 9 3 3 4" xfId="45140"/>
    <cellStyle name="Note 9 3 3 4 2" xfId="45141"/>
    <cellStyle name="Note 9 3 3 5" xfId="45142"/>
    <cellStyle name="Note 9 3 3 5 2" xfId="45143"/>
    <cellStyle name="Note 9 3 3 6" xfId="45144"/>
    <cellStyle name="Note 9 3 4" xfId="45145"/>
    <cellStyle name="Note 9 3 4 2" xfId="45146"/>
    <cellStyle name="Note 9 3 4 2 2" xfId="45147"/>
    <cellStyle name="Note 9 3 4 2 2 2" xfId="45148"/>
    <cellStyle name="Note 9 3 4 2 3" xfId="45149"/>
    <cellStyle name="Note 9 3 4 3" xfId="45150"/>
    <cellStyle name="Note 9 3 4 3 2" xfId="45151"/>
    <cellStyle name="Note 9 3 4 4" xfId="45152"/>
    <cellStyle name="Note 9 3 5" xfId="45153"/>
    <cellStyle name="Note 9 3 5 2" xfId="45154"/>
    <cellStyle name="Note 9 3 5 2 2" xfId="45155"/>
    <cellStyle name="Note 9 3 5 3" xfId="45156"/>
    <cellStyle name="Note 9 3 6" xfId="45157"/>
    <cellStyle name="Note 9 3 6 2" xfId="45158"/>
    <cellStyle name="Note 9 3 7" xfId="45159"/>
    <cellStyle name="Note 9 3 7 2" xfId="45160"/>
    <cellStyle name="Note 9 3 8" xfId="45161"/>
    <cellStyle name="Note 9 4" xfId="45162"/>
    <cellStyle name="Note 9 4 2" xfId="45163"/>
    <cellStyle name="Note 9 4 2 2" xfId="45164"/>
    <cellStyle name="Note 9 4 2 2 2" xfId="45165"/>
    <cellStyle name="Note 9 4 2 2 2 2" xfId="45166"/>
    <cellStyle name="Note 9 4 2 2 3" xfId="45167"/>
    <cellStyle name="Note 9 4 2 3" xfId="45168"/>
    <cellStyle name="Note 9 4 2 3 2" xfId="45169"/>
    <cellStyle name="Note 9 4 2 4" xfId="45170"/>
    <cellStyle name="Note 9 4 3" xfId="45171"/>
    <cellStyle name="Note 9 4 3 2" xfId="45172"/>
    <cellStyle name="Note 9 4 3 2 2" xfId="45173"/>
    <cellStyle name="Note 9 4 3 3" xfId="45174"/>
    <cellStyle name="Note 9 4 4" xfId="45175"/>
    <cellStyle name="Note 9 4 4 2" xfId="45176"/>
    <cellStyle name="Note 9 4 5" xfId="45177"/>
    <cellStyle name="Note 9 4 5 2" xfId="45178"/>
    <cellStyle name="Note 9 4 6" xfId="45179"/>
    <cellStyle name="Note 9 5" xfId="45180"/>
    <cellStyle name="Note 9 5 2" xfId="45181"/>
    <cellStyle name="Note 9 5 2 2" xfId="45182"/>
    <cellStyle name="Note 9 5 2 2 2" xfId="45183"/>
    <cellStyle name="Note 9 5 2 2 2 2" xfId="45184"/>
    <cellStyle name="Note 9 5 2 2 3" xfId="45185"/>
    <cellStyle name="Note 9 5 2 3" xfId="45186"/>
    <cellStyle name="Note 9 5 2 3 2" xfId="45187"/>
    <cellStyle name="Note 9 5 2 4" xfId="45188"/>
    <cellStyle name="Note 9 5 3" xfId="45189"/>
    <cellStyle name="Note 9 5 3 2" xfId="45190"/>
    <cellStyle name="Note 9 5 3 2 2" xfId="45191"/>
    <cellStyle name="Note 9 5 3 3" xfId="45192"/>
    <cellStyle name="Note 9 5 4" xfId="45193"/>
    <cellStyle name="Note 9 5 4 2" xfId="45194"/>
    <cellStyle name="Note 9 5 5" xfId="45195"/>
    <cellStyle name="Note 9 5 5 2" xfId="45196"/>
    <cellStyle name="Note 9 5 6" xfId="45197"/>
    <cellStyle name="Note 9 6" xfId="45198"/>
    <cellStyle name="Note 9 6 2" xfId="45199"/>
    <cellStyle name="Note 9 6 2 2" xfId="45200"/>
    <cellStyle name="Note 9 6 2 2 2" xfId="45201"/>
    <cellStyle name="Note 9 6 2 2 2 2" xfId="45202"/>
    <cellStyle name="Note 9 6 2 2 3" xfId="45203"/>
    <cellStyle name="Note 9 6 2 3" xfId="45204"/>
    <cellStyle name="Note 9 6 2 3 2" xfId="45205"/>
    <cellStyle name="Note 9 6 2 4" xfId="45206"/>
    <cellStyle name="Note 9 6 3" xfId="45207"/>
    <cellStyle name="Note 9 6 3 2" xfId="45208"/>
    <cellStyle name="Note 9 6 3 2 2" xfId="45209"/>
    <cellStyle name="Note 9 6 3 3" xfId="45210"/>
    <cellStyle name="Note 9 6 4" xfId="45211"/>
    <cellStyle name="Note 9 6 4 2" xfId="45212"/>
    <cellStyle name="Note 9 6 5" xfId="45213"/>
    <cellStyle name="Note 9 6 5 2" xfId="45214"/>
    <cellStyle name="Note 9 6 6" xfId="45215"/>
    <cellStyle name="Note 9 7" xfId="45216"/>
    <cellStyle name="Note 9 7 2" xfId="45217"/>
    <cellStyle name="Note 9 7 2 2" xfId="45218"/>
    <cellStyle name="Note 9 7 2 2 2" xfId="45219"/>
    <cellStyle name="Note 9 7 2 3" xfId="45220"/>
    <cellStyle name="Note 9 7 3" xfId="45221"/>
    <cellStyle name="Note 9 7 3 2" xfId="45222"/>
    <cellStyle name="Note 9 7 4" xfId="45223"/>
    <cellStyle name="Note 9 8" xfId="45224"/>
    <cellStyle name="Note 9 8 2" xfId="45225"/>
    <cellStyle name="Note 9 8 2 2" xfId="45226"/>
    <cellStyle name="Note 9 8 3" xfId="45227"/>
    <cellStyle name="Note 9 9" xfId="45228"/>
    <cellStyle name="Note 9 9 2" xfId="45229"/>
    <cellStyle name="Number" xfId="45230"/>
    <cellStyle name="Number Input" xfId="45231"/>
    <cellStyle name="Number Total" xfId="45232"/>
    <cellStyle name="Number." xfId="45233"/>
    <cellStyle name="Number. 2" xfId="45234"/>
    <cellStyle name="NumberWholeUnlocked" xfId="45235"/>
    <cellStyle name="Output 2" xfId="45236"/>
    <cellStyle name="Output 3" xfId="45237"/>
    <cellStyle name="Output 3 2" xfId="45238"/>
    <cellStyle name="Output 4" xfId="45239"/>
    <cellStyle name="Output Amounts" xfId="45240"/>
    <cellStyle name="OUTPUT AMOUNTS 2" xfId="45241"/>
    <cellStyle name="Output Column Headings" xfId="45242"/>
    <cellStyle name="Output Company Name" xfId="45243"/>
    <cellStyle name="Output Forecast Currency" xfId="45244"/>
    <cellStyle name="Output Forecast Date" xfId="45245"/>
    <cellStyle name="Output Forecast Multiple" xfId="45246"/>
    <cellStyle name="Output Forecast Number" xfId="45247"/>
    <cellStyle name="Output Forecast Percentage" xfId="45248"/>
    <cellStyle name="Output Forecast Period Title" xfId="45249"/>
    <cellStyle name="Output Forecast Year" xfId="45250"/>
    <cellStyle name="Output Heading 1" xfId="45251"/>
    <cellStyle name="Output Heading 2" xfId="45252"/>
    <cellStyle name="Output Heading 3" xfId="45253"/>
    <cellStyle name="Output Heading 4" xfId="45254"/>
    <cellStyle name="Output Line Items" xfId="45255"/>
    <cellStyle name="Output Middle Currency" xfId="45256"/>
    <cellStyle name="Output Middle Date" xfId="45257"/>
    <cellStyle name="Output Middle Multiple" xfId="45258"/>
    <cellStyle name="Output Middle Number" xfId="45259"/>
    <cellStyle name="Output Middle Percentage" xfId="45260"/>
    <cellStyle name="Output Middle Title / Name" xfId="45261"/>
    <cellStyle name="Output Middle Year" xfId="45262"/>
    <cellStyle name="Output Report Heading" xfId="45263"/>
    <cellStyle name="Output Report Title" xfId="45264"/>
    <cellStyle name="Output Sheet Title" xfId="45265"/>
    <cellStyle name="Page Number" xfId="45266"/>
    <cellStyle name="Percent" xfId="2" builtinId="5"/>
    <cellStyle name="Percent [2]" xfId="45267"/>
    <cellStyle name="Percent 10" xfId="9"/>
    <cellStyle name="Percent 11" xfId="45268"/>
    <cellStyle name="Percent 12" xfId="45269"/>
    <cellStyle name="Percent 13" xfId="45270"/>
    <cellStyle name="Percent 14" xfId="45271"/>
    <cellStyle name="Percent 15" xfId="45272"/>
    <cellStyle name="Percent 16" xfId="45273"/>
    <cellStyle name="Percent 17" xfId="45274"/>
    <cellStyle name="Percent 18" xfId="45275"/>
    <cellStyle name="Percent 2" xfId="45276"/>
    <cellStyle name="Percent 2 2" xfId="45277"/>
    <cellStyle name="Percent 2 2 2" xfId="5"/>
    <cellStyle name="Percent 2 2 2 2" xfId="45278"/>
    <cellStyle name="Percent 2 2 2 3" xfId="45279"/>
    <cellStyle name="Percent 2 2 2 4" xfId="45280"/>
    <cellStyle name="Percent 2 2 3" xfId="45281"/>
    <cellStyle name="Percent 2 2 4" xfId="45282"/>
    <cellStyle name="Percent 2 2 4 2" xfId="45283"/>
    <cellStyle name="Percent 2 2 5" xfId="45284"/>
    <cellStyle name="Percent 2 2 6" xfId="45285"/>
    <cellStyle name="Percent 2 2 7" xfId="45286"/>
    <cellStyle name="Percent 2 3" xfId="45287"/>
    <cellStyle name="Percent 2 3 2" xfId="45288"/>
    <cellStyle name="Percent 2 3 3" xfId="45289"/>
    <cellStyle name="Percent 2 3 4" xfId="45290"/>
    <cellStyle name="Percent 2 4" xfId="45291"/>
    <cellStyle name="Percent 2 4 2" xfId="45292"/>
    <cellStyle name="Percent 2 4 2 2" xfId="45293"/>
    <cellStyle name="Percent 2 4 2 3" xfId="45294"/>
    <cellStyle name="Percent 2 4 3" xfId="45295"/>
    <cellStyle name="Percent 2 4 3 2" xfId="45296"/>
    <cellStyle name="Percent 2 4 4" xfId="45297"/>
    <cellStyle name="Percent 2 4 4 2" xfId="45298"/>
    <cellStyle name="Percent 2 4 5" xfId="45299"/>
    <cellStyle name="Percent 2 4 6" xfId="45300"/>
    <cellStyle name="Percent 2 4 7" xfId="45301"/>
    <cellStyle name="Percent 2 5" xfId="45302"/>
    <cellStyle name="Percent 2 6" xfId="45303"/>
    <cellStyle name="Percent 2 7" xfId="45304"/>
    <cellStyle name="Percent 2 8" xfId="45305"/>
    <cellStyle name="Percent 3" xfId="45306"/>
    <cellStyle name="Percent 3 2" xfId="45307"/>
    <cellStyle name="Percent 3 3" xfId="45308"/>
    <cellStyle name="Percent 3 3 2" xfId="45309"/>
    <cellStyle name="Percent 3 3 2 2" xfId="45310"/>
    <cellStyle name="Percent 3 3 3" xfId="45311"/>
    <cellStyle name="Percent 3 3 4" xfId="45312"/>
    <cellStyle name="Percent 3 3 5" xfId="45313"/>
    <cellStyle name="Percent 3 4" xfId="45314"/>
    <cellStyle name="Percent 4" xfId="45315"/>
    <cellStyle name="Percent 4 2" xfId="45316"/>
    <cellStyle name="Percent 4 3" xfId="45317"/>
    <cellStyle name="Percent 4 3 2" xfId="45318"/>
    <cellStyle name="Percent 4 4" xfId="45319"/>
    <cellStyle name="Percent 4 5" xfId="45320"/>
    <cellStyle name="Percent 4 6" xfId="45321"/>
    <cellStyle name="Percent 4 7" xfId="45322"/>
    <cellStyle name="Percent 5" xfId="45323"/>
    <cellStyle name="Percent 5 2" xfId="45324"/>
    <cellStyle name="Percent 6" xfId="45325"/>
    <cellStyle name="Percent 6 2" xfId="45326"/>
    <cellStyle name="Percent 7" xfId="45327"/>
    <cellStyle name="Percent 7 2" xfId="45328"/>
    <cellStyle name="Percent 8" xfId="45329"/>
    <cellStyle name="Percent 8 2" xfId="45330"/>
    <cellStyle name="Percent 9" xfId="45331"/>
    <cellStyle name="Percent 9 2" xfId="45332"/>
    <cellStyle name="Percent Input" xfId="45333"/>
    <cellStyle name="Percentage." xfId="45334"/>
    <cellStyle name="Percentage. 2" xfId="45335"/>
    <cellStyle name="Period Title" xfId="45336"/>
    <cellStyle name="Period Title." xfId="45337"/>
    <cellStyle name="Period Title. 2" xfId="45338"/>
    <cellStyle name="Period Title_Book3 (2)" xfId="45339"/>
    <cellStyle name="Presentation Currency" xfId="45340"/>
    <cellStyle name="Presentation Currency 2" xfId="45341"/>
    <cellStyle name="Presentation Currency." xfId="45342"/>
    <cellStyle name="Presentation Currency. 2" xfId="45343"/>
    <cellStyle name="Presentation Currency_20110216 Corp Capex Workingsv4" xfId="45344"/>
    <cellStyle name="Presentation Date" xfId="45345"/>
    <cellStyle name="Presentation Date 2" xfId="45346"/>
    <cellStyle name="Presentation Date." xfId="45347"/>
    <cellStyle name="Presentation Date. 2" xfId="45348"/>
    <cellStyle name="Presentation Date_20110216 Corp Capex Workingsv4" xfId="45349"/>
    <cellStyle name="Presentation Heading 1" xfId="45350"/>
    <cellStyle name="Presentation Heading 1 2" xfId="45351"/>
    <cellStyle name="Presentation Heading 1." xfId="45352"/>
    <cellStyle name="Presentation Heading 1. 2" xfId="45353"/>
    <cellStyle name="Presentation Heading 1_20110216 Corp Capex Workingsv4" xfId="45354"/>
    <cellStyle name="Presentation Heading 2" xfId="45355"/>
    <cellStyle name="Presentation Heading 2 2" xfId="45356"/>
    <cellStyle name="Presentation Heading 2." xfId="45357"/>
    <cellStyle name="Presentation Heading 2. 2" xfId="45358"/>
    <cellStyle name="Presentation Heading 2_20110216 Corp Capex Workingsv4" xfId="45359"/>
    <cellStyle name="Presentation Heading 3" xfId="45360"/>
    <cellStyle name="Presentation Heading 3 2" xfId="45361"/>
    <cellStyle name="Presentation Heading 3." xfId="45362"/>
    <cellStyle name="Presentation Heading 3. 2" xfId="45363"/>
    <cellStyle name="Presentation Heading 3_20110216 Corp Capex Workingsv4" xfId="45364"/>
    <cellStyle name="Presentation Heading 4" xfId="45365"/>
    <cellStyle name="Presentation Heading 4 2" xfId="45366"/>
    <cellStyle name="Presentation Heading 4." xfId="45367"/>
    <cellStyle name="Presentation Heading 4. 2" xfId="45368"/>
    <cellStyle name="Presentation Heading 4_20110216 Corp Capex Workingsv4" xfId="45369"/>
    <cellStyle name="Presentation Hyperlink Arrow" xfId="45370"/>
    <cellStyle name="Presentation Hyperlink Arrow 2" xfId="45371"/>
    <cellStyle name="Presentation Hyperlink Arrow." xfId="45372"/>
    <cellStyle name="Presentation Hyperlink Arrow_20110216 Corp Capex Workingsv4" xfId="45373"/>
    <cellStyle name="Presentation Hyperlink Check" xfId="45374"/>
    <cellStyle name="Presentation Hyperlink Check 2" xfId="45375"/>
    <cellStyle name="Presentation Hyperlink Check." xfId="45376"/>
    <cellStyle name="Presentation Hyperlink Check_20110216 Corp Capex Workingsv4" xfId="45377"/>
    <cellStyle name="Presentation Hyperlink Text" xfId="45378"/>
    <cellStyle name="Presentation Hyperlink Text 2" xfId="45379"/>
    <cellStyle name="Presentation Hyperlink Text." xfId="45380"/>
    <cellStyle name="Presentation Hyperlink Text. 2" xfId="45381"/>
    <cellStyle name="Presentation Hyperlink Text_20110216 Corp Capex Workingsv4" xfId="45382"/>
    <cellStyle name="Presentation Model Name" xfId="45383"/>
    <cellStyle name="Presentation Model Name 2" xfId="45384"/>
    <cellStyle name="Presentation Model Name." xfId="45385"/>
    <cellStyle name="Presentation Model Name. 2" xfId="45386"/>
    <cellStyle name="Presentation Model Name_20110216 Corp Capex Workingsv4" xfId="45387"/>
    <cellStyle name="Presentation Multiple" xfId="45388"/>
    <cellStyle name="Presentation Multiple 2" xfId="45389"/>
    <cellStyle name="Presentation Multiple." xfId="45390"/>
    <cellStyle name="Presentation Multiple. 2" xfId="45391"/>
    <cellStyle name="Presentation Multiple_20110216 Corp Capex Workingsv4" xfId="45392"/>
    <cellStyle name="Presentation Normal" xfId="45393"/>
    <cellStyle name="Presentation Normal 2" xfId="45394"/>
    <cellStyle name="Presentation Normal." xfId="45395"/>
    <cellStyle name="Presentation Normal. 2" xfId="45396"/>
    <cellStyle name="Presentation Normal_20110216 Corp Capex Workingsv4" xfId="45397"/>
    <cellStyle name="Presentation Number" xfId="45398"/>
    <cellStyle name="Presentation Number 2" xfId="45399"/>
    <cellStyle name="Presentation Number." xfId="45400"/>
    <cellStyle name="Presentation Number. 2" xfId="45401"/>
    <cellStyle name="Presentation Number_20110216 Corp Capex Workingsv4" xfId="45402"/>
    <cellStyle name="Presentation Percentage" xfId="45403"/>
    <cellStyle name="Presentation Percentage 2" xfId="45404"/>
    <cellStyle name="Presentation Percentage." xfId="45405"/>
    <cellStyle name="Presentation Percentage. 2" xfId="45406"/>
    <cellStyle name="Presentation Percentage_20110216 Corp Capex Workingsv4" xfId="45407"/>
    <cellStyle name="Presentation Period Title" xfId="45408"/>
    <cellStyle name="Presentation Period Title 2" xfId="45409"/>
    <cellStyle name="Presentation Period Title." xfId="45410"/>
    <cellStyle name="Presentation Period Title. 2" xfId="45411"/>
    <cellStyle name="Presentation Period Title_20110216 Corp Capex Workingsv4" xfId="45412"/>
    <cellStyle name="Presentation Section Number" xfId="45413"/>
    <cellStyle name="Presentation Section Number 2" xfId="45414"/>
    <cellStyle name="Presentation Section Number." xfId="45415"/>
    <cellStyle name="Presentation Section Number. 2" xfId="45416"/>
    <cellStyle name="Presentation Section Number_20110216 Corp Capex Workingsv4" xfId="45417"/>
    <cellStyle name="Presentation Sheet Title" xfId="45418"/>
    <cellStyle name="Presentation Sheet Title 2" xfId="45419"/>
    <cellStyle name="Presentation Sheet Title." xfId="45420"/>
    <cellStyle name="Presentation Sheet Title. 2" xfId="45421"/>
    <cellStyle name="Presentation Sheet Title_20110216 Corp Capex Workingsv4" xfId="45422"/>
    <cellStyle name="Presentation Sub Total." xfId="45423"/>
    <cellStyle name="Presentation Sub Total. 2" xfId="45424"/>
    <cellStyle name="Presentation TOC 1." xfId="45425"/>
    <cellStyle name="Presentation TOC 2." xfId="45426"/>
    <cellStyle name="Presentation TOC 2. 2" xfId="45427"/>
    <cellStyle name="Presentation TOC 3." xfId="45428"/>
    <cellStyle name="Presentation TOC 3. 2" xfId="45429"/>
    <cellStyle name="Presentation TOC 4." xfId="45430"/>
    <cellStyle name="Presentation TOC 4. 2" xfId="45431"/>
    <cellStyle name="Presentation Year" xfId="45432"/>
    <cellStyle name="Presentation Year 2" xfId="45433"/>
    <cellStyle name="Presentation Year." xfId="45434"/>
    <cellStyle name="Presentation Year. 2" xfId="45435"/>
    <cellStyle name="Presentation Year_20110216 Corp Capex Workingsv4" xfId="45436"/>
    <cellStyle name="PSChar" xfId="45437"/>
    <cellStyle name="PSChar 2" xfId="45438"/>
    <cellStyle name="PSChar 3" xfId="45439"/>
    <cellStyle name="PSChar 3 2" xfId="45440"/>
    <cellStyle name="PSChar 3 2 2" xfId="45441"/>
    <cellStyle name="PSChar 3 2 3" xfId="45442"/>
    <cellStyle name="PSChar 3 3" xfId="45443"/>
    <cellStyle name="PSChar 3 3 2" xfId="45444"/>
    <cellStyle name="PSChar 3 4" xfId="45445"/>
    <cellStyle name="PSChar 3 4 2" xfId="45446"/>
    <cellStyle name="PSChar 3 5" xfId="45447"/>
    <cellStyle name="PSChar 4" xfId="45448"/>
    <cellStyle name="PSDate" xfId="45449"/>
    <cellStyle name="PSDate 2" xfId="45450"/>
    <cellStyle name="PSDate 3" xfId="45451"/>
    <cellStyle name="PSDate 3 2" xfId="45452"/>
    <cellStyle name="PSDate 3 2 2" xfId="45453"/>
    <cellStyle name="PSDate 3 2 3" xfId="45454"/>
    <cellStyle name="PSDate 3 3" xfId="45455"/>
    <cellStyle name="PSDate 3 3 2" xfId="45456"/>
    <cellStyle name="PSDate 3 4" xfId="45457"/>
    <cellStyle name="PSDate 3 4 2" xfId="45458"/>
    <cellStyle name="PSDate 3 5" xfId="45459"/>
    <cellStyle name="PSDate 4" xfId="45460"/>
    <cellStyle name="PSDec" xfId="45461"/>
    <cellStyle name="PSDec 2" xfId="45462"/>
    <cellStyle name="PSDec 3" xfId="45463"/>
    <cellStyle name="PSDec 3 2" xfId="45464"/>
    <cellStyle name="PSDec 3 2 2" xfId="45465"/>
    <cellStyle name="PSDec 3 2 3" xfId="45466"/>
    <cellStyle name="PSDec 3 3" xfId="45467"/>
    <cellStyle name="PSDec 3 3 2" xfId="45468"/>
    <cellStyle name="PSDec 3 4" xfId="45469"/>
    <cellStyle name="PSDec 3 4 2" xfId="45470"/>
    <cellStyle name="PSDec 3 5" xfId="45471"/>
    <cellStyle name="PSDec 4" xfId="45472"/>
    <cellStyle name="PSHeading" xfId="45473"/>
    <cellStyle name="PSHeading 2" xfId="45474"/>
    <cellStyle name="PSHeading 3" xfId="45475"/>
    <cellStyle name="PSHeading 3 2" xfId="45476"/>
    <cellStyle name="PSHeading 3 2 2" xfId="45477"/>
    <cellStyle name="PSHeading 3 2 3" xfId="45478"/>
    <cellStyle name="PSHeading 3 3" xfId="45479"/>
    <cellStyle name="PSHeading 3 3 2" xfId="45480"/>
    <cellStyle name="PSHeading 3 4" xfId="45481"/>
    <cellStyle name="PSHeading 3 4 2" xfId="45482"/>
    <cellStyle name="PSHeading 3 5" xfId="45483"/>
    <cellStyle name="PSHeading 4" xfId="45484"/>
    <cellStyle name="PSInt" xfId="45485"/>
    <cellStyle name="PSInt 2" xfId="45486"/>
    <cellStyle name="PSInt 3" xfId="45487"/>
    <cellStyle name="PSInt 3 2" xfId="45488"/>
    <cellStyle name="PSInt 3 2 2" xfId="45489"/>
    <cellStyle name="PSInt 3 2 3" xfId="45490"/>
    <cellStyle name="PSInt 3 3" xfId="45491"/>
    <cellStyle name="PSInt 3 3 2" xfId="45492"/>
    <cellStyle name="PSInt 3 4" xfId="45493"/>
    <cellStyle name="PSInt 3 4 2" xfId="45494"/>
    <cellStyle name="PSInt 3 5" xfId="45495"/>
    <cellStyle name="PSInt 4" xfId="45496"/>
    <cellStyle name="PSSpacer" xfId="45497"/>
    <cellStyle name="PSSpacer 2" xfId="45498"/>
    <cellStyle name="PSSpacer 3" xfId="45499"/>
    <cellStyle name="PSSpacer 3 2" xfId="45500"/>
    <cellStyle name="PSSpacer 3 2 2" xfId="45501"/>
    <cellStyle name="PSSpacer 3 2 3" xfId="45502"/>
    <cellStyle name="PSSpacer 3 3" xfId="45503"/>
    <cellStyle name="PSSpacer 3 3 2" xfId="45504"/>
    <cellStyle name="PSSpacer 3 4" xfId="45505"/>
    <cellStyle name="PSSpacer 3 4 2" xfId="45506"/>
    <cellStyle name="PSSpacer 3 5" xfId="45507"/>
    <cellStyle name="PSSpacer 4" xfId="45508"/>
    <cellStyle name="Right Currency" xfId="45509"/>
    <cellStyle name="Right Currency 2" xfId="45510"/>
    <cellStyle name="Right Currency 3" xfId="45511"/>
    <cellStyle name="Right Date" xfId="45512"/>
    <cellStyle name="Right Date 2" xfId="45513"/>
    <cellStyle name="Right Date 3" xfId="45514"/>
    <cellStyle name="Right Multiple" xfId="45515"/>
    <cellStyle name="Right Multiple 2" xfId="45516"/>
    <cellStyle name="Right Multiple 3" xfId="45517"/>
    <cellStyle name="Right Number" xfId="45518"/>
    <cellStyle name="Right Number 2" xfId="45519"/>
    <cellStyle name="Right Number 3" xfId="45520"/>
    <cellStyle name="Right Percentage" xfId="45521"/>
    <cellStyle name="Right Percentage 2" xfId="45522"/>
    <cellStyle name="Right Percentage 3" xfId="45523"/>
    <cellStyle name="Right Year" xfId="45524"/>
    <cellStyle name="Right Year 2" xfId="45525"/>
    <cellStyle name="Right Year 3" xfId="45526"/>
    <cellStyle name="Section Number" xfId="45527"/>
    <cellStyle name="Section Number 2" xfId="45528"/>
    <cellStyle name="Section Number 3" xfId="45529"/>
    <cellStyle name="Section Number." xfId="45530"/>
    <cellStyle name="Section Number. 2" xfId="45531"/>
    <cellStyle name="Section Number_20110216 Corp Capex Workingsv4" xfId="45532"/>
    <cellStyle name="Sheet Title" xfId="45533"/>
    <cellStyle name="Sheet Title 2" xfId="45534"/>
    <cellStyle name="Sheet Title 3" xfId="45535"/>
    <cellStyle name="Sheet Title 4" xfId="45536"/>
    <cellStyle name="Sheet Title." xfId="45537"/>
    <cellStyle name="Sheet Title. 2" xfId="45538"/>
    <cellStyle name="Sheet Title_20110216 Corp Capex Workingsv4" xfId="45539"/>
    <cellStyle name="SheetHeader1" xfId="45540"/>
    <cellStyle name="Sub Total." xfId="45541"/>
    <cellStyle name="Sub Total. 2" xfId="45542"/>
    <cellStyle name="Table Head" xfId="45543"/>
    <cellStyle name="Table Head Aligned" xfId="45544"/>
    <cellStyle name="Table Head Blue" xfId="45545"/>
    <cellStyle name="Table Head Green" xfId="45546"/>
    <cellStyle name="Table Title" xfId="45547"/>
    <cellStyle name="Table Units" xfId="45548"/>
    <cellStyle name="TableLvl2" xfId="45549"/>
    <cellStyle name="TableLvl3" xfId="45550"/>
    <cellStyle name="Tickmark" xfId="45551"/>
    <cellStyle name="Times New Roman" xfId="45552"/>
    <cellStyle name="Title 2" xfId="45553"/>
    <cellStyle name="Title 3" xfId="45554"/>
    <cellStyle name="Title 3 2" xfId="45555"/>
    <cellStyle name="Title 4" xfId="45556"/>
    <cellStyle name="TOC 1" xfId="45557"/>
    <cellStyle name="TOC 1 2" xfId="45558"/>
    <cellStyle name="TOC 1 3" xfId="45559"/>
    <cellStyle name="TOC 2" xfId="45560"/>
    <cellStyle name="TOC 2 2" xfId="45561"/>
    <cellStyle name="TOC 2 3" xfId="45562"/>
    <cellStyle name="TOC 2 4" xfId="45563"/>
    <cellStyle name="TOC 3" xfId="45564"/>
    <cellStyle name="TOC 3 2" xfId="45565"/>
    <cellStyle name="TOC 3 3" xfId="45566"/>
    <cellStyle name="TOC 3 4" xfId="45567"/>
    <cellStyle name="TOC 4" xfId="45568"/>
    <cellStyle name="TOC 4 2" xfId="45569"/>
    <cellStyle name="TOC 4 3" xfId="45570"/>
    <cellStyle name="TOC 4 4" xfId="45571"/>
    <cellStyle name="Total 2" xfId="45572"/>
    <cellStyle name="Total 3" xfId="45573"/>
    <cellStyle name="Total 3 2" xfId="45574"/>
    <cellStyle name="Total 4" xfId="45575"/>
    <cellStyle name="Warning Text 2" xfId="45576"/>
    <cellStyle name="Warning Text 3" xfId="45577"/>
    <cellStyle name="Warning Text 3 2" xfId="45578"/>
    <cellStyle name="Warning Text 4" xfId="45579"/>
    <cellStyle name="Year." xfId="45580"/>
    <cellStyle name="Year. 2" xfId="45581"/>
  </cellStyles>
  <dxfs count="0"/>
  <tableStyles count="0" defaultTableStyle="TableStyleMedium2" defaultPivotStyle="PivotStyleLight16"/>
  <colors>
    <mruColors>
      <color rgb="FFFF99FF"/>
      <color rgb="FFCCFFFF"/>
      <color rgb="FF0000FF"/>
      <color rgb="FFFF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655320</xdr:colOff>
      <xdr:row>0</xdr:row>
      <xdr:rowOff>129540</xdr:rowOff>
    </xdr:from>
    <xdr:to>
      <xdr:col>1</xdr:col>
      <xdr:colOff>1268356</xdr:colOff>
      <xdr:row>5</xdr:row>
      <xdr:rowOff>12197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55320" y="129540"/>
          <a:ext cx="1268356" cy="7970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8965</xdr:colOff>
      <xdr:row>60</xdr:row>
      <xdr:rowOff>8965</xdr:rowOff>
    </xdr:from>
    <xdr:to>
      <xdr:col>11</xdr:col>
      <xdr:colOff>555812</xdr:colOff>
      <xdr:row>62</xdr:row>
      <xdr:rowOff>170330</xdr:rowOff>
    </xdr:to>
    <xdr:sp macro="" textlink="">
      <xdr:nvSpPr>
        <xdr:cNvPr id="2" name="TextBox 1">
          <a:extLst>
            <a:ext uri="{FF2B5EF4-FFF2-40B4-BE49-F238E27FC236}">
              <a16:creationId xmlns:a16="http://schemas.microsoft.com/office/drawing/2014/main" id="{5BCF4F91-F569-47E5-9B9D-BFA7157EF885}"/>
            </a:ext>
          </a:extLst>
        </xdr:cNvPr>
        <xdr:cNvSpPr txBox="1"/>
      </xdr:nvSpPr>
      <xdr:spPr>
        <a:xfrm>
          <a:off x="7386918" y="10766612"/>
          <a:ext cx="2375647" cy="5199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AST: This portion of acclerated depreciation was approved in CPA3</a:t>
          </a:r>
        </a:p>
      </xdr:txBody>
    </xdr:sp>
    <xdr:clientData/>
  </xdr:twoCellAnchor>
  <xdr:twoCellAnchor>
    <xdr:from>
      <xdr:col>8</xdr:col>
      <xdr:colOff>0</xdr:colOff>
      <xdr:row>46</xdr:row>
      <xdr:rowOff>0</xdr:rowOff>
    </xdr:from>
    <xdr:to>
      <xdr:col>11</xdr:col>
      <xdr:colOff>546847</xdr:colOff>
      <xdr:row>48</xdr:row>
      <xdr:rowOff>161364</xdr:rowOff>
    </xdr:to>
    <xdr:sp macro="" textlink="">
      <xdr:nvSpPr>
        <xdr:cNvPr id="3" name="TextBox 2">
          <a:extLst>
            <a:ext uri="{FF2B5EF4-FFF2-40B4-BE49-F238E27FC236}">
              <a16:creationId xmlns:a16="http://schemas.microsoft.com/office/drawing/2014/main" id="{7FC31463-A1CE-4047-AB39-3ABD6EBE8EAA}"/>
            </a:ext>
          </a:extLst>
        </xdr:cNvPr>
        <xdr:cNvSpPr txBox="1"/>
      </xdr:nvSpPr>
      <xdr:spPr>
        <a:xfrm>
          <a:off x="7377953" y="8247529"/>
          <a:ext cx="2375647" cy="5199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AST: This portion of acclerated depreciation was approved in CPA2</a:t>
          </a:r>
        </a:p>
      </xdr:txBody>
    </xdr:sp>
    <xdr:clientData/>
  </xdr:twoCellAnchor>
  <xdr:twoCellAnchor>
    <xdr:from>
      <xdr:col>8</xdr:col>
      <xdr:colOff>0</xdr:colOff>
      <xdr:row>32</xdr:row>
      <xdr:rowOff>0</xdr:rowOff>
    </xdr:from>
    <xdr:to>
      <xdr:col>11</xdr:col>
      <xdr:colOff>546847</xdr:colOff>
      <xdr:row>34</xdr:row>
      <xdr:rowOff>161365</xdr:rowOff>
    </xdr:to>
    <xdr:sp macro="" textlink="">
      <xdr:nvSpPr>
        <xdr:cNvPr id="4" name="TextBox 3">
          <a:extLst>
            <a:ext uri="{FF2B5EF4-FFF2-40B4-BE49-F238E27FC236}">
              <a16:creationId xmlns:a16="http://schemas.microsoft.com/office/drawing/2014/main" id="{B2820719-18A5-4C55-8501-E4A135D01A80}"/>
            </a:ext>
          </a:extLst>
        </xdr:cNvPr>
        <xdr:cNvSpPr txBox="1"/>
      </xdr:nvSpPr>
      <xdr:spPr>
        <a:xfrm>
          <a:off x="7377953" y="5737412"/>
          <a:ext cx="2375647" cy="5199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AST: This portion of acclerated depreciation was approved in CPA1</a:t>
          </a:r>
        </a:p>
      </xdr:txBody>
    </xdr:sp>
    <xdr:clientData/>
  </xdr:twoCellAnchor>
  <xdr:twoCellAnchor>
    <xdr:from>
      <xdr:col>10</xdr:col>
      <xdr:colOff>259977</xdr:colOff>
      <xdr:row>71</xdr:row>
      <xdr:rowOff>116542</xdr:rowOff>
    </xdr:from>
    <xdr:to>
      <xdr:col>15</xdr:col>
      <xdr:colOff>170330</xdr:colOff>
      <xdr:row>77</xdr:row>
      <xdr:rowOff>44824</xdr:rowOff>
    </xdr:to>
    <xdr:sp macro="" textlink="">
      <xdr:nvSpPr>
        <xdr:cNvPr id="6" name="TextBox 5">
          <a:extLst>
            <a:ext uri="{FF2B5EF4-FFF2-40B4-BE49-F238E27FC236}">
              <a16:creationId xmlns:a16="http://schemas.microsoft.com/office/drawing/2014/main" id="{2FEF2B05-FCA7-4D18-9B36-506659ACC17C}"/>
            </a:ext>
          </a:extLst>
        </xdr:cNvPr>
        <xdr:cNvSpPr txBox="1"/>
      </xdr:nvSpPr>
      <xdr:spPr>
        <a:xfrm>
          <a:off x="8857130" y="12846424"/>
          <a:ext cx="2958353" cy="10040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AST: This portion of acclerated depreciation was proposed in CPA3, originally $2.68m.  This was</a:t>
          </a:r>
          <a:r>
            <a:rPr lang="en-AU" sz="1100" baseline="0"/>
            <a:t> expected</a:t>
          </a:r>
          <a:r>
            <a:rPr lang="en-AU" sz="1100"/>
            <a:t> to commence from start of next control</a:t>
          </a:r>
          <a:r>
            <a:rPr lang="en-AU" sz="1100" baseline="0"/>
            <a:t> period (Jan 2021, which has now been revised to start July 2021).</a:t>
          </a:r>
          <a:endParaRPr lang="en-AU"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SD%20-%20Attachment%209%20-%20CP2%20-%20AusNet%20Final%20Decision%20RFM%202016-21%20-%20Public.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Intro"/>
      <sheetName val="DMS input"/>
      <sheetName val="16 Oct changes"/>
      <sheetName val="Change log "/>
      <sheetName val="AER amendments"/>
      <sheetName val="Forecast Depn"/>
      <sheetName val="RFM input"/>
      <sheetName val="Adjustment for previous period"/>
      <sheetName val="RAB roll forward"/>
      <sheetName val="Total RAB roll forward"/>
      <sheetName val="TAB roll forward"/>
      <sheetName val="RAB remaining lives"/>
      <sheetName val="TAB remaining lives"/>
      <sheetName val="PTRM input summary"/>
    </sheetNames>
    <sheetDataSet>
      <sheetData sheetId="0"/>
      <sheetData sheetId="1"/>
      <sheetData sheetId="2"/>
      <sheetData sheetId="3"/>
      <sheetData sheetId="4"/>
      <sheetData sheetId="5"/>
      <sheetData sheetId="6"/>
      <sheetData sheetId="7"/>
      <sheetData sheetId="8">
        <row r="143">
          <cell r="M143">
            <v>32.177585742601558</v>
          </cell>
        </row>
        <row r="144">
          <cell r="M144">
            <v>105.22872702883004</v>
          </cell>
        </row>
      </sheetData>
      <sheetData sheetId="9"/>
      <sheetData sheetId="10"/>
      <sheetData sheetId="11">
        <row r="329">
          <cell r="M329">
            <v>4679.1587410079128</v>
          </cell>
        </row>
      </sheetData>
      <sheetData sheetId="12"/>
      <sheetData sheetId="13"/>
      <sheetData sheetId="14"/>
      <sheetData sheetId="15">
        <row r="7">
          <cell r="J7">
            <v>569.22423752374561</v>
          </cell>
        </row>
        <row r="8">
          <cell r="J8">
            <v>3570.1039312338539</v>
          </cell>
        </row>
        <row r="9">
          <cell r="J9">
            <v>0</v>
          </cell>
        </row>
        <row r="10">
          <cell r="J10">
            <v>0</v>
          </cell>
        </row>
        <row r="11">
          <cell r="J11">
            <v>120.49742219831384</v>
          </cell>
        </row>
        <row r="12">
          <cell r="J12">
            <v>155.36125441494849</v>
          </cell>
        </row>
        <row r="13">
          <cell r="J13">
            <v>14.904331752695494</v>
          </cell>
        </row>
        <row r="14">
          <cell r="J14">
            <v>8.0115282257194123E-2</v>
          </cell>
        </row>
        <row r="17">
          <cell r="J17">
            <v>-2.8094058245087803E-17</v>
          </cell>
        </row>
        <row r="18">
          <cell r="J18">
            <v>-8.990098638428097E-16</v>
          </cell>
        </row>
        <row r="19">
          <cell r="J19">
            <v>0</v>
          </cell>
        </row>
        <row r="20">
          <cell r="J20">
            <v>0</v>
          </cell>
        </row>
        <row r="21">
          <cell r="J21">
            <v>2.5366071107613357</v>
          </cell>
        </row>
        <row r="22">
          <cell r="J22">
            <v>34.789104599443583</v>
          </cell>
        </row>
        <row r="26">
          <cell r="J26">
            <v>196.64451366971008</v>
          </cell>
        </row>
        <row r="27">
          <cell r="J27">
            <v>1.3827635215251359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38"/>
  <sheetViews>
    <sheetView topLeftCell="A6" workbookViewId="0">
      <selection activeCell="A33" sqref="A33"/>
    </sheetView>
  </sheetViews>
  <sheetFormatPr defaultRowHeight="15"/>
  <cols>
    <col min="1" max="1" width="3.28515625" customWidth="1"/>
    <col min="2" max="2" width="35.7109375" customWidth="1"/>
    <col min="3" max="3" width="26.7109375" customWidth="1"/>
    <col min="4" max="4" width="198.85546875" bestFit="1" customWidth="1"/>
  </cols>
  <sheetData>
    <row r="1" spans="1:4">
      <c r="B1" s="260" t="s">
        <v>193</v>
      </c>
      <c r="C1" s="260" t="s">
        <v>194</v>
      </c>
      <c r="D1" s="260" t="s">
        <v>221</v>
      </c>
    </row>
    <row r="2" spans="1:4">
      <c r="A2" s="1">
        <v>1</v>
      </c>
      <c r="B2" s="55" t="s">
        <v>195</v>
      </c>
      <c r="C2" s="55" t="s">
        <v>196</v>
      </c>
      <c r="D2" s="55" t="s">
        <v>224</v>
      </c>
    </row>
    <row r="3" spans="1:4">
      <c r="A3" s="1">
        <v>2</v>
      </c>
      <c r="B3" s="55" t="s">
        <v>195</v>
      </c>
      <c r="C3" s="55" t="s">
        <v>225</v>
      </c>
      <c r="D3" s="55" t="s">
        <v>226</v>
      </c>
    </row>
    <row r="4" spans="1:4">
      <c r="A4" s="1">
        <v>3</v>
      </c>
      <c r="B4" s="55" t="s">
        <v>195</v>
      </c>
      <c r="C4" s="55" t="s">
        <v>197</v>
      </c>
      <c r="D4" s="55" t="s">
        <v>227</v>
      </c>
    </row>
    <row r="5" spans="1:4">
      <c r="A5" s="1">
        <v>4</v>
      </c>
      <c r="B5" s="55" t="s">
        <v>214</v>
      </c>
      <c r="C5" s="55" t="s">
        <v>235</v>
      </c>
      <c r="D5" s="55" t="s">
        <v>241</v>
      </c>
    </row>
    <row r="6" spans="1:4">
      <c r="A6" s="1">
        <v>5</v>
      </c>
      <c r="B6" s="55" t="s">
        <v>214</v>
      </c>
      <c r="C6" s="55" t="s">
        <v>213</v>
      </c>
      <c r="D6" s="55" t="s">
        <v>215</v>
      </c>
    </row>
    <row r="7" spans="1:4">
      <c r="A7" s="1">
        <v>6</v>
      </c>
      <c r="B7" s="55" t="s">
        <v>198</v>
      </c>
      <c r="C7" s="55" t="s">
        <v>204</v>
      </c>
      <c r="D7" s="55" t="s">
        <v>181</v>
      </c>
    </row>
    <row r="8" spans="1:4">
      <c r="A8" s="1">
        <v>7</v>
      </c>
      <c r="B8" s="55" t="s">
        <v>198</v>
      </c>
      <c r="C8" s="55" t="s">
        <v>200</v>
      </c>
      <c r="D8" s="55" t="s">
        <v>181</v>
      </c>
    </row>
    <row r="9" spans="1:4">
      <c r="A9" s="1">
        <v>8</v>
      </c>
      <c r="B9" s="55" t="s">
        <v>198</v>
      </c>
      <c r="C9" s="55" t="s">
        <v>201</v>
      </c>
      <c r="D9" s="55" t="s">
        <v>228</v>
      </c>
    </row>
    <row r="10" spans="1:4">
      <c r="A10" s="1">
        <v>9</v>
      </c>
      <c r="B10" s="55" t="s">
        <v>198</v>
      </c>
      <c r="C10" s="55" t="s">
        <v>223</v>
      </c>
      <c r="D10" s="55" t="s">
        <v>181</v>
      </c>
    </row>
    <row r="11" spans="1:4" ht="14.25" customHeight="1">
      <c r="A11" s="1">
        <v>10</v>
      </c>
      <c r="B11" s="55" t="s">
        <v>198</v>
      </c>
      <c r="C11" s="55" t="s">
        <v>202</v>
      </c>
      <c r="D11" s="55" t="s">
        <v>181</v>
      </c>
    </row>
    <row r="12" spans="1:4">
      <c r="A12" s="1">
        <v>11</v>
      </c>
      <c r="B12" s="55" t="s">
        <v>198</v>
      </c>
      <c r="C12" s="55" t="s">
        <v>203</v>
      </c>
      <c r="D12" s="55" t="s">
        <v>181</v>
      </c>
    </row>
    <row r="13" spans="1:4">
      <c r="A13" s="1">
        <v>12</v>
      </c>
      <c r="B13" s="55" t="s">
        <v>198</v>
      </c>
      <c r="C13" s="55" t="s">
        <v>199</v>
      </c>
      <c r="D13" s="55" t="s">
        <v>240</v>
      </c>
    </row>
    <row r="14" spans="1:4">
      <c r="A14" s="1">
        <v>13</v>
      </c>
      <c r="B14" s="55" t="s">
        <v>198</v>
      </c>
      <c r="C14" s="55" t="s">
        <v>205</v>
      </c>
      <c r="D14" s="55" t="s">
        <v>178</v>
      </c>
    </row>
    <row r="15" spans="1:4">
      <c r="A15" s="1">
        <v>14</v>
      </c>
      <c r="B15" s="55" t="s">
        <v>198</v>
      </c>
      <c r="C15" s="55" t="s">
        <v>206</v>
      </c>
      <c r="D15" s="55" t="s">
        <v>178</v>
      </c>
    </row>
    <row r="16" spans="1:4">
      <c r="A16" s="1">
        <v>15</v>
      </c>
      <c r="B16" s="55" t="s">
        <v>198</v>
      </c>
      <c r="C16" s="55" t="s">
        <v>216</v>
      </c>
      <c r="D16" s="55" t="s">
        <v>215</v>
      </c>
    </row>
    <row r="17" spans="1:4">
      <c r="A17" s="1">
        <v>16</v>
      </c>
      <c r="B17" s="55" t="s">
        <v>218</v>
      </c>
      <c r="C17" s="55" t="s">
        <v>217</v>
      </c>
      <c r="D17" s="55" t="s">
        <v>215</v>
      </c>
    </row>
    <row r="18" spans="1:4">
      <c r="A18" s="1">
        <v>17</v>
      </c>
      <c r="B18" s="55" t="s">
        <v>207</v>
      </c>
      <c r="C18" s="55" t="s">
        <v>236</v>
      </c>
      <c r="D18" s="55" t="s">
        <v>237</v>
      </c>
    </row>
    <row r="19" spans="1:4">
      <c r="A19" s="1">
        <v>18</v>
      </c>
      <c r="B19" s="55" t="s">
        <v>207</v>
      </c>
      <c r="C19" s="55" t="s">
        <v>208</v>
      </c>
      <c r="D19" s="55" t="s">
        <v>256</v>
      </c>
    </row>
    <row r="20" spans="1:4">
      <c r="A20" s="1">
        <v>19</v>
      </c>
      <c r="B20" s="55" t="s">
        <v>207</v>
      </c>
      <c r="C20" s="55" t="s">
        <v>238</v>
      </c>
      <c r="D20" s="55" t="s">
        <v>239</v>
      </c>
    </row>
    <row r="21" spans="1:4">
      <c r="A21" s="1">
        <v>20</v>
      </c>
      <c r="B21" s="55" t="s">
        <v>207</v>
      </c>
      <c r="C21" s="55" t="s">
        <v>209</v>
      </c>
      <c r="D21" s="55" t="s">
        <v>229</v>
      </c>
    </row>
    <row r="22" spans="1:4">
      <c r="A22" s="1">
        <v>21</v>
      </c>
      <c r="B22" s="55" t="s">
        <v>230</v>
      </c>
      <c r="C22" s="55" t="s">
        <v>210</v>
      </c>
      <c r="D22" s="55" t="s">
        <v>257</v>
      </c>
    </row>
    <row r="23" spans="1:4">
      <c r="A23" s="1">
        <v>22</v>
      </c>
      <c r="B23" s="55" t="s">
        <v>230</v>
      </c>
      <c r="C23" s="55" t="s">
        <v>231</v>
      </c>
      <c r="D23" s="283" t="s">
        <v>258</v>
      </c>
    </row>
    <row r="24" spans="1:4">
      <c r="A24" s="1">
        <v>23</v>
      </c>
      <c r="B24" s="55" t="s">
        <v>230</v>
      </c>
      <c r="C24" s="55" t="s">
        <v>211</v>
      </c>
      <c r="D24" s="55" t="s">
        <v>212</v>
      </c>
    </row>
    <row r="25" spans="1:4">
      <c r="A25" s="1">
        <v>24</v>
      </c>
      <c r="B25" s="55" t="s">
        <v>230</v>
      </c>
      <c r="C25" s="279" t="s">
        <v>243</v>
      </c>
      <c r="D25" s="55" t="s">
        <v>259</v>
      </c>
    </row>
    <row r="26" spans="1:4">
      <c r="A26" s="1">
        <v>25</v>
      </c>
      <c r="B26" s="55" t="s">
        <v>230</v>
      </c>
      <c r="C26" s="55" t="s">
        <v>242</v>
      </c>
      <c r="D26" s="55" t="s">
        <v>260</v>
      </c>
    </row>
    <row r="27" spans="1:4">
      <c r="A27" s="1">
        <v>26</v>
      </c>
      <c r="B27" s="55" t="s">
        <v>230</v>
      </c>
      <c r="C27" s="55" t="s">
        <v>232</v>
      </c>
      <c r="D27" s="55" t="s">
        <v>233</v>
      </c>
    </row>
    <row r="28" spans="1:4">
      <c r="A28" s="1"/>
    </row>
    <row r="29" spans="1:4">
      <c r="A29" s="256"/>
      <c r="B29" s="256"/>
      <c r="C29" s="276"/>
      <c r="D29" s="276"/>
    </row>
    <row r="30" spans="1:4">
      <c r="B30" s="29"/>
      <c r="C30" s="29"/>
      <c r="D30" s="29"/>
    </row>
    <row r="31" spans="1:4">
      <c r="A31" s="148" t="s">
        <v>246</v>
      </c>
      <c r="B31" s="29"/>
      <c r="C31" s="29"/>
      <c r="D31" s="29"/>
    </row>
    <row r="33" spans="1:4">
      <c r="A33">
        <v>27</v>
      </c>
      <c r="B33" s="29" t="s">
        <v>195</v>
      </c>
      <c r="C33" s="29" t="s">
        <v>247</v>
      </c>
      <c r="D33" s="29" t="s">
        <v>248</v>
      </c>
    </row>
    <row r="34" spans="1:4">
      <c r="A34">
        <v>28</v>
      </c>
      <c r="B34" s="29" t="s">
        <v>195</v>
      </c>
      <c r="C34" s="29" t="s">
        <v>249</v>
      </c>
      <c r="D34" s="29" t="s">
        <v>253</v>
      </c>
    </row>
    <row r="35" spans="1:4">
      <c r="A35">
        <v>29</v>
      </c>
      <c r="B35" t="s">
        <v>207</v>
      </c>
      <c r="C35" t="s">
        <v>250</v>
      </c>
      <c r="D35" t="s">
        <v>254</v>
      </c>
    </row>
    <row r="36" spans="1:4">
      <c r="A36">
        <v>30</v>
      </c>
      <c r="B36" t="s">
        <v>207</v>
      </c>
      <c r="C36" t="s">
        <v>251</v>
      </c>
      <c r="D36" t="s">
        <v>255</v>
      </c>
    </row>
    <row r="38" spans="1:4">
      <c r="A38" s="306" t="s">
        <v>252</v>
      </c>
      <c r="B38" s="306"/>
      <c r="C38" s="306"/>
      <c r="D38" s="30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FF"/>
  </sheetPr>
  <dimension ref="B1:AB100"/>
  <sheetViews>
    <sheetView zoomScale="85" zoomScaleNormal="85" workbookViewId="0">
      <selection activeCell="O19" sqref="O19"/>
    </sheetView>
  </sheetViews>
  <sheetFormatPr defaultRowHeight="15" outlineLevelCol="1"/>
  <cols>
    <col min="1" max="1" width="4.42578125" customWidth="1"/>
    <col min="2" max="2" width="44.140625" customWidth="1"/>
    <col min="3" max="3" width="9.140625" hidden="1" customWidth="1" outlineLevel="1"/>
    <col min="4" max="4" width="8.85546875" collapsed="1"/>
    <col min="10" max="14" width="11" customWidth="1"/>
    <col min="15" max="15" width="11.42578125" bestFit="1" customWidth="1"/>
    <col min="16" max="16" width="10" customWidth="1"/>
    <col min="20" max="20" width="8.85546875" customWidth="1"/>
    <col min="27" max="27" width="15" customWidth="1"/>
    <col min="28" max="28" width="12.7109375" customWidth="1"/>
  </cols>
  <sheetData>
    <row r="1" spans="2:28">
      <c r="P1" s="194"/>
    </row>
    <row r="2" spans="2:28">
      <c r="B2" s="9" t="s">
        <v>5</v>
      </c>
      <c r="J2" t="s">
        <v>125</v>
      </c>
      <c r="O2" s="1" t="s">
        <v>162</v>
      </c>
    </row>
    <row r="3" spans="2:28">
      <c r="C3" s="1">
        <v>2009</v>
      </c>
      <c r="D3" s="1">
        <v>2010</v>
      </c>
      <c r="E3" s="1">
        <v>2011</v>
      </c>
      <c r="F3" s="1">
        <v>2012</v>
      </c>
      <c r="G3" s="1">
        <v>2013</v>
      </c>
      <c r="H3" s="1">
        <v>2014</v>
      </c>
      <c r="I3" s="1">
        <v>2015</v>
      </c>
      <c r="J3" s="39">
        <v>2016</v>
      </c>
      <c r="K3" s="1">
        <v>2017</v>
      </c>
      <c r="L3" s="1">
        <v>2018</v>
      </c>
      <c r="M3" s="1">
        <v>2019</v>
      </c>
      <c r="N3" s="1">
        <v>2020</v>
      </c>
      <c r="O3" s="39">
        <v>2021</v>
      </c>
      <c r="P3" s="39">
        <v>2022</v>
      </c>
      <c r="Q3" s="1">
        <v>2023</v>
      </c>
      <c r="R3" s="1">
        <v>2024</v>
      </c>
      <c r="S3" s="1">
        <v>2025</v>
      </c>
      <c r="T3" s="1">
        <v>2026</v>
      </c>
      <c r="U3" s="39">
        <v>2027</v>
      </c>
      <c r="V3" s="1">
        <v>2028</v>
      </c>
      <c r="W3" s="1">
        <v>2029</v>
      </c>
      <c r="X3" s="1">
        <v>2030</v>
      </c>
    </row>
    <row r="4" spans="2:28">
      <c r="B4" t="s">
        <v>53</v>
      </c>
      <c r="C4" s="38">
        <v>4.9810844892812067E-2</v>
      </c>
      <c r="D4" s="38">
        <v>1.2612612612612484E-2</v>
      </c>
      <c r="E4" s="38">
        <v>2.7876631079478242E-2</v>
      </c>
      <c r="F4" s="38">
        <v>3.5199076745527913E-2</v>
      </c>
      <c r="G4" s="38">
        <v>2.0040080160320661E-2</v>
      </c>
      <c r="H4" s="38">
        <v>2.16110019646365E-2</v>
      </c>
      <c r="I4" s="38">
        <v>2.3076923076923217E-2</v>
      </c>
      <c r="J4" s="244">
        <v>1.5108593012275628E-2</v>
      </c>
      <c r="K4" s="261">
        <v>1.0232558139534831E-2</v>
      </c>
      <c r="L4" s="261">
        <v>1.9337016574585641E-2</v>
      </c>
      <c r="M4" s="261">
        <v>2.0776874435411097E-2</v>
      </c>
      <c r="N4" s="261">
        <v>1.5929203539823078E-2</v>
      </c>
      <c r="O4" s="262">
        <v>1.2195121951219523E-2</v>
      </c>
      <c r="P4" s="290">
        <v>2.3743086789108414E-2</v>
      </c>
      <c r="Q4" s="291">
        <v>2.3743086789108414E-2</v>
      </c>
      <c r="R4" s="291">
        <v>2.3743086789108414E-2</v>
      </c>
      <c r="S4" s="291">
        <v>2.3743086789108414E-2</v>
      </c>
      <c r="T4" s="291">
        <v>2.3743086789108414E-2</v>
      </c>
      <c r="U4" s="165">
        <f t="shared" ref="U4:X4" si="0">$P4</f>
        <v>2.3743086789108414E-2</v>
      </c>
      <c r="V4" s="70">
        <f t="shared" si="0"/>
        <v>2.3743086789108414E-2</v>
      </c>
      <c r="W4" s="70">
        <f t="shared" si="0"/>
        <v>2.3743086789108414E-2</v>
      </c>
      <c r="X4" s="70">
        <f t="shared" si="0"/>
        <v>2.3743086789108414E-2</v>
      </c>
    </row>
    <row r="5" spans="2:28">
      <c r="B5" t="s">
        <v>70</v>
      </c>
      <c r="D5">
        <v>1</v>
      </c>
      <c r="E5" s="6">
        <f>D5*(1+E4)</f>
        <v>1.0278766310794782</v>
      </c>
      <c r="F5" s="6">
        <f t="shared" ref="F5:S5" si="1">E5*(1+F4)</f>
        <v>1.0640569395017794</v>
      </c>
      <c r="G5" s="6">
        <f t="shared" si="1"/>
        <v>1.0853807258645405</v>
      </c>
      <c r="H5" s="6">
        <f t="shared" si="1"/>
        <v>1.1088368908635777</v>
      </c>
      <c r="I5" s="6">
        <f t="shared" si="1"/>
        <v>1.1344254344988911</v>
      </c>
      <c r="J5" s="40">
        <f t="shared" si="1"/>
        <v>1.1515650066915089</v>
      </c>
      <c r="K5" s="6">
        <f t="shared" si="1"/>
        <v>1.1633484625739334</v>
      </c>
      <c r="L5" s="6">
        <f t="shared" si="1"/>
        <v>1.1858441510767443</v>
      </c>
      <c r="M5" s="6">
        <f t="shared" si="1"/>
        <v>1.2104822861036326</v>
      </c>
      <c r="N5" s="6">
        <f t="shared" si="1"/>
        <v>1.2297643048203277</v>
      </c>
      <c r="O5" s="40">
        <f t="shared" si="1"/>
        <v>1.2447614304888683</v>
      </c>
      <c r="P5" s="40">
        <f t="shared" si="1"/>
        <v>1.2743159091647003</v>
      </c>
      <c r="Q5" s="6">
        <f t="shared" si="1"/>
        <v>1.3045721023927392</v>
      </c>
      <c r="R5" s="6">
        <f t="shared" si="1"/>
        <v>1.3355466710424997</v>
      </c>
      <c r="S5" s="6">
        <f t="shared" si="1"/>
        <v>1.3672566715639667</v>
      </c>
      <c r="T5" s="6">
        <f t="shared" ref="T5" si="2">S5*(1+T4)</f>
        <v>1.3997195653798975</v>
      </c>
      <c r="U5" s="40">
        <f t="shared" ref="U5" si="3">T5*(1+U4)</f>
        <v>1.4329532285011255</v>
      </c>
      <c r="V5" s="6">
        <f t="shared" ref="V5" si="4">U5*(1+V4)</f>
        <v>1.4669759613701607</v>
      </c>
      <c r="W5" s="6">
        <f t="shared" ref="W5" si="5">V5*(1+W4)</f>
        <v>1.5018064989385083</v>
      </c>
      <c r="X5" s="6">
        <f t="shared" ref="X5" si="6">W5*(1+X4)</f>
        <v>1.5374640209832524</v>
      </c>
    </row>
    <row r="6" spans="2:28">
      <c r="B6" t="s">
        <v>98</v>
      </c>
      <c r="E6" s="69">
        <v>2.5748753401775293E-2</v>
      </c>
      <c r="F6" s="69">
        <v>2.5748753401775293E-2</v>
      </c>
      <c r="G6" s="69">
        <v>2.5748753401775293E-2</v>
      </c>
      <c r="H6" s="69">
        <v>2.5748753401775293E-2</v>
      </c>
      <c r="I6" s="69">
        <v>2.5748753401775293E-2</v>
      </c>
      <c r="J6" s="243">
        <v>2.34949725108347E-2</v>
      </c>
      <c r="K6" s="263">
        <v>2.34949725108347E-2</v>
      </c>
      <c r="L6" s="263">
        <v>2.34949725108347E-2</v>
      </c>
      <c r="M6" s="263">
        <v>2.34949725108347E-2</v>
      </c>
      <c r="N6" s="263">
        <v>2.34949725108347E-2</v>
      </c>
      <c r="O6" s="281">
        <v>1.118103794611125E-2</v>
      </c>
      <c r="P6" s="73">
        <f t="shared" ref="P6:X6" si="7">P4</f>
        <v>2.3743086789108414E-2</v>
      </c>
      <c r="Q6" s="5">
        <f t="shared" si="7"/>
        <v>2.3743086789108414E-2</v>
      </c>
      <c r="R6" s="5">
        <f t="shared" si="7"/>
        <v>2.3743086789108414E-2</v>
      </c>
      <c r="S6" s="5">
        <f t="shared" si="7"/>
        <v>2.3743086789108414E-2</v>
      </c>
      <c r="T6" s="5">
        <f t="shared" si="7"/>
        <v>2.3743086789108414E-2</v>
      </c>
      <c r="U6" s="73">
        <f t="shared" si="7"/>
        <v>2.3743086789108414E-2</v>
      </c>
      <c r="V6" s="5">
        <f t="shared" si="7"/>
        <v>2.3743086789108414E-2</v>
      </c>
      <c r="W6" s="5">
        <f t="shared" si="7"/>
        <v>2.3743086789108414E-2</v>
      </c>
      <c r="X6" s="5">
        <f t="shared" si="7"/>
        <v>2.3743086789108414E-2</v>
      </c>
    </row>
    <row r="7" spans="2:28">
      <c r="E7" s="69"/>
      <c r="F7" s="69"/>
      <c r="G7" s="69"/>
      <c r="H7" s="69"/>
      <c r="I7" s="69"/>
      <c r="J7" s="74"/>
      <c r="K7" s="69"/>
      <c r="L7" s="69"/>
      <c r="M7" s="69"/>
      <c r="N7" s="69"/>
      <c r="O7" s="5"/>
      <c r="P7" s="32"/>
      <c r="Q7" s="5"/>
      <c r="R7" s="5"/>
      <c r="S7" s="5"/>
      <c r="T7" s="5"/>
      <c r="U7" s="5"/>
      <c r="V7" s="5"/>
      <c r="W7" s="5"/>
      <c r="X7" s="5"/>
    </row>
    <row r="8" spans="2:28">
      <c r="B8" s="9" t="s">
        <v>6</v>
      </c>
      <c r="P8" s="29"/>
    </row>
    <row r="9" spans="2:28">
      <c r="C9" s="1">
        <v>2009</v>
      </c>
      <c r="D9" s="1">
        <v>2010</v>
      </c>
      <c r="E9" s="1">
        <v>2011</v>
      </c>
      <c r="F9" s="1">
        <v>2012</v>
      </c>
      <c r="G9" s="1">
        <v>2013</v>
      </c>
      <c r="H9" s="1">
        <v>2014</v>
      </c>
      <c r="I9" s="49">
        <v>2015</v>
      </c>
      <c r="J9" s="1">
        <v>2016</v>
      </c>
      <c r="K9" s="1">
        <v>2017</v>
      </c>
      <c r="L9" s="1">
        <v>2018</v>
      </c>
      <c r="M9" s="1">
        <v>2019</v>
      </c>
      <c r="N9" s="1">
        <v>2020</v>
      </c>
      <c r="O9" s="39">
        <v>2021</v>
      </c>
      <c r="P9" s="39">
        <v>2022</v>
      </c>
      <c r="Q9" s="1">
        <v>2023</v>
      </c>
      <c r="R9" s="1">
        <v>2024</v>
      </c>
      <c r="S9" s="1">
        <v>2025</v>
      </c>
      <c r="T9" s="1">
        <v>2026</v>
      </c>
      <c r="U9" s="39">
        <v>2027</v>
      </c>
      <c r="V9" s="1">
        <v>2028</v>
      </c>
      <c r="W9" s="1">
        <v>2029</v>
      </c>
      <c r="X9" s="1">
        <v>2030</v>
      </c>
    </row>
    <row r="10" spans="2:28">
      <c r="B10" t="s">
        <v>102</v>
      </c>
      <c r="D10" s="38">
        <v>5.8999999999999997E-2</v>
      </c>
      <c r="E10" s="38">
        <v>6.9947357002023564E-2</v>
      </c>
      <c r="F10" s="38">
        <v>6.9947357002023564E-2</v>
      </c>
      <c r="G10" s="38">
        <v>6.9947357002023564E-2</v>
      </c>
      <c r="H10" s="38">
        <v>6.9947357002023564E-2</v>
      </c>
      <c r="I10" s="50">
        <v>6.9947357002023564E-2</v>
      </c>
      <c r="J10" s="38">
        <v>3.8984967311635851E-2</v>
      </c>
      <c r="K10" s="38">
        <v>3.8984967311635851E-2</v>
      </c>
      <c r="L10" s="38">
        <v>3.8984967311635851E-2</v>
      </c>
      <c r="M10" s="38">
        <v>3.8984967311635851E-2</v>
      </c>
      <c r="N10" s="38">
        <v>3.8984967311635851E-2</v>
      </c>
      <c r="O10" s="243">
        <f>(1+O12)/(1+O4)-1</f>
        <v>1.0931905547569842E-2</v>
      </c>
      <c r="P10" s="75">
        <v>2.20316373145788E-2</v>
      </c>
      <c r="Q10" s="35">
        <v>2.029120273434306E-2</v>
      </c>
      <c r="R10" s="35">
        <v>1.8550768154107056E-2</v>
      </c>
      <c r="S10" s="35">
        <v>1.6810333573871183E-2</v>
      </c>
      <c r="T10" s="35">
        <v>1.5069898993635445E-2</v>
      </c>
      <c r="U10" s="75">
        <f>$T10</f>
        <v>1.5069898993635445E-2</v>
      </c>
      <c r="V10" s="35">
        <f t="shared" ref="V10:X10" si="8">$T10</f>
        <v>1.5069898993635445E-2</v>
      </c>
      <c r="W10" s="35">
        <f t="shared" si="8"/>
        <v>1.5069898993635445E-2</v>
      </c>
      <c r="X10" s="35">
        <f t="shared" si="8"/>
        <v>1.5069898993635445E-2</v>
      </c>
    </row>
    <row r="11" spans="2:28">
      <c r="D11" s="70"/>
      <c r="E11" s="70"/>
      <c r="F11" s="70"/>
      <c r="G11" s="70"/>
      <c r="H11" s="70"/>
      <c r="I11" s="71"/>
      <c r="J11" s="5"/>
      <c r="K11" s="5"/>
      <c r="L11" s="5"/>
      <c r="M11" s="5"/>
      <c r="N11" s="5"/>
      <c r="O11" s="75"/>
      <c r="P11" s="75"/>
      <c r="Q11" s="35"/>
      <c r="R11" s="35"/>
      <c r="S11" s="35"/>
      <c r="T11" s="35"/>
      <c r="U11" s="75"/>
      <c r="V11" s="35"/>
      <c r="W11" s="35"/>
      <c r="X11" s="35"/>
    </row>
    <row r="12" spans="2:28">
      <c r="B12" t="s">
        <v>100</v>
      </c>
      <c r="D12" s="38"/>
      <c r="E12" s="38">
        <v>9.7497167650349881E-2</v>
      </c>
      <c r="F12" s="38">
        <v>9.7497167650349881E-2</v>
      </c>
      <c r="G12" s="38">
        <v>9.7497167650349881E-2</v>
      </c>
      <c r="H12" s="38">
        <v>9.7497167650349881E-2</v>
      </c>
      <c r="I12" s="50">
        <v>9.7497167650349881E-2</v>
      </c>
      <c r="J12" s="242">
        <v>6.3121417430410637E-2</v>
      </c>
      <c r="K12" s="242">
        <v>6.2656281240943856E-2</v>
      </c>
      <c r="L12" s="242">
        <v>6.2401378279225046E-2</v>
      </c>
      <c r="M12" s="242">
        <v>6.1824141162312239E-2</v>
      </c>
      <c r="N12" s="264">
        <v>6.0605462902429075E-2</v>
      </c>
      <c r="O12" s="308">
        <v>2.3260343420101304E-2</v>
      </c>
      <c r="P12" s="75">
        <v>4.6297823180553394E-2</v>
      </c>
      <c r="Q12" s="35">
        <v>4.4516065311028238E-2</v>
      </c>
      <c r="R12" s="35">
        <v>4.2734307441503076E-2</v>
      </c>
      <c r="S12" s="35">
        <v>4.0952549571977914E-2</v>
      </c>
      <c r="T12" s="35">
        <v>3.9170791702452745E-2</v>
      </c>
      <c r="U12" s="75">
        <f t="shared" ref="U12:X12" si="9">$S12</f>
        <v>4.0952549571977914E-2</v>
      </c>
      <c r="V12" s="35">
        <f t="shared" si="9"/>
        <v>4.0952549571977914E-2</v>
      </c>
      <c r="W12" s="35">
        <f t="shared" si="9"/>
        <v>4.0952549571977914E-2</v>
      </c>
      <c r="X12" s="35">
        <f t="shared" si="9"/>
        <v>4.0952549571977914E-2</v>
      </c>
    </row>
    <row r="13" spans="2:28">
      <c r="B13" t="s">
        <v>101</v>
      </c>
      <c r="D13" s="69">
        <f t="shared" ref="D13:X13" si="10">(1+D12)/(1+D6)-1</f>
        <v>0</v>
      </c>
      <c r="E13" s="69">
        <f t="shared" si="10"/>
        <v>6.994735700202348E-2</v>
      </c>
      <c r="F13" s="69">
        <f t="shared" si="10"/>
        <v>6.994735700202348E-2</v>
      </c>
      <c r="G13" s="69">
        <f t="shared" si="10"/>
        <v>6.994735700202348E-2</v>
      </c>
      <c r="H13" s="69">
        <f t="shared" si="10"/>
        <v>6.994735700202348E-2</v>
      </c>
      <c r="I13" s="69">
        <f t="shared" si="10"/>
        <v>6.994735700202348E-2</v>
      </c>
      <c r="J13" s="72">
        <f t="shared" si="10"/>
        <v>3.8716794887975414E-2</v>
      </c>
      <c r="K13" s="69">
        <f t="shared" si="10"/>
        <v>3.8262336193053192E-2</v>
      </c>
      <c r="L13" s="69">
        <f t="shared" si="10"/>
        <v>3.8013284689562443E-2</v>
      </c>
      <c r="M13" s="69">
        <f t="shared" si="10"/>
        <v>3.7449298414674592E-2</v>
      </c>
      <c r="N13" s="69">
        <f t="shared" si="10"/>
        <v>3.6258595682746808E-2</v>
      </c>
      <c r="O13" s="72">
        <f t="shared" si="10"/>
        <v>1.1945739705053526E-2</v>
      </c>
      <c r="P13" s="75">
        <f t="shared" si="10"/>
        <v>2.20316373145788E-2</v>
      </c>
      <c r="Q13" s="69">
        <f t="shared" si="10"/>
        <v>2.0291202734342928E-2</v>
      </c>
      <c r="R13" s="69">
        <f t="shared" si="10"/>
        <v>1.8550768154107056E-2</v>
      </c>
      <c r="S13" s="69">
        <f t="shared" si="10"/>
        <v>1.6810333573871405E-2</v>
      </c>
      <c r="T13" s="69">
        <f t="shared" si="10"/>
        <v>1.5069898993635533E-2</v>
      </c>
      <c r="U13" s="72">
        <f t="shared" si="10"/>
        <v>1.6810333573871405E-2</v>
      </c>
      <c r="V13" s="69">
        <f t="shared" si="10"/>
        <v>1.6810333573871405E-2</v>
      </c>
      <c r="W13" s="69">
        <f t="shared" si="10"/>
        <v>1.6810333573871405E-2</v>
      </c>
      <c r="X13" s="69">
        <f t="shared" si="10"/>
        <v>1.6810333573871405E-2</v>
      </c>
    </row>
    <row r="14" spans="2:28">
      <c r="B14" t="s">
        <v>85</v>
      </c>
      <c r="D14" s="38">
        <v>0</v>
      </c>
      <c r="E14" s="38">
        <f t="shared" ref="E14:O14" si="11">(1+E13)*(1+E4)-1</f>
        <v>9.9773884747631714E-2</v>
      </c>
      <c r="F14" s="38">
        <f t="shared" si="11"/>
        <v>0.10760851613481237</v>
      </c>
      <c r="G14" s="38">
        <f t="shared" si="11"/>
        <v>9.1389187803667227E-2</v>
      </c>
      <c r="H14" s="38">
        <f t="shared" si="11"/>
        <v>9.3069991436251831E-2</v>
      </c>
      <c r="I14" s="50">
        <f t="shared" si="11"/>
        <v>9.4638449855916518E-2</v>
      </c>
      <c r="J14" s="38">
        <f t="shared" si="11"/>
        <v>5.4410344196953231E-2</v>
      </c>
      <c r="K14" s="38">
        <f t="shared" si="11"/>
        <v>4.8886415912237968E-2</v>
      </c>
      <c r="L14" s="38">
        <f t="shared" si="11"/>
        <v>5.8085364780244619E-2</v>
      </c>
      <c r="M14" s="38">
        <f t="shared" si="11"/>
        <v>5.9004252220941522E-2</v>
      </c>
      <c r="N14" s="38">
        <f t="shared" si="11"/>
        <v>5.27653697732684E-2</v>
      </c>
      <c r="O14" s="75">
        <f t="shared" si="11"/>
        <v>2.4286541408773621E-2</v>
      </c>
      <c r="P14" s="75">
        <f t="shared" ref="P14:X14" si="12">(1+P13)*(1+P4)-1</f>
        <v>4.629782318055331E-2</v>
      </c>
      <c r="Q14" s="35">
        <f t="shared" si="12"/>
        <v>4.4516065311028141E-2</v>
      </c>
      <c r="R14" s="35">
        <f t="shared" si="12"/>
        <v>4.2734307441502972E-2</v>
      </c>
      <c r="S14" s="35">
        <f t="shared" si="12"/>
        <v>4.0952549571978025E-2</v>
      </c>
      <c r="T14" s="35">
        <f t="shared" si="12"/>
        <v>3.9170791702452856E-2</v>
      </c>
      <c r="U14" s="75">
        <f t="shared" si="12"/>
        <v>4.0952549571978025E-2</v>
      </c>
      <c r="V14" s="35">
        <f t="shared" si="12"/>
        <v>4.0952549571978025E-2</v>
      </c>
      <c r="W14" s="35">
        <f t="shared" si="12"/>
        <v>4.0952549571978025E-2</v>
      </c>
      <c r="X14" s="35">
        <f t="shared" si="12"/>
        <v>4.0952549571978025E-2</v>
      </c>
    </row>
    <row r="16" spans="2:28">
      <c r="B16" s="9" t="s">
        <v>14</v>
      </c>
      <c r="J16" s="51"/>
      <c r="O16" s="1" t="s">
        <v>162</v>
      </c>
      <c r="AA16" s="329"/>
      <c r="AB16" s="329"/>
    </row>
    <row r="17" spans="2:28">
      <c r="D17" s="21" t="s">
        <v>48</v>
      </c>
      <c r="E17" s="21" t="s">
        <v>48</v>
      </c>
      <c r="F17" s="21" t="s">
        <v>48</v>
      </c>
      <c r="G17" s="21" t="s">
        <v>48</v>
      </c>
      <c r="H17" s="21" t="s">
        <v>48</v>
      </c>
      <c r="I17" s="21" t="s">
        <v>48</v>
      </c>
      <c r="J17" s="41" t="s">
        <v>51</v>
      </c>
      <c r="K17" s="21" t="s">
        <v>51</v>
      </c>
      <c r="L17" s="21" t="s">
        <v>51</v>
      </c>
      <c r="M17" s="21" t="s">
        <v>51</v>
      </c>
      <c r="N17" s="21" t="s">
        <v>51</v>
      </c>
      <c r="O17" s="41" t="s">
        <v>94</v>
      </c>
      <c r="P17" s="41" t="s">
        <v>94</v>
      </c>
      <c r="Q17" s="21" t="s">
        <v>94</v>
      </c>
      <c r="R17" s="21" t="s">
        <v>94</v>
      </c>
      <c r="S17" s="21" t="s">
        <v>94</v>
      </c>
      <c r="T17" t="s">
        <v>94</v>
      </c>
      <c r="U17" s="163"/>
      <c r="AA17" s="313"/>
      <c r="AB17" s="313"/>
    </row>
    <row r="18" spans="2:28">
      <c r="B18" t="s">
        <v>60</v>
      </c>
      <c r="C18" s="1">
        <v>2009</v>
      </c>
      <c r="D18" s="1">
        <v>2010</v>
      </c>
      <c r="E18" s="1">
        <v>2011</v>
      </c>
      <c r="F18" s="1">
        <v>2012</v>
      </c>
      <c r="G18" s="1">
        <v>2013</v>
      </c>
      <c r="H18" s="1">
        <v>2014</v>
      </c>
      <c r="I18" s="1">
        <v>2015</v>
      </c>
      <c r="J18" s="39">
        <v>2016</v>
      </c>
      <c r="K18" s="1">
        <v>2017</v>
      </c>
      <c r="L18" s="1">
        <v>2018</v>
      </c>
      <c r="M18" s="1">
        <v>2019</v>
      </c>
      <c r="N18" s="1">
        <v>2020</v>
      </c>
      <c r="O18" s="39">
        <v>2021</v>
      </c>
      <c r="P18" s="39">
        <v>2022</v>
      </c>
      <c r="Q18" s="1">
        <v>2023</v>
      </c>
      <c r="R18" s="1">
        <v>2024</v>
      </c>
      <c r="S18" s="1">
        <v>2025</v>
      </c>
      <c r="T18" s="1">
        <v>2026</v>
      </c>
      <c r="U18" s="39">
        <v>2027</v>
      </c>
      <c r="V18" s="1">
        <v>2028</v>
      </c>
      <c r="W18" s="1">
        <v>2029</v>
      </c>
      <c r="X18" s="1">
        <v>2030</v>
      </c>
    </row>
    <row r="19" spans="2:28">
      <c r="B19" t="s">
        <v>0</v>
      </c>
      <c r="D19" s="43">
        <v>25.126956947635545</v>
      </c>
      <c r="E19" s="43">
        <v>21.618758808313785</v>
      </c>
      <c r="F19" s="43">
        <v>41.415329827529128</v>
      </c>
      <c r="G19" s="43">
        <v>58.784441654482563</v>
      </c>
      <c r="H19" s="43">
        <v>56.921645754623455</v>
      </c>
      <c r="I19" s="282">
        <v>13.580466310777785</v>
      </c>
      <c r="J19" s="280">
        <v>29.948468759481663</v>
      </c>
      <c r="K19" s="280">
        <v>30.277113922460632</v>
      </c>
      <c r="L19" s="280">
        <v>45.817402999947078</v>
      </c>
      <c r="M19" s="280">
        <v>60.29022851508423</v>
      </c>
      <c r="N19" s="301">
        <v>60.453703521318722</v>
      </c>
      <c r="O19" s="314">
        <f>+'[1]RFM input'!M143/$I$5*$N$5</f>
        <v>34.881839879609622</v>
      </c>
      <c r="P19" s="192"/>
      <c r="Q19" s="2"/>
      <c r="R19" s="2"/>
      <c r="S19" s="2"/>
      <c r="T19" s="2"/>
      <c r="U19" s="163"/>
      <c r="Y19" s="7"/>
    </row>
    <row r="20" spans="2:28">
      <c r="B20" t="s">
        <v>7</v>
      </c>
      <c r="D20" s="43">
        <v>171.28113622238632</v>
      </c>
      <c r="E20" s="43">
        <v>179.59802700128603</v>
      </c>
      <c r="F20" s="43">
        <v>192.05522880291321</v>
      </c>
      <c r="G20" s="43">
        <v>222.41888547240089</v>
      </c>
      <c r="H20" s="43">
        <v>254.14503827795434</v>
      </c>
      <c r="I20" s="282">
        <v>229.1815148308269</v>
      </c>
      <c r="J20" s="280">
        <v>221.79223941677739</v>
      </c>
      <c r="K20" s="280">
        <v>222.61484724141181</v>
      </c>
      <c r="L20" s="280">
        <v>229.28736106861308</v>
      </c>
      <c r="M20" s="280">
        <v>192.49783354419662</v>
      </c>
      <c r="N20" s="301">
        <v>154.76313342031156</v>
      </c>
      <c r="O20" s="314">
        <f>+'[1]RFM input'!M144/$I$5*$N$5</f>
        <v>114.07231220877894</v>
      </c>
      <c r="P20" s="164"/>
      <c r="Q20" s="2"/>
      <c r="R20" s="2"/>
      <c r="S20" s="2"/>
      <c r="T20" s="2"/>
      <c r="U20" s="163"/>
      <c r="Y20" s="7"/>
    </row>
    <row r="21" spans="2:28">
      <c r="B21" t="s">
        <v>8</v>
      </c>
      <c r="D21" s="43">
        <v>0</v>
      </c>
      <c r="E21" s="43">
        <v>0</v>
      </c>
      <c r="F21" s="43">
        <v>0</v>
      </c>
      <c r="G21" s="43">
        <v>0</v>
      </c>
      <c r="H21" s="43">
        <v>0</v>
      </c>
      <c r="I21" s="282">
        <v>0</v>
      </c>
      <c r="J21" s="280">
        <v>0</v>
      </c>
      <c r="K21" s="280">
        <v>0</v>
      </c>
      <c r="L21" s="280">
        <v>0</v>
      </c>
      <c r="M21" s="280">
        <v>0</v>
      </c>
      <c r="N21" s="301">
        <v>0</v>
      </c>
      <c r="O21" s="315">
        <v>0</v>
      </c>
      <c r="P21" s="164"/>
      <c r="Q21" s="2"/>
      <c r="R21" s="2"/>
      <c r="S21" s="2"/>
      <c r="T21" s="2"/>
      <c r="U21" s="163"/>
      <c r="Y21" s="7"/>
    </row>
    <row r="22" spans="2:28">
      <c r="B22" t="s">
        <v>9</v>
      </c>
      <c r="D22" s="43">
        <v>0</v>
      </c>
      <c r="E22" s="43">
        <v>0</v>
      </c>
      <c r="F22" s="43">
        <v>0</v>
      </c>
      <c r="G22" s="43">
        <v>0</v>
      </c>
      <c r="H22" s="43">
        <v>0</v>
      </c>
      <c r="I22" s="282">
        <v>0</v>
      </c>
      <c r="J22" s="280">
        <v>0</v>
      </c>
      <c r="K22" s="280">
        <v>0</v>
      </c>
      <c r="L22" s="280">
        <v>0</v>
      </c>
      <c r="M22" s="280">
        <v>0</v>
      </c>
      <c r="N22" s="301">
        <v>0</v>
      </c>
      <c r="O22" s="315">
        <v>0</v>
      </c>
      <c r="P22" s="164"/>
      <c r="Q22" s="2"/>
      <c r="R22" s="2"/>
      <c r="S22" s="2"/>
      <c r="T22" s="2"/>
      <c r="U22" s="163"/>
      <c r="Y22" s="7"/>
    </row>
    <row r="23" spans="2:28">
      <c r="B23" t="s">
        <v>10</v>
      </c>
      <c r="D23" s="43">
        <v>3.0959421498995483</v>
      </c>
      <c r="E23" s="43">
        <v>1.234530573850507</v>
      </c>
      <c r="F23" s="43">
        <v>5.5574968290616171</v>
      </c>
      <c r="G23" s="43">
        <v>1.7736386403189979</v>
      </c>
      <c r="H23" s="43">
        <v>0.66367770058824349</v>
      </c>
      <c r="I23" s="282">
        <v>0.15807795003908784</v>
      </c>
      <c r="J23" s="280">
        <v>7.5821582267386516</v>
      </c>
      <c r="K23" s="280">
        <v>19.306522579750158</v>
      </c>
      <c r="L23" s="280">
        <v>22.105422218384327</v>
      </c>
      <c r="M23" s="280">
        <v>30.963265062176216</v>
      </c>
      <c r="N23" s="301">
        <v>35.52617905071132</v>
      </c>
      <c r="O23" s="315">
        <v>16.238800421925614</v>
      </c>
      <c r="P23" s="164"/>
      <c r="Q23" s="2"/>
      <c r="R23" s="2"/>
      <c r="S23" s="2"/>
      <c r="T23" s="2"/>
      <c r="U23" s="163"/>
      <c r="Y23" s="7"/>
    </row>
    <row r="24" spans="2:28">
      <c r="B24" t="s">
        <v>11</v>
      </c>
      <c r="D24" s="43">
        <v>35.090722072477305</v>
      </c>
      <c r="E24" s="43">
        <v>45.354884071754668</v>
      </c>
      <c r="F24" s="43">
        <v>42.776053834919516</v>
      </c>
      <c r="G24" s="43">
        <v>46.259021947784689</v>
      </c>
      <c r="H24" s="43">
        <v>29.780709804214169</v>
      </c>
      <c r="I24" s="282">
        <v>28.22738379703183</v>
      </c>
      <c r="J24" s="280">
        <v>14.154244346514242</v>
      </c>
      <c r="K24" s="280">
        <v>39.482914193720717</v>
      </c>
      <c r="L24" s="280">
        <v>28.447693023464158</v>
      </c>
      <c r="M24" s="280">
        <v>42.004028355622928</v>
      </c>
      <c r="N24" s="301">
        <v>59.387792299931981</v>
      </c>
      <c r="O24" s="315">
        <v>46.542673374017781</v>
      </c>
      <c r="P24" s="192"/>
      <c r="Q24" s="25"/>
      <c r="R24" s="25"/>
      <c r="S24" s="25"/>
      <c r="T24" s="25"/>
      <c r="U24" s="163"/>
      <c r="Y24" s="7"/>
    </row>
    <row r="25" spans="2:28">
      <c r="B25" t="s">
        <v>12</v>
      </c>
      <c r="D25" s="43">
        <v>1.8735348989372427</v>
      </c>
      <c r="E25" s="43">
        <v>4.5974068794540335</v>
      </c>
      <c r="F25" s="43">
        <v>2.5485545265505336</v>
      </c>
      <c r="G25" s="43">
        <v>5.3361763636602433</v>
      </c>
      <c r="H25" s="43">
        <v>4.1109717838489805</v>
      </c>
      <c r="I25" s="282">
        <v>5.2508418109903943</v>
      </c>
      <c r="J25" s="280">
        <v>2.6804015346116077</v>
      </c>
      <c r="K25" s="280">
        <v>4.9189042349348151</v>
      </c>
      <c r="L25" s="280">
        <v>15.950577389892896</v>
      </c>
      <c r="M25" s="280">
        <v>-7.9322932729437472</v>
      </c>
      <c r="N25" s="301">
        <v>3.1988527844953834</v>
      </c>
      <c r="O25" s="315">
        <v>3.3402393133071322</v>
      </c>
      <c r="P25" s="192"/>
      <c r="Q25" s="25"/>
      <c r="R25" s="25"/>
      <c r="S25" s="25"/>
      <c r="T25" s="25"/>
      <c r="U25" s="163"/>
      <c r="Y25" s="7"/>
    </row>
    <row r="26" spans="2:28">
      <c r="B26" t="s">
        <v>135</v>
      </c>
      <c r="D26" s="43"/>
      <c r="E26" s="43"/>
      <c r="F26" s="43"/>
      <c r="G26" s="43"/>
      <c r="H26" s="43"/>
      <c r="I26" s="282"/>
      <c r="J26" s="280"/>
      <c r="K26" s="280"/>
      <c r="L26" s="280"/>
      <c r="M26" s="280"/>
      <c r="N26" s="280"/>
      <c r="O26" s="316"/>
      <c r="P26" s="164"/>
      <c r="Q26" s="2"/>
      <c r="R26" s="2"/>
      <c r="S26" s="2"/>
      <c r="T26" s="2"/>
      <c r="U26" s="163"/>
      <c r="Y26" s="7"/>
    </row>
    <row r="27" spans="2:28">
      <c r="B27" t="s">
        <v>83</v>
      </c>
      <c r="D27" s="43"/>
      <c r="E27" s="43"/>
      <c r="F27" s="43"/>
      <c r="G27" s="43"/>
      <c r="H27" s="43"/>
      <c r="I27" s="282"/>
      <c r="J27" s="280">
        <v>0</v>
      </c>
      <c r="K27" s="280">
        <v>5.2822513336456753E-2</v>
      </c>
      <c r="L27" s="280">
        <v>0</v>
      </c>
      <c r="M27" s="280">
        <v>0</v>
      </c>
      <c r="N27" s="301">
        <v>0</v>
      </c>
      <c r="O27" s="315">
        <v>2.0260721526803735E-2</v>
      </c>
      <c r="P27" s="164"/>
      <c r="Q27" s="2"/>
      <c r="R27" s="2"/>
      <c r="S27" s="2"/>
      <c r="T27" s="2"/>
      <c r="U27" s="163"/>
      <c r="Y27" s="7"/>
    </row>
    <row r="28" spans="2:28">
      <c r="B28" t="s">
        <v>133</v>
      </c>
      <c r="D28" s="43"/>
      <c r="E28" s="43"/>
      <c r="F28" s="43"/>
      <c r="G28" s="43"/>
      <c r="H28" s="43"/>
      <c r="I28" s="282"/>
      <c r="J28" s="280"/>
      <c r="K28" s="280"/>
      <c r="L28" s="280"/>
      <c r="M28" s="280"/>
      <c r="N28" s="280"/>
      <c r="O28" s="316">
        <v>0</v>
      </c>
      <c r="P28" s="164"/>
      <c r="Q28" s="2"/>
      <c r="R28" s="2"/>
      <c r="S28" s="2"/>
      <c r="T28" s="17"/>
      <c r="U28" s="163"/>
      <c r="Y28" s="7"/>
    </row>
    <row r="29" spans="2:28">
      <c r="B29" t="s">
        <v>13</v>
      </c>
      <c r="D29" s="43">
        <v>0</v>
      </c>
      <c r="E29" s="43">
        <v>1.4428919516944898</v>
      </c>
      <c r="F29" s="43">
        <v>0</v>
      </c>
      <c r="G29" s="43">
        <v>0</v>
      </c>
      <c r="H29" s="43">
        <v>0</v>
      </c>
      <c r="I29" s="282"/>
      <c r="J29" s="280">
        <v>10.444839510649313</v>
      </c>
      <c r="K29" s="280">
        <v>0</v>
      </c>
      <c r="L29" s="280">
        <v>0</v>
      </c>
      <c r="M29" s="280">
        <v>0</v>
      </c>
      <c r="N29" s="280">
        <v>0</v>
      </c>
      <c r="O29" s="309">
        <v>1.4376698095586309</v>
      </c>
      <c r="P29" s="164"/>
      <c r="Q29" s="2"/>
      <c r="R29" s="2"/>
      <c r="S29" s="2"/>
      <c r="T29" s="17"/>
      <c r="U29" s="163"/>
      <c r="Y29" s="7"/>
    </row>
    <row r="30" spans="2:28">
      <c r="B30" s="9" t="s">
        <v>57</v>
      </c>
      <c r="D30" s="8">
        <f t="shared" ref="D30:X30" si="13">SUM(D19:D29)</f>
        <v>236.46829229133596</v>
      </c>
      <c r="E30" s="8">
        <f t="shared" si="13"/>
        <v>253.84649928635352</v>
      </c>
      <c r="F30" s="8">
        <f t="shared" si="13"/>
        <v>284.35266382097404</v>
      </c>
      <c r="G30" s="8">
        <f t="shared" si="13"/>
        <v>334.57216407864735</v>
      </c>
      <c r="H30" s="8">
        <f t="shared" si="13"/>
        <v>345.62204332122917</v>
      </c>
      <c r="I30" s="8">
        <f t="shared" si="13"/>
        <v>276.39828469966596</v>
      </c>
      <c r="J30" s="42">
        <f t="shared" si="13"/>
        <v>286.60235179477291</v>
      </c>
      <c r="K30" s="8">
        <f t="shared" si="13"/>
        <v>316.65312468561461</v>
      </c>
      <c r="L30" s="8">
        <f t="shared" si="13"/>
        <v>341.60845670030153</v>
      </c>
      <c r="M30" s="8">
        <f t="shared" si="13"/>
        <v>317.82306220413625</v>
      </c>
      <c r="N30" s="8">
        <f t="shared" si="13"/>
        <v>313.32966107676896</v>
      </c>
      <c r="O30" s="42">
        <f t="shared" si="13"/>
        <v>216.53379572872453</v>
      </c>
      <c r="P30" s="42">
        <f t="shared" si="13"/>
        <v>0</v>
      </c>
      <c r="Q30" s="8">
        <f t="shared" si="13"/>
        <v>0</v>
      </c>
      <c r="R30" s="8">
        <f t="shared" si="13"/>
        <v>0</v>
      </c>
      <c r="S30" s="8">
        <f t="shared" si="13"/>
        <v>0</v>
      </c>
      <c r="T30" s="8">
        <f t="shared" si="13"/>
        <v>0</v>
      </c>
      <c r="U30" s="42">
        <f t="shared" si="13"/>
        <v>0</v>
      </c>
      <c r="V30" s="8">
        <f t="shared" si="13"/>
        <v>0</v>
      </c>
      <c r="W30" s="8">
        <f t="shared" si="13"/>
        <v>0</v>
      </c>
      <c r="X30" s="8">
        <f t="shared" si="13"/>
        <v>0</v>
      </c>
    </row>
    <row r="31" spans="2:28">
      <c r="B31" s="9"/>
      <c r="D31" s="8"/>
      <c r="E31" s="8"/>
      <c r="F31" s="8"/>
      <c r="G31" s="8"/>
      <c r="H31" s="8"/>
      <c r="I31" s="8"/>
      <c r="J31" s="156">
        <v>0</v>
      </c>
      <c r="K31" s="156">
        <v>0</v>
      </c>
      <c r="L31" s="156">
        <v>0</v>
      </c>
      <c r="M31" s="156">
        <v>0</v>
      </c>
      <c r="N31" s="156">
        <v>0</v>
      </c>
      <c r="O31" s="8"/>
      <c r="P31" s="8"/>
      <c r="Q31" s="8"/>
      <c r="R31" s="8"/>
      <c r="S31" s="8"/>
      <c r="T31" s="8">
        <f>SUM(P30:T30)-SUM(P27:T27)</f>
        <v>0</v>
      </c>
      <c r="U31" s="8">
        <f>T31*(1+O4)</f>
        <v>0</v>
      </c>
      <c r="V31" s="8"/>
      <c r="W31" s="8"/>
      <c r="X31" s="8"/>
    </row>
    <row r="32" spans="2:28">
      <c r="D32" s="21" t="s">
        <v>48</v>
      </c>
      <c r="E32" s="21" t="s">
        <v>48</v>
      </c>
      <c r="F32" s="21" t="s">
        <v>48</v>
      </c>
      <c r="G32" s="21" t="s">
        <v>48</v>
      </c>
      <c r="H32" s="21" t="s">
        <v>48</v>
      </c>
      <c r="I32" s="21" t="s">
        <v>48</v>
      </c>
      <c r="J32" s="21" t="s">
        <v>48</v>
      </c>
      <c r="K32" s="21" t="s">
        <v>48</v>
      </c>
      <c r="L32" s="21" t="s">
        <v>48</v>
      </c>
      <c r="M32" s="21" t="s">
        <v>48</v>
      </c>
      <c r="N32" s="21" t="s">
        <v>48</v>
      </c>
      <c r="O32" s="21" t="s">
        <v>48</v>
      </c>
      <c r="P32" s="21" t="s">
        <v>48</v>
      </c>
      <c r="Q32" s="21" t="s">
        <v>48</v>
      </c>
      <c r="R32" s="21" t="s">
        <v>48</v>
      </c>
      <c r="S32" s="21" t="s">
        <v>48</v>
      </c>
      <c r="T32" s="21" t="s">
        <v>48</v>
      </c>
      <c r="U32" s="21" t="s">
        <v>48</v>
      </c>
      <c r="V32" s="21" t="s">
        <v>48</v>
      </c>
      <c r="W32" s="21" t="s">
        <v>48</v>
      </c>
      <c r="X32" s="21" t="s">
        <v>48</v>
      </c>
    </row>
    <row r="33" spans="2:25">
      <c r="B33" s="9" t="s">
        <v>68</v>
      </c>
      <c r="D33" s="1">
        <v>2010</v>
      </c>
      <c r="E33" s="1">
        <v>2011</v>
      </c>
      <c r="F33" s="1">
        <v>2012</v>
      </c>
      <c r="G33" s="1">
        <v>2013</v>
      </c>
      <c r="H33" s="1">
        <v>2014</v>
      </c>
      <c r="I33" s="1">
        <v>2015</v>
      </c>
      <c r="J33" s="1">
        <v>2016</v>
      </c>
      <c r="K33" s="1">
        <v>2017</v>
      </c>
      <c r="L33" s="1">
        <v>2018</v>
      </c>
      <c r="M33" s="1">
        <v>2019</v>
      </c>
      <c r="N33" s="1">
        <v>2020</v>
      </c>
      <c r="O33" s="1">
        <v>2021</v>
      </c>
      <c r="P33" s="1">
        <v>2022</v>
      </c>
      <c r="Q33" s="1">
        <v>2023</v>
      </c>
      <c r="R33" s="1">
        <v>2024</v>
      </c>
      <c r="S33" s="1">
        <v>2025</v>
      </c>
      <c r="T33" s="1">
        <v>2026</v>
      </c>
      <c r="U33" s="1">
        <v>2027</v>
      </c>
      <c r="V33" s="1">
        <v>2028</v>
      </c>
      <c r="W33" s="1">
        <v>2029</v>
      </c>
      <c r="X33" s="1">
        <v>2030</v>
      </c>
    </row>
    <row r="34" spans="2:25">
      <c r="B34" t="s">
        <v>0</v>
      </c>
      <c r="D34" s="7">
        <f t="shared" ref="D34:I40" si="14">D19</f>
        <v>25.126956947635545</v>
      </c>
      <c r="E34" s="7">
        <f t="shared" si="14"/>
        <v>21.618758808313785</v>
      </c>
      <c r="F34" s="7">
        <f t="shared" si="14"/>
        <v>41.415329827529128</v>
      </c>
      <c r="G34" s="7">
        <f t="shared" si="14"/>
        <v>58.784441654482563</v>
      </c>
      <c r="H34" s="7">
        <f t="shared" si="14"/>
        <v>56.921645754623455</v>
      </c>
      <c r="I34" s="7">
        <f t="shared" si="14"/>
        <v>13.580466310777785</v>
      </c>
      <c r="J34" s="7">
        <f t="shared" ref="J34:N43" si="15">J19/$I$5</f>
        <v>26.399680268726325</v>
      </c>
      <c r="K34" s="7">
        <f t="shared" si="15"/>
        <v>26.689382132757732</v>
      </c>
      <c r="L34" s="7">
        <f t="shared" si="15"/>
        <v>40.388201468866015</v>
      </c>
      <c r="M34" s="7">
        <f t="shared" si="15"/>
        <v>53.146047930171974</v>
      </c>
      <c r="N34" s="7">
        <f t="shared" si="15"/>
        <v>53.290151721627161</v>
      </c>
      <c r="O34" s="7">
        <f t="shared" ref="O34:T43" si="16">O19/$N$5</f>
        <v>28.364654708941128</v>
      </c>
      <c r="P34" s="7">
        <f t="shared" si="16"/>
        <v>0</v>
      </c>
      <c r="Q34" s="7">
        <f t="shared" si="16"/>
        <v>0</v>
      </c>
      <c r="R34" s="7">
        <f t="shared" si="16"/>
        <v>0</v>
      </c>
      <c r="S34" s="7">
        <f t="shared" si="16"/>
        <v>0</v>
      </c>
      <c r="T34" s="7">
        <f t="shared" si="16"/>
        <v>0</v>
      </c>
      <c r="U34" s="7"/>
      <c r="V34" s="7"/>
      <c r="W34" s="7"/>
      <c r="X34" s="7"/>
      <c r="Y34" s="7">
        <f t="shared" ref="Y34:Y44" si="17">SUM(P34:T34)</f>
        <v>0</v>
      </c>
    </row>
    <row r="35" spans="2:25">
      <c r="B35" t="s">
        <v>7</v>
      </c>
      <c r="D35" s="7">
        <f t="shared" si="14"/>
        <v>171.28113622238632</v>
      </c>
      <c r="E35" s="7">
        <f t="shared" si="14"/>
        <v>179.59802700128603</v>
      </c>
      <c r="F35" s="7">
        <f t="shared" si="14"/>
        <v>192.05522880291321</v>
      </c>
      <c r="G35" s="7">
        <f t="shared" si="14"/>
        <v>222.41888547240089</v>
      </c>
      <c r="H35" s="7">
        <f t="shared" si="14"/>
        <v>254.14503827795434</v>
      </c>
      <c r="I35" s="7">
        <f t="shared" si="14"/>
        <v>229.1815148308269</v>
      </c>
      <c r="J35" s="7">
        <f t="shared" si="15"/>
        <v>195.51063707836337</v>
      </c>
      <c r="K35" s="7">
        <f t="shared" si="15"/>
        <v>196.23576876143235</v>
      </c>
      <c r="L35" s="7">
        <f t="shared" si="15"/>
        <v>202.11761310684648</v>
      </c>
      <c r="M35" s="7">
        <f t="shared" si="15"/>
        <v>169.68751553884945</v>
      </c>
      <c r="N35" s="7">
        <f t="shared" si="15"/>
        <v>136.42424500881802</v>
      </c>
      <c r="O35" s="36">
        <f t="shared" si="16"/>
        <v>92.759492011312886</v>
      </c>
      <c r="P35" s="7">
        <f t="shared" si="16"/>
        <v>0</v>
      </c>
      <c r="Q35" s="7">
        <f t="shared" si="16"/>
        <v>0</v>
      </c>
      <c r="R35" s="7">
        <f t="shared" si="16"/>
        <v>0</v>
      </c>
      <c r="S35" s="7">
        <f t="shared" si="16"/>
        <v>0</v>
      </c>
      <c r="T35" s="7">
        <f t="shared" si="16"/>
        <v>0</v>
      </c>
      <c r="U35" s="7"/>
      <c r="V35" s="7"/>
      <c r="W35" s="7"/>
      <c r="X35" s="7"/>
      <c r="Y35" s="7">
        <f t="shared" si="17"/>
        <v>0</v>
      </c>
    </row>
    <row r="36" spans="2:25">
      <c r="B36" t="s">
        <v>8</v>
      </c>
      <c r="D36" s="7">
        <f t="shared" si="14"/>
        <v>0</v>
      </c>
      <c r="E36" s="7">
        <f t="shared" si="14"/>
        <v>0</v>
      </c>
      <c r="F36" s="7">
        <f t="shared" si="14"/>
        <v>0</v>
      </c>
      <c r="G36" s="7">
        <f t="shared" si="14"/>
        <v>0</v>
      </c>
      <c r="H36" s="7">
        <f t="shared" si="14"/>
        <v>0</v>
      </c>
      <c r="I36" s="7">
        <f t="shared" si="14"/>
        <v>0</v>
      </c>
      <c r="J36" s="7">
        <f t="shared" si="15"/>
        <v>0</v>
      </c>
      <c r="K36" s="7">
        <f t="shared" si="15"/>
        <v>0</v>
      </c>
      <c r="L36" s="7">
        <f t="shared" si="15"/>
        <v>0</v>
      </c>
      <c r="M36" s="7">
        <f t="shared" si="15"/>
        <v>0</v>
      </c>
      <c r="N36" s="7">
        <f t="shared" si="15"/>
        <v>0</v>
      </c>
      <c r="O36" s="7">
        <f t="shared" si="16"/>
        <v>0</v>
      </c>
      <c r="P36" s="7">
        <f t="shared" si="16"/>
        <v>0</v>
      </c>
      <c r="Q36" s="7">
        <f t="shared" si="16"/>
        <v>0</v>
      </c>
      <c r="R36" s="7">
        <f t="shared" si="16"/>
        <v>0</v>
      </c>
      <c r="S36" s="7">
        <f t="shared" si="16"/>
        <v>0</v>
      </c>
      <c r="T36" s="7">
        <f t="shared" si="16"/>
        <v>0</v>
      </c>
      <c r="U36" s="7"/>
      <c r="V36" s="7"/>
      <c r="W36" s="7"/>
      <c r="X36" s="7"/>
      <c r="Y36" s="7">
        <f t="shared" si="17"/>
        <v>0</v>
      </c>
    </row>
    <row r="37" spans="2:25">
      <c r="B37" t="s">
        <v>9</v>
      </c>
      <c r="D37" s="7">
        <f t="shared" si="14"/>
        <v>0</v>
      </c>
      <c r="E37" s="7">
        <f t="shared" si="14"/>
        <v>0</v>
      </c>
      <c r="F37" s="7">
        <f t="shared" si="14"/>
        <v>0</v>
      </c>
      <c r="G37" s="7">
        <f t="shared" si="14"/>
        <v>0</v>
      </c>
      <c r="H37" s="7">
        <f t="shared" si="14"/>
        <v>0</v>
      </c>
      <c r="I37" s="7">
        <f t="shared" si="14"/>
        <v>0</v>
      </c>
      <c r="J37" s="7">
        <f t="shared" si="15"/>
        <v>0</v>
      </c>
      <c r="K37" s="7">
        <f t="shared" si="15"/>
        <v>0</v>
      </c>
      <c r="L37" s="7">
        <f t="shared" si="15"/>
        <v>0</v>
      </c>
      <c r="M37" s="7">
        <f t="shared" si="15"/>
        <v>0</v>
      </c>
      <c r="N37" s="7">
        <f t="shared" si="15"/>
        <v>0</v>
      </c>
      <c r="O37" s="7">
        <f t="shared" si="16"/>
        <v>0</v>
      </c>
      <c r="P37" s="7">
        <f t="shared" si="16"/>
        <v>0</v>
      </c>
      <c r="Q37" s="7">
        <f t="shared" si="16"/>
        <v>0</v>
      </c>
      <c r="R37" s="7">
        <f t="shared" si="16"/>
        <v>0</v>
      </c>
      <c r="S37" s="7">
        <f t="shared" si="16"/>
        <v>0</v>
      </c>
      <c r="T37" s="7">
        <f t="shared" si="16"/>
        <v>0</v>
      </c>
      <c r="U37" s="7"/>
      <c r="V37" s="7"/>
      <c r="W37" s="7"/>
      <c r="X37" s="7"/>
      <c r="Y37" s="7">
        <f t="shared" si="17"/>
        <v>0</v>
      </c>
    </row>
    <row r="38" spans="2:25">
      <c r="B38" t="s">
        <v>10</v>
      </c>
      <c r="D38" s="7">
        <f t="shared" si="14"/>
        <v>3.0959421498995483</v>
      </c>
      <c r="E38" s="7">
        <f t="shared" si="14"/>
        <v>1.234530573850507</v>
      </c>
      <c r="F38" s="7">
        <f t="shared" si="14"/>
        <v>5.5574968290616171</v>
      </c>
      <c r="G38" s="7">
        <f t="shared" si="14"/>
        <v>1.7736386403189979</v>
      </c>
      <c r="H38" s="7">
        <f t="shared" si="14"/>
        <v>0.66367770058824349</v>
      </c>
      <c r="I38" s="7">
        <f t="shared" si="14"/>
        <v>0.15807795003908784</v>
      </c>
      <c r="J38" s="7">
        <f t="shared" si="15"/>
        <v>6.6836990745785885</v>
      </c>
      <c r="K38" s="7">
        <f t="shared" si="15"/>
        <v>17.018767380051219</v>
      </c>
      <c r="L38" s="7">
        <f t="shared" si="15"/>
        <v>19.486007229861642</v>
      </c>
      <c r="M38" s="7">
        <f t="shared" si="15"/>
        <v>27.294226769389734</v>
      </c>
      <c r="N38" s="7">
        <f t="shared" si="15"/>
        <v>31.316451456683243</v>
      </c>
      <c r="O38" s="7">
        <f t="shared" si="16"/>
        <v>13.204807098623791</v>
      </c>
      <c r="P38" s="7">
        <f t="shared" si="16"/>
        <v>0</v>
      </c>
      <c r="Q38" s="7">
        <f t="shared" si="16"/>
        <v>0</v>
      </c>
      <c r="R38" s="7">
        <f t="shared" si="16"/>
        <v>0</v>
      </c>
      <c r="S38" s="7">
        <f t="shared" si="16"/>
        <v>0</v>
      </c>
      <c r="T38" s="7">
        <f t="shared" si="16"/>
        <v>0</v>
      </c>
      <c r="U38" s="7"/>
      <c r="V38" s="7"/>
      <c r="W38" s="7"/>
      <c r="X38" s="7"/>
      <c r="Y38" s="7">
        <f t="shared" si="17"/>
        <v>0</v>
      </c>
    </row>
    <row r="39" spans="2:25">
      <c r="B39" t="s">
        <v>11</v>
      </c>
      <c r="D39" s="7">
        <f t="shared" si="14"/>
        <v>35.090722072477305</v>
      </c>
      <c r="E39" s="7">
        <f t="shared" si="14"/>
        <v>45.354884071754668</v>
      </c>
      <c r="F39" s="7">
        <f t="shared" si="14"/>
        <v>42.776053834919516</v>
      </c>
      <c r="G39" s="7">
        <f t="shared" si="14"/>
        <v>46.259021947784689</v>
      </c>
      <c r="H39" s="7">
        <f t="shared" si="14"/>
        <v>29.780709804214169</v>
      </c>
      <c r="I39" s="7">
        <f t="shared" si="14"/>
        <v>28.22738379703183</v>
      </c>
      <c r="J39" s="7">
        <f t="shared" si="15"/>
        <v>12.477016043603241</v>
      </c>
      <c r="K39" s="7">
        <f t="shared" si="15"/>
        <v>34.804327365210632</v>
      </c>
      <c r="L39" s="7">
        <f t="shared" si="15"/>
        <v>25.076741192805091</v>
      </c>
      <c r="M39" s="7">
        <f t="shared" si="15"/>
        <v>37.026698342828794</v>
      </c>
      <c r="N39" s="7">
        <f t="shared" si="15"/>
        <v>52.350547240828838</v>
      </c>
      <c r="O39" s="7">
        <f t="shared" si="16"/>
        <v>37.846824136611936</v>
      </c>
      <c r="P39" s="7">
        <f t="shared" si="16"/>
        <v>0</v>
      </c>
      <c r="Q39" s="7">
        <f t="shared" si="16"/>
        <v>0</v>
      </c>
      <c r="R39" s="7">
        <f t="shared" si="16"/>
        <v>0</v>
      </c>
      <c r="S39" s="7">
        <f t="shared" si="16"/>
        <v>0</v>
      </c>
      <c r="T39" s="7">
        <f t="shared" si="16"/>
        <v>0</v>
      </c>
      <c r="U39" s="7"/>
      <c r="V39" s="7"/>
      <c r="W39" s="7"/>
      <c r="X39" s="7"/>
      <c r="Y39" s="7">
        <f t="shared" si="17"/>
        <v>0</v>
      </c>
    </row>
    <row r="40" spans="2:25">
      <c r="B40" t="s">
        <v>12</v>
      </c>
      <c r="D40" s="7">
        <f t="shared" si="14"/>
        <v>1.8735348989372427</v>
      </c>
      <c r="E40" s="7">
        <f t="shared" si="14"/>
        <v>4.5974068794540335</v>
      </c>
      <c r="F40" s="7">
        <f t="shared" si="14"/>
        <v>2.5485545265505336</v>
      </c>
      <c r="G40" s="7">
        <f t="shared" si="14"/>
        <v>5.3361763636602433</v>
      </c>
      <c r="H40" s="7">
        <f t="shared" si="14"/>
        <v>4.1109717838489805</v>
      </c>
      <c r="I40" s="7">
        <f t="shared" si="14"/>
        <v>5.2508418109903943</v>
      </c>
      <c r="J40" s="7">
        <f t="shared" si="15"/>
        <v>2.3627833554310418</v>
      </c>
      <c r="K40" s="7">
        <f t="shared" si="15"/>
        <v>4.3360313382850402</v>
      </c>
      <c r="L40" s="7">
        <f t="shared" si="15"/>
        <v>14.060489922758768</v>
      </c>
      <c r="M40" s="7">
        <f t="shared" si="15"/>
        <v>-6.9923443460589132</v>
      </c>
      <c r="N40" s="7">
        <f t="shared" si="15"/>
        <v>2.8197999508962086</v>
      </c>
      <c r="O40" s="7">
        <f t="shared" si="16"/>
        <v>2.7161621948322456</v>
      </c>
      <c r="P40" s="7">
        <f t="shared" si="16"/>
        <v>0</v>
      </c>
      <c r="Q40" s="7">
        <f t="shared" si="16"/>
        <v>0</v>
      </c>
      <c r="R40" s="7">
        <f t="shared" si="16"/>
        <v>0</v>
      </c>
      <c r="S40" s="7">
        <f t="shared" si="16"/>
        <v>0</v>
      </c>
      <c r="T40" s="7">
        <f t="shared" si="16"/>
        <v>0</v>
      </c>
      <c r="U40" s="7"/>
      <c r="V40" s="7"/>
      <c r="W40" s="7"/>
      <c r="X40" s="7"/>
      <c r="Y40" s="7">
        <f t="shared" si="17"/>
        <v>0</v>
      </c>
    </row>
    <row r="41" spans="2:25">
      <c r="B41" t="s">
        <v>135</v>
      </c>
      <c r="D41" s="7"/>
      <c r="E41" s="7"/>
      <c r="F41" s="7"/>
      <c r="G41" s="7"/>
      <c r="H41" s="7"/>
      <c r="I41" s="7"/>
      <c r="J41" s="7">
        <f t="shared" si="15"/>
        <v>0</v>
      </c>
      <c r="K41" s="7">
        <f t="shared" si="15"/>
        <v>0</v>
      </c>
      <c r="L41" s="7">
        <f t="shared" si="15"/>
        <v>0</v>
      </c>
      <c r="M41" s="7">
        <f t="shared" si="15"/>
        <v>0</v>
      </c>
      <c r="N41" s="7">
        <f t="shared" si="15"/>
        <v>0</v>
      </c>
      <c r="O41" s="7">
        <f t="shared" si="16"/>
        <v>0</v>
      </c>
      <c r="P41" s="7">
        <f t="shared" si="16"/>
        <v>0</v>
      </c>
      <c r="Q41" s="7">
        <f t="shared" si="16"/>
        <v>0</v>
      </c>
      <c r="R41" s="7">
        <f t="shared" si="16"/>
        <v>0</v>
      </c>
      <c r="S41" s="7">
        <f t="shared" si="16"/>
        <v>0</v>
      </c>
      <c r="T41" s="7">
        <f t="shared" si="16"/>
        <v>0</v>
      </c>
      <c r="U41" s="7"/>
      <c r="V41" s="7"/>
      <c r="W41" s="7"/>
      <c r="X41" s="7"/>
      <c r="Y41" s="7">
        <f t="shared" si="17"/>
        <v>0</v>
      </c>
    </row>
    <row r="42" spans="2:25">
      <c r="B42" t="s">
        <v>83</v>
      </c>
      <c r="D42" s="7">
        <f t="shared" ref="D42:I42" si="18">D27</f>
        <v>0</v>
      </c>
      <c r="E42" s="7">
        <f t="shared" si="18"/>
        <v>0</v>
      </c>
      <c r="F42" s="7">
        <f t="shared" si="18"/>
        <v>0</v>
      </c>
      <c r="G42" s="7">
        <f t="shared" si="18"/>
        <v>0</v>
      </c>
      <c r="H42" s="7">
        <f t="shared" si="18"/>
        <v>0</v>
      </c>
      <c r="I42" s="7">
        <f t="shared" si="18"/>
        <v>0</v>
      </c>
      <c r="J42" s="7">
        <f t="shared" si="15"/>
        <v>0</v>
      </c>
      <c r="K42" s="7">
        <f t="shared" si="15"/>
        <v>4.6563230803962012E-2</v>
      </c>
      <c r="L42" s="7">
        <f t="shared" si="15"/>
        <v>0</v>
      </c>
      <c r="M42" s="7">
        <f t="shared" si="15"/>
        <v>0</v>
      </c>
      <c r="N42" s="7">
        <f t="shared" si="15"/>
        <v>0</v>
      </c>
      <c r="O42" s="7">
        <f t="shared" si="16"/>
        <v>1.6475288351912188E-2</v>
      </c>
      <c r="P42" s="7">
        <f t="shared" si="16"/>
        <v>0</v>
      </c>
      <c r="Q42" s="7">
        <f t="shared" si="16"/>
        <v>0</v>
      </c>
      <c r="R42" s="7">
        <f t="shared" si="16"/>
        <v>0</v>
      </c>
      <c r="S42" s="7">
        <f t="shared" si="16"/>
        <v>0</v>
      </c>
      <c r="T42" s="7">
        <f t="shared" si="16"/>
        <v>0</v>
      </c>
      <c r="U42" s="7"/>
      <c r="V42" s="7"/>
      <c r="W42" s="7"/>
      <c r="X42" s="7"/>
      <c r="Y42" s="7">
        <f t="shared" si="17"/>
        <v>0</v>
      </c>
    </row>
    <row r="43" spans="2:25">
      <c r="B43" t="s">
        <v>133</v>
      </c>
      <c r="D43" s="7"/>
      <c r="E43" s="7"/>
      <c r="F43" s="7"/>
      <c r="G43" s="7"/>
      <c r="H43" s="7"/>
      <c r="I43" s="7"/>
      <c r="J43" s="7">
        <f t="shared" si="15"/>
        <v>0</v>
      </c>
      <c r="K43" s="7">
        <f t="shared" si="15"/>
        <v>0</v>
      </c>
      <c r="L43" s="7">
        <f t="shared" si="15"/>
        <v>0</v>
      </c>
      <c r="M43" s="7">
        <f t="shared" si="15"/>
        <v>0</v>
      </c>
      <c r="N43" s="7">
        <f t="shared" si="15"/>
        <v>0</v>
      </c>
      <c r="O43" s="7">
        <f t="shared" si="16"/>
        <v>0</v>
      </c>
      <c r="P43" s="7">
        <f t="shared" si="16"/>
        <v>0</v>
      </c>
      <c r="Q43" s="7">
        <f t="shared" si="16"/>
        <v>0</v>
      </c>
      <c r="R43" s="7">
        <f t="shared" si="16"/>
        <v>0</v>
      </c>
      <c r="S43" s="7">
        <f t="shared" si="16"/>
        <v>0</v>
      </c>
      <c r="T43" s="7">
        <f t="shared" si="16"/>
        <v>0</v>
      </c>
      <c r="U43" s="7"/>
      <c r="V43" s="7"/>
      <c r="W43" s="7"/>
      <c r="X43" s="7"/>
      <c r="Y43" s="7">
        <f t="shared" si="17"/>
        <v>0</v>
      </c>
    </row>
    <row r="44" spans="2:25">
      <c r="B44" t="s">
        <v>13</v>
      </c>
      <c r="D44" s="7">
        <f t="shared" ref="D44:I44" si="19">D29</f>
        <v>0</v>
      </c>
      <c r="E44" s="7">
        <f t="shared" si="19"/>
        <v>1.4428919516944898</v>
      </c>
      <c r="F44" s="7">
        <f t="shared" si="19"/>
        <v>0</v>
      </c>
      <c r="G44" s="7">
        <f t="shared" si="19"/>
        <v>0</v>
      </c>
      <c r="H44" s="7">
        <f t="shared" si="19"/>
        <v>0</v>
      </c>
      <c r="I44" s="7">
        <f t="shared" si="19"/>
        <v>0</v>
      </c>
      <c r="J44" s="7">
        <f t="shared" ref="J44:N44" si="20">J29/$I$5</f>
        <v>9.2071626684420238</v>
      </c>
      <c r="K44" s="7">
        <f t="shared" si="20"/>
        <v>0</v>
      </c>
      <c r="L44" s="7">
        <f t="shared" si="20"/>
        <v>0</v>
      </c>
      <c r="M44" s="7">
        <f t="shared" si="20"/>
        <v>0</v>
      </c>
      <c r="N44" s="7">
        <f t="shared" si="20"/>
        <v>0</v>
      </c>
      <c r="O44" s="7">
        <f t="shared" ref="O44:S44" si="21">O29/$N$5</f>
        <v>1.1690612615143996</v>
      </c>
      <c r="P44" s="7">
        <f t="shared" si="21"/>
        <v>0</v>
      </c>
      <c r="Q44" s="7">
        <f t="shared" si="21"/>
        <v>0</v>
      </c>
      <c r="R44" s="7">
        <f t="shared" si="21"/>
        <v>0</v>
      </c>
      <c r="S44" s="7">
        <f t="shared" si="21"/>
        <v>0</v>
      </c>
      <c r="T44" s="7">
        <f t="shared" ref="T44" si="22">T29/$N$5</f>
        <v>0</v>
      </c>
      <c r="U44" s="7"/>
      <c r="V44" s="7"/>
      <c r="W44" s="7"/>
      <c r="X44" s="7"/>
      <c r="Y44" s="7">
        <f t="shared" si="17"/>
        <v>0</v>
      </c>
    </row>
    <row r="45" spans="2:25">
      <c r="B45" s="9" t="s">
        <v>15</v>
      </c>
      <c r="D45" s="8">
        <f t="shared" ref="D45:X45" si="23">SUM(D34:D44)</f>
        <v>236.46829229133596</v>
      </c>
      <c r="E45" s="8">
        <f t="shared" si="23"/>
        <v>253.84649928635352</v>
      </c>
      <c r="F45" s="8">
        <f t="shared" si="23"/>
        <v>284.35266382097404</v>
      </c>
      <c r="G45" s="8">
        <f t="shared" si="23"/>
        <v>334.57216407864735</v>
      </c>
      <c r="H45" s="8">
        <f t="shared" si="23"/>
        <v>345.62204332122917</v>
      </c>
      <c r="I45" s="8">
        <f t="shared" si="23"/>
        <v>276.39828469966596</v>
      </c>
      <c r="J45" s="8">
        <f t="shared" si="23"/>
        <v>252.64097848914457</v>
      </c>
      <c r="K45" s="8">
        <f t="shared" si="23"/>
        <v>279.13084020854097</v>
      </c>
      <c r="L45" s="8">
        <f t="shared" si="23"/>
        <v>301.12905292113805</v>
      </c>
      <c r="M45" s="8">
        <f t="shared" si="23"/>
        <v>280.16214423518102</v>
      </c>
      <c r="N45" s="8">
        <f t="shared" si="23"/>
        <v>276.20119537885347</v>
      </c>
      <c r="O45" s="8">
        <f t="shared" si="23"/>
        <v>176.07747670018827</v>
      </c>
      <c r="P45" s="8">
        <f t="shared" si="23"/>
        <v>0</v>
      </c>
      <c r="Q45" s="8">
        <f t="shared" si="23"/>
        <v>0</v>
      </c>
      <c r="R45" s="8">
        <f t="shared" si="23"/>
        <v>0</v>
      </c>
      <c r="S45" s="8">
        <f t="shared" si="23"/>
        <v>0</v>
      </c>
      <c r="T45" s="8">
        <f t="shared" si="23"/>
        <v>0</v>
      </c>
      <c r="U45" s="8">
        <f t="shared" si="23"/>
        <v>0</v>
      </c>
      <c r="V45" s="8">
        <f t="shared" si="23"/>
        <v>0</v>
      </c>
      <c r="W45" s="8">
        <f t="shared" si="23"/>
        <v>0</v>
      </c>
      <c r="X45" s="8">
        <f t="shared" si="23"/>
        <v>0</v>
      </c>
    </row>
    <row r="46" spans="2:25">
      <c r="B46" s="9"/>
    </row>
    <row r="47" spans="2:25">
      <c r="B47" s="9"/>
    </row>
    <row r="48" spans="2:25">
      <c r="B48" s="9" t="s">
        <v>58</v>
      </c>
    </row>
    <row r="49" spans="2:18">
      <c r="B49" t="s">
        <v>76</v>
      </c>
      <c r="D49" s="1">
        <v>2010</v>
      </c>
      <c r="E49" s="1">
        <v>2011</v>
      </c>
      <c r="F49" s="1">
        <v>2012</v>
      </c>
      <c r="G49" s="1">
        <v>2013</v>
      </c>
      <c r="H49" s="1">
        <v>2014</v>
      </c>
      <c r="I49" s="1">
        <v>2015</v>
      </c>
      <c r="J49" s="1">
        <v>2016</v>
      </c>
      <c r="K49" s="1">
        <v>2017</v>
      </c>
      <c r="L49" s="1">
        <v>2018</v>
      </c>
      <c r="M49" s="1">
        <v>2019</v>
      </c>
      <c r="N49" s="1">
        <v>2020</v>
      </c>
    </row>
    <row r="50" spans="2:18">
      <c r="B50" t="s">
        <v>0</v>
      </c>
      <c r="D50" s="43">
        <v>26.463578654632183</v>
      </c>
      <c r="I50" s="53">
        <v>65.82190228729435</v>
      </c>
    </row>
    <row r="51" spans="2:18">
      <c r="B51" t="s">
        <v>7</v>
      </c>
      <c r="D51" s="43">
        <v>172.58288269321812</v>
      </c>
      <c r="I51" s="53">
        <v>274.33470113397988</v>
      </c>
    </row>
    <row r="52" spans="2:18">
      <c r="B52" t="s">
        <v>8</v>
      </c>
      <c r="D52" s="43">
        <v>0</v>
      </c>
      <c r="I52" s="53">
        <v>0</v>
      </c>
    </row>
    <row r="53" spans="2:18">
      <c r="B53" t="s">
        <v>9</v>
      </c>
      <c r="D53" s="43">
        <v>0</v>
      </c>
      <c r="I53" s="53">
        <v>0</v>
      </c>
    </row>
    <row r="54" spans="2:18">
      <c r="B54" t="s">
        <v>10</v>
      </c>
      <c r="D54" s="43">
        <v>1.96</v>
      </c>
      <c r="I54" s="53">
        <v>3.0482079713681767</v>
      </c>
    </row>
    <row r="55" spans="2:18">
      <c r="B55" t="s">
        <v>11</v>
      </c>
      <c r="D55" s="43">
        <v>48.754849999999998</v>
      </c>
      <c r="I55" s="53">
        <v>20.378165210085136</v>
      </c>
    </row>
    <row r="56" spans="2:18">
      <c r="B56" t="s">
        <v>12</v>
      </c>
      <c r="D56" s="43">
        <v>6.37</v>
      </c>
      <c r="I56" s="53">
        <v>2.5260209722033289</v>
      </c>
    </row>
    <row r="57" spans="2:18">
      <c r="B57" t="s">
        <v>135</v>
      </c>
      <c r="D57" s="43"/>
      <c r="I57" s="53"/>
    </row>
    <row r="58" spans="2:18">
      <c r="B58" t="s">
        <v>83</v>
      </c>
      <c r="D58" s="43"/>
      <c r="I58" s="53">
        <f>I27*$I$5*(1+$I$14)^0.5</f>
        <v>0</v>
      </c>
    </row>
    <row r="59" spans="2:18">
      <c r="B59" t="s">
        <v>13</v>
      </c>
      <c r="D59" s="43">
        <v>0</v>
      </c>
      <c r="I59" s="53">
        <f>I29*$I$5*(1+$I$14)^0.5</f>
        <v>0</v>
      </c>
    </row>
    <row r="60" spans="2:18">
      <c r="D60" s="8">
        <f>SUM(D50:D59)</f>
        <v>256.13131134785033</v>
      </c>
      <c r="I60" s="8">
        <f>SUM(I50:I59)</f>
        <v>366.10899757493087</v>
      </c>
    </row>
    <row r="61" spans="2:18">
      <c r="D61" s="8"/>
      <c r="P61" s="1" t="s">
        <v>96</v>
      </c>
    </row>
    <row r="62" spans="2:18" ht="30">
      <c r="B62" s="44" t="s">
        <v>84</v>
      </c>
      <c r="D62" s="1">
        <v>2010</v>
      </c>
      <c r="E62" s="1">
        <v>2011</v>
      </c>
      <c r="F62" s="1">
        <v>2012</v>
      </c>
      <c r="G62" s="1">
        <v>2013</v>
      </c>
      <c r="H62" s="1">
        <v>2014</v>
      </c>
      <c r="I62" s="1">
        <v>2015</v>
      </c>
      <c r="J62" s="1">
        <v>2016</v>
      </c>
      <c r="K62" s="1">
        <v>2017</v>
      </c>
      <c r="L62" s="1">
        <v>2018</v>
      </c>
      <c r="M62" s="1">
        <v>2019</v>
      </c>
      <c r="N62" s="1">
        <v>2020</v>
      </c>
      <c r="P62" s="1">
        <v>2015</v>
      </c>
      <c r="R62" t="s">
        <v>97</v>
      </c>
    </row>
    <row r="63" spans="2:18">
      <c r="B63" t="s">
        <v>0</v>
      </c>
      <c r="I63" s="45">
        <f t="shared" ref="I63:I69" si="24">(D19-D50)*I$5</f>
        <v>-1.5162976607203107</v>
      </c>
      <c r="N63" s="45">
        <f t="shared" ref="N63:N69" si="25">(P63-I50)/$I$5*N$5</f>
        <v>-53.880498329280336</v>
      </c>
      <c r="P63" s="66">
        <v>16.11855060549307</v>
      </c>
      <c r="R63" s="16">
        <f t="shared" ref="R63:R69" si="26">P63-I50</f>
        <v>-49.70335168180128</v>
      </c>
    </row>
    <row r="64" spans="2:18">
      <c r="B64" t="s">
        <v>7</v>
      </c>
      <c r="I64" s="45">
        <f t="shared" si="24"/>
        <v>-1.4767343057807647</v>
      </c>
      <c r="N64" s="45">
        <f t="shared" si="25"/>
        <v>-2.5159853743162128</v>
      </c>
      <c r="P64" s="66">
        <v>272.01377037491989</v>
      </c>
      <c r="R64" s="16">
        <f t="shared" si="26"/>
        <v>-2.3209307590599906</v>
      </c>
    </row>
    <row r="65" spans="2:20">
      <c r="B65" t="s">
        <v>8</v>
      </c>
      <c r="I65" s="45">
        <f t="shared" si="24"/>
        <v>0</v>
      </c>
      <c r="N65" s="45">
        <f t="shared" si="25"/>
        <v>0</v>
      </c>
      <c r="P65" s="66">
        <v>0</v>
      </c>
      <c r="R65" s="16">
        <f t="shared" si="26"/>
        <v>0</v>
      </c>
    </row>
    <row r="66" spans="2:20">
      <c r="B66" t="s">
        <v>9</v>
      </c>
      <c r="I66" s="45">
        <f t="shared" si="24"/>
        <v>0</v>
      </c>
      <c r="N66" s="45">
        <f t="shared" si="25"/>
        <v>0</v>
      </c>
      <c r="P66" s="66">
        <v>0</v>
      </c>
      <c r="R66" s="16">
        <f t="shared" si="26"/>
        <v>0</v>
      </c>
    </row>
    <row r="67" spans="2:20">
      <c r="B67" t="s">
        <v>10</v>
      </c>
      <c r="I67" s="45">
        <f t="shared" si="24"/>
        <v>1.2886416669653997</v>
      </c>
      <c r="N67" s="45">
        <f t="shared" si="25"/>
        <v>-3.100994590219035</v>
      </c>
      <c r="P67" s="66">
        <v>0.18762149833511224</v>
      </c>
      <c r="R67" s="16">
        <f t="shared" si="26"/>
        <v>-2.8605864730330643</v>
      </c>
      <c r="T67" s="16"/>
    </row>
    <row r="68" spans="2:20">
      <c r="B68" t="s">
        <v>11</v>
      </c>
      <c r="I68" s="45">
        <f t="shared" si="24"/>
        <v>-15.500934261228362</v>
      </c>
      <c r="N68" s="45">
        <f t="shared" si="25"/>
        <v>14.227718667952123</v>
      </c>
      <c r="P68" s="66">
        <v>33.502863876776161</v>
      </c>
      <c r="R68" s="16">
        <f t="shared" si="26"/>
        <v>13.124698666691025</v>
      </c>
    </row>
    <row r="69" spans="2:20">
      <c r="B69" t="s">
        <v>12</v>
      </c>
      <c r="I69" s="45">
        <f t="shared" si="24"/>
        <v>-5.1009043759822186</v>
      </c>
      <c r="N69" s="45">
        <f t="shared" si="25"/>
        <v>4.0176342768694919</v>
      </c>
      <c r="P69" s="66">
        <v>6.2321836021726593</v>
      </c>
      <c r="R69" s="16">
        <f t="shared" si="26"/>
        <v>3.7061626299693304</v>
      </c>
    </row>
    <row r="70" spans="2:20">
      <c r="B70" t="s">
        <v>135</v>
      </c>
      <c r="I70" s="45"/>
      <c r="N70" s="45"/>
      <c r="P70" s="66"/>
      <c r="R70" s="16"/>
    </row>
    <row r="71" spans="2:20">
      <c r="B71" t="s">
        <v>83</v>
      </c>
      <c r="I71" s="45"/>
      <c r="N71" s="45">
        <f>(P71-I58)/$I$5*N$5</f>
        <v>0</v>
      </c>
      <c r="P71" s="66">
        <v>0</v>
      </c>
      <c r="R71" s="16">
        <f>P71-I58</f>
        <v>0</v>
      </c>
    </row>
    <row r="72" spans="2:20">
      <c r="B72" t="s">
        <v>13</v>
      </c>
      <c r="I72" s="45">
        <f>(D29-D59)*I$5</f>
        <v>0</v>
      </c>
      <c r="N72" s="45">
        <f>(P72-I59)/$I$5*N$5</f>
        <v>0</v>
      </c>
      <c r="P72" s="66">
        <v>0</v>
      </c>
      <c r="R72" s="16">
        <f>P72-I59</f>
        <v>0</v>
      </c>
    </row>
    <row r="73" spans="2:20">
      <c r="I73" s="11">
        <f>SUM(I63:I72)</f>
        <v>-22.306228936746255</v>
      </c>
      <c r="N73" s="68">
        <f>SUM(N63:N72)</f>
        <v>-41.252125348993971</v>
      </c>
      <c r="P73" s="11">
        <f>SUM(P63:P72)</f>
        <v>328.05498995769688</v>
      </c>
      <c r="R73" s="20">
        <f>SUM(R63:R72)</f>
        <v>-38.054007617233985</v>
      </c>
    </row>
    <row r="75" spans="2:20">
      <c r="B75" t="s">
        <v>77</v>
      </c>
      <c r="D75" s="1">
        <v>2010</v>
      </c>
      <c r="E75" s="1">
        <v>2011</v>
      </c>
      <c r="F75" s="1">
        <v>2012</v>
      </c>
      <c r="G75" s="1">
        <v>2013</v>
      </c>
      <c r="H75" s="1">
        <v>2014</v>
      </c>
      <c r="I75" s="1">
        <v>2015</v>
      </c>
      <c r="J75" s="1">
        <v>2016</v>
      </c>
      <c r="K75" s="1">
        <v>2017</v>
      </c>
      <c r="L75" s="1">
        <v>2018</v>
      </c>
      <c r="M75" s="1">
        <v>2019</v>
      </c>
      <c r="N75" s="1">
        <v>2020</v>
      </c>
    </row>
    <row r="76" spans="2:20">
      <c r="B76" t="s">
        <v>0</v>
      </c>
      <c r="I76" s="43">
        <v>-0.60986514427869276</v>
      </c>
      <c r="N76" s="125">
        <f>SUM(J88:N88)*$N$5/$I$5</f>
        <v>-10.964098815297614</v>
      </c>
      <c r="O76" s="16"/>
    </row>
    <row r="77" spans="2:20">
      <c r="B77" t="s">
        <v>7</v>
      </c>
      <c r="I77" s="43">
        <v>-0.59395249612694823</v>
      </c>
      <c r="N77" s="16">
        <f t="shared" ref="N77:N81" si="27">SUM(J89:N89)*$N$5/$I$5</f>
        <v>-0.51197581902941847</v>
      </c>
      <c r="O77" s="16"/>
    </row>
    <row r="78" spans="2:20">
      <c r="B78" t="s">
        <v>8</v>
      </c>
      <c r="I78" s="43">
        <v>0</v>
      </c>
      <c r="N78" s="16">
        <f t="shared" si="27"/>
        <v>0</v>
      </c>
      <c r="O78" s="16"/>
    </row>
    <row r="79" spans="2:20">
      <c r="B79" t="s">
        <v>9</v>
      </c>
      <c r="I79" s="43">
        <v>0</v>
      </c>
      <c r="N79" s="16">
        <f t="shared" si="27"/>
        <v>0</v>
      </c>
      <c r="O79" s="16"/>
    </row>
    <row r="80" spans="2:20">
      <c r="B80" t="s">
        <v>10</v>
      </c>
      <c r="I80" s="43">
        <v>0.51830036839471949</v>
      </c>
      <c r="N80" s="16">
        <f t="shared" si="27"/>
        <v>-0.63101886892512993</v>
      </c>
      <c r="O80" s="16"/>
    </row>
    <row r="81" spans="2:15">
      <c r="B81" t="s">
        <v>11</v>
      </c>
      <c r="I81" s="43">
        <v>-6.2345802902496921</v>
      </c>
      <c r="N81" s="16">
        <f t="shared" si="27"/>
        <v>2.8951869085982369</v>
      </c>
      <c r="O81" s="16"/>
    </row>
    <row r="82" spans="2:15">
      <c r="B82" t="s">
        <v>12</v>
      </c>
      <c r="I82" s="43">
        <v>-2.0516181379139025</v>
      </c>
      <c r="N82" s="16">
        <f>SUM(J94:N94)*$N$5/$I$5</f>
        <v>0.81754513379075178</v>
      </c>
      <c r="O82" s="16"/>
    </row>
    <row r="83" spans="2:15">
      <c r="B83" t="s">
        <v>135</v>
      </c>
      <c r="I83" s="43"/>
      <c r="N83" s="16"/>
      <c r="O83" s="16"/>
    </row>
    <row r="84" spans="2:15">
      <c r="B84" t="s">
        <v>83</v>
      </c>
      <c r="I84" s="43"/>
      <c r="N84" s="16">
        <f>SUM(J96:N96)*$N$5/$I$5</f>
        <v>0</v>
      </c>
    </row>
    <row r="85" spans="2:15">
      <c r="B85" t="s">
        <v>13</v>
      </c>
      <c r="I85" s="43">
        <v>0</v>
      </c>
      <c r="N85" s="16">
        <f>SUM(J97:N97)*$N$5/$I$5</f>
        <v>0</v>
      </c>
    </row>
    <row r="86" spans="2:15">
      <c r="I86" s="11">
        <f>SUM(I76:I85)</f>
        <v>-8.9717157001745154</v>
      </c>
      <c r="N86" s="68">
        <f>SUM(N76:N85)</f>
        <v>-8.3943614608631734</v>
      </c>
    </row>
    <row r="88" spans="2:15">
      <c r="B88" t="s">
        <v>0</v>
      </c>
      <c r="J88" s="17">
        <f>($R63+(SUM($I88:I88)))*J$13</f>
        <v>-1.9243544723092081</v>
      </c>
      <c r="K88" s="17">
        <f>($R63+(SUM($I88:J88)))*K$13</f>
        <v>-1.9753966497447368</v>
      </c>
      <c r="L88" s="17">
        <f>($R63+(SUM($I88:K88)))*L$13</f>
        <v>-2.0376300071268312</v>
      </c>
      <c r="M88" s="17">
        <f>($R63+(SUM($I88:L88)))*M$13</f>
        <v>-2.0837064070496432</v>
      </c>
      <c r="N88" s="17">
        <f>($R63+(SUM($I88:M88)))*N$13</f>
        <v>-2.0930071026199046</v>
      </c>
    </row>
    <row r="89" spans="2:15">
      <c r="B89" t="s">
        <v>7</v>
      </c>
      <c r="J89" s="17">
        <f>($R64+(SUM($I89:I89)))*J$13</f>
        <v>-8.9859000147718734E-2</v>
      </c>
      <c r="K89" s="17">
        <f>($R64+(SUM($I89:J89)))*K$13</f>
        <v>-9.2242448257575133E-2</v>
      </c>
      <c r="L89" s="17">
        <f>($R64+(SUM($I89:K89)))*L$13</f>
        <v>-9.5148475889521772E-2</v>
      </c>
      <c r="M89" s="17">
        <f>($R64+(SUM($I89:L89)))*M$13</f>
        <v>-9.7300043746197287E-2</v>
      </c>
      <c r="N89" s="17">
        <f>($R64+(SUM($I89:M89)))*N$13</f>
        <v>-9.7734345854591662E-2</v>
      </c>
    </row>
    <row r="90" spans="2:15">
      <c r="B90" t="s">
        <v>8</v>
      </c>
      <c r="J90" s="17">
        <f>($R65+(SUM($I90:I90)))*J$13</f>
        <v>0</v>
      </c>
      <c r="K90" s="17">
        <f>($R65+(SUM($I90:J90)))*K$13</f>
        <v>0</v>
      </c>
      <c r="L90" s="17">
        <f>($R65+(SUM($I90:K90)))*L$13</f>
        <v>0</v>
      </c>
      <c r="M90" s="17">
        <f>($R65+(SUM($I90:L90)))*M$13</f>
        <v>0</v>
      </c>
      <c r="N90" s="17">
        <f>($R65+(SUM($I90:M90)))*N$13</f>
        <v>0</v>
      </c>
    </row>
    <row r="91" spans="2:15">
      <c r="B91" t="s">
        <v>9</v>
      </c>
      <c r="J91" s="17">
        <f>($R66+(SUM($I91:I91)))*J$13</f>
        <v>0</v>
      </c>
      <c r="K91" s="17">
        <f>($R66+(SUM($I91:J91)))*K$13</f>
        <v>0</v>
      </c>
      <c r="L91" s="17">
        <f>($R66+(SUM($I91:K91)))*L$13</f>
        <v>0</v>
      </c>
      <c r="M91" s="17">
        <f>($R66+(SUM($I91:L91)))*M$13</f>
        <v>0</v>
      </c>
      <c r="N91" s="17">
        <f>($R66+(SUM($I91:M91)))*N$13</f>
        <v>0</v>
      </c>
    </row>
    <row r="92" spans="2:15">
      <c r="B92" t="s">
        <v>10</v>
      </c>
      <c r="J92" s="17">
        <f>($R67+(SUM($I92:I92)))*J$13</f>
        <v>-0.11075273973573817</v>
      </c>
      <c r="K92" s="17">
        <f>($R67+(SUM($I92:J92)))*K$13</f>
        <v>-0.11369037990256194</v>
      </c>
      <c r="L92" s="17">
        <f>($R67+(SUM($I92:K92)))*L$13</f>
        <v>-0.11727210818194143</v>
      </c>
      <c r="M92" s="17">
        <f>($R67+(SUM($I92:L92)))*M$13</f>
        <v>-0.11992395200907546</v>
      </c>
      <c r="N92" s="17">
        <f>($R67+(SUM($I92:M92)))*N$13</f>
        <v>-0.12045923671398664</v>
      </c>
    </row>
    <row r="93" spans="2:15">
      <c r="B93" t="s">
        <v>11</v>
      </c>
      <c r="J93" s="17">
        <f>($R68+(SUM($I93:I93)))*J$13</f>
        <v>0.50814626624476078</v>
      </c>
      <c r="K93" s="17">
        <f>($R68+(SUM($I93:J93)))*K$13</f>
        <v>0.52162449609175077</v>
      </c>
      <c r="L93" s="17">
        <f>($R68+(SUM($I93:K93)))*L$13</f>
        <v>0.53805787603533206</v>
      </c>
      <c r="M93" s="17">
        <f>($R68+(SUM($I93:L93)))*M$13</f>
        <v>0.55022483951305401</v>
      </c>
      <c r="N93" s="17">
        <f>($R68+(SUM($I93:M93)))*N$13</f>
        <v>0.55268078710250024</v>
      </c>
    </row>
    <row r="94" spans="2:15">
      <c r="B94" t="s">
        <v>12</v>
      </c>
      <c r="J94" s="17">
        <f>($R69+(SUM($I94:I94)))*J$13</f>
        <v>0.1434907383660021</v>
      </c>
      <c r="K94" s="17">
        <f>($R69+(SUM($I94:J94)))*K$13</f>
        <v>0.14729673140596614</v>
      </c>
      <c r="L94" s="17">
        <f>($R69+(SUM($I94:K94)))*L$13</f>
        <v>0.15193720203144098</v>
      </c>
      <c r="M94" s="17">
        <f>($R69+(SUM($I94:L94)))*M$13</f>
        <v>0.15537291865294139</v>
      </c>
      <c r="N94" s="17">
        <f>($R69+(SUM($I94:M94)))*N$13</f>
        <v>0.15606643104574541</v>
      </c>
    </row>
    <row r="95" spans="2:15">
      <c r="B95" t="s">
        <v>135</v>
      </c>
      <c r="J95" s="17"/>
      <c r="K95" s="17"/>
      <c r="L95" s="17"/>
      <c r="M95" s="17"/>
      <c r="N95" s="17"/>
    </row>
    <row r="96" spans="2:15">
      <c r="B96" t="s">
        <v>83</v>
      </c>
      <c r="J96" s="17">
        <f>($R71+(SUM($I96:I96)))*J$13</f>
        <v>0</v>
      </c>
      <c r="K96" s="17">
        <f>($R71+(SUM($I96:J96)))*K$13</f>
        <v>0</v>
      </c>
      <c r="L96" s="17">
        <f>($R71+(SUM($I96:K96)))*L$13</f>
        <v>0</v>
      </c>
      <c r="M96" s="17">
        <f>($R71+(SUM($I96:L96)))*M$13</f>
        <v>0</v>
      </c>
      <c r="N96" s="17">
        <f>($R71+(SUM($I96:M96)))*N$13</f>
        <v>0</v>
      </c>
    </row>
    <row r="97" spans="2:14">
      <c r="B97" t="s">
        <v>13</v>
      </c>
      <c r="J97" s="17">
        <f>($R72+(SUM($I97:I97)))*J$13</f>
        <v>0</v>
      </c>
      <c r="K97" s="17">
        <f>($R72+(SUM($I97:J97)))*K$13</f>
        <v>0</v>
      </c>
      <c r="L97" s="17">
        <f>($R72+(SUM($I97:K97)))*L$13</f>
        <v>0</v>
      </c>
      <c r="M97" s="17">
        <f>($R72+(SUM($I97:L97)))*M$13</f>
        <v>0</v>
      </c>
      <c r="N97" s="17">
        <f>($R72+(SUM($I97:M97)))*N$13</f>
        <v>0</v>
      </c>
    </row>
    <row r="98" spans="2:14">
      <c r="J98" s="20">
        <f>SUM(J88:J97)</f>
        <v>-1.473329207581902</v>
      </c>
      <c r="K98" s="20">
        <f t="shared" ref="K98:N98" si="28">SUM(K88:K97)</f>
        <v>-1.5124082504071568</v>
      </c>
      <c r="L98" s="20">
        <f t="shared" si="28"/>
        <v>-1.5600555131315212</v>
      </c>
      <c r="M98" s="20">
        <f t="shared" si="28"/>
        <v>-1.5953326446389209</v>
      </c>
      <c r="N98" s="20">
        <f t="shared" si="28"/>
        <v>-1.6024534670402373</v>
      </c>
    </row>
    <row r="99" spans="2:14">
      <c r="N99" s="16">
        <f>SUM(J98:N98)*N5/I5</f>
        <v>-8.3943614608631716</v>
      </c>
    </row>
    <row r="100" spans="2:14">
      <c r="N100" s="16" t="b">
        <f>N86=N99</f>
        <v>1</v>
      </c>
    </row>
  </sheetData>
  <mergeCells count="1">
    <mergeCell ref="AA16:AB16"/>
  </mergeCells>
  <pageMargins left="0.7" right="0.7" top="0.75" bottom="0.75" header="0.3" footer="0.3"/>
  <ignoredErrors>
    <ignoredError sqref="O30:R30 S30:X30" formulaRange="1"/>
  </ignoredErrors>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F11"/>
  <sheetViews>
    <sheetView workbookViewId="0">
      <selection activeCell="C11" sqref="C11"/>
    </sheetView>
  </sheetViews>
  <sheetFormatPr defaultColWidth="8.85546875" defaultRowHeight="15"/>
  <cols>
    <col min="1" max="1" width="7" style="129" customWidth="1"/>
    <col min="2" max="2" width="36.5703125" style="129" customWidth="1"/>
    <col min="3" max="16384" width="8.85546875" style="129"/>
  </cols>
  <sheetData>
    <row r="7" spans="2:6">
      <c r="B7" s="130" t="s">
        <v>120</v>
      </c>
    </row>
    <row r="8" spans="2:6" ht="15.75" thickBot="1"/>
    <row r="9" spans="2:6" ht="15.75" thickBot="1">
      <c r="B9" s="129" t="s">
        <v>116</v>
      </c>
      <c r="C9" s="176">
        <v>2022</v>
      </c>
      <c r="E9" s="132">
        <f>Base_Reg_Year-1</f>
        <v>2021</v>
      </c>
      <c r="F9" s="129" t="s">
        <v>121</v>
      </c>
    </row>
    <row r="10" spans="2:6" ht="15.75" thickBot="1"/>
    <row r="11" spans="2:6" ht="15.75" thickBot="1">
      <c r="B11" s="129" t="s">
        <v>117</v>
      </c>
      <c r="C11" s="131">
        <v>5</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15"/>
  <sheetViews>
    <sheetView zoomScaleNormal="100" workbookViewId="0"/>
  </sheetViews>
  <sheetFormatPr defaultRowHeight="15"/>
  <cols>
    <col min="2" max="2" width="33.28515625" bestFit="1" customWidth="1"/>
    <col min="3" max="3" width="9.5703125" bestFit="1" customWidth="1"/>
  </cols>
  <sheetData>
    <row r="3" spans="2:5">
      <c r="B3" t="s">
        <v>71</v>
      </c>
    </row>
    <row r="4" spans="2:5">
      <c r="C4" s="1" t="s">
        <v>31</v>
      </c>
      <c r="D4" s="1" t="s">
        <v>1</v>
      </c>
      <c r="E4" s="1" t="s">
        <v>3</v>
      </c>
    </row>
    <row r="5" spans="2:5">
      <c r="B5" t="s">
        <v>0</v>
      </c>
      <c r="C5" s="2">
        <v>201.86232986351726</v>
      </c>
      <c r="D5" s="2">
        <v>29.475402723576572</v>
      </c>
      <c r="E5" s="2">
        <v>45</v>
      </c>
    </row>
    <row r="6" spans="2:5">
      <c r="B6" t="s">
        <v>7</v>
      </c>
      <c r="C6" s="2">
        <v>1751.8018003116877</v>
      </c>
      <c r="D6" s="2">
        <v>29.079692831606991</v>
      </c>
      <c r="E6" s="2">
        <v>50</v>
      </c>
    </row>
    <row r="7" spans="2:5">
      <c r="B7" t="s">
        <v>8</v>
      </c>
      <c r="C7" s="2">
        <v>15.790380770985777</v>
      </c>
      <c r="D7" s="2">
        <v>1</v>
      </c>
      <c r="E7" s="2" t="s">
        <v>80</v>
      </c>
    </row>
    <row r="8" spans="2:5">
      <c r="B8" t="s">
        <v>9</v>
      </c>
      <c r="C8" s="2">
        <v>0.38897486718899543</v>
      </c>
      <c r="D8" s="2">
        <v>1</v>
      </c>
      <c r="E8" s="2" t="s">
        <v>80</v>
      </c>
    </row>
    <row r="9" spans="2:5">
      <c r="B9" t="s">
        <v>10</v>
      </c>
      <c r="C9" s="2">
        <v>1.6653345369377348E-15</v>
      </c>
      <c r="D9" s="2">
        <v>1</v>
      </c>
      <c r="E9" s="2">
        <v>5</v>
      </c>
    </row>
    <row r="10" spans="2:5">
      <c r="B10" t="s">
        <v>11</v>
      </c>
      <c r="C10" s="2">
        <v>89.319417816228679</v>
      </c>
      <c r="D10" s="2">
        <v>3.4590766917577378</v>
      </c>
      <c r="E10" s="2">
        <v>5</v>
      </c>
    </row>
    <row r="11" spans="2:5">
      <c r="B11" t="s">
        <v>12</v>
      </c>
      <c r="C11" s="2">
        <v>34.275644401485252</v>
      </c>
      <c r="D11" s="2">
        <v>0.95353843734208565</v>
      </c>
      <c r="E11" s="2">
        <v>5</v>
      </c>
    </row>
    <row r="12" spans="2:5">
      <c r="B12" t="s">
        <v>13</v>
      </c>
      <c r="C12" s="13">
        <v>0</v>
      </c>
      <c r="D12" t="s">
        <v>80</v>
      </c>
      <c r="E12" s="2">
        <v>46.474672142650419</v>
      </c>
    </row>
    <row r="13" spans="2:5">
      <c r="C13" s="8">
        <f>SUM(C5:C12)</f>
        <v>2093.4385480310939</v>
      </c>
    </row>
    <row r="15" spans="2:5">
      <c r="B15" s="27" t="s">
        <v>56</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U101"/>
  <sheetViews>
    <sheetView topLeftCell="B67" zoomScale="70" zoomScaleNormal="70" workbookViewId="0"/>
  </sheetViews>
  <sheetFormatPr defaultRowHeight="15"/>
  <cols>
    <col min="3" max="3" width="45.28515625" customWidth="1"/>
    <col min="4" max="4" width="14" customWidth="1"/>
    <col min="11" max="21" width="18.5703125" customWidth="1"/>
  </cols>
  <sheetData>
    <row r="2" spans="3:9">
      <c r="C2" t="s">
        <v>62</v>
      </c>
    </row>
    <row r="4" spans="3:9">
      <c r="C4" t="s">
        <v>72</v>
      </c>
      <c r="D4" s="1" t="s">
        <v>31</v>
      </c>
      <c r="E4" s="1" t="s">
        <v>78</v>
      </c>
      <c r="H4" s="22"/>
      <c r="I4" s="22"/>
    </row>
    <row r="5" spans="3:9">
      <c r="C5" t="s">
        <v>41</v>
      </c>
      <c r="D5" s="46">
        <v>0.60204424229807196</v>
      </c>
      <c r="E5" s="47">
        <v>1</v>
      </c>
    </row>
    <row r="6" spans="3:9">
      <c r="C6" t="s">
        <v>42</v>
      </c>
      <c r="D6" s="46">
        <v>43.995102003638969</v>
      </c>
      <c r="E6" s="47">
        <v>1</v>
      </c>
    </row>
    <row r="7" spans="3:9">
      <c r="C7" t="s">
        <v>43</v>
      </c>
      <c r="D7" s="46">
        <v>0.58737436015166178</v>
      </c>
      <c r="E7" s="47">
        <v>5</v>
      </c>
    </row>
    <row r="8" spans="3:9">
      <c r="C8" t="s">
        <v>44</v>
      </c>
      <c r="D8" s="48">
        <v>35.216938941446728</v>
      </c>
      <c r="E8" s="47">
        <v>5</v>
      </c>
    </row>
    <row r="9" spans="3:9">
      <c r="C9" s="9" t="s">
        <v>74</v>
      </c>
      <c r="D9" s="20">
        <f>SUM(D5:D8)</f>
        <v>80.401459547535438</v>
      </c>
      <c r="E9" s="9"/>
    </row>
    <row r="10" spans="3:9">
      <c r="C10" s="37" t="s">
        <v>79</v>
      </c>
    </row>
    <row r="12" spans="3:9">
      <c r="C12" t="s">
        <v>61</v>
      </c>
    </row>
    <row r="14" spans="3:9">
      <c r="C14" s="10" t="s">
        <v>73</v>
      </c>
    </row>
    <row r="15" spans="3:9">
      <c r="D15" s="1">
        <v>2016</v>
      </c>
      <c r="E15" s="1">
        <v>2017</v>
      </c>
      <c r="F15" s="1">
        <v>2018</v>
      </c>
      <c r="G15" s="1">
        <v>2019</v>
      </c>
      <c r="H15" s="1">
        <v>2020</v>
      </c>
      <c r="I15" s="1" t="s">
        <v>52</v>
      </c>
    </row>
    <row r="16" spans="3:9">
      <c r="C16" t="s">
        <v>41</v>
      </c>
      <c r="D16" s="16">
        <f>D5/$E5</f>
        <v>0.60204424229807196</v>
      </c>
      <c r="I16" s="16">
        <f>SUM(D16:H16)</f>
        <v>0.60204424229807196</v>
      </c>
    </row>
    <row r="17" spans="2:10">
      <c r="C17" t="s">
        <v>42</v>
      </c>
      <c r="D17" s="16">
        <f>D6/$E6</f>
        <v>43.995102003638969</v>
      </c>
      <c r="I17" s="16">
        <f t="shared" ref="I17:I19" si="0">SUM(D17:H17)</f>
        <v>43.995102003638969</v>
      </c>
    </row>
    <row r="18" spans="2:10">
      <c r="C18" t="s">
        <v>43</v>
      </c>
      <c r="D18" s="16">
        <f>$D7/$E7</f>
        <v>0.11747487203033236</v>
      </c>
      <c r="E18" s="16">
        <f t="shared" ref="E18:H18" si="1">$D7/$E7</f>
        <v>0.11747487203033236</v>
      </c>
      <c r="F18" s="16">
        <f t="shared" si="1"/>
        <v>0.11747487203033236</v>
      </c>
      <c r="G18" s="16">
        <f t="shared" si="1"/>
        <v>0.11747487203033236</v>
      </c>
      <c r="H18" s="16">
        <f t="shared" si="1"/>
        <v>0.11747487203033236</v>
      </c>
      <c r="I18" s="16">
        <f t="shared" si="0"/>
        <v>0.58737436015166178</v>
      </c>
    </row>
    <row r="19" spans="2:10">
      <c r="C19" t="s">
        <v>44</v>
      </c>
      <c r="D19" s="23">
        <f t="shared" ref="D19:H19" si="2">$D8/$E8</f>
        <v>7.0433877882893459</v>
      </c>
      <c r="E19" s="23">
        <f t="shared" si="2"/>
        <v>7.0433877882893459</v>
      </c>
      <c r="F19" s="23">
        <f t="shared" si="2"/>
        <v>7.0433877882893459</v>
      </c>
      <c r="G19" s="23">
        <f t="shared" si="2"/>
        <v>7.0433877882893459</v>
      </c>
      <c r="H19" s="23">
        <f t="shared" si="2"/>
        <v>7.0433877882893459</v>
      </c>
      <c r="I19" s="23">
        <f t="shared" si="0"/>
        <v>35.216938941446728</v>
      </c>
    </row>
    <row r="20" spans="2:10">
      <c r="C20" t="s">
        <v>75</v>
      </c>
      <c r="D20" s="16">
        <f>SUM(D16:D19)</f>
        <v>51.75800890625672</v>
      </c>
      <c r="E20" s="16">
        <f t="shared" ref="E20:I20" si="3">SUM(E16:E19)</f>
        <v>7.1608626603196779</v>
      </c>
      <c r="F20" s="16">
        <f t="shared" si="3"/>
        <v>7.1608626603196779</v>
      </c>
      <c r="G20" s="16">
        <f t="shared" si="3"/>
        <v>7.1608626603196779</v>
      </c>
      <c r="H20" s="16">
        <f t="shared" si="3"/>
        <v>7.1608626603196779</v>
      </c>
      <c r="I20" s="16">
        <f t="shared" si="3"/>
        <v>80.401459547535438</v>
      </c>
    </row>
    <row r="21" spans="2:10">
      <c r="C21" t="s">
        <v>29</v>
      </c>
      <c r="I21" s="16">
        <f>I20-D9</f>
        <v>0</v>
      </c>
    </row>
    <row r="22" spans="2:10">
      <c r="B22" s="29"/>
      <c r="C22" s="29"/>
      <c r="D22" s="30"/>
      <c r="E22" s="31"/>
      <c r="F22" s="31"/>
      <c r="G22" s="31"/>
      <c r="H22" s="31"/>
      <c r="I22" s="29"/>
      <c r="J22" s="29"/>
    </row>
    <row r="23" spans="2:10">
      <c r="B23" s="29"/>
      <c r="C23" s="54" t="s">
        <v>87</v>
      </c>
      <c r="D23" s="32"/>
      <c r="E23" s="29"/>
      <c r="F23" s="29"/>
      <c r="G23" s="29"/>
      <c r="H23" s="29"/>
      <c r="I23" s="29"/>
      <c r="J23" s="29"/>
    </row>
    <row r="24" spans="2:10">
      <c r="B24" s="29"/>
      <c r="D24" s="32"/>
      <c r="E24" s="29"/>
      <c r="F24" s="29"/>
      <c r="G24" s="29"/>
      <c r="H24" s="29"/>
      <c r="I24" s="31"/>
      <c r="J24" s="29"/>
    </row>
    <row r="25" spans="2:10">
      <c r="B25" s="29"/>
      <c r="C25" s="29" t="s">
        <v>88</v>
      </c>
      <c r="D25" s="31">
        <v>2016</v>
      </c>
      <c r="E25" s="31">
        <v>2017</v>
      </c>
      <c r="F25" s="31">
        <v>2018</v>
      </c>
      <c r="G25" s="31">
        <v>2019</v>
      </c>
      <c r="H25" s="31">
        <v>2020</v>
      </c>
      <c r="I25" s="33"/>
      <c r="J25" s="29"/>
    </row>
    <row r="26" spans="2:10">
      <c r="B26" s="29"/>
      <c r="F26" s="33"/>
      <c r="G26" s="33"/>
      <c r="H26" s="33"/>
      <c r="I26" s="33"/>
      <c r="J26" s="29"/>
    </row>
    <row r="27" spans="2:10">
      <c r="B27" s="29"/>
      <c r="C27" s="29" t="s">
        <v>89</v>
      </c>
      <c r="D27" s="33">
        <v>2.8469214883623009</v>
      </c>
      <c r="E27" s="33">
        <v>2.7608874519751883</v>
      </c>
      <c r="F27" s="33"/>
      <c r="G27" s="33"/>
      <c r="H27" s="33"/>
      <c r="I27" s="33"/>
      <c r="J27" s="29"/>
    </row>
    <row r="28" spans="2:10">
      <c r="B28" s="29"/>
      <c r="C28" s="55" t="s">
        <v>90</v>
      </c>
      <c r="D28" s="56">
        <v>18.714916304353078</v>
      </c>
      <c r="E28" s="56">
        <v>17.770370626301954</v>
      </c>
      <c r="F28" s="33"/>
      <c r="G28" s="33"/>
      <c r="H28" s="33"/>
      <c r="I28" s="33"/>
      <c r="J28" s="29"/>
    </row>
    <row r="29" spans="2:10">
      <c r="B29" s="29"/>
      <c r="C29" s="55"/>
      <c r="D29" s="56"/>
      <c r="E29" s="56"/>
      <c r="F29" s="33"/>
      <c r="G29" s="33"/>
      <c r="H29" s="33"/>
      <c r="I29" s="33"/>
      <c r="J29" s="29"/>
    </row>
    <row r="30" spans="2:10">
      <c r="B30" s="29"/>
      <c r="C30" s="57" t="s">
        <v>91</v>
      </c>
      <c r="D30" s="33"/>
      <c r="E30" s="33"/>
      <c r="F30" s="33"/>
      <c r="G30" s="33"/>
      <c r="H30" s="33"/>
      <c r="I30" s="29"/>
      <c r="J30" s="29"/>
    </row>
    <row r="31" spans="2:10">
      <c r="C31" s="58"/>
      <c r="D31" s="33"/>
      <c r="E31" s="33"/>
      <c r="F31" s="33"/>
      <c r="G31" s="33"/>
      <c r="H31" s="33"/>
    </row>
    <row r="32" spans="2:10">
      <c r="C32" s="59" t="s">
        <v>92</v>
      </c>
      <c r="D32" s="33"/>
      <c r="E32" s="33"/>
      <c r="F32" s="33"/>
      <c r="G32" s="33"/>
      <c r="H32" s="33"/>
    </row>
    <row r="33" spans="3:8">
      <c r="C33" s="54" t="s">
        <v>86</v>
      </c>
      <c r="D33" s="33"/>
      <c r="E33" s="60">
        <f>E27</f>
        <v>2.7608874519751883</v>
      </c>
      <c r="F33" s="33"/>
      <c r="G33" s="33"/>
      <c r="H33" s="33"/>
    </row>
    <row r="34" spans="3:8">
      <c r="C34" s="54" t="s">
        <v>93</v>
      </c>
      <c r="D34" s="29"/>
      <c r="E34" s="61">
        <v>4</v>
      </c>
      <c r="F34" s="29"/>
      <c r="G34" s="29"/>
      <c r="H34" s="29"/>
    </row>
    <row r="37" spans="3:8">
      <c r="C37" s="54" t="s">
        <v>127</v>
      </c>
    </row>
    <row r="39" spans="3:8">
      <c r="C39" s="29" t="s">
        <v>88</v>
      </c>
      <c r="D39" s="31">
        <v>2016</v>
      </c>
      <c r="E39" s="31">
        <v>2017</v>
      </c>
      <c r="F39" s="31">
        <v>2018</v>
      </c>
      <c r="G39" s="31">
        <v>2019</v>
      </c>
      <c r="H39" s="31">
        <v>2020</v>
      </c>
    </row>
    <row r="41" spans="3:8">
      <c r="C41" s="29" t="s">
        <v>89</v>
      </c>
      <c r="D41" s="16">
        <v>5.4027868313116167</v>
      </c>
      <c r="E41" s="16">
        <v>5.3175031805463773</v>
      </c>
      <c r="F41" s="16">
        <v>5.2251360728651521</v>
      </c>
      <c r="G41" s="16">
        <v>5.1253880241581973</v>
      </c>
    </row>
    <row r="42" spans="3:8">
      <c r="C42" s="55" t="s">
        <v>90</v>
      </c>
      <c r="D42" s="16">
        <v>26.693964855594519</v>
      </c>
      <c r="E42" s="16">
        <v>25.736119888208176</v>
      </c>
      <c r="F42" s="16">
        <v>24.781830972440936</v>
      </c>
      <c r="G42" s="16">
        <v>23.831568281099894</v>
      </c>
    </row>
    <row r="43" spans="3:8">
      <c r="C43" s="55"/>
    </row>
    <row r="44" spans="3:8">
      <c r="C44" s="57" t="s">
        <v>128</v>
      </c>
    </row>
    <row r="45" spans="3:8">
      <c r="C45" s="58"/>
    </row>
    <row r="46" spans="3:8">
      <c r="C46" s="59" t="s">
        <v>129</v>
      </c>
    </row>
    <row r="47" spans="3:8">
      <c r="C47" s="54" t="s">
        <v>126</v>
      </c>
      <c r="G47" s="60">
        <f>G41</f>
        <v>5.1253880241581973</v>
      </c>
    </row>
    <row r="48" spans="3:8">
      <c r="C48" s="54" t="s">
        <v>93</v>
      </c>
      <c r="G48" s="61">
        <v>2</v>
      </c>
    </row>
    <row r="50" spans="3:8">
      <c r="G50" s="16"/>
    </row>
    <row r="51" spans="3:8">
      <c r="C51" s="54" t="s">
        <v>138</v>
      </c>
    </row>
    <row r="53" spans="3:8">
      <c r="C53" s="29" t="s">
        <v>88</v>
      </c>
      <c r="D53" s="31">
        <v>2016</v>
      </c>
      <c r="E53" s="31">
        <v>2017</v>
      </c>
      <c r="F53" s="31">
        <v>2018</v>
      </c>
      <c r="G53" s="31">
        <v>2019</v>
      </c>
      <c r="H53" s="31">
        <v>2020</v>
      </c>
    </row>
    <row r="55" spans="3:8">
      <c r="C55" s="29" t="s">
        <v>89</v>
      </c>
      <c r="D55" s="16">
        <v>0.33835042875792476</v>
      </c>
      <c r="E55" s="16">
        <v>0.33114721988630819</v>
      </c>
      <c r="F55" s="16">
        <v>0.32202707435284683</v>
      </c>
      <c r="G55" s="16">
        <v>0.31561221704253933</v>
      </c>
    </row>
    <row r="56" spans="3:8">
      <c r="C56" s="55" t="s">
        <v>90</v>
      </c>
      <c r="D56" s="53">
        <f>'Depr schedule - Actual'!$I$75</f>
        <v>24.052000471217021</v>
      </c>
      <c r="E56" s="53">
        <f>D56-1</f>
        <v>23.052000471217021</v>
      </c>
      <c r="F56" s="53">
        <f t="shared" ref="F56:G56" si="4">E56-1</f>
        <v>22.052000471217021</v>
      </c>
      <c r="G56" s="53">
        <f t="shared" si="4"/>
        <v>21.052000471217021</v>
      </c>
    </row>
    <row r="57" spans="3:8">
      <c r="C57" s="55"/>
    </row>
    <row r="58" spans="3:8">
      <c r="C58" s="57" t="s">
        <v>139</v>
      </c>
    </row>
    <row r="59" spans="3:8">
      <c r="C59" s="58"/>
    </row>
    <row r="60" spans="3:8">
      <c r="C60" s="59" t="s">
        <v>129</v>
      </c>
    </row>
    <row r="61" spans="3:8">
      <c r="C61" s="54" t="s">
        <v>137</v>
      </c>
      <c r="G61" s="60">
        <f>G55</f>
        <v>0.31561221704253933</v>
      </c>
    </row>
    <row r="62" spans="3:8">
      <c r="C62" s="54" t="s">
        <v>93</v>
      </c>
      <c r="G62" s="61">
        <v>2</v>
      </c>
    </row>
    <row r="65" spans="3:10">
      <c r="C65" s="54" t="s">
        <v>141</v>
      </c>
    </row>
    <row r="67" spans="3:10">
      <c r="C67" s="29" t="s">
        <v>88</v>
      </c>
      <c r="D67" s="31">
        <v>2016</v>
      </c>
      <c r="E67" s="31">
        <v>2017</v>
      </c>
      <c r="F67" s="31">
        <v>2018</v>
      </c>
      <c r="G67" s="31">
        <v>2019</v>
      </c>
      <c r="H67" s="31">
        <v>2020</v>
      </c>
      <c r="I67" s="31">
        <v>2021</v>
      </c>
      <c r="J67" s="182">
        <v>44378</v>
      </c>
    </row>
    <row r="69" spans="3:10">
      <c r="C69" s="29" t="s">
        <v>89</v>
      </c>
      <c r="D69" s="278">
        <v>2.982395979991936</v>
      </c>
      <c r="E69" s="278">
        <v>2.9047739464183469</v>
      </c>
      <c r="F69" s="278">
        <v>2.8098738364935754</v>
      </c>
      <c r="G69" s="278">
        <v>2.7382459837989592</v>
      </c>
      <c r="H69" s="278">
        <v>2.666610997383895</v>
      </c>
      <c r="I69" s="278">
        <v>2.5777401692655744</v>
      </c>
      <c r="J69" s="267">
        <v>2.5366071107613357</v>
      </c>
    </row>
    <row r="70" spans="3:10">
      <c r="C70" s="55" t="s">
        <v>90</v>
      </c>
      <c r="D70" s="278">
        <v>26.88369813026431</v>
      </c>
      <c r="E70" s="278">
        <v>25.992396981044262</v>
      </c>
      <c r="F70" s="278">
        <v>25.111436622214928</v>
      </c>
      <c r="G70" s="278">
        <v>24.24043297037591</v>
      </c>
      <c r="H70" s="278">
        <v>23.381926609131717</v>
      </c>
      <c r="I70" s="278">
        <v>22.538867962450798</v>
      </c>
      <c r="J70" s="278">
        <v>22.12415498479989</v>
      </c>
    </row>
    <row r="71" spans="3:10">
      <c r="C71" s="55"/>
    </row>
    <row r="72" spans="3:10">
      <c r="C72" s="57" t="s">
        <v>139</v>
      </c>
    </row>
    <row r="73" spans="3:10">
      <c r="C73" s="58"/>
    </row>
    <row r="74" spans="3:10">
      <c r="C74" s="59" t="s">
        <v>145</v>
      </c>
    </row>
    <row r="75" spans="3:10">
      <c r="C75" s="54" t="s">
        <v>137</v>
      </c>
      <c r="G75" s="125"/>
      <c r="I75" s="125"/>
      <c r="J75" s="60">
        <f>J69</f>
        <v>2.5366071107613357</v>
      </c>
    </row>
    <row r="76" spans="3:10">
      <c r="C76" s="54" t="s">
        <v>93</v>
      </c>
      <c r="G76" s="144"/>
      <c r="I76" s="144"/>
      <c r="J76" s="61">
        <v>2</v>
      </c>
    </row>
    <row r="78" spans="3:10">
      <c r="C78" s="63" t="s">
        <v>172</v>
      </c>
    </row>
    <row r="80" spans="3:10">
      <c r="C80" s="29" t="s">
        <v>88</v>
      </c>
      <c r="D80" s="31">
        <v>2016</v>
      </c>
      <c r="E80" s="31">
        <v>2017</v>
      </c>
      <c r="F80" s="31">
        <v>2018</v>
      </c>
      <c r="G80" s="31">
        <v>2019</v>
      </c>
      <c r="H80" s="31">
        <v>2020</v>
      </c>
      <c r="I80" s="31">
        <v>2021</v>
      </c>
      <c r="J80" s="182">
        <v>44378</v>
      </c>
    </row>
    <row r="82" spans="3:21">
      <c r="C82" s="29" t="s">
        <v>89</v>
      </c>
      <c r="I82" s="272">
        <v>1.4056667090396906</v>
      </c>
      <c r="J82" s="272">
        <v>1.3827635215251359</v>
      </c>
    </row>
    <row r="83" spans="3:21">
      <c r="C83" s="55" t="s">
        <v>90</v>
      </c>
      <c r="I83" s="189">
        <f>'Depr schedule - Actual'!I75-5</f>
        <v>19.052000471217021</v>
      </c>
      <c r="J83" s="189">
        <f>I83-0.5</f>
        <v>18.552000471217021</v>
      </c>
    </row>
    <row r="85" spans="3:21">
      <c r="C85" s="59" t="s">
        <v>145</v>
      </c>
    </row>
    <row r="86" spans="3:21">
      <c r="C86" s="54" t="s">
        <v>165</v>
      </c>
      <c r="J86" s="60">
        <f>J82</f>
        <v>1.3827635215251359</v>
      </c>
    </row>
    <row r="87" spans="3:21">
      <c r="C87" s="54" t="s">
        <v>93</v>
      </c>
      <c r="J87" s="46">
        <v>2</v>
      </c>
    </row>
    <row r="90" spans="3:21">
      <c r="C90" s="63" t="s">
        <v>170</v>
      </c>
    </row>
    <row r="92" spans="3:21">
      <c r="C92" s="29" t="s">
        <v>88</v>
      </c>
      <c r="D92" s="31">
        <v>2016</v>
      </c>
      <c r="E92" s="31">
        <v>2017</v>
      </c>
      <c r="F92" s="31">
        <v>2018</v>
      </c>
      <c r="G92" s="31">
        <v>2019</v>
      </c>
      <c r="H92" s="31">
        <v>2020</v>
      </c>
      <c r="I92" s="31">
        <v>2021</v>
      </c>
      <c r="J92" s="182">
        <v>44378</v>
      </c>
      <c r="K92" s="273">
        <v>44742</v>
      </c>
      <c r="L92" s="273">
        <v>45107</v>
      </c>
      <c r="M92" s="273">
        <v>45473</v>
      </c>
      <c r="N92" s="273">
        <v>45838</v>
      </c>
      <c r="O92" s="273">
        <v>46203</v>
      </c>
      <c r="P92" s="273">
        <v>46568</v>
      </c>
      <c r="Q92" s="273">
        <v>46934</v>
      </c>
      <c r="R92" s="273">
        <v>47299</v>
      </c>
      <c r="S92" s="273">
        <v>47664</v>
      </c>
      <c r="T92" s="273">
        <v>48029</v>
      </c>
      <c r="U92" s="273">
        <v>48395</v>
      </c>
    </row>
    <row r="94" spans="3:21">
      <c r="C94" s="29" t="s">
        <v>89</v>
      </c>
      <c r="J94" s="271">
        <v>196.64451366971005</v>
      </c>
    </row>
    <row r="95" spans="3:21">
      <c r="C95" s="55" t="s">
        <v>90</v>
      </c>
      <c r="J95" s="272">
        <v>32.505110245758601</v>
      </c>
    </row>
    <row r="97" spans="3:21">
      <c r="C97" s="59" t="s">
        <v>145</v>
      </c>
    </row>
    <row r="98" spans="3:21">
      <c r="C98" s="63" t="s">
        <v>140</v>
      </c>
      <c r="J98" s="17">
        <f>J94</f>
        <v>196.64451366971005</v>
      </c>
    </row>
    <row r="99" spans="3:21">
      <c r="C99" s="276" t="s">
        <v>219</v>
      </c>
      <c r="J99" s="275">
        <f>SUM(K99:U99)-J98</f>
        <v>0</v>
      </c>
      <c r="K99" s="274">
        <f>K100*Inputs!$O$5</f>
        <v>62.782268100659643</v>
      </c>
      <c r="L99" s="274">
        <f>L100*Inputs!$O$5</f>
        <v>30.093979162712159</v>
      </c>
      <c r="M99" s="274">
        <f>M100*Inputs!$O$5</f>
        <v>24.600889944899013</v>
      </c>
      <c r="N99" s="274">
        <f>N100*Inputs!$O$5</f>
        <v>20.930353350679539</v>
      </c>
      <c r="O99" s="274">
        <f>O100*Inputs!$O$5</f>
        <v>16.918290866466766</v>
      </c>
      <c r="P99" s="274">
        <f>P100*Inputs!$O$5</f>
        <v>13.871885891908651</v>
      </c>
      <c r="Q99" s="274">
        <f>Q100*Inputs!$O$5</f>
        <v>11.85103710115969</v>
      </c>
      <c r="R99" s="274">
        <f>R100*Inputs!$O$5</f>
        <v>9.2188675402982714</v>
      </c>
      <c r="S99" s="274">
        <f>S100*Inputs!$O$5</f>
        <v>5.078068149142263</v>
      </c>
      <c r="T99" s="274">
        <f>T100*Inputs!$O$5</f>
        <v>1.298873561784021</v>
      </c>
      <c r="U99" s="274">
        <f>U100*Inputs!$O$5</f>
        <v>0</v>
      </c>
    </row>
    <row r="100" spans="3:21">
      <c r="C100" s="256" t="s">
        <v>220</v>
      </c>
      <c r="K100" s="277">
        <v>50.437189458868836</v>
      </c>
      <c r="L100" s="277">
        <v>24.176503565741935</v>
      </c>
      <c r="M100" s="277">
        <v>19.763538090377082</v>
      </c>
      <c r="N100" s="277">
        <v>16.814750873554413</v>
      </c>
      <c r="O100" s="277">
        <v>13.591593097339357</v>
      </c>
      <c r="P100" s="277">
        <v>11.144212498985125</v>
      </c>
      <c r="Q100" s="277">
        <v>9.5207296843261826</v>
      </c>
      <c r="R100" s="277">
        <v>7.4061320623323361</v>
      </c>
      <c r="S100" s="277">
        <v>4.0795513298864821</v>
      </c>
      <c r="T100" s="277">
        <v>1.0434718894478443</v>
      </c>
      <c r="U100" s="277">
        <v>0</v>
      </c>
    </row>
    <row r="101" spans="3:21">
      <c r="C101" s="27" t="s">
        <v>176</v>
      </c>
    </row>
  </sheetData>
  <pageMargins left="0.7" right="0.7" top="0.75" bottom="0.75" header="0.3" footer="0.3"/>
  <pageSetup paperSize="9" orientation="portrait" verticalDpi="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646"/>
  <sheetViews>
    <sheetView tabSelected="1" zoomScale="70" zoomScaleNormal="70" workbookViewId="0">
      <pane xSplit="3" ySplit="2" topLeftCell="D3" activePane="bottomRight" state="frozen"/>
      <selection pane="topRight" activeCell="D1" sqref="D1"/>
      <selection pane="bottomLeft" activeCell="A3" sqref="A3"/>
      <selection pane="bottomRight" activeCell="C488" sqref="C488"/>
    </sheetView>
  </sheetViews>
  <sheetFormatPr defaultRowHeight="15" outlineLevelRow="1" outlineLevelCol="1"/>
  <cols>
    <col min="2" max="2" width="50" customWidth="1"/>
    <col min="3" max="3" width="10" bestFit="1" customWidth="1" outlineLevel="1"/>
    <col min="4" max="4" width="9.5703125" bestFit="1" customWidth="1"/>
    <col min="7" max="7" width="9" bestFit="1" customWidth="1"/>
    <col min="9" max="12" width="9.5703125" bestFit="1" customWidth="1"/>
    <col min="13" max="13" width="10.7109375" customWidth="1"/>
    <col min="14" max="14" width="11.140625" customWidth="1"/>
    <col min="15" max="15" width="11.85546875" bestFit="1" customWidth="1"/>
  </cols>
  <sheetData>
    <row r="1" spans="2:71">
      <c r="M1" s="330" t="s">
        <v>177</v>
      </c>
      <c r="N1" s="330"/>
    </row>
    <row r="2" spans="2:71">
      <c r="D2" s="1">
        <v>2011</v>
      </c>
      <c r="E2" s="1">
        <v>2012</v>
      </c>
      <c r="F2" s="1">
        <v>2013</v>
      </c>
      <c r="G2" s="1">
        <v>2014</v>
      </c>
      <c r="H2" s="1">
        <v>2015</v>
      </c>
      <c r="I2" s="1">
        <v>2016</v>
      </c>
      <c r="J2" s="1">
        <v>2017</v>
      </c>
      <c r="K2" s="1">
        <v>2018</v>
      </c>
      <c r="L2" s="1">
        <v>2019</v>
      </c>
      <c r="M2" s="1">
        <v>2020</v>
      </c>
      <c r="N2" s="1">
        <v>2021</v>
      </c>
      <c r="O2" s="1">
        <v>2022</v>
      </c>
      <c r="P2" s="1">
        <v>2023</v>
      </c>
      <c r="Q2" s="1">
        <v>2024</v>
      </c>
      <c r="R2" s="1">
        <v>2025</v>
      </c>
      <c r="S2" s="1">
        <v>2026</v>
      </c>
      <c r="T2" s="1">
        <v>2027</v>
      </c>
      <c r="U2" s="1">
        <v>2028</v>
      </c>
      <c r="V2" s="1">
        <v>2029</v>
      </c>
      <c r="W2" s="1">
        <v>2030</v>
      </c>
      <c r="X2" s="1">
        <v>2031</v>
      </c>
      <c r="Y2" s="1">
        <v>2032</v>
      </c>
      <c r="Z2" s="1">
        <v>2033</v>
      </c>
      <c r="AA2" s="1">
        <v>2034</v>
      </c>
      <c r="AB2" s="1">
        <v>2035</v>
      </c>
      <c r="AC2" s="1">
        <v>2036</v>
      </c>
      <c r="AD2" s="1">
        <v>2037</v>
      </c>
      <c r="AE2" s="1">
        <v>2038</v>
      </c>
      <c r="AF2" s="1">
        <v>2039</v>
      </c>
      <c r="AG2" s="1">
        <v>2040</v>
      </c>
      <c r="AH2" s="1">
        <v>2041</v>
      </c>
      <c r="AI2" s="1">
        <v>2042</v>
      </c>
      <c r="AJ2" s="1">
        <v>2043</v>
      </c>
      <c r="AK2" s="1">
        <v>2044</v>
      </c>
      <c r="AL2" s="1">
        <v>2045</v>
      </c>
      <c r="AM2" s="1">
        <v>2046</v>
      </c>
      <c r="AN2" s="1">
        <v>2047</v>
      </c>
      <c r="AO2" s="1">
        <v>2048</v>
      </c>
      <c r="AP2" s="1">
        <v>2049</v>
      </c>
      <c r="AQ2" s="1">
        <v>2050</v>
      </c>
      <c r="AR2" s="1">
        <v>2051</v>
      </c>
      <c r="AS2" s="1">
        <v>2052</v>
      </c>
      <c r="AT2" s="1">
        <v>2053</v>
      </c>
      <c r="AU2" s="1">
        <v>2054</v>
      </c>
      <c r="AV2" s="1">
        <v>2055</v>
      </c>
      <c r="AW2" s="1">
        <v>2056</v>
      </c>
      <c r="AX2" s="1">
        <v>2057</v>
      </c>
      <c r="AY2" s="1">
        <v>2058</v>
      </c>
      <c r="AZ2" s="1">
        <v>2059</v>
      </c>
      <c r="BA2" s="1">
        <v>2060</v>
      </c>
      <c r="BB2" s="1">
        <v>2061</v>
      </c>
      <c r="BC2" s="1">
        <v>2062</v>
      </c>
      <c r="BD2" s="1">
        <v>2063</v>
      </c>
      <c r="BE2" s="1">
        <v>2064</v>
      </c>
      <c r="BF2" s="1">
        <v>2065</v>
      </c>
      <c r="BG2" s="1">
        <v>2066</v>
      </c>
      <c r="BH2" s="1">
        <v>2067</v>
      </c>
      <c r="BI2" s="1">
        <v>2068</v>
      </c>
      <c r="BJ2" s="1">
        <v>2069</v>
      </c>
      <c r="BK2" s="1">
        <v>2070</v>
      </c>
      <c r="BL2" s="1">
        <v>2071</v>
      </c>
      <c r="BM2" s="1">
        <v>2072</v>
      </c>
      <c r="BN2" s="1">
        <v>2073</v>
      </c>
      <c r="BO2" s="1">
        <v>2074</v>
      </c>
      <c r="BP2" s="1">
        <v>2075</v>
      </c>
      <c r="BQ2" s="1">
        <v>2076</v>
      </c>
      <c r="BR2" s="1">
        <v>2077</v>
      </c>
      <c r="BS2" s="1">
        <v>2078</v>
      </c>
    </row>
    <row r="3" spans="2:71">
      <c r="B3" t="s">
        <v>4</v>
      </c>
      <c r="D3" s="5">
        <f>Inputs!E13</f>
        <v>6.994735700202348E-2</v>
      </c>
      <c r="E3" s="5">
        <f>Inputs!F13</f>
        <v>6.994735700202348E-2</v>
      </c>
      <c r="F3" s="5">
        <f>Inputs!G13</f>
        <v>6.994735700202348E-2</v>
      </c>
      <c r="G3" s="5">
        <f>Inputs!H13</f>
        <v>6.994735700202348E-2</v>
      </c>
      <c r="H3" s="5">
        <f>Inputs!I13</f>
        <v>6.994735700202348E-2</v>
      </c>
      <c r="I3" s="5">
        <f>Inputs!J13</f>
        <v>3.8716794887975414E-2</v>
      </c>
      <c r="J3" s="5">
        <f>Inputs!K13</f>
        <v>3.8262336193053192E-2</v>
      </c>
      <c r="K3" s="5">
        <f>Inputs!L13</f>
        <v>3.8013284689562443E-2</v>
      </c>
      <c r="L3" s="5">
        <f>Inputs!M13</f>
        <v>3.7449298414674592E-2</v>
      </c>
      <c r="M3" s="5">
        <f>Inputs!N13</f>
        <v>3.6258595682746808E-2</v>
      </c>
      <c r="N3" s="5">
        <f>Inputs!O13</f>
        <v>1.1945739705053526E-2</v>
      </c>
      <c r="O3" s="5">
        <f>Inputs!P13</f>
        <v>2.20316373145788E-2</v>
      </c>
      <c r="P3" s="5">
        <f>Inputs!Q13</f>
        <v>2.0291202734342928E-2</v>
      </c>
      <c r="Q3" s="5">
        <f>Inputs!R13</f>
        <v>1.8550768154107056E-2</v>
      </c>
      <c r="R3" s="5">
        <f>Inputs!S13</f>
        <v>1.6810333573871405E-2</v>
      </c>
      <c r="S3" s="5">
        <f>$R3</f>
        <v>1.6810333573871405E-2</v>
      </c>
      <c r="T3" s="5">
        <f t="shared" ref="T3:AY4" si="0">$R3</f>
        <v>1.6810333573871405E-2</v>
      </c>
      <c r="U3" s="5">
        <f t="shared" si="0"/>
        <v>1.6810333573871405E-2</v>
      </c>
      <c r="V3" s="5">
        <f t="shared" si="0"/>
        <v>1.6810333573871405E-2</v>
      </c>
      <c r="W3" s="5">
        <f t="shared" si="0"/>
        <v>1.6810333573871405E-2</v>
      </c>
      <c r="X3" s="5">
        <f t="shared" si="0"/>
        <v>1.6810333573871405E-2</v>
      </c>
      <c r="Y3" s="5">
        <f t="shared" si="0"/>
        <v>1.6810333573871405E-2</v>
      </c>
      <c r="Z3" s="5">
        <f t="shared" si="0"/>
        <v>1.6810333573871405E-2</v>
      </c>
      <c r="AA3" s="5">
        <f t="shared" si="0"/>
        <v>1.6810333573871405E-2</v>
      </c>
      <c r="AB3" s="5">
        <f t="shared" si="0"/>
        <v>1.6810333573871405E-2</v>
      </c>
      <c r="AC3" s="5">
        <f t="shared" si="0"/>
        <v>1.6810333573871405E-2</v>
      </c>
      <c r="AD3" s="5">
        <f t="shared" si="0"/>
        <v>1.6810333573871405E-2</v>
      </c>
      <c r="AE3" s="5">
        <f t="shared" si="0"/>
        <v>1.6810333573871405E-2</v>
      </c>
      <c r="AF3" s="5">
        <f t="shared" si="0"/>
        <v>1.6810333573871405E-2</v>
      </c>
      <c r="AG3" s="5">
        <f t="shared" si="0"/>
        <v>1.6810333573871405E-2</v>
      </c>
      <c r="AH3" s="5">
        <f t="shared" si="0"/>
        <v>1.6810333573871405E-2</v>
      </c>
      <c r="AI3" s="5">
        <f t="shared" si="0"/>
        <v>1.6810333573871405E-2</v>
      </c>
      <c r="AJ3" s="5">
        <f t="shared" si="0"/>
        <v>1.6810333573871405E-2</v>
      </c>
      <c r="AK3" s="5">
        <f t="shared" si="0"/>
        <v>1.6810333573871405E-2</v>
      </c>
      <c r="AL3" s="5">
        <f t="shared" si="0"/>
        <v>1.6810333573871405E-2</v>
      </c>
      <c r="AM3" s="5">
        <f t="shared" si="0"/>
        <v>1.6810333573871405E-2</v>
      </c>
      <c r="AN3" s="5">
        <f t="shared" si="0"/>
        <v>1.6810333573871405E-2</v>
      </c>
      <c r="AO3" s="5">
        <f t="shared" si="0"/>
        <v>1.6810333573871405E-2</v>
      </c>
      <c r="AP3" s="5">
        <f t="shared" si="0"/>
        <v>1.6810333573871405E-2</v>
      </c>
      <c r="AQ3" s="5">
        <f t="shared" si="0"/>
        <v>1.6810333573871405E-2</v>
      </c>
      <c r="AR3" s="5">
        <f t="shared" si="0"/>
        <v>1.6810333573871405E-2</v>
      </c>
      <c r="AS3" s="5">
        <f t="shared" si="0"/>
        <v>1.6810333573871405E-2</v>
      </c>
      <c r="AT3" s="5">
        <f t="shared" si="0"/>
        <v>1.6810333573871405E-2</v>
      </c>
      <c r="AU3" s="5">
        <f t="shared" si="0"/>
        <v>1.6810333573871405E-2</v>
      </c>
      <c r="AV3" s="5">
        <f t="shared" si="0"/>
        <v>1.6810333573871405E-2</v>
      </c>
      <c r="AW3" s="5">
        <f t="shared" si="0"/>
        <v>1.6810333573871405E-2</v>
      </c>
      <c r="AX3" s="5">
        <f t="shared" si="0"/>
        <v>1.6810333573871405E-2</v>
      </c>
      <c r="AY3" s="5">
        <f t="shared" si="0"/>
        <v>1.6810333573871405E-2</v>
      </c>
      <c r="AZ3" s="5">
        <f t="shared" ref="AY3:BN4" si="1">$R3</f>
        <v>1.6810333573871405E-2</v>
      </c>
      <c r="BA3" s="5">
        <f t="shared" si="1"/>
        <v>1.6810333573871405E-2</v>
      </c>
      <c r="BB3" s="5">
        <f t="shared" si="1"/>
        <v>1.6810333573871405E-2</v>
      </c>
      <c r="BC3" s="5">
        <f t="shared" si="1"/>
        <v>1.6810333573871405E-2</v>
      </c>
      <c r="BD3" s="5">
        <f t="shared" si="1"/>
        <v>1.6810333573871405E-2</v>
      </c>
      <c r="BE3" s="5">
        <f t="shared" si="1"/>
        <v>1.6810333573871405E-2</v>
      </c>
      <c r="BF3" s="5">
        <f t="shared" si="1"/>
        <v>1.6810333573871405E-2</v>
      </c>
      <c r="BG3" s="5">
        <f t="shared" si="1"/>
        <v>1.6810333573871405E-2</v>
      </c>
      <c r="BH3" s="5">
        <f t="shared" si="1"/>
        <v>1.6810333573871405E-2</v>
      </c>
      <c r="BI3" s="5">
        <f t="shared" si="1"/>
        <v>1.6810333573871405E-2</v>
      </c>
      <c r="BJ3" s="5">
        <f t="shared" si="1"/>
        <v>1.6810333573871405E-2</v>
      </c>
      <c r="BK3" s="5">
        <f t="shared" si="1"/>
        <v>1.6810333573871405E-2</v>
      </c>
      <c r="BL3" s="5">
        <f t="shared" si="1"/>
        <v>1.6810333573871405E-2</v>
      </c>
      <c r="BM3" s="5">
        <f t="shared" si="1"/>
        <v>1.6810333573871405E-2</v>
      </c>
      <c r="BN3" s="5">
        <f t="shared" si="1"/>
        <v>1.6810333573871405E-2</v>
      </c>
      <c r="BO3" s="5">
        <f t="shared" ref="BL3:BS4" si="2">$R3</f>
        <v>1.6810333573871405E-2</v>
      </c>
      <c r="BP3" s="5">
        <f t="shared" si="2"/>
        <v>1.6810333573871405E-2</v>
      </c>
      <c r="BQ3" s="5">
        <f t="shared" si="2"/>
        <v>1.6810333573871405E-2</v>
      </c>
      <c r="BR3" s="5">
        <f t="shared" si="2"/>
        <v>1.6810333573871405E-2</v>
      </c>
      <c r="BS3" s="5">
        <f t="shared" si="2"/>
        <v>1.6810333573871405E-2</v>
      </c>
    </row>
    <row r="4" spans="2:71">
      <c r="B4" t="s">
        <v>99</v>
      </c>
      <c r="D4" s="5">
        <f>Inputs!E14</f>
        <v>9.9773884747631714E-2</v>
      </c>
      <c r="E4" s="5">
        <f>Inputs!F14</f>
        <v>0.10760851613481237</v>
      </c>
      <c r="F4" s="5">
        <f>Inputs!G14</f>
        <v>9.1389187803667227E-2</v>
      </c>
      <c r="G4" s="5">
        <f>Inputs!H14</f>
        <v>9.3069991436251831E-2</v>
      </c>
      <c r="H4" s="5">
        <f>Inputs!I14</f>
        <v>9.4638449855916518E-2</v>
      </c>
      <c r="I4" s="5">
        <f>Inputs!J14</f>
        <v>5.4410344196953231E-2</v>
      </c>
      <c r="J4" s="5">
        <f>Inputs!K14</f>
        <v>4.8886415912237968E-2</v>
      </c>
      <c r="K4" s="5">
        <f>Inputs!L14</f>
        <v>5.8085364780244619E-2</v>
      </c>
      <c r="L4" s="5">
        <f>Inputs!M14</f>
        <v>5.9004252220941522E-2</v>
      </c>
      <c r="M4" s="5">
        <f>Inputs!N14</f>
        <v>5.27653697732684E-2</v>
      </c>
      <c r="N4" s="70">
        <f>Inputs!O14</f>
        <v>2.4286541408773621E-2</v>
      </c>
      <c r="O4" s="5">
        <f>Inputs!P14</f>
        <v>4.629782318055331E-2</v>
      </c>
      <c r="P4" s="5">
        <f>Inputs!Q14</f>
        <v>4.4516065311028141E-2</v>
      </c>
      <c r="Q4" s="5">
        <f>Inputs!R14</f>
        <v>4.2734307441502972E-2</v>
      </c>
      <c r="R4" s="5">
        <f>Inputs!S14</f>
        <v>4.0952549571978025E-2</v>
      </c>
      <c r="S4" s="5">
        <f>$R4</f>
        <v>4.0952549571978025E-2</v>
      </c>
      <c r="T4" s="5">
        <f t="shared" si="0"/>
        <v>4.0952549571978025E-2</v>
      </c>
      <c r="U4" s="5">
        <f t="shared" si="0"/>
        <v>4.0952549571978025E-2</v>
      </c>
      <c r="V4" s="5">
        <f t="shared" si="0"/>
        <v>4.0952549571978025E-2</v>
      </c>
      <c r="W4" s="5">
        <f t="shared" si="0"/>
        <v>4.0952549571978025E-2</v>
      </c>
      <c r="X4" s="5">
        <f t="shared" si="0"/>
        <v>4.0952549571978025E-2</v>
      </c>
      <c r="Y4" s="5">
        <f t="shared" si="0"/>
        <v>4.0952549571978025E-2</v>
      </c>
      <c r="Z4" s="5">
        <f t="shared" si="0"/>
        <v>4.0952549571978025E-2</v>
      </c>
      <c r="AA4" s="5">
        <f t="shared" si="0"/>
        <v>4.0952549571978025E-2</v>
      </c>
      <c r="AB4" s="5">
        <f t="shared" si="0"/>
        <v>4.0952549571978025E-2</v>
      </c>
      <c r="AC4" s="5">
        <f t="shared" si="0"/>
        <v>4.0952549571978025E-2</v>
      </c>
      <c r="AD4" s="5">
        <f t="shared" si="0"/>
        <v>4.0952549571978025E-2</v>
      </c>
      <c r="AE4" s="5">
        <f t="shared" si="0"/>
        <v>4.0952549571978025E-2</v>
      </c>
      <c r="AF4" s="5">
        <f t="shared" si="0"/>
        <v>4.0952549571978025E-2</v>
      </c>
      <c r="AG4" s="5">
        <f t="shared" si="0"/>
        <v>4.0952549571978025E-2</v>
      </c>
      <c r="AH4" s="5">
        <f t="shared" si="0"/>
        <v>4.0952549571978025E-2</v>
      </c>
      <c r="AI4" s="5">
        <f t="shared" si="0"/>
        <v>4.0952549571978025E-2</v>
      </c>
      <c r="AJ4" s="5">
        <f t="shared" si="0"/>
        <v>4.0952549571978025E-2</v>
      </c>
      <c r="AK4" s="5">
        <f t="shared" si="0"/>
        <v>4.0952549571978025E-2</v>
      </c>
      <c r="AL4" s="5">
        <f t="shared" si="0"/>
        <v>4.0952549571978025E-2</v>
      </c>
      <c r="AM4" s="5">
        <f t="shared" si="0"/>
        <v>4.0952549571978025E-2</v>
      </c>
      <c r="AN4" s="5">
        <f t="shared" si="0"/>
        <v>4.0952549571978025E-2</v>
      </c>
      <c r="AO4" s="5">
        <f t="shared" si="0"/>
        <v>4.0952549571978025E-2</v>
      </c>
      <c r="AP4" s="5">
        <f t="shared" si="0"/>
        <v>4.0952549571978025E-2</v>
      </c>
      <c r="AQ4" s="5">
        <f t="shared" si="0"/>
        <v>4.0952549571978025E-2</v>
      </c>
      <c r="AR4" s="5">
        <f t="shared" si="0"/>
        <v>4.0952549571978025E-2</v>
      </c>
      <c r="AS4" s="5">
        <f t="shared" si="0"/>
        <v>4.0952549571978025E-2</v>
      </c>
      <c r="AT4" s="5">
        <f t="shared" si="0"/>
        <v>4.0952549571978025E-2</v>
      </c>
      <c r="AU4" s="5">
        <f t="shared" si="0"/>
        <v>4.0952549571978025E-2</v>
      </c>
      <c r="AV4" s="5">
        <f t="shared" si="0"/>
        <v>4.0952549571978025E-2</v>
      </c>
      <c r="AW4" s="5">
        <f t="shared" si="0"/>
        <v>4.0952549571978025E-2</v>
      </c>
      <c r="AX4" s="5">
        <f t="shared" si="0"/>
        <v>4.0952549571978025E-2</v>
      </c>
      <c r="AY4" s="5">
        <f t="shared" si="1"/>
        <v>4.0952549571978025E-2</v>
      </c>
      <c r="AZ4" s="5">
        <f t="shared" si="1"/>
        <v>4.0952549571978025E-2</v>
      </c>
      <c r="BA4" s="5">
        <f t="shared" si="1"/>
        <v>4.0952549571978025E-2</v>
      </c>
      <c r="BB4" s="5">
        <f t="shared" si="1"/>
        <v>4.0952549571978025E-2</v>
      </c>
      <c r="BC4" s="5">
        <f t="shared" si="1"/>
        <v>4.0952549571978025E-2</v>
      </c>
      <c r="BD4" s="5">
        <f t="shared" si="1"/>
        <v>4.0952549571978025E-2</v>
      </c>
      <c r="BE4" s="5">
        <f t="shared" si="1"/>
        <v>4.0952549571978025E-2</v>
      </c>
      <c r="BF4" s="5">
        <f t="shared" si="1"/>
        <v>4.0952549571978025E-2</v>
      </c>
      <c r="BG4" s="5">
        <f t="shared" si="1"/>
        <v>4.0952549571978025E-2</v>
      </c>
      <c r="BH4" s="5">
        <f t="shared" si="1"/>
        <v>4.0952549571978025E-2</v>
      </c>
      <c r="BI4" s="5">
        <f t="shared" si="1"/>
        <v>4.0952549571978025E-2</v>
      </c>
      <c r="BJ4" s="5">
        <f t="shared" si="1"/>
        <v>4.0952549571978025E-2</v>
      </c>
      <c r="BK4" s="5">
        <f t="shared" si="1"/>
        <v>4.0952549571978025E-2</v>
      </c>
      <c r="BL4" s="5">
        <f t="shared" si="2"/>
        <v>4.0952549571978025E-2</v>
      </c>
      <c r="BM4" s="5">
        <f t="shared" si="2"/>
        <v>4.0952549571978025E-2</v>
      </c>
      <c r="BN4" s="5">
        <f t="shared" si="2"/>
        <v>4.0952549571978025E-2</v>
      </c>
      <c r="BO4" s="5">
        <f t="shared" si="2"/>
        <v>4.0952549571978025E-2</v>
      </c>
      <c r="BP4" s="5">
        <f t="shared" si="2"/>
        <v>4.0952549571978025E-2</v>
      </c>
      <c r="BQ4" s="5">
        <f t="shared" si="2"/>
        <v>4.0952549571978025E-2</v>
      </c>
      <c r="BR4" s="5">
        <f t="shared" si="2"/>
        <v>4.0952549571978025E-2</v>
      </c>
      <c r="BS4" s="5">
        <f t="shared" si="2"/>
        <v>4.0952549571978025E-2</v>
      </c>
    </row>
    <row r="6" spans="2:71">
      <c r="B6" t="s">
        <v>30</v>
      </c>
      <c r="D6" s="2">
        <f>SUMIF($B$18:$B$469,$B6&amp;" 1 Jan 2011",D$18:D$469)</f>
        <v>2093.4385480310939</v>
      </c>
      <c r="E6" s="2">
        <f>D6+D7-D8+D9</f>
        <v>2216.2809715286958</v>
      </c>
      <c r="F6" s="2">
        <f>E6+E7-E8+E9</f>
        <v>2407.5913271400464</v>
      </c>
      <c r="G6" s="2">
        <f>F6+F7-F8+F9</f>
        <v>2633.4455197550942</v>
      </c>
      <c r="H6" s="2">
        <f>G6+G7-G8+G9</f>
        <v>2867.9262402469003</v>
      </c>
      <c r="I6" s="2">
        <f t="shared" ref="I6:BK6" si="3">H6+H7-H8+H9</f>
        <v>3000.6611515306531</v>
      </c>
      <c r="J6" s="2">
        <f t="shared" si="3"/>
        <v>3100.2867294356397</v>
      </c>
      <c r="K6" s="2">
        <f t="shared" si="3"/>
        <v>3243.476907842834</v>
      </c>
      <c r="L6" s="2">
        <f t="shared" si="3"/>
        <v>3406.9166314817999</v>
      </c>
      <c r="M6" s="2">
        <f t="shared" si="3"/>
        <v>3542.8276398208145</v>
      </c>
      <c r="N6" s="2">
        <f t="shared" si="3"/>
        <v>3667.3514148959857</v>
      </c>
      <c r="O6" s="2">
        <f t="shared" si="3"/>
        <v>3758.1237109271647</v>
      </c>
      <c r="P6" s="2">
        <f t="shared" si="3"/>
        <v>3537.9686274600517</v>
      </c>
      <c r="Q6" s="2">
        <f t="shared" si="3"/>
        <v>3352.1125510400984</v>
      </c>
      <c r="R6" s="2">
        <f t="shared" si="3"/>
        <v>3180.2781359692876</v>
      </c>
      <c r="S6" s="2">
        <f t="shared" si="3"/>
        <v>3018.5090652067242</v>
      </c>
      <c r="T6" s="2">
        <f t="shared" si="3"/>
        <v>2868.7146433845173</v>
      </c>
      <c r="U6" s="2">
        <f t="shared" si="3"/>
        <v>2735.5819959047153</v>
      </c>
      <c r="V6" s="2">
        <f t="shared" si="3"/>
        <v>2605.2874771952402</v>
      </c>
      <c r="W6" s="2">
        <f t="shared" si="3"/>
        <v>2478.9812432396011</v>
      </c>
      <c r="X6" s="2">
        <f t="shared" si="3"/>
        <v>2358.4081835107258</v>
      </c>
      <c r="Y6" s="2">
        <f t="shared" si="3"/>
        <v>2243.8617847071869</v>
      </c>
      <c r="Z6" s="2">
        <f t="shared" si="3"/>
        <v>2133.2599862626489</v>
      </c>
      <c r="AA6" s="2">
        <f t="shared" si="3"/>
        <v>2022.6070692395856</v>
      </c>
      <c r="AB6" s="2">
        <f t="shared" si="3"/>
        <v>1911.8286382622759</v>
      </c>
      <c r="AC6" s="2">
        <f t="shared" si="3"/>
        <v>1800.7403469985611</v>
      </c>
      <c r="AD6" s="2">
        <f t="shared" si="3"/>
        <v>1689.4639438834624</v>
      </c>
      <c r="AE6" s="2">
        <f t="shared" si="3"/>
        <v>1578.1149826313992</v>
      </c>
      <c r="AF6" s="2">
        <f t="shared" si="3"/>
        <v>1466.6433826524667</v>
      </c>
      <c r="AG6" s="2">
        <f t="shared" si="3"/>
        <v>1354.8985952543662</v>
      </c>
      <c r="AH6" s="2">
        <f t="shared" si="3"/>
        <v>1277.5437526228102</v>
      </c>
      <c r="AI6" s="2">
        <f t="shared" si="3"/>
        <v>1226.3866197600225</v>
      </c>
      <c r="AJ6" s="2">
        <f t="shared" si="3"/>
        <v>1175.6044803622419</v>
      </c>
      <c r="AK6" s="2">
        <f t="shared" si="3"/>
        <v>1124.6747535042296</v>
      </c>
      <c r="AL6" s="2">
        <f t="shared" si="3"/>
        <v>1073.6474300760415</v>
      </c>
      <c r="AM6" s="2">
        <f t="shared" si="3"/>
        <v>1022.943739374964</v>
      </c>
      <c r="AN6" s="2">
        <f t="shared" si="3"/>
        <v>972.56095311873332</v>
      </c>
      <c r="AO6" s="2">
        <f t="shared" si="3"/>
        <v>922.17816686250262</v>
      </c>
      <c r="AP6" s="2">
        <f t="shared" si="3"/>
        <v>871.79538060627192</v>
      </c>
      <c r="AQ6" s="2">
        <f t="shared" si="3"/>
        <v>821.41259435004122</v>
      </c>
      <c r="AR6" s="2">
        <f t="shared" si="3"/>
        <v>771.02980809381052</v>
      </c>
      <c r="AS6" s="2">
        <f t="shared" si="3"/>
        <v>720.64702183757981</v>
      </c>
      <c r="AT6" s="2">
        <f t="shared" si="3"/>
        <v>670.26423558134911</v>
      </c>
      <c r="AU6" s="2">
        <f t="shared" si="3"/>
        <v>619.88144932511841</v>
      </c>
      <c r="AV6" s="2">
        <f t="shared" si="3"/>
        <v>569.49866306888771</v>
      </c>
      <c r="AW6" s="2">
        <f t="shared" si="3"/>
        <v>519.11587681265701</v>
      </c>
      <c r="AX6" s="2">
        <f t="shared" si="3"/>
        <v>468.73309055642636</v>
      </c>
      <c r="AY6" s="2">
        <f t="shared" si="3"/>
        <v>418.55331182979359</v>
      </c>
      <c r="AZ6" s="2">
        <f t="shared" si="3"/>
        <v>369.04348700754701</v>
      </c>
      <c r="BA6" s="2">
        <f t="shared" si="3"/>
        <v>320.65433452778007</v>
      </c>
      <c r="BB6" s="2">
        <f t="shared" si="3"/>
        <v>273.43548806698527</v>
      </c>
      <c r="BC6" s="2">
        <f t="shared" si="3"/>
        <v>226.73326049938021</v>
      </c>
      <c r="BD6" s="2">
        <f t="shared" si="3"/>
        <v>182.11321287405346</v>
      </c>
      <c r="BE6" s="2">
        <f t="shared" si="3"/>
        <v>141.824892189873</v>
      </c>
      <c r="BF6" s="2">
        <f t="shared" si="3"/>
        <v>106.3575814720198</v>
      </c>
      <c r="BG6" s="2">
        <f t="shared" si="3"/>
        <v>76.583743974965969</v>
      </c>
      <c r="BH6" s="2">
        <f t="shared" si="3"/>
        <v>52.713507199761139</v>
      </c>
      <c r="BI6" s="2">
        <f t="shared" si="3"/>
        <v>34.334059378937212</v>
      </c>
      <c r="BJ6" s="2">
        <f t="shared" si="3"/>
        <v>19.971954149656689</v>
      </c>
      <c r="BK6" s="2">
        <f t="shared" si="3"/>
        <v>9.7007011748713285</v>
      </c>
      <c r="BL6" s="2">
        <f t="shared" ref="BL6" si="4">BK6+BK7-BK8+BK9</f>
        <v>3.2773549353418883</v>
      </c>
      <c r="BM6" s="2">
        <f t="shared" ref="BM6" si="5">BL6+BL7-BL8+BL9</f>
        <v>-1.3793410857942945E-12</v>
      </c>
      <c r="BN6" s="2">
        <f t="shared" ref="BN6" si="6">BM6+BM7-BM8+BM9</f>
        <v>-1.3509193763638905E-12</v>
      </c>
      <c r="BO6" s="2">
        <f t="shared" ref="BO6" si="7">BN6+BN7-BN8+BN9</f>
        <v>-1.3509193763638905E-12</v>
      </c>
      <c r="BP6" s="2">
        <f t="shared" ref="BP6:BQ6" si="8">BO6+BO7-BO8+BO9</f>
        <v>-1.3509193763638905E-12</v>
      </c>
      <c r="BQ6" s="2">
        <f t="shared" si="8"/>
        <v>-1.3509193763638905E-12</v>
      </c>
      <c r="BR6" s="2">
        <f t="shared" ref="BR6" si="9">BQ6+BQ7-BQ8+BQ9</f>
        <v>-1.3509193763638905E-12</v>
      </c>
      <c r="BS6" s="2">
        <f t="shared" ref="BS6" si="10">BR6+BR7-BR8+BR9</f>
        <v>-1.3509193763638905E-12</v>
      </c>
    </row>
    <row r="7" spans="2:71">
      <c r="B7" t="s">
        <v>59</v>
      </c>
      <c r="D7" s="2">
        <f t="shared" ref="D7:L7" si="11">SUMIF($B$18:$B$521,$B7,D$18:D$521)</f>
        <v>266.209089429865</v>
      </c>
      <c r="E7" s="2">
        <f t="shared" si="11"/>
        <v>299.26122146549761</v>
      </c>
      <c r="F7" s="2">
        <f t="shared" si="11"/>
        <v>349.52611431609029</v>
      </c>
      <c r="G7" s="2">
        <f t="shared" si="11"/>
        <v>361.34780355425988</v>
      </c>
      <c r="H7" s="2">
        <f t="shared" si="11"/>
        <v>289.18162444286907</v>
      </c>
      <c r="I7" s="2">
        <f t="shared" si="11"/>
        <v>259.42308744223476</v>
      </c>
      <c r="J7" s="2">
        <f t="shared" si="11"/>
        <v>285.82459737413944</v>
      </c>
      <c r="K7" s="2">
        <f t="shared" si="11"/>
        <v>309.75121026204306</v>
      </c>
      <c r="L7" s="2">
        <f t="shared" si="11"/>
        <v>288.30906961016285</v>
      </c>
      <c r="M7" s="2">
        <v>283.39445546178609</v>
      </c>
      <c r="N7" s="2">
        <v>178.18613219854669</v>
      </c>
      <c r="O7" s="2">
        <v>0</v>
      </c>
      <c r="P7" s="2">
        <v>0</v>
      </c>
      <c r="Q7" s="2">
        <v>0</v>
      </c>
      <c r="R7" s="2">
        <v>0</v>
      </c>
      <c r="S7" s="2">
        <v>0</v>
      </c>
      <c r="T7" s="2">
        <v>0</v>
      </c>
      <c r="U7" s="2">
        <v>0</v>
      </c>
      <c r="V7" s="2">
        <v>0</v>
      </c>
      <c r="W7" s="2">
        <v>0</v>
      </c>
      <c r="X7" s="2">
        <v>0</v>
      </c>
      <c r="Y7" s="2">
        <v>0</v>
      </c>
      <c r="Z7" s="2">
        <v>0</v>
      </c>
      <c r="AA7" s="2">
        <v>0</v>
      </c>
      <c r="AB7" s="2">
        <v>0</v>
      </c>
      <c r="AC7" s="2">
        <v>0</v>
      </c>
      <c r="AD7" s="2">
        <v>0</v>
      </c>
      <c r="AE7" s="2">
        <v>0</v>
      </c>
      <c r="AF7" s="2">
        <v>0</v>
      </c>
      <c r="AG7" s="2">
        <v>0</v>
      </c>
      <c r="AH7" s="2">
        <v>0</v>
      </c>
      <c r="AI7" s="2">
        <v>0</v>
      </c>
      <c r="AJ7" s="2">
        <v>0</v>
      </c>
      <c r="AK7" s="2">
        <v>0</v>
      </c>
      <c r="AL7" s="2">
        <v>0</v>
      </c>
      <c r="AM7" s="2">
        <v>0</v>
      </c>
      <c r="AN7" s="2">
        <v>0</v>
      </c>
      <c r="AO7" s="2">
        <v>0</v>
      </c>
      <c r="AP7" s="2">
        <v>0</v>
      </c>
      <c r="AQ7" s="2">
        <v>0</v>
      </c>
      <c r="AR7" s="2">
        <v>0</v>
      </c>
      <c r="AS7" s="2">
        <v>0</v>
      </c>
      <c r="AT7" s="2">
        <v>0</v>
      </c>
      <c r="AU7" s="2">
        <v>0</v>
      </c>
      <c r="AV7" s="2">
        <v>0</v>
      </c>
      <c r="AW7" s="2">
        <v>0</v>
      </c>
      <c r="AX7" s="2">
        <v>0</v>
      </c>
      <c r="AY7" s="2">
        <v>0</v>
      </c>
      <c r="AZ7" s="2">
        <v>0</v>
      </c>
      <c r="BA7" s="2">
        <v>0</v>
      </c>
      <c r="BB7" s="2">
        <v>0</v>
      </c>
      <c r="BC7" s="2">
        <v>0</v>
      </c>
      <c r="BD7" s="2">
        <v>0</v>
      </c>
      <c r="BE7" s="2">
        <v>0</v>
      </c>
      <c r="BF7" s="2">
        <v>0</v>
      </c>
      <c r="BG7" s="2">
        <v>0</v>
      </c>
      <c r="BH7" s="2">
        <v>0</v>
      </c>
      <c r="BI7" s="2">
        <v>0</v>
      </c>
      <c r="BJ7" s="2">
        <v>0</v>
      </c>
      <c r="BK7" s="2">
        <v>0</v>
      </c>
      <c r="BL7" s="2">
        <v>0</v>
      </c>
      <c r="BM7" s="2">
        <v>0</v>
      </c>
      <c r="BN7" s="2">
        <v>0</v>
      </c>
      <c r="BO7" s="2">
        <v>0</v>
      </c>
      <c r="BP7" s="2">
        <v>0</v>
      </c>
      <c r="BQ7" s="2">
        <v>0</v>
      </c>
      <c r="BR7" s="2">
        <v>0</v>
      </c>
      <c r="BS7" s="2">
        <v>0</v>
      </c>
    </row>
    <row r="8" spans="2:71">
      <c r="B8" t="s">
        <v>24</v>
      </c>
      <c r="D8" s="2">
        <f t="shared" ref="D8:L8" si="12">SUMIF($B$18:$B$538,$B8,D$18:D$538)</f>
        <v>143.36666593226283</v>
      </c>
      <c r="E8" s="2">
        <f t="shared" si="12"/>
        <v>107.95086585414721</v>
      </c>
      <c r="F8" s="2">
        <f t="shared" si="12"/>
        <v>123.67192170104209</v>
      </c>
      <c r="G8" s="2">
        <f t="shared" si="12"/>
        <v>126.86708306245366</v>
      </c>
      <c r="H8" s="2">
        <f t="shared" si="12"/>
        <v>128.8750952407141</v>
      </c>
      <c r="I8" s="2">
        <f t="shared" si="12"/>
        <v>159.79750953724815</v>
      </c>
      <c r="J8" s="2">
        <f t="shared" si="12"/>
        <v>142.6344189669453</v>
      </c>
      <c r="K8" s="2">
        <f t="shared" si="12"/>
        <v>146.31148662307714</v>
      </c>
      <c r="L8" s="2">
        <f t="shared" si="12"/>
        <v>152.39806127114838</v>
      </c>
      <c r="M8" s="2">
        <v>158.87068038661465</v>
      </c>
      <c r="N8" s="2">
        <v>80.587844041917265</v>
      </c>
      <c r="O8" s="2">
        <v>220.155083467113</v>
      </c>
      <c r="P8" s="2">
        <v>185.85607641995333</v>
      </c>
      <c r="Q8" s="2">
        <v>171.83441507081091</v>
      </c>
      <c r="R8" s="2">
        <v>161.7690707625633</v>
      </c>
      <c r="S8" s="2">
        <v>149.79442182220714</v>
      </c>
      <c r="T8" s="2">
        <v>133.13264747980188</v>
      </c>
      <c r="U8" s="2">
        <v>130.29451870947503</v>
      </c>
      <c r="V8" s="2">
        <v>126.30623395563914</v>
      </c>
      <c r="W8" s="2">
        <v>120.57305972887521</v>
      </c>
      <c r="X8" s="2">
        <v>114.54639880353882</v>
      </c>
      <c r="Y8" s="2">
        <v>110.60179844453812</v>
      </c>
      <c r="Z8" s="2">
        <v>110.65291702306325</v>
      </c>
      <c r="AA8" s="2">
        <v>110.77843097730963</v>
      </c>
      <c r="AB8" s="2">
        <v>111.08829126371475</v>
      </c>
      <c r="AC8" s="2">
        <v>111.27640311509866</v>
      </c>
      <c r="AD8" s="2">
        <v>111.34896125206319</v>
      </c>
      <c r="AE8" s="2">
        <v>111.47159997893264</v>
      </c>
      <c r="AF8" s="2">
        <v>111.74478739810057</v>
      </c>
      <c r="AG8" s="2">
        <v>77.354842631556053</v>
      </c>
      <c r="AH8" s="2">
        <v>51.157132862787705</v>
      </c>
      <c r="AI8" s="2">
        <v>50.782139397780654</v>
      </c>
      <c r="AJ8" s="2">
        <v>50.929726858012351</v>
      </c>
      <c r="AK8" s="2">
        <v>51.027323428188161</v>
      </c>
      <c r="AL8" s="2">
        <v>50.703690701077463</v>
      </c>
      <c r="AM8" s="2">
        <v>50.382786256230659</v>
      </c>
      <c r="AN8" s="2">
        <v>50.382786256230659</v>
      </c>
      <c r="AO8" s="2">
        <v>50.382786256230659</v>
      </c>
      <c r="AP8" s="2">
        <v>50.382786256230659</v>
      </c>
      <c r="AQ8" s="2">
        <v>50.382786256230659</v>
      </c>
      <c r="AR8" s="2">
        <v>50.382786256230659</v>
      </c>
      <c r="AS8" s="2">
        <v>50.382786256230659</v>
      </c>
      <c r="AT8" s="2">
        <v>50.382786256230659</v>
      </c>
      <c r="AU8" s="2">
        <v>50.382786256230659</v>
      </c>
      <c r="AV8" s="2">
        <v>50.382786256230659</v>
      </c>
      <c r="AW8" s="2">
        <v>50.382786256230659</v>
      </c>
      <c r="AX8" s="2">
        <v>50.179778726632776</v>
      </c>
      <c r="AY8" s="2">
        <v>49.509824822246586</v>
      </c>
      <c r="AZ8" s="2">
        <v>48.389152479766956</v>
      </c>
      <c r="BA8" s="2">
        <v>47.218846460794808</v>
      </c>
      <c r="BB8" s="2">
        <v>46.702227567605078</v>
      </c>
      <c r="BC8" s="2">
        <v>44.620047625326748</v>
      </c>
      <c r="BD8" s="2">
        <v>40.288320684180455</v>
      </c>
      <c r="BE8" s="2">
        <v>35.467310717853195</v>
      </c>
      <c r="BF8" s="2">
        <v>29.77383749705383</v>
      </c>
      <c r="BG8" s="2">
        <v>23.87023677520483</v>
      </c>
      <c r="BH8" s="2">
        <v>18.37944782082393</v>
      </c>
      <c r="BI8" s="2">
        <v>14.362105229280523</v>
      </c>
      <c r="BJ8" s="2">
        <v>10.27125297478536</v>
      </c>
      <c r="BK8" s="2">
        <v>6.4233462395294403</v>
      </c>
      <c r="BL8" s="2">
        <v>3.2773549353432676</v>
      </c>
      <c r="BM8" s="2">
        <v>-2.8421709430404007E-14</v>
      </c>
      <c r="BN8" s="2">
        <v>0</v>
      </c>
      <c r="BO8" s="2">
        <v>0</v>
      </c>
      <c r="BP8" s="2">
        <v>0</v>
      </c>
      <c r="BQ8" s="2">
        <v>0</v>
      </c>
      <c r="BR8" s="2">
        <v>0</v>
      </c>
      <c r="BS8" s="2">
        <v>0</v>
      </c>
    </row>
    <row r="9" spans="2:71">
      <c r="B9" s="10" t="s">
        <v>66</v>
      </c>
      <c r="C9" s="10"/>
      <c r="D9" s="2">
        <f t="shared" ref="D9:L9" si="13">SUMIF($B$18:$B$469,$B9,D$18:D$469)</f>
        <v>0</v>
      </c>
      <c r="E9" s="2">
        <f t="shared" si="13"/>
        <v>0</v>
      </c>
      <c r="F9" s="2">
        <f t="shared" si="13"/>
        <v>0</v>
      </c>
      <c r="G9" s="2">
        <f t="shared" si="13"/>
        <v>0</v>
      </c>
      <c r="H9" s="2">
        <f t="shared" si="13"/>
        <v>-27.571617918402151</v>
      </c>
      <c r="I9" s="2">
        <f t="shared" si="13"/>
        <v>0</v>
      </c>
      <c r="J9" s="2">
        <f t="shared" si="13"/>
        <v>0</v>
      </c>
      <c r="K9" s="2">
        <f t="shared" si="13"/>
        <v>0</v>
      </c>
      <c r="L9" s="2">
        <f t="shared" si="13"/>
        <v>0</v>
      </c>
      <c r="M9" s="2">
        <v>0</v>
      </c>
      <c r="N9" s="2">
        <v>-6.8259921254501021</v>
      </c>
      <c r="O9" s="2">
        <v>0</v>
      </c>
      <c r="P9" s="2">
        <v>0</v>
      </c>
      <c r="Q9" s="2">
        <v>0</v>
      </c>
      <c r="R9" s="2">
        <v>0</v>
      </c>
      <c r="S9" s="2">
        <v>0</v>
      </c>
      <c r="T9" s="2">
        <v>0</v>
      </c>
      <c r="U9" s="2">
        <v>0</v>
      </c>
      <c r="V9" s="2">
        <v>0</v>
      </c>
      <c r="W9" s="2">
        <v>0</v>
      </c>
      <c r="X9" s="2">
        <v>0</v>
      </c>
      <c r="Y9" s="2">
        <v>0</v>
      </c>
      <c r="Z9" s="2">
        <v>0</v>
      </c>
      <c r="AA9" s="2">
        <v>0</v>
      </c>
      <c r="AB9" s="2">
        <v>0</v>
      </c>
      <c r="AC9" s="2">
        <v>0</v>
      </c>
      <c r="AD9" s="2">
        <v>0</v>
      </c>
      <c r="AE9" s="2">
        <v>0</v>
      </c>
      <c r="AF9" s="2">
        <v>0</v>
      </c>
      <c r="AG9" s="2">
        <v>0</v>
      </c>
      <c r="AH9" s="2">
        <v>0</v>
      </c>
      <c r="AI9" s="2">
        <v>0</v>
      </c>
      <c r="AJ9" s="2">
        <v>0</v>
      </c>
      <c r="AK9" s="2">
        <v>0</v>
      </c>
      <c r="AL9" s="2">
        <v>0</v>
      </c>
      <c r="AM9" s="2">
        <v>0</v>
      </c>
      <c r="AN9" s="2">
        <v>0</v>
      </c>
      <c r="AO9" s="2">
        <v>0</v>
      </c>
      <c r="AP9" s="2">
        <v>0</v>
      </c>
      <c r="AQ9" s="2">
        <v>0</v>
      </c>
      <c r="AR9" s="2">
        <v>0</v>
      </c>
      <c r="AS9" s="2">
        <v>0</v>
      </c>
      <c r="AT9" s="2">
        <v>0</v>
      </c>
      <c r="AU9" s="2">
        <v>0</v>
      </c>
      <c r="AV9" s="2">
        <v>0</v>
      </c>
      <c r="AW9" s="2">
        <v>0</v>
      </c>
      <c r="AX9" s="2">
        <v>0</v>
      </c>
      <c r="AY9" s="2">
        <v>0</v>
      </c>
      <c r="AZ9" s="2">
        <v>0</v>
      </c>
      <c r="BA9" s="2">
        <v>0</v>
      </c>
      <c r="BB9" s="2">
        <v>0</v>
      </c>
      <c r="BC9" s="2">
        <v>0</v>
      </c>
      <c r="BD9" s="2">
        <v>0</v>
      </c>
      <c r="BE9" s="2">
        <v>0</v>
      </c>
      <c r="BF9" s="2">
        <v>0</v>
      </c>
      <c r="BG9" s="2">
        <v>0</v>
      </c>
      <c r="BH9" s="2">
        <v>0</v>
      </c>
      <c r="BI9" s="2">
        <v>0</v>
      </c>
      <c r="BJ9" s="2">
        <v>0</v>
      </c>
      <c r="BK9" s="2">
        <v>0</v>
      </c>
      <c r="BL9" s="2">
        <v>0</v>
      </c>
      <c r="BM9" s="2">
        <v>0</v>
      </c>
      <c r="BN9" s="2">
        <v>0</v>
      </c>
      <c r="BO9" s="2">
        <v>0</v>
      </c>
      <c r="BP9" s="2">
        <v>0</v>
      </c>
      <c r="BQ9" s="2">
        <v>0</v>
      </c>
      <c r="BR9" s="2">
        <v>0</v>
      </c>
      <c r="BS9" s="2">
        <v>0</v>
      </c>
    </row>
    <row r="11" spans="2:71">
      <c r="B11" t="s">
        <v>36</v>
      </c>
      <c r="D11" s="2">
        <f t="shared" ref="D11:L11" si="14">D69+D123+D170+D217+D268+D319+D370+D468+D421+D518</f>
        <v>266.209089429865</v>
      </c>
      <c r="E11" s="2">
        <f t="shared" si="14"/>
        <v>550.43111093381822</v>
      </c>
      <c r="F11" s="2">
        <f t="shared" si="14"/>
        <v>869.19696944146915</v>
      </c>
      <c r="G11" s="2">
        <f t="shared" si="14"/>
        <v>1182.6217687265369</v>
      </c>
      <c r="H11" s="2">
        <f t="shared" si="14"/>
        <v>1410.0182125924021</v>
      </c>
      <c r="I11" s="2">
        <f t="shared" si="14"/>
        <v>1595.5063572985198</v>
      </c>
      <c r="J11" s="2">
        <f t="shared" si="14"/>
        <v>1809.5831030678814</v>
      </c>
      <c r="K11" s="2">
        <f t="shared" si="14"/>
        <v>2043.909394069015</v>
      </c>
      <c r="L11" s="2">
        <f t="shared" si="14"/>
        <v>2252.8071116103893</v>
      </c>
      <c r="M11" s="2">
        <v>2450.3175958879197</v>
      </c>
      <c r="N11" s="2">
        <v>2479.8508700761845</v>
      </c>
      <c r="O11" s="2">
        <v>2371.8640243226996</v>
      </c>
      <c r="P11" s="2">
        <v>2271.9154997232486</v>
      </c>
      <c r="Q11" s="2">
        <v>2180.0013248874343</v>
      </c>
      <c r="R11" s="2">
        <v>2095.2037071430445</v>
      </c>
      <c r="S11" s="2">
        <v>2019.1575805627965</v>
      </c>
      <c r="T11" s="2">
        <v>1957.3258477265995</v>
      </c>
      <c r="U11" s="2">
        <v>1896.7087608460699</v>
      </c>
      <c r="V11" s="2">
        <v>1837.9653610973826</v>
      </c>
      <c r="W11" s="2">
        <v>1781.6285548430133</v>
      </c>
      <c r="X11" s="2">
        <v>1728.3027469621939</v>
      </c>
      <c r="Y11" s="2">
        <v>1677.9199607059631</v>
      </c>
      <c r="Z11" s="2">
        <v>1627.5371744497327</v>
      </c>
      <c r="AA11" s="2">
        <v>1577.154388193502</v>
      </c>
      <c r="AB11" s="2">
        <v>1526.7716019372715</v>
      </c>
      <c r="AC11" s="2">
        <v>1476.3888156810408</v>
      </c>
      <c r="AD11" s="2">
        <v>1426.0060294248103</v>
      </c>
      <c r="AE11" s="2">
        <v>1375.6232431685798</v>
      </c>
      <c r="AF11" s="2">
        <v>1325.2404569123494</v>
      </c>
      <c r="AG11" s="2">
        <v>1274.8576706561187</v>
      </c>
      <c r="AH11" s="2">
        <v>1224.4748843998882</v>
      </c>
      <c r="AI11" s="2">
        <v>1174.0920981436575</v>
      </c>
      <c r="AJ11" s="2">
        <v>1123.7093118874268</v>
      </c>
      <c r="AK11" s="2">
        <v>1073.3265256311961</v>
      </c>
      <c r="AL11" s="2">
        <v>1022.9437393749654</v>
      </c>
      <c r="AM11" s="2">
        <v>972.56095311873469</v>
      </c>
      <c r="AN11" s="2">
        <v>922.17816686250399</v>
      </c>
      <c r="AO11" s="2">
        <v>871.7953806062734</v>
      </c>
      <c r="AP11" s="2">
        <v>821.4125943500427</v>
      </c>
      <c r="AQ11" s="2">
        <v>771.02980809381199</v>
      </c>
      <c r="AR11" s="2">
        <v>720.64702183758129</v>
      </c>
      <c r="AS11" s="2">
        <v>670.26423558135059</v>
      </c>
      <c r="AT11" s="2">
        <v>619.88144932511989</v>
      </c>
      <c r="AU11" s="2">
        <v>569.4986630688893</v>
      </c>
      <c r="AV11" s="2">
        <v>519.1158768126586</v>
      </c>
      <c r="AW11" s="2">
        <v>468.73309055642795</v>
      </c>
      <c r="AX11" s="2">
        <v>418.55331182979518</v>
      </c>
      <c r="AY11" s="2">
        <v>369.04348700754855</v>
      </c>
      <c r="AZ11" s="2">
        <v>320.6543345277816</v>
      </c>
      <c r="BA11" s="2">
        <v>273.43548806698669</v>
      </c>
      <c r="BB11" s="2">
        <v>226.7332604993816</v>
      </c>
      <c r="BC11" s="2">
        <v>182.11321287405488</v>
      </c>
      <c r="BD11" s="2">
        <v>141.82489218987439</v>
      </c>
      <c r="BE11" s="2">
        <v>106.35758147202124</v>
      </c>
      <c r="BF11" s="2">
        <v>76.583743974967405</v>
      </c>
      <c r="BG11" s="2">
        <v>52.713507199762603</v>
      </c>
      <c r="BH11" s="2">
        <v>34.334059378938669</v>
      </c>
      <c r="BI11" s="2">
        <v>19.971954149658142</v>
      </c>
      <c r="BJ11" s="2">
        <v>9.7007011748727834</v>
      </c>
      <c r="BK11" s="2">
        <v>3.2773549353433422</v>
      </c>
      <c r="BL11" s="2">
        <v>7.4759642920696479E-14</v>
      </c>
      <c r="BM11" s="2">
        <v>1.0318135235110049E-13</v>
      </c>
      <c r="BN11" s="2">
        <v>1.0318135235110049E-13</v>
      </c>
      <c r="BO11" s="2">
        <v>1.0318135235110049E-13</v>
      </c>
      <c r="BP11" s="2">
        <v>1.0318135235110049E-13</v>
      </c>
      <c r="BQ11" s="2">
        <v>1.0318135235110049E-13</v>
      </c>
      <c r="BR11" s="2">
        <v>1.0318135235110049E-13</v>
      </c>
      <c r="BS11" s="2">
        <v>1.0318135235110049E-13</v>
      </c>
    </row>
    <row r="12" spans="2:71">
      <c r="B12" t="s">
        <v>37</v>
      </c>
      <c r="D12" s="2">
        <f t="shared" ref="D12:L12" si="15">D32+D86+D140+D187+D234+D285+D336+D438+D387+D488</f>
        <v>1950.0718820988307</v>
      </c>
      <c r="E12" s="2">
        <f t="shared" si="15"/>
        <v>1857.1602162062279</v>
      </c>
      <c r="F12" s="2">
        <f t="shared" si="15"/>
        <v>1764.2485503136249</v>
      </c>
      <c r="G12" s="2">
        <f t="shared" si="15"/>
        <v>1685.3044715203632</v>
      </c>
      <c r="H12" s="2">
        <f t="shared" si="15"/>
        <v>1519.7687703041079</v>
      </c>
      <c r="I12" s="2">
        <f t="shared" si="15"/>
        <v>1477.1335609310991</v>
      </c>
      <c r="J12" s="2">
        <f t="shared" si="15"/>
        <v>1413.1586963704365</v>
      </c>
      <c r="K12" s="2">
        <f t="shared" si="15"/>
        <v>1344.5955389584237</v>
      </c>
      <c r="L12" s="2">
        <f t="shared" si="15"/>
        <v>1280.8146789832447</v>
      </c>
      <c r="M12" s="2">
        <v>1217.0338190080654</v>
      </c>
      <c r="N12" s="2">
        <v>1117.1464760798394</v>
      </c>
      <c r="O12" s="2">
        <v>1056.98977393522</v>
      </c>
      <c r="P12" s="2">
        <v>996.83307179060068</v>
      </c>
      <c r="Q12" s="2">
        <v>936.67636964598137</v>
      </c>
      <c r="R12" s="2">
        <v>876.51966750136194</v>
      </c>
      <c r="S12" s="2">
        <v>816.36296535674262</v>
      </c>
      <c r="T12" s="2">
        <v>756.2062632121233</v>
      </c>
      <c r="U12" s="2">
        <v>696.04956106750387</v>
      </c>
      <c r="V12" s="2">
        <v>635.89285892288456</v>
      </c>
      <c r="W12" s="2">
        <v>575.73615677826524</v>
      </c>
      <c r="X12" s="2">
        <v>515.55903774499382</v>
      </c>
      <c r="Y12" s="2">
        <v>455.34002555668633</v>
      </c>
      <c r="Z12" s="2">
        <v>395.06989478985372</v>
      </c>
      <c r="AA12" s="2">
        <v>334.67425006877477</v>
      </c>
      <c r="AB12" s="2">
        <v>273.96874506129063</v>
      </c>
      <c r="AC12" s="2">
        <v>213.0751282024226</v>
      </c>
      <c r="AD12" s="2">
        <v>152.10895320659009</v>
      </c>
      <c r="AE12" s="2">
        <v>91.020139483888087</v>
      </c>
      <c r="AF12" s="2">
        <v>29.658138342018169</v>
      </c>
      <c r="AG12" s="2">
        <v>2.6860819666927758</v>
      </c>
      <c r="AH12" s="2">
        <v>1.9117353601357319</v>
      </c>
      <c r="AI12" s="2">
        <v>1.5123822185857287</v>
      </c>
      <c r="AJ12" s="2">
        <v>0.96544161680403162</v>
      </c>
      <c r="AK12" s="2">
        <v>0.32090444484652303</v>
      </c>
      <c r="AL12" s="2">
        <v>-2.8047009159593017E-13</v>
      </c>
      <c r="AM12" s="2">
        <v>-2.8047009159593017E-13</v>
      </c>
      <c r="AN12" s="2">
        <v>-2.8047009159593017E-13</v>
      </c>
      <c r="AO12" s="2">
        <v>-2.8047009159593017E-13</v>
      </c>
      <c r="AP12" s="2">
        <v>-2.8047009159593017E-13</v>
      </c>
      <c r="AQ12" s="2">
        <v>-2.8047009159593017E-13</v>
      </c>
      <c r="AR12" s="2">
        <v>-2.8047009159593017E-13</v>
      </c>
      <c r="AS12" s="2">
        <v>-2.8047009159593017E-13</v>
      </c>
      <c r="AT12" s="2">
        <v>-2.8047009159593017E-13</v>
      </c>
      <c r="AU12" s="2">
        <v>-2.8047009159593017E-13</v>
      </c>
      <c r="AV12" s="2">
        <v>-2.8047009159593017E-13</v>
      </c>
      <c r="AW12" s="2">
        <v>-2.8047009159593017E-13</v>
      </c>
      <c r="AX12" s="2">
        <v>-2.8047009159593017E-13</v>
      </c>
      <c r="AY12" s="2">
        <v>-2.8047009159593017E-13</v>
      </c>
      <c r="AZ12" s="2">
        <v>-2.8047009159593017E-13</v>
      </c>
      <c r="BA12" s="2">
        <v>-2.8047009159593017E-13</v>
      </c>
      <c r="BB12" s="2">
        <v>-2.8047009159593017E-13</v>
      </c>
      <c r="BC12" s="2">
        <v>-2.8047009159593017E-13</v>
      </c>
      <c r="BD12" s="2">
        <v>-2.8047009159593017E-13</v>
      </c>
      <c r="BE12" s="2">
        <v>-2.8047009159593017E-13</v>
      </c>
      <c r="BF12" s="2">
        <v>-2.8047009159593017E-13</v>
      </c>
      <c r="BG12" s="2">
        <v>-2.8047009159593017E-13</v>
      </c>
      <c r="BH12" s="2">
        <v>-2.8047009159593017E-13</v>
      </c>
      <c r="BI12" s="2">
        <v>-2.8047009159593017E-13</v>
      </c>
      <c r="BJ12" s="2">
        <v>-2.8047009159593017E-13</v>
      </c>
      <c r="BK12" s="2">
        <v>-2.8047009159593017E-13</v>
      </c>
      <c r="BL12" s="2">
        <v>-2.8047009159593017E-13</v>
      </c>
      <c r="BM12" s="2">
        <v>-2.8047009159593017E-13</v>
      </c>
      <c r="BN12" s="2">
        <v>-2.8047009159593017E-13</v>
      </c>
      <c r="BO12" s="2">
        <v>-2.8047009159593017E-13</v>
      </c>
      <c r="BP12" s="2">
        <v>-2.8047009159593017E-13</v>
      </c>
      <c r="BQ12" s="2">
        <v>-2.8047009159593017E-13</v>
      </c>
      <c r="BR12" s="2">
        <v>-2.8047009159593017E-13</v>
      </c>
      <c r="BS12" s="2">
        <v>-2.8047009159593017E-13</v>
      </c>
    </row>
    <row r="13" spans="2:71">
      <c r="B13" t="s">
        <v>67</v>
      </c>
      <c r="D13" s="2">
        <f>D542</f>
        <v>0</v>
      </c>
      <c r="E13" s="2">
        <f t="shared" ref="E13:L13" si="16">E542</f>
        <v>0</v>
      </c>
      <c r="F13" s="2">
        <f t="shared" si="16"/>
        <v>0</v>
      </c>
      <c r="G13" s="2">
        <f t="shared" si="16"/>
        <v>0</v>
      </c>
      <c r="H13" s="2">
        <f t="shared" si="16"/>
        <v>70.874168634143075</v>
      </c>
      <c r="I13" s="2">
        <f t="shared" si="16"/>
        <v>27.646811206020775</v>
      </c>
      <c r="J13" s="2">
        <f t="shared" si="16"/>
        <v>20.735108404515582</v>
      </c>
      <c r="K13" s="2">
        <f t="shared" si="16"/>
        <v>18.411698454360476</v>
      </c>
      <c r="L13" s="2">
        <f t="shared" si="16"/>
        <v>9.2058492271802415</v>
      </c>
      <c r="M13" s="2">
        <v>7.1054273576010019E-15</v>
      </c>
      <c r="N13" s="2">
        <v>161.12636477114086</v>
      </c>
      <c r="O13" s="2">
        <v>109.11482920213139</v>
      </c>
      <c r="P13" s="2">
        <v>83.363979526248826</v>
      </c>
      <c r="Q13" s="2">
        <v>63.600441435871744</v>
      </c>
      <c r="R13" s="2">
        <v>46.785690562317328</v>
      </c>
      <c r="S13" s="2">
        <v>33.194097464977972</v>
      </c>
      <c r="T13" s="2">
        <v>22.049884965992845</v>
      </c>
      <c r="U13" s="2">
        <v>12.529155281666663</v>
      </c>
      <c r="V13" s="2">
        <v>5.1230232193343266</v>
      </c>
      <c r="W13" s="2">
        <v>1.0434718894478445</v>
      </c>
      <c r="X13" s="2">
        <v>2.2204460492503131E-16</v>
      </c>
      <c r="Y13" s="2">
        <v>2.2204460492503131E-16</v>
      </c>
      <c r="Z13" s="2">
        <v>2.2204460492503131E-16</v>
      </c>
      <c r="AA13" s="2">
        <v>2.2204460492503131E-16</v>
      </c>
      <c r="AB13" s="2">
        <v>2.2204460492503131E-16</v>
      </c>
      <c r="AC13" s="2">
        <v>2.2204460492503131E-16</v>
      </c>
      <c r="AD13" s="2">
        <v>2.2204460492503131E-16</v>
      </c>
      <c r="AE13" s="2">
        <v>2.2204460492503131E-16</v>
      </c>
      <c r="AF13" s="2">
        <v>2.2204460492503131E-16</v>
      </c>
      <c r="AG13" s="2">
        <v>2.2204460492503131E-16</v>
      </c>
      <c r="AH13" s="2">
        <v>2.2204460492503131E-16</v>
      </c>
      <c r="AI13" s="2">
        <v>2.2204460492503131E-16</v>
      </c>
      <c r="AJ13" s="2">
        <v>2.2204460492503131E-16</v>
      </c>
      <c r="AK13" s="2">
        <v>2.2204460492503131E-16</v>
      </c>
      <c r="AL13" s="2">
        <v>2.2204460492503131E-16</v>
      </c>
      <c r="AM13" s="2">
        <v>2.2204460492503131E-16</v>
      </c>
      <c r="AN13" s="2">
        <v>2.2204460492503131E-16</v>
      </c>
      <c r="AO13" s="2">
        <v>2.2204460492503131E-16</v>
      </c>
      <c r="AP13" s="2">
        <v>2.2204460492503131E-16</v>
      </c>
      <c r="AQ13" s="2">
        <v>2.2204460492503131E-16</v>
      </c>
      <c r="AR13" s="2">
        <v>2.2204460492503131E-16</v>
      </c>
      <c r="AS13" s="2">
        <v>2.2204460492503131E-16</v>
      </c>
      <c r="AT13" s="2">
        <v>2.2204460492503131E-16</v>
      </c>
      <c r="AU13" s="2">
        <v>2.2204460492503131E-16</v>
      </c>
      <c r="AV13" s="2">
        <v>2.2204460492503131E-16</v>
      </c>
      <c r="AW13" s="2">
        <v>2.2204460492503131E-16</v>
      </c>
      <c r="AX13" s="2">
        <v>2.2204460492503131E-16</v>
      </c>
      <c r="AY13" s="2">
        <v>2.2204460492503131E-16</v>
      </c>
      <c r="AZ13" s="2">
        <v>2.2204460492503131E-16</v>
      </c>
      <c r="BA13" s="2">
        <v>2.2204460492503131E-16</v>
      </c>
      <c r="BB13" s="2">
        <v>2.2204460492503131E-16</v>
      </c>
      <c r="BC13" s="2">
        <v>2.2204460492503131E-16</v>
      </c>
      <c r="BD13" s="2">
        <v>2.2204460492503131E-16</v>
      </c>
      <c r="BE13" s="2">
        <v>2.2204460492503131E-16</v>
      </c>
      <c r="BF13" s="2">
        <v>2.2204460492503131E-16</v>
      </c>
      <c r="BG13" s="2">
        <v>2.2204460492503131E-16</v>
      </c>
      <c r="BH13" s="2">
        <v>2.2204460492503131E-16</v>
      </c>
      <c r="BI13" s="2">
        <v>2.2204460492503131E-16</v>
      </c>
      <c r="BJ13" s="2">
        <v>2.2204460492503131E-16</v>
      </c>
      <c r="BK13" s="2">
        <v>2.2204460492503131E-16</v>
      </c>
      <c r="BL13" s="2">
        <v>2.2204460492503131E-16</v>
      </c>
      <c r="BM13" s="2">
        <v>2.2204460492503131E-16</v>
      </c>
      <c r="BN13" s="2">
        <v>2.2204460492503131E-16</v>
      </c>
      <c r="BO13" s="2">
        <v>2.2204460492503131E-16</v>
      </c>
      <c r="BP13" s="2">
        <v>2.2204460492503131E-16</v>
      </c>
      <c r="BQ13" s="2">
        <v>2.2204460492503131E-16</v>
      </c>
      <c r="BR13" s="2">
        <v>2.2204460492503131E-16</v>
      </c>
      <c r="BS13" s="2">
        <v>2.2204460492503131E-16</v>
      </c>
    </row>
    <row r="14" spans="2:71">
      <c r="B14" t="s">
        <v>118</v>
      </c>
      <c r="D14" s="2">
        <f>SUM(D11:D13)</f>
        <v>2216.2809715286958</v>
      </c>
      <c r="E14" s="2">
        <f t="shared" ref="E14:L14" si="17">SUM(E11:E13)</f>
        <v>2407.5913271400459</v>
      </c>
      <c r="F14" s="2">
        <f t="shared" si="17"/>
        <v>2633.4455197550942</v>
      </c>
      <c r="G14" s="2">
        <f t="shared" si="17"/>
        <v>2867.9262402469003</v>
      </c>
      <c r="H14" s="2">
        <f t="shared" si="17"/>
        <v>3000.6611515306531</v>
      </c>
      <c r="I14" s="2">
        <f t="shared" si="17"/>
        <v>3100.2867294356397</v>
      </c>
      <c r="J14" s="2">
        <f t="shared" si="17"/>
        <v>3243.476907842833</v>
      </c>
      <c r="K14" s="2">
        <f t="shared" si="17"/>
        <v>3406.9166314817994</v>
      </c>
      <c r="L14" s="2">
        <f t="shared" si="17"/>
        <v>3542.8276398208141</v>
      </c>
      <c r="M14" s="2">
        <v>3667.3514148959848</v>
      </c>
      <c r="N14" s="2">
        <v>3758.1237109271647</v>
      </c>
      <c r="O14" s="2">
        <v>3537.9686274600508</v>
      </c>
      <c r="P14" s="2">
        <v>3352.112551040098</v>
      </c>
      <c r="Q14" s="2">
        <v>3180.2781359692876</v>
      </c>
      <c r="R14" s="2">
        <v>3018.5090652067238</v>
      </c>
      <c r="S14" s="2">
        <v>2868.7146433845169</v>
      </c>
      <c r="T14" s="2">
        <v>2735.5819959047158</v>
      </c>
      <c r="U14" s="2">
        <v>2605.2874771952406</v>
      </c>
      <c r="V14" s="2">
        <v>2478.9812432396016</v>
      </c>
      <c r="W14" s="2">
        <v>2358.4081835107268</v>
      </c>
      <c r="X14" s="2">
        <v>2243.8617847071878</v>
      </c>
      <c r="Y14" s="2">
        <v>2133.2599862626494</v>
      </c>
      <c r="Z14" s="2">
        <v>2022.6070692395865</v>
      </c>
      <c r="AA14" s="2">
        <v>1911.8286382622769</v>
      </c>
      <c r="AB14" s="2">
        <v>1800.740346998562</v>
      </c>
      <c r="AC14" s="2">
        <v>1689.4639438834633</v>
      </c>
      <c r="AD14" s="2">
        <v>1578.1149826314004</v>
      </c>
      <c r="AE14" s="2">
        <v>1466.6433826524678</v>
      </c>
      <c r="AF14" s="2">
        <v>1354.8985952543676</v>
      </c>
      <c r="AG14" s="2">
        <v>1277.5437526228116</v>
      </c>
      <c r="AH14" s="2">
        <v>1226.3866197600239</v>
      </c>
      <c r="AI14" s="2">
        <v>1175.6044803622433</v>
      </c>
      <c r="AJ14" s="2">
        <v>1124.6747535042309</v>
      </c>
      <c r="AK14" s="2">
        <v>1073.6474300760426</v>
      </c>
      <c r="AL14" s="2">
        <v>1022.9437393749652</v>
      </c>
      <c r="AM14" s="2">
        <v>972.56095311873446</v>
      </c>
      <c r="AN14" s="2">
        <v>922.17816686250376</v>
      </c>
      <c r="AO14" s="2">
        <v>871.79538060627317</v>
      </c>
      <c r="AP14" s="2">
        <v>821.41259435004247</v>
      </c>
      <c r="AQ14" s="2">
        <v>771.02980809381177</v>
      </c>
      <c r="AR14" s="2">
        <v>720.64702183758106</v>
      </c>
      <c r="AS14" s="2">
        <v>670.26423558135036</v>
      </c>
      <c r="AT14" s="2">
        <v>619.88144932511966</v>
      </c>
      <c r="AU14" s="2">
        <v>569.49866306888907</v>
      </c>
      <c r="AV14" s="2">
        <v>519.11587681265837</v>
      </c>
      <c r="AW14" s="2">
        <v>468.73309055642767</v>
      </c>
      <c r="AX14" s="2">
        <v>418.55331182979489</v>
      </c>
      <c r="AY14" s="2">
        <v>369.04348700754826</v>
      </c>
      <c r="AZ14" s="2">
        <v>320.65433452778132</v>
      </c>
      <c r="BA14" s="2">
        <v>273.43548806698641</v>
      </c>
      <c r="BB14" s="2">
        <v>226.73326049938132</v>
      </c>
      <c r="BC14" s="2">
        <v>182.1132128740546</v>
      </c>
      <c r="BD14" s="2">
        <v>141.82489218987411</v>
      </c>
      <c r="BE14" s="2">
        <v>106.35758147202095</v>
      </c>
      <c r="BF14" s="2">
        <v>76.58374397496712</v>
      </c>
      <c r="BG14" s="2">
        <v>52.713507199762326</v>
      </c>
      <c r="BH14" s="2">
        <v>34.334059378938392</v>
      </c>
      <c r="BI14" s="2">
        <v>19.971954149657861</v>
      </c>
      <c r="BJ14" s="2">
        <v>9.7007011748725027</v>
      </c>
      <c r="BK14" s="2">
        <v>3.2773549353430615</v>
      </c>
      <c r="BL14" s="2">
        <v>-2.0548840407030866E-13</v>
      </c>
      <c r="BM14" s="2">
        <v>-1.7706669463990465E-13</v>
      </c>
      <c r="BN14" s="2">
        <v>-1.7706669463990465E-13</v>
      </c>
      <c r="BO14" s="2">
        <v>-1.7706669463990465E-13</v>
      </c>
      <c r="BP14" s="2">
        <v>-1.7706669463990465E-13</v>
      </c>
      <c r="BQ14" s="2">
        <v>-1.7706669463990465E-13</v>
      </c>
      <c r="BR14" s="2">
        <v>-1.7706669463990465E-13</v>
      </c>
      <c r="BS14" s="2">
        <v>-1.7706669463990465E-13</v>
      </c>
    </row>
    <row r="15" spans="2:71">
      <c r="B15" t="s">
        <v>29</v>
      </c>
      <c r="D15" s="7">
        <f>(D6+D7-D8+D9)-D14</f>
        <v>0</v>
      </c>
      <c r="E15" s="7">
        <f t="shared" ref="E15:L15" si="18">(E6+E7-E8+E9)-E14</f>
        <v>0</v>
      </c>
      <c r="F15" s="7">
        <f t="shared" si="18"/>
        <v>0</v>
      </c>
      <c r="G15" s="7">
        <f t="shared" si="18"/>
        <v>0</v>
      </c>
      <c r="H15" s="7">
        <f t="shared" si="18"/>
        <v>0</v>
      </c>
      <c r="I15" s="7">
        <f t="shared" si="18"/>
        <v>0</v>
      </c>
      <c r="J15" s="7">
        <f t="shared" si="18"/>
        <v>0</v>
      </c>
      <c r="K15" s="36">
        <f t="shared" si="18"/>
        <v>0</v>
      </c>
      <c r="L15" s="7">
        <f t="shared" si="18"/>
        <v>0</v>
      </c>
      <c r="M15" s="7">
        <v>0</v>
      </c>
      <c r="N15" s="125">
        <v>0</v>
      </c>
      <c r="O15" s="7">
        <v>0</v>
      </c>
      <c r="P15" s="7">
        <v>0</v>
      </c>
      <c r="Q15" s="7">
        <v>0</v>
      </c>
      <c r="R15" s="7">
        <v>0</v>
      </c>
      <c r="S15" s="7">
        <v>0</v>
      </c>
      <c r="T15" s="7">
        <v>0</v>
      </c>
      <c r="U15" s="7">
        <v>0</v>
      </c>
      <c r="V15" s="7">
        <v>0</v>
      </c>
      <c r="W15" s="7">
        <v>0</v>
      </c>
      <c r="X15" s="7">
        <v>0</v>
      </c>
      <c r="Y15" s="7">
        <v>0</v>
      </c>
      <c r="Z15" s="7">
        <v>0</v>
      </c>
      <c r="AA15" s="7">
        <v>0</v>
      </c>
      <c r="AB15" s="7">
        <v>0</v>
      </c>
      <c r="AC15" s="7">
        <v>0</v>
      </c>
      <c r="AD15" s="7">
        <v>0</v>
      </c>
      <c r="AE15" s="7">
        <v>0</v>
      </c>
      <c r="AF15" s="7">
        <v>0</v>
      </c>
      <c r="AG15" s="7">
        <v>0</v>
      </c>
      <c r="AH15" s="7">
        <v>0</v>
      </c>
      <c r="AI15" s="7">
        <v>0</v>
      </c>
      <c r="AJ15" s="7">
        <v>0</v>
      </c>
      <c r="AK15" s="7">
        <v>0</v>
      </c>
      <c r="AL15" s="7">
        <v>-1.1368683772161603E-12</v>
      </c>
      <c r="AM15" s="7">
        <v>-1.1368683772161603E-12</v>
      </c>
      <c r="AN15" s="7">
        <v>-1.1368683772161603E-12</v>
      </c>
      <c r="AO15" s="7">
        <v>-1.2505552149377763E-12</v>
      </c>
      <c r="AP15" s="7">
        <v>-1.2505552149377763E-12</v>
      </c>
      <c r="AQ15" s="7">
        <v>-1.2505552149377763E-12</v>
      </c>
      <c r="AR15" s="7">
        <v>-1.2505552149377763E-12</v>
      </c>
      <c r="AS15" s="7">
        <v>-1.2505552149377763E-12</v>
      </c>
      <c r="AT15" s="7">
        <v>-1.2505552149377763E-12</v>
      </c>
      <c r="AU15" s="7">
        <v>-1.3642420526593924E-12</v>
      </c>
      <c r="AV15" s="7">
        <v>-1.3642420526593924E-12</v>
      </c>
      <c r="AW15" s="7">
        <v>-1.3073986337985843E-12</v>
      </c>
      <c r="AX15" s="7">
        <v>-1.3073986337985843E-12</v>
      </c>
      <c r="AY15" s="7">
        <v>-1.2505552149377763E-12</v>
      </c>
      <c r="AZ15" s="7">
        <v>-1.2505552149377763E-12</v>
      </c>
      <c r="BA15" s="7">
        <v>-1.1368683772161603E-12</v>
      </c>
      <c r="BB15" s="7">
        <v>-1.1084466677857563E-12</v>
      </c>
      <c r="BC15" s="7">
        <v>-1.1368683772161603E-12</v>
      </c>
      <c r="BD15" s="7">
        <v>-1.1084466677857563E-12</v>
      </c>
      <c r="BE15" s="7">
        <v>-1.1510792319313623E-12</v>
      </c>
      <c r="BF15" s="7">
        <v>-1.1510792319313623E-12</v>
      </c>
      <c r="BG15" s="7">
        <v>-1.1866063687193673E-12</v>
      </c>
      <c r="BH15" s="7">
        <v>-1.1795009413617663E-12</v>
      </c>
      <c r="BI15" s="7">
        <v>-1.1723955140041653E-12</v>
      </c>
      <c r="BJ15" s="7">
        <v>-1.1741718708435656E-12</v>
      </c>
      <c r="BK15" s="7">
        <v>-1.1732836924238654E-12</v>
      </c>
      <c r="BL15" s="7">
        <v>-1.1738526817239858E-12</v>
      </c>
      <c r="BM15" s="7">
        <v>-1.1738526817239858E-12</v>
      </c>
      <c r="BN15" s="7">
        <v>-1.1738526817239858E-12</v>
      </c>
      <c r="BO15" s="7">
        <v>-1.1738526817239858E-12</v>
      </c>
      <c r="BP15" s="7">
        <v>-1.1738526817239858E-12</v>
      </c>
      <c r="BQ15" s="7">
        <v>-1.1738526817239858E-12</v>
      </c>
      <c r="BR15" s="7">
        <v>-1.1738526817239858E-12</v>
      </c>
      <c r="BS15" s="7">
        <v>-1.1738526817239858E-12</v>
      </c>
    </row>
    <row r="16" spans="2:71">
      <c r="B16" t="s">
        <v>119</v>
      </c>
      <c r="D16" s="7">
        <f>IF(D2&lt;Base_Reg_Year,D14*Inputs!E5,"")</f>
        <v>2278.0634185404688</v>
      </c>
      <c r="E16" s="7">
        <f>IF(E2&lt;Base_Reg_Year,E14*Inputs!F5,"")</f>
        <v>2561.8142591276646</v>
      </c>
      <c r="F16" s="7">
        <f>IF(F2&lt;Base_Reg_Year,F14*Inputs!G5,"")</f>
        <v>2858.2910097565064</v>
      </c>
      <c r="G16" s="7">
        <f>IF(G2&lt;Base_Reg_Year,G14*Inputs!H5,"")</f>
        <v>3180.0624154614429</v>
      </c>
      <c r="H16" s="7">
        <f>IF(H2&lt;Base_Reg_Year,H14*Inputs!I5,"")</f>
        <v>3404.0263306091042</v>
      </c>
      <c r="I16" s="7">
        <f>IF(I2&lt;Base_Reg_Year,I14*Inputs!J5,"")</f>
        <v>3570.1817083281485</v>
      </c>
      <c r="J16" s="7">
        <f>IF(J2&lt;Base_Reg_Year,J14*Inputs!K5,"")</f>
        <v>3773.2938741330154</v>
      </c>
      <c r="K16" s="7">
        <f>IF(K2&lt;Base_Reg_Year,K14*Inputs!L5,"")</f>
        <v>4040.0721606487759</v>
      </c>
      <c r="L16" s="7">
        <f>IF(L2&lt;Base_Reg_Year,L14*Inputs!M5,"")</f>
        <v>4288.5301007214357</v>
      </c>
      <c r="M16" s="7">
        <v>4509.977863271406</v>
      </c>
      <c r="N16" s="36">
        <v>4677.9674463678321</v>
      </c>
      <c r="O16" s="7" t="s">
        <v>262</v>
      </c>
      <c r="P16" s="7" t="s">
        <v>262</v>
      </c>
      <c r="Q16" s="7" t="s">
        <v>262</v>
      </c>
      <c r="R16" s="7" t="s">
        <v>262</v>
      </c>
      <c r="S16" s="7" t="s">
        <v>262</v>
      </c>
      <c r="T16" s="7" t="s">
        <v>262</v>
      </c>
      <c r="U16" s="7" t="s">
        <v>262</v>
      </c>
      <c r="V16" s="7" t="s">
        <v>262</v>
      </c>
      <c r="W16" s="7" t="s">
        <v>262</v>
      </c>
      <c r="X16" s="7" t="s">
        <v>262</v>
      </c>
      <c r="Y16" s="7" t="s">
        <v>262</v>
      </c>
      <c r="Z16" s="7" t="s">
        <v>262</v>
      </c>
      <c r="AA16" s="7" t="s">
        <v>262</v>
      </c>
      <c r="AB16" s="7" t="s">
        <v>262</v>
      </c>
      <c r="AC16" s="7" t="s">
        <v>262</v>
      </c>
      <c r="AD16" s="7" t="s">
        <v>262</v>
      </c>
      <c r="AE16" s="7" t="s">
        <v>262</v>
      </c>
      <c r="AF16" s="7" t="s">
        <v>262</v>
      </c>
      <c r="AG16" s="7" t="s">
        <v>262</v>
      </c>
      <c r="AH16" s="7" t="s">
        <v>262</v>
      </c>
      <c r="AI16" s="7" t="s">
        <v>262</v>
      </c>
      <c r="AJ16" s="7" t="s">
        <v>262</v>
      </c>
      <c r="AK16" s="7" t="s">
        <v>262</v>
      </c>
      <c r="AL16" s="7" t="s">
        <v>262</v>
      </c>
      <c r="AM16" s="7" t="s">
        <v>262</v>
      </c>
      <c r="AN16" s="7" t="s">
        <v>262</v>
      </c>
      <c r="AO16" s="7" t="s">
        <v>262</v>
      </c>
      <c r="AP16" s="7" t="s">
        <v>262</v>
      </c>
      <c r="AQ16" s="7" t="s">
        <v>262</v>
      </c>
      <c r="AR16" s="7" t="s">
        <v>262</v>
      </c>
      <c r="AS16" s="7" t="s">
        <v>262</v>
      </c>
      <c r="AT16" s="7" t="s">
        <v>262</v>
      </c>
      <c r="AU16" s="7" t="s">
        <v>262</v>
      </c>
      <c r="AV16" s="7" t="s">
        <v>262</v>
      </c>
      <c r="AW16" s="7" t="s">
        <v>262</v>
      </c>
      <c r="AX16" s="7" t="s">
        <v>262</v>
      </c>
      <c r="AY16" s="7" t="s">
        <v>262</v>
      </c>
      <c r="AZ16" s="7" t="s">
        <v>262</v>
      </c>
      <c r="BA16" s="7" t="s">
        <v>262</v>
      </c>
      <c r="BB16" s="7" t="s">
        <v>262</v>
      </c>
      <c r="BC16" s="7" t="s">
        <v>262</v>
      </c>
      <c r="BD16" s="7" t="s">
        <v>262</v>
      </c>
      <c r="BE16" s="7" t="s">
        <v>262</v>
      </c>
      <c r="BF16" s="7" t="s">
        <v>262</v>
      </c>
      <c r="BG16" s="7" t="s">
        <v>262</v>
      </c>
      <c r="BH16" s="7" t="s">
        <v>262</v>
      </c>
      <c r="BI16" s="7" t="s">
        <v>262</v>
      </c>
      <c r="BJ16" s="7" t="s">
        <v>262</v>
      </c>
      <c r="BK16" s="7" t="s">
        <v>262</v>
      </c>
      <c r="BL16" s="7" t="s">
        <v>262</v>
      </c>
      <c r="BM16" s="7" t="s">
        <v>262</v>
      </c>
      <c r="BN16" s="7" t="s">
        <v>262</v>
      </c>
      <c r="BO16" s="7" t="s">
        <v>262</v>
      </c>
      <c r="BP16" s="7" t="s">
        <v>262</v>
      </c>
      <c r="BQ16" s="7" t="s">
        <v>262</v>
      </c>
      <c r="BR16" s="7" t="s">
        <v>262</v>
      </c>
      <c r="BS16" s="7" t="s">
        <v>262</v>
      </c>
    </row>
    <row r="17" spans="2:71">
      <c r="D17" s="7"/>
      <c r="E17" s="7"/>
      <c r="F17" s="7"/>
      <c r="G17" s="7"/>
      <c r="H17" s="7"/>
      <c r="I17" s="7"/>
      <c r="J17" s="7"/>
      <c r="K17" s="7"/>
      <c r="L17" s="7"/>
      <c r="M17" s="7"/>
      <c r="N17" s="125"/>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spans="2:71" s="3" customFormat="1">
      <c r="B18" s="3" t="s">
        <v>0</v>
      </c>
      <c r="H18" s="52"/>
    </row>
    <row r="19" spans="2:71" s="4" customFormat="1"/>
    <row r="20" spans="2:71">
      <c r="D20" s="1" t="s">
        <v>2</v>
      </c>
      <c r="E20" s="1" t="s">
        <v>1</v>
      </c>
      <c r="F20" s="1" t="s">
        <v>3</v>
      </c>
      <c r="M20" s="125"/>
      <c r="N20" s="125"/>
    </row>
    <row r="21" spans="2:71">
      <c r="B21" t="s">
        <v>16</v>
      </c>
      <c r="D21" s="2">
        <f>'OAV 2011'!C5</f>
        <v>201.86232986351726</v>
      </c>
      <c r="E21" s="2">
        <f>'OAV 2011'!D5</f>
        <v>29.475402723576572</v>
      </c>
      <c r="F21" s="2">
        <f>'OAV 2011'!E5</f>
        <v>45</v>
      </c>
      <c r="I21" s="203">
        <f>IF(OR(E21&lt;I23,E21="n/a"),0,(E21-5)*(H32-H30)/H32+(F21-5)*H30/H32)</f>
        <v>24.298735949134716</v>
      </c>
      <c r="J21" s="204" t="s">
        <v>81</v>
      </c>
      <c r="K21" s="135" t="s">
        <v>82</v>
      </c>
      <c r="L21" s="135"/>
      <c r="M21" s="135"/>
      <c r="N21" s="135"/>
    </row>
    <row r="23" spans="2:71">
      <c r="D23" s="239">
        <v>1</v>
      </c>
      <c r="E23" s="239">
        <v>2</v>
      </c>
      <c r="F23" s="239">
        <v>3</v>
      </c>
      <c r="G23" s="239">
        <v>4</v>
      </c>
      <c r="H23" s="239">
        <v>5</v>
      </c>
      <c r="I23" s="239">
        <v>6</v>
      </c>
      <c r="J23" s="239">
        <v>7</v>
      </c>
      <c r="K23" s="239">
        <v>8</v>
      </c>
      <c r="L23" s="239">
        <v>9</v>
      </c>
      <c r="M23" s="239">
        <v>10</v>
      </c>
      <c r="N23" s="239">
        <v>11</v>
      </c>
      <c r="O23" s="239">
        <v>12</v>
      </c>
      <c r="P23" s="1">
        <v>13</v>
      </c>
      <c r="Q23" s="1">
        <v>14</v>
      </c>
      <c r="R23" s="1">
        <v>15</v>
      </c>
      <c r="S23" s="1">
        <v>16</v>
      </c>
      <c r="T23" s="1">
        <v>17</v>
      </c>
      <c r="U23" s="1">
        <v>18</v>
      </c>
      <c r="V23" s="1">
        <v>19</v>
      </c>
      <c r="W23" s="1">
        <v>20</v>
      </c>
      <c r="X23" s="1">
        <v>21</v>
      </c>
      <c r="Y23" s="1">
        <v>22</v>
      </c>
      <c r="Z23" s="1">
        <v>23</v>
      </c>
      <c r="AA23" s="1">
        <v>24</v>
      </c>
      <c r="AB23" s="1">
        <v>25</v>
      </c>
      <c r="AC23" s="1">
        <v>26</v>
      </c>
      <c r="AD23" s="1">
        <v>27</v>
      </c>
      <c r="AE23" s="1">
        <v>28</v>
      </c>
      <c r="AF23" s="1">
        <v>29</v>
      </c>
      <c r="AG23" s="1">
        <v>30</v>
      </c>
      <c r="AH23" s="1">
        <v>31</v>
      </c>
      <c r="AI23" s="1">
        <v>32</v>
      </c>
      <c r="AJ23" s="1">
        <v>33</v>
      </c>
      <c r="AK23" s="1">
        <v>34</v>
      </c>
      <c r="AL23" s="1">
        <v>35</v>
      </c>
      <c r="AM23" s="1">
        <v>36</v>
      </c>
      <c r="AN23" s="1">
        <v>37</v>
      </c>
      <c r="AO23" s="1">
        <v>38</v>
      </c>
      <c r="AP23" s="1">
        <v>39</v>
      </c>
      <c r="AQ23" s="1">
        <v>40</v>
      </c>
      <c r="AR23" s="1">
        <v>41</v>
      </c>
      <c r="AS23" s="1">
        <v>42</v>
      </c>
      <c r="AT23" s="1">
        <v>43</v>
      </c>
      <c r="AU23" s="1">
        <v>44</v>
      </c>
      <c r="AV23" s="1">
        <v>45</v>
      </c>
      <c r="AW23" s="1">
        <v>46</v>
      </c>
      <c r="AX23" s="1">
        <v>47</v>
      </c>
      <c r="AY23" s="1">
        <v>48</v>
      </c>
      <c r="AZ23" s="1">
        <v>49</v>
      </c>
      <c r="BA23" s="1">
        <v>50</v>
      </c>
      <c r="BB23" s="1">
        <v>51</v>
      </c>
      <c r="BC23" s="1">
        <v>52</v>
      </c>
      <c r="BD23" s="1">
        <v>53</v>
      </c>
      <c r="BE23" s="1">
        <v>54</v>
      </c>
      <c r="BF23" s="1">
        <v>55</v>
      </c>
      <c r="BG23" s="1">
        <v>56</v>
      </c>
      <c r="BH23" s="1">
        <v>57</v>
      </c>
      <c r="BI23" s="1">
        <v>58</v>
      </c>
      <c r="BJ23" s="1">
        <v>59</v>
      </c>
      <c r="BK23" s="1">
        <v>60</v>
      </c>
      <c r="BL23" s="1">
        <v>61</v>
      </c>
      <c r="BM23" s="1">
        <v>62</v>
      </c>
      <c r="BN23" s="1">
        <v>63</v>
      </c>
      <c r="BO23" s="1">
        <v>64</v>
      </c>
      <c r="BP23" s="1">
        <v>65</v>
      </c>
      <c r="BQ23" s="1">
        <v>66</v>
      </c>
      <c r="BR23" s="1">
        <v>67</v>
      </c>
      <c r="BS23" s="1">
        <v>68</v>
      </c>
    </row>
    <row r="24" spans="2:71">
      <c r="D24" s="1">
        <v>2011</v>
      </c>
      <c r="E24" s="1">
        <v>2012</v>
      </c>
      <c r="F24" s="1">
        <v>2013</v>
      </c>
      <c r="G24" s="1">
        <v>2014</v>
      </c>
      <c r="H24" s="1">
        <v>2015</v>
      </c>
      <c r="I24" s="1">
        <v>2016</v>
      </c>
      <c r="J24" s="1">
        <v>2017</v>
      </c>
      <c r="K24" s="1">
        <v>2018</v>
      </c>
      <c r="L24" s="1">
        <v>2019</v>
      </c>
      <c r="M24" s="1">
        <v>2020</v>
      </c>
      <c r="N24" s="1">
        <v>2021</v>
      </c>
      <c r="O24" s="1">
        <v>2022</v>
      </c>
      <c r="P24" s="1">
        <v>2023</v>
      </c>
      <c r="Q24" s="1">
        <v>2024</v>
      </c>
      <c r="R24" s="1">
        <v>2025</v>
      </c>
      <c r="S24" s="1">
        <v>2026</v>
      </c>
      <c r="T24" s="1">
        <v>2027</v>
      </c>
      <c r="U24" s="1">
        <v>2028</v>
      </c>
      <c r="V24" s="1">
        <v>2029</v>
      </c>
      <c r="W24" s="1">
        <v>2030</v>
      </c>
      <c r="X24" s="1">
        <v>2031</v>
      </c>
      <c r="Y24" s="1">
        <v>2032</v>
      </c>
      <c r="Z24" s="1">
        <v>2033</v>
      </c>
      <c r="AA24" s="1">
        <v>2034</v>
      </c>
      <c r="AB24" s="1">
        <v>2035</v>
      </c>
      <c r="AC24" s="1">
        <v>2036</v>
      </c>
      <c r="AD24" s="1">
        <v>2037</v>
      </c>
      <c r="AE24" s="1">
        <v>2038</v>
      </c>
      <c r="AF24" s="1">
        <v>2039</v>
      </c>
      <c r="AG24" s="1">
        <v>2040</v>
      </c>
      <c r="AH24" s="1">
        <v>2041</v>
      </c>
      <c r="AI24" s="1">
        <v>2042</v>
      </c>
      <c r="AJ24" s="1">
        <v>2043</v>
      </c>
      <c r="AK24" s="1">
        <v>2044</v>
      </c>
      <c r="AL24" s="1">
        <v>2045</v>
      </c>
      <c r="AM24" s="1">
        <v>2046</v>
      </c>
      <c r="AN24" s="1">
        <v>2047</v>
      </c>
      <c r="AO24" s="1">
        <v>2048</v>
      </c>
      <c r="AP24" s="1">
        <v>2049</v>
      </c>
      <c r="AQ24" s="1">
        <v>2050</v>
      </c>
      <c r="AR24" s="1">
        <v>2051</v>
      </c>
      <c r="AS24" s="1">
        <v>2052</v>
      </c>
      <c r="AT24" s="1">
        <v>2053</v>
      </c>
      <c r="AU24" s="1">
        <v>2054</v>
      </c>
      <c r="AV24" s="1">
        <v>2055</v>
      </c>
      <c r="AW24" s="1">
        <v>2056</v>
      </c>
      <c r="AX24" s="1">
        <v>2057</v>
      </c>
      <c r="AY24" s="1">
        <v>2058</v>
      </c>
      <c r="AZ24" s="1">
        <v>2059</v>
      </c>
      <c r="BA24" s="1">
        <v>2060</v>
      </c>
      <c r="BB24" s="1">
        <v>2061</v>
      </c>
      <c r="BC24" s="1">
        <v>2062</v>
      </c>
      <c r="BD24" s="1">
        <v>2063</v>
      </c>
      <c r="BE24" s="1">
        <v>2064</v>
      </c>
      <c r="BF24" s="1">
        <v>2065</v>
      </c>
      <c r="BG24" s="1">
        <v>2066</v>
      </c>
      <c r="BH24" s="1">
        <v>2067</v>
      </c>
      <c r="BI24" s="1">
        <v>2068</v>
      </c>
      <c r="BJ24" s="1">
        <v>2069</v>
      </c>
      <c r="BK24" s="1">
        <v>2070</v>
      </c>
      <c r="BL24" s="1">
        <v>2071</v>
      </c>
      <c r="BM24" s="1">
        <v>2072</v>
      </c>
      <c r="BN24" s="1">
        <v>2073</v>
      </c>
      <c r="BO24" s="1">
        <v>2074</v>
      </c>
      <c r="BP24" s="1">
        <v>2075</v>
      </c>
      <c r="BQ24" s="1">
        <v>2076</v>
      </c>
      <c r="BR24" s="1">
        <v>2077</v>
      </c>
      <c r="BS24" s="1">
        <v>2078</v>
      </c>
    </row>
    <row r="26" spans="2:71">
      <c r="B26" t="s">
        <v>21</v>
      </c>
      <c r="D26" s="2">
        <f>IF(AND(D23=1,$E21&lt;1),0,IF(D23&gt;$E21,($D21+SUM(C30:$C31))-SUM(C26:$C26),($D21+SUM(C30:$C31))/$E21))</f>
        <v>6.84850116405884</v>
      </c>
      <c r="E26" s="2">
        <f>IF(AND(E23=1,$E21&lt;1),0,IF(E23&gt;$E21,($D21+SUM($C30:D31))-SUM($C26:D26),($D21+SUM($C30:D31))/$E21))</f>
        <v>6.84850116405884</v>
      </c>
      <c r="F26" s="2">
        <f>IF(AND(F23=1,$E21&lt;1),0,IF(F23&gt;$E21,($D21+SUM($C30:E31))-SUM($C26:E26),($D21+SUM($C30:E31))/$E21))</f>
        <v>6.84850116405884</v>
      </c>
      <c r="G26" s="2">
        <f>IF(AND(G23=1,$E21&lt;1),0,IF(G23&gt;$E21,($D21+SUM($C30:F31))-SUM($C26:F26),($D21+SUM($C30:F31))/$E21))</f>
        <v>6.84850116405884</v>
      </c>
      <c r="H26" s="2">
        <f>IF(AND(H23=1,$E21&lt;1),0,IF(H23&gt;$E21,($D21+SUM($C30:G31))-SUM($C26:G26),($D21+SUM($C30:G31))/$E21))</f>
        <v>6.84850116405884</v>
      </c>
      <c r="I26" s="205">
        <f>IF(I21&gt;0,IF(AND(I23=1,$I21&lt;1),0,IF(I23-5&gt;$I21,$H32,$H32/$I21)),IF(OR(AND(I23=1,$E21&lt;1),$E21="n/a"),0,IF(I23&gt;$E21,($D21+SUM($C30:H31))-SUM($C26:H26),($D21+SUM($C30:H31))/$E21)))</f>
        <v>6.77801214624838</v>
      </c>
      <c r="J26" s="25">
        <f>IF(AND(J23=1,$I21&lt;1),0,IF(J23-5&gt;$I21,$H32-SUM($I26:I26),$H32/$I21))</f>
        <v>6.77801214624838</v>
      </c>
      <c r="K26" s="25">
        <f>IF(AND(K23=1,$I21&lt;1),0,IF(K23-5&gt;$I21,$H32-SUM($I26:J26),$H32/$I21))</f>
        <v>6.77801214624838</v>
      </c>
      <c r="L26" s="25">
        <f>IF(AND(L23=1,$I21&lt;1),0,IF(L23-5&gt;$I21,$H32-SUM($I26:K26),$H32/$I21))</f>
        <v>6.77801214624838</v>
      </c>
      <c r="M26" s="25">
        <f>IF(AND(M23=1,$I21&lt;1),0,IF(M23-5&gt;$I21,$H32-SUM($I26:L26),$H32/$I21))</f>
        <v>6.77801214624838</v>
      </c>
      <c r="N26" s="170">
        <f>IF(AND(N23=1,$I21&lt;1),0,IF(N23-5&gt;$I21,$H32-SUM($I26:M26),$H32/$I21))*0.5+N33</f>
        <v>3.38900607312419</v>
      </c>
      <c r="O26" s="43">
        <v>5.72769455114328</v>
      </c>
      <c r="P26" s="43">
        <v>5.72769455114328</v>
      </c>
      <c r="Q26" s="43">
        <v>5.72769455114328</v>
      </c>
      <c r="R26" s="43">
        <v>5.72769455114328</v>
      </c>
      <c r="S26" s="43">
        <v>5.72769455114328</v>
      </c>
      <c r="T26" s="43">
        <v>5.72769455114328</v>
      </c>
      <c r="U26" s="43">
        <v>5.72769455114328</v>
      </c>
      <c r="V26" s="43">
        <v>5.72769455114328</v>
      </c>
      <c r="W26" s="43">
        <v>5.72769455114328</v>
      </c>
      <c r="X26" s="43">
        <v>5.7394694120749516</v>
      </c>
      <c r="Y26" s="43">
        <v>5.7512442730066233</v>
      </c>
      <c r="Z26" s="43">
        <v>5.7700840504972977</v>
      </c>
      <c r="AA26" s="43">
        <v>5.7912788001743065</v>
      </c>
      <c r="AB26" s="43">
        <v>5.8171834942239835</v>
      </c>
      <c r="AC26" s="43">
        <v>5.8407332160873269</v>
      </c>
      <c r="AD26" s="43">
        <v>5.845443160459995</v>
      </c>
      <c r="AE26" s="43">
        <v>5.8548630492053331</v>
      </c>
      <c r="AF26" s="43">
        <v>5.9160923260500251</v>
      </c>
      <c r="AG26" s="43">
        <v>2.3358933173413354</v>
      </c>
      <c r="AH26" s="43">
        <v>0.13658838680738228</v>
      </c>
      <c r="AI26" s="43">
        <v>0.10832872057138448</v>
      </c>
      <c r="AJ26" s="43">
        <v>0.14129833118004853</v>
      </c>
      <c r="AK26" s="43">
        <v>0.2331422464470925</v>
      </c>
      <c r="AL26" s="43">
        <v>0.12481352587570882</v>
      </c>
      <c r="AM26" s="43">
        <v>0</v>
      </c>
      <c r="AN26" s="43">
        <v>0</v>
      </c>
      <c r="AO26" s="43">
        <v>0</v>
      </c>
      <c r="AP26" s="43">
        <v>0</v>
      </c>
      <c r="AQ26" s="43">
        <v>0</v>
      </c>
      <c r="AR26" s="43">
        <v>0</v>
      </c>
      <c r="AS26" s="43">
        <v>0</v>
      </c>
      <c r="AT26" s="43">
        <v>0</v>
      </c>
      <c r="AU26" s="43">
        <v>0</v>
      </c>
      <c r="AV26" s="43">
        <v>0</v>
      </c>
      <c r="AW26" s="43">
        <v>0</v>
      </c>
      <c r="AX26" s="43">
        <v>0</v>
      </c>
      <c r="AY26" s="43">
        <v>0</v>
      </c>
      <c r="AZ26" s="43">
        <v>0</v>
      </c>
      <c r="BA26" s="43">
        <v>0</v>
      </c>
      <c r="BB26" s="43">
        <v>0</v>
      </c>
      <c r="BC26" s="43">
        <v>0</v>
      </c>
      <c r="BD26" s="43">
        <v>0</v>
      </c>
      <c r="BE26" s="43">
        <v>0</v>
      </c>
      <c r="BF26" s="43">
        <v>0</v>
      </c>
      <c r="BG26" s="43">
        <v>0</v>
      </c>
      <c r="BH26" s="43">
        <v>0</v>
      </c>
      <c r="BI26" s="43">
        <v>0</v>
      </c>
      <c r="BJ26" s="43">
        <v>0</v>
      </c>
      <c r="BK26" s="43">
        <v>0</v>
      </c>
      <c r="BL26" s="43">
        <v>0</v>
      </c>
      <c r="BM26" s="43">
        <v>0</v>
      </c>
      <c r="BN26" s="43">
        <v>0</v>
      </c>
      <c r="BO26" s="43">
        <v>0</v>
      </c>
      <c r="BP26" s="43">
        <v>0</v>
      </c>
      <c r="BQ26" s="43">
        <v>0</v>
      </c>
      <c r="BR26" s="43">
        <v>0</v>
      </c>
      <c r="BS26" s="43">
        <v>0</v>
      </c>
    </row>
    <row r="27" spans="2:71">
      <c r="B27" t="s">
        <v>17</v>
      </c>
    </row>
    <row r="28" spans="2:71">
      <c r="B28" s="10" t="s">
        <v>18</v>
      </c>
      <c r="C28" s="10"/>
      <c r="H28" s="25">
        <f>VLOOKUP($B18,Inputs!$B$63:$I$72,8,FALSE)/Inputs!$I$5</f>
        <v>-1.3366217069966382</v>
      </c>
    </row>
    <row r="29" spans="2:71">
      <c r="B29" s="10" t="s">
        <v>19</v>
      </c>
      <c r="C29" s="10"/>
      <c r="D29" s="12"/>
      <c r="E29" s="12"/>
      <c r="F29" s="12"/>
      <c r="G29" s="12"/>
      <c r="H29" s="13">
        <f>VLOOKUP($B18,Inputs!$B$76:$I$85,8,FALSE)/Inputs!$I$5</f>
        <v>-0.53759826404816813</v>
      </c>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row>
    <row r="30" spans="2:71">
      <c r="B30" s="10" t="s">
        <v>66</v>
      </c>
      <c r="C30" s="10"/>
      <c r="D30" s="2">
        <f t="shared" ref="D30:G30" si="19">SUM(D28:D29)</f>
        <v>0</v>
      </c>
      <c r="E30" s="2">
        <f t="shared" si="19"/>
        <v>0</v>
      </c>
      <c r="F30" s="2">
        <f t="shared" si="19"/>
        <v>0</v>
      </c>
      <c r="G30" s="2">
        <f t="shared" si="19"/>
        <v>0</v>
      </c>
      <c r="H30" s="2">
        <f>SUM(H28:H29)</f>
        <v>-1.8742199710448064</v>
      </c>
      <c r="I30" s="2">
        <f t="shared" ref="I30:BK30" si="20">SUM(I28:I29)</f>
        <v>0</v>
      </c>
      <c r="J30" s="2">
        <f t="shared" si="20"/>
        <v>0</v>
      </c>
      <c r="K30" s="2">
        <f t="shared" si="20"/>
        <v>0</v>
      </c>
      <c r="L30" s="2">
        <f t="shared" si="20"/>
        <v>0</v>
      </c>
      <c r="M30" s="2">
        <f t="shared" si="20"/>
        <v>0</v>
      </c>
      <c r="N30" s="2">
        <f t="shared" si="20"/>
        <v>0</v>
      </c>
      <c r="O30" s="2">
        <f t="shared" si="20"/>
        <v>0</v>
      </c>
      <c r="P30" s="2">
        <f t="shared" si="20"/>
        <v>0</v>
      </c>
      <c r="Q30" s="2">
        <f t="shared" si="20"/>
        <v>0</v>
      </c>
      <c r="R30" s="2">
        <f t="shared" si="20"/>
        <v>0</v>
      </c>
      <c r="S30" s="2">
        <f t="shared" si="20"/>
        <v>0</v>
      </c>
      <c r="T30" s="2">
        <f t="shared" si="20"/>
        <v>0</v>
      </c>
      <c r="U30" s="2">
        <f t="shared" si="20"/>
        <v>0</v>
      </c>
      <c r="V30" s="2">
        <f t="shared" si="20"/>
        <v>0</v>
      </c>
      <c r="W30" s="2">
        <f t="shared" si="20"/>
        <v>0</v>
      </c>
      <c r="X30" s="2">
        <f t="shared" si="20"/>
        <v>0</v>
      </c>
      <c r="Y30" s="2">
        <f t="shared" si="20"/>
        <v>0</v>
      </c>
      <c r="Z30" s="2">
        <f t="shared" si="20"/>
        <v>0</v>
      </c>
      <c r="AA30" s="2">
        <f t="shared" si="20"/>
        <v>0</v>
      </c>
      <c r="AB30" s="2">
        <f t="shared" si="20"/>
        <v>0</v>
      </c>
      <c r="AC30" s="2">
        <f t="shared" si="20"/>
        <v>0</v>
      </c>
      <c r="AD30" s="2">
        <f t="shared" si="20"/>
        <v>0</v>
      </c>
      <c r="AE30" s="2">
        <f t="shared" si="20"/>
        <v>0</v>
      </c>
      <c r="AF30" s="2">
        <f t="shared" si="20"/>
        <v>0</v>
      </c>
      <c r="AG30" s="2">
        <f t="shared" si="20"/>
        <v>0</v>
      </c>
      <c r="AH30" s="2">
        <f t="shared" si="20"/>
        <v>0</v>
      </c>
      <c r="AI30" s="2">
        <f t="shared" si="20"/>
        <v>0</v>
      </c>
      <c r="AJ30" s="2">
        <f t="shared" si="20"/>
        <v>0</v>
      </c>
      <c r="AK30" s="2">
        <f t="shared" si="20"/>
        <v>0</v>
      </c>
      <c r="AL30" s="2">
        <f t="shared" si="20"/>
        <v>0</v>
      </c>
      <c r="AM30" s="2">
        <f t="shared" si="20"/>
        <v>0</v>
      </c>
      <c r="AN30" s="2">
        <f t="shared" si="20"/>
        <v>0</v>
      </c>
      <c r="AO30" s="2">
        <f t="shared" si="20"/>
        <v>0</v>
      </c>
      <c r="AP30" s="2">
        <f t="shared" si="20"/>
        <v>0</v>
      </c>
      <c r="AQ30" s="2">
        <f t="shared" si="20"/>
        <v>0</v>
      </c>
      <c r="AR30" s="2">
        <f t="shared" si="20"/>
        <v>0</v>
      </c>
      <c r="AS30" s="2">
        <f t="shared" si="20"/>
        <v>0</v>
      </c>
      <c r="AT30" s="2">
        <f t="shared" si="20"/>
        <v>0</v>
      </c>
      <c r="AU30" s="2">
        <f t="shared" si="20"/>
        <v>0</v>
      </c>
      <c r="AV30" s="2">
        <f t="shared" si="20"/>
        <v>0</v>
      </c>
      <c r="AW30" s="2">
        <f t="shared" si="20"/>
        <v>0</v>
      </c>
      <c r="AX30" s="2">
        <f t="shared" si="20"/>
        <v>0</v>
      </c>
      <c r="AY30" s="2">
        <f t="shared" si="20"/>
        <v>0</v>
      </c>
      <c r="AZ30" s="2">
        <f t="shared" si="20"/>
        <v>0</v>
      </c>
      <c r="BA30" s="2">
        <f t="shared" si="20"/>
        <v>0</v>
      </c>
      <c r="BB30" s="2">
        <f t="shared" si="20"/>
        <v>0</v>
      </c>
      <c r="BC30" s="2">
        <f t="shared" si="20"/>
        <v>0</v>
      </c>
      <c r="BD30" s="2">
        <f t="shared" si="20"/>
        <v>0</v>
      </c>
      <c r="BE30" s="2">
        <f t="shared" si="20"/>
        <v>0</v>
      </c>
      <c r="BF30" s="2">
        <f t="shared" si="20"/>
        <v>0</v>
      </c>
      <c r="BG30" s="2">
        <f t="shared" si="20"/>
        <v>0</v>
      </c>
      <c r="BH30" s="2">
        <f t="shared" si="20"/>
        <v>0</v>
      </c>
      <c r="BI30" s="2">
        <f t="shared" si="20"/>
        <v>0</v>
      </c>
      <c r="BJ30" s="2">
        <f t="shared" si="20"/>
        <v>0</v>
      </c>
      <c r="BK30" s="2">
        <f t="shared" si="20"/>
        <v>0</v>
      </c>
      <c r="BL30" s="2">
        <f t="shared" ref="BL30:BP30" si="21">SUM(BL28:BL29)</f>
        <v>0</v>
      </c>
      <c r="BM30" s="2">
        <f t="shared" si="21"/>
        <v>0</v>
      </c>
      <c r="BN30" s="2">
        <f t="shared" si="21"/>
        <v>0</v>
      </c>
      <c r="BO30" s="2">
        <f t="shared" si="21"/>
        <v>0</v>
      </c>
      <c r="BP30" s="2">
        <f t="shared" si="21"/>
        <v>0</v>
      </c>
      <c r="BQ30" s="2">
        <f t="shared" ref="BQ30:BS30" si="22">SUM(BQ28:BQ29)</f>
        <v>0</v>
      </c>
      <c r="BR30" s="2">
        <f t="shared" si="22"/>
        <v>0</v>
      </c>
      <c r="BS30" s="2">
        <f t="shared" si="22"/>
        <v>0</v>
      </c>
    </row>
    <row r="31" spans="2:71">
      <c r="B31" s="10" t="s">
        <v>45</v>
      </c>
      <c r="C31" s="10"/>
      <c r="D31" s="2"/>
      <c r="E31" s="2"/>
      <c r="F31" s="2"/>
      <c r="G31" s="2"/>
      <c r="H31" s="2">
        <f>-('Accel Depr'!D5+'Accel Depr'!D7)/Inputs!I5</f>
        <v>-1.0484766704610557</v>
      </c>
      <c r="I31" s="2">
        <f>'RAB depn offset'!C10</f>
        <v>0</v>
      </c>
      <c r="J31" s="2">
        <f>'RAB depn offset'!D10</f>
        <v>0</v>
      </c>
      <c r="K31" s="25">
        <f>'RAB depn offset'!E10</f>
        <v>0</v>
      </c>
      <c r="L31" s="2">
        <f>'RAB depn offset'!F10</f>
        <v>0</v>
      </c>
      <c r="M31" s="43">
        <v>0</v>
      </c>
      <c r="N31" s="317"/>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row>
    <row r="32" spans="2:71">
      <c r="B32" t="s">
        <v>22</v>
      </c>
      <c r="C32" s="36">
        <f>D21</f>
        <v>201.86232986351726</v>
      </c>
      <c r="D32" s="25">
        <f t="shared" ref="D32:G32" si="23">C32-D26+D30+D31</f>
        <v>195.01382869945843</v>
      </c>
      <c r="E32" s="2">
        <f t="shared" si="23"/>
        <v>188.1653275353996</v>
      </c>
      <c r="F32" s="2">
        <f t="shared" si="23"/>
        <v>181.31682637134077</v>
      </c>
      <c r="G32" s="2">
        <f t="shared" si="23"/>
        <v>174.46832520728194</v>
      </c>
      <c r="H32" s="2">
        <f>G32-H26+H30+H31</f>
        <v>164.69712740171727</v>
      </c>
      <c r="I32" s="2">
        <f t="shared" ref="I32:M32" si="24">H32-I26+I30+I31</f>
        <v>157.91911525546888</v>
      </c>
      <c r="J32" s="2">
        <f t="shared" si="24"/>
        <v>151.1411031092205</v>
      </c>
      <c r="K32" s="2">
        <f t="shared" si="24"/>
        <v>144.36309096297211</v>
      </c>
      <c r="L32" s="2">
        <f t="shared" si="24"/>
        <v>137.58507881672372</v>
      </c>
      <c r="M32" s="2">
        <f t="shared" si="24"/>
        <v>130.80706667047534</v>
      </c>
      <c r="N32" s="2">
        <v>106.955707270292</v>
      </c>
      <c r="O32" s="2">
        <v>101.22801271914909</v>
      </c>
      <c r="P32" s="2">
        <v>95.500318168005805</v>
      </c>
      <c r="Q32" s="2">
        <v>89.772623616862518</v>
      </c>
      <c r="R32" s="2">
        <v>84.044929065719231</v>
      </c>
      <c r="S32" s="2">
        <v>78.317234514575944</v>
      </c>
      <c r="T32" s="2">
        <v>72.589539963432657</v>
      </c>
      <c r="U32" s="2">
        <v>66.86184541228937</v>
      </c>
      <c r="V32" s="2">
        <v>61.13415086114609</v>
      </c>
      <c r="W32" s="2">
        <v>55.40645631000281</v>
      </c>
      <c r="X32" s="2">
        <v>49.666986897927856</v>
      </c>
      <c r="Y32" s="2">
        <v>43.915742624921236</v>
      </c>
      <c r="Z32" s="2">
        <v>38.14565857442394</v>
      </c>
      <c r="AA32" s="2">
        <v>32.354379774249637</v>
      </c>
      <c r="AB32" s="2">
        <v>26.537196280025654</v>
      </c>
      <c r="AC32" s="2">
        <v>20.696463063938328</v>
      </c>
      <c r="AD32" s="2">
        <v>14.851019903478333</v>
      </c>
      <c r="AE32" s="2">
        <v>8.9961568542729999</v>
      </c>
      <c r="AF32" s="2">
        <v>3.0800645282229748</v>
      </c>
      <c r="AG32" s="2">
        <v>0.7441712108816394</v>
      </c>
      <c r="AH32" s="2">
        <v>0.60758282407425712</v>
      </c>
      <c r="AI32" s="2">
        <v>0.49925410350287264</v>
      </c>
      <c r="AJ32" s="2">
        <v>0.35795577232282411</v>
      </c>
      <c r="AK32" s="2">
        <v>0.12481352587573161</v>
      </c>
      <c r="AL32" s="2">
        <v>2.2787327580431338E-14</v>
      </c>
      <c r="AM32" s="2">
        <v>2.2787327580431338E-14</v>
      </c>
      <c r="AN32" s="2">
        <v>2.2787327580431338E-14</v>
      </c>
      <c r="AO32" s="2">
        <v>2.2787327580431338E-14</v>
      </c>
      <c r="AP32" s="2">
        <v>2.2787327580431338E-14</v>
      </c>
      <c r="AQ32" s="2">
        <v>2.2787327580431338E-14</v>
      </c>
      <c r="AR32" s="2">
        <v>2.2787327580431338E-14</v>
      </c>
      <c r="AS32" s="2">
        <v>2.2787327580431338E-14</v>
      </c>
      <c r="AT32" s="2">
        <v>2.2787327580431338E-14</v>
      </c>
      <c r="AU32" s="2">
        <v>2.2787327580431338E-14</v>
      </c>
      <c r="AV32" s="2">
        <v>2.2787327580431338E-14</v>
      </c>
      <c r="AW32" s="2">
        <v>2.2787327580431338E-14</v>
      </c>
      <c r="AX32" s="2">
        <v>2.2787327580431338E-14</v>
      </c>
      <c r="AY32" s="2">
        <v>2.2787327580431338E-14</v>
      </c>
      <c r="AZ32" s="2">
        <v>2.2787327580431338E-14</v>
      </c>
      <c r="BA32" s="2">
        <v>2.2787327580431338E-14</v>
      </c>
      <c r="BB32" s="2">
        <v>2.2787327580431338E-14</v>
      </c>
      <c r="BC32" s="2">
        <v>2.2787327580431338E-14</v>
      </c>
      <c r="BD32" s="2">
        <v>2.2787327580431338E-14</v>
      </c>
      <c r="BE32" s="2">
        <v>2.2787327580431338E-14</v>
      </c>
      <c r="BF32" s="2">
        <v>2.2787327580431338E-14</v>
      </c>
      <c r="BG32" s="2">
        <v>2.2787327580431338E-14</v>
      </c>
      <c r="BH32" s="2">
        <v>2.2787327580431338E-14</v>
      </c>
      <c r="BI32" s="2">
        <v>2.2787327580431338E-14</v>
      </c>
      <c r="BJ32" s="2">
        <v>2.2787327580431338E-14</v>
      </c>
      <c r="BK32" s="2">
        <v>2.2787327580431338E-14</v>
      </c>
      <c r="BL32" s="2">
        <v>2.2787327580431338E-14</v>
      </c>
      <c r="BM32" s="2">
        <v>2.2787327580431338E-14</v>
      </c>
      <c r="BN32" s="2">
        <v>2.2787327580431338E-14</v>
      </c>
      <c r="BO32" s="2">
        <v>2.2787327580431338E-14</v>
      </c>
      <c r="BP32" s="2">
        <v>2.2787327580431338E-14</v>
      </c>
      <c r="BQ32" s="2">
        <v>2.2787327580431338E-14</v>
      </c>
      <c r="BR32" s="2">
        <v>2.2787327580431338E-14</v>
      </c>
      <c r="BS32" s="2">
        <v>2.2787327580431338E-14</v>
      </c>
    </row>
    <row r="33" spans="2:71">
      <c r="M33" s="4"/>
      <c r="N33" s="318"/>
      <c r="O33" s="318"/>
      <c r="P33" s="318"/>
      <c r="Q33" s="318"/>
      <c r="R33" s="318"/>
      <c r="S33" s="318"/>
      <c r="T33" s="318"/>
      <c r="U33" s="318"/>
      <c r="V33" s="318"/>
      <c r="W33" s="318"/>
      <c r="X33" s="318"/>
      <c r="Y33" s="318"/>
      <c r="Z33" s="318"/>
      <c r="AA33" s="318"/>
      <c r="AB33" s="318"/>
      <c r="AC33" s="318"/>
      <c r="AD33" s="318"/>
      <c r="AE33" s="318"/>
      <c r="AF33" s="318"/>
      <c r="AG33" s="318"/>
      <c r="AH33" s="318"/>
      <c r="AI33" s="319"/>
      <c r="AJ33" s="319"/>
      <c r="AK33" s="319"/>
      <c r="AL33" s="319"/>
      <c r="AM33" s="319"/>
      <c r="AN33" s="319"/>
      <c r="AO33" s="319"/>
      <c r="AP33" s="319"/>
      <c r="AQ33" s="319"/>
      <c r="AR33" s="319"/>
      <c r="AS33" s="319"/>
      <c r="AT33" s="320"/>
      <c r="AU33" s="320"/>
      <c r="AV33" s="320"/>
      <c r="AW33" s="320"/>
      <c r="AX33" s="320"/>
      <c r="AY33" s="320"/>
      <c r="AZ33" s="320"/>
      <c r="BA33" s="320"/>
      <c r="BB33" s="320"/>
      <c r="BC33" s="320"/>
      <c r="BD33" s="320"/>
      <c r="BE33" s="320"/>
      <c r="BF33" s="320"/>
      <c r="BG33" s="320"/>
      <c r="BH33" s="320"/>
      <c r="BI33" s="320"/>
      <c r="BJ33" s="320"/>
      <c r="BK33" s="320"/>
      <c r="BL33" s="320"/>
      <c r="BM33" s="320"/>
      <c r="BN33" s="320"/>
      <c r="BO33" s="320"/>
      <c r="BP33" s="320"/>
      <c r="BQ33" s="320"/>
      <c r="BR33" s="320"/>
      <c r="BS33" s="320"/>
    </row>
    <row r="35" spans="2:71">
      <c r="B35" t="s">
        <v>59</v>
      </c>
      <c r="D35" s="2">
        <f>INDEX(Inputs!$E$34:$X$44,MATCH('Depr schedule - Actual'!$B18,Inputs!$B$34:$B$44,0),MATCH('Depr schedule - Actual'!D24,Inputs!$E$18:$X$18,0))*IF(D24&gt;=Base_Reg_Year,(1+D$3)^0.5,(1+D$4)^0.5)</f>
        <v>22.671614984428007</v>
      </c>
      <c r="E35" s="2">
        <f>INDEX(Inputs!$E$34:$X$44,MATCH('Depr schedule - Actual'!$B18,Inputs!$B$34:$B$44,0),MATCH('Depr schedule - Actual'!E24,Inputs!$E$18:$X$18,0))*IF(E24&gt;=Base_Reg_Year,(1+E$3)^0.5,(1+E$4)^0.5)</f>
        <v>43.586727921022678</v>
      </c>
      <c r="F35" s="2">
        <f>INDEX(Inputs!$E$34:$X$44,MATCH('Depr schedule - Actual'!$B18,Inputs!$B$34:$B$44,0),MATCH('Depr schedule - Actual'!F24,Inputs!$E$18:$X$18,0))*IF(F24&gt;=Base_Reg_Year,(1+F$3)^0.5,(1+F$4)^0.5)</f>
        <v>61.411855736158408</v>
      </c>
      <c r="G35" s="2">
        <f>INDEX(Inputs!$E$34:$X$44,MATCH('Depr schedule - Actual'!$B18,Inputs!$B$34:$B$44,0),MATCH('Depr schedule - Actual'!G24,Inputs!$E$18:$X$18,0))*IF(G24&gt;=Base_Reg_Year,(1+G$3)^0.5,(1+G$4)^0.5)</f>
        <v>59.511573597781187</v>
      </c>
      <c r="H35" s="2">
        <f>INDEX(Inputs!$E$34:$X$44,MATCH('Depr schedule - Actual'!$B18,Inputs!$B$34:$B$44,0),MATCH('Depr schedule - Actual'!H24,Inputs!$E$18:$X$18,0))*IF(H24&gt;=Base_Reg_Year,(1+H$3)^0.5,(1+H$4)^0.5)</f>
        <v>14.208558901549228</v>
      </c>
      <c r="I35" s="2">
        <f>INDEX(Inputs!$E$34:$X$44,MATCH('Depr schedule - Actual'!$B18,Inputs!$B$34:$B$44,0),MATCH('Depr schedule - Actual'!I24,Inputs!$E$18:$X$18,0))*IF(I24&gt;=Base_Reg_Year,(1+I$3)^0.5,(1+I$4)^0.5)</f>
        <v>27.108375702776588</v>
      </c>
      <c r="J35" s="2">
        <f>INDEX(Inputs!$E$34:$X$44,MATCH('Depr schedule - Actual'!$B18,Inputs!$B$34:$B$44,0),MATCH('Depr schedule - Actual'!J24,Inputs!$E$18:$X$18,0))*IF(J24&gt;=Base_Reg_Year,(1+J$3)^0.5,(1+J$4)^0.5)</f>
        <v>27.33397232144528</v>
      </c>
      <c r="K35" s="2">
        <f>INDEX(Inputs!$E$34:$X$44,MATCH('Depr schedule - Actual'!$B18,Inputs!$B$34:$B$44,0),MATCH('Depr schedule - Actual'!K24,Inputs!$E$18:$X$18,0))*IF(K24&gt;=Base_Reg_Year,(1+K$3)^0.5,(1+K$4)^0.5)</f>
        <v>41.544627341436787</v>
      </c>
      <c r="L35" s="2">
        <f>INDEX(Inputs!$E$34:$X$44,MATCH('Depr schedule - Actual'!$B18,Inputs!$B$34:$B$44,0),MATCH('Depr schedule - Actual'!L24,Inputs!$E$18:$X$18,0))*IF(L24&gt;=Base_Reg_Year,(1+L$3)^0.5,(1+L$4)^0.5)</f>
        <v>54.691499003315023</v>
      </c>
      <c r="M35" s="2">
        <f>INDEX(Inputs!$E$34:$X$44,MATCH('Depr schedule - Actual'!$B18,Inputs!$B$34:$B$44,0),MATCH('Depr schedule - Actual'!M24,Inputs!$E$18:$X$18,0))*IF(M24&gt;=Base_Reg_Year,(1+M$3)^0.5,(1+M$4)^0.5)</f>
        <v>54.678016537587879</v>
      </c>
      <c r="N35" s="25">
        <v>28.707028093694152</v>
      </c>
      <c r="O35" s="2">
        <v>0</v>
      </c>
      <c r="P35" s="2">
        <v>0</v>
      </c>
      <c r="Q35" s="2">
        <v>0</v>
      </c>
      <c r="R35" s="2">
        <v>0</v>
      </c>
      <c r="S35" s="2">
        <v>0</v>
      </c>
      <c r="T35" s="2">
        <v>0</v>
      </c>
      <c r="U35" s="2">
        <v>0</v>
      </c>
      <c r="V35" s="2">
        <v>0</v>
      </c>
      <c r="W35" s="2">
        <v>0</v>
      </c>
    </row>
    <row r="36" spans="2:71">
      <c r="I36" s="2"/>
      <c r="J36" s="2"/>
      <c r="K36" s="2"/>
      <c r="L36" s="2"/>
      <c r="M36" s="2"/>
    </row>
    <row r="37" spans="2:71">
      <c r="B37" t="s">
        <v>23</v>
      </c>
    </row>
    <row r="38" spans="2:71">
      <c r="B38" s="24">
        <v>2011</v>
      </c>
      <c r="C38" s="24">
        <v>1</v>
      </c>
      <c r="E38" s="2">
        <f>IF($F$21="n/a",0,IF(E$23&lt;=$C38,0,IF(E$23&gt;($F$21+$C38),INDEX($D$35:$W$35,,$C38)-SUM($D38:D38),INDEX($D$35:$W$35,,$C38)/$F$21)))</f>
        <v>0.50381366632062241</v>
      </c>
      <c r="F38" s="2">
        <f>IF($F$21="n/a",0,IF(F$23&lt;=$C38,0,IF(F$23&gt;($F$21+$C38),INDEX($D$35:$W$35,,$C38)-SUM($D38:E38),INDEX($D$35:$W$35,,$C38)/$F$21)))</f>
        <v>0.50381366632062241</v>
      </c>
      <c r="G38" s="2">
        <f>IF($F$21="n/a",0,IF(G$23&lt;=$C38,0,IF(G$23&gt;($F$21+$C38),INDEX($D$35:$W$35,,$C38)-SUM($D38:F38),INDEX($D$35:$W$35,,$C38)/$F$21)))</f>
        <v>0.50381366632062241</v>
      </c>
      <c r="H38" s="2">
        <f>IF($F$21="n/a",0,IF(H$23&lt;=$C38,0,IF(H$23&gt;($F$21+$C38),INDEX($D$35:$W$35,,$C38)-SUM($D38:G38),INDEX($D$35:$W$35,,$C38)/$F$21)))</f>
        <v>0.50381366632062241</v>
      </c>
      <c r="I38" s="2">
        <f>IF($F$21="n/a",0,IF(I$23&lt;=$C38,0,IF(I$23&gt;($F$21+$C38),INDEX($D$35:$W$35,,$C38)-SUM($D38:H38),INDEX($D$35:$W$35,,$C38)/$F$21)))</f>
        <v>0.50381366632062241</v>
      </c>
      <c r="J38" s="2">
        <f>IF($F$21="n/a",0,IF(J$23&lt;=$C38,0,IF(J$23&gt;($F$21+$C38),INDEX($D$35:$W$35,,$C38)-SUM($D38:I38),INDEX($D$35:$W$35,,$C38)/$F$21)))</f>
        <v>0.50381366632062241</v>
      </c>
      <c r="K38" s="2">
        <f>IF($F$21="n/a",0,IF(K$23&lt;=$C38,0,IF(K$23&gt;($F$21+$C38),INDEX($D$35:$W$35,,$C38)-SUM($D38:J38),INDEX($D$35:$W$35,,$C38)/$F$21)))</f>
        <v>0.50381366632062241</v>
      </c>
      <c r="L38" s="2">
        <f>IF($F$21="n/a",0,IF(L$23&lt;=$C38,0,IF(L$23&gt;($F$21+$C38),INDEX($D$35:$W$35,,$C38)-SUM($D38:K38),INDEX($D$35:$W$35,,$C38)/$F$21)))</f>
        <v>0.50381366632062241</v>
      </c>
      <c r="M38" s="2">
        <f>IF($F$21="n/a",0,IF(M$23&lt;=$C38,0,IF(M$23&gt;($F$21+$C38),INDEX($D$35:$W$35,,$C38)-SUM($D38:L38),INDEX($D$35:$W$35,,$C38)/$F$21)))</f>
        <v>0.50381366632062241</v>
      </c>
      <c r="N38" s="170">
        <v>0.25190683316031121</v>
      </c>
      <c r="O38" s="2">
        <v>0.50381366632062241</v>
      </c>
      <c r="P38" s="2">
        <v>0.50381366632062241</v>
      </c>
      <c r="Q38" s="2">
        <v>0.50381366632062241</v>
      </c>
      <c r="R38" s="2">
        <v>0.50381366632062241</v>
      </c>
      <c r="S38" s="2">
        <v>0.50381366632062241</v>
      </c>
      <c r="T38" s="2">
        <v>0.50381366632062241</v>
      </c>
      <c r="U38" s="2">
        <v>0.50381366632062241</v>
      </c>
      <c r="V38" s="2">
        <v>0.50381366632062241</v>
      </c>
      <c r="W38" s="2">
        <v>0.50381366632062241</v>
      </c>
      <c r="X38" s="2">
        <v>0.50381366632062241</v>
      </c>
      <c r="Y38" s="2">
        <v>0.50381366632062241</v>
      </c>
      <c r="Z38" s="2">
        <v>0.50381366632062241</v>
      </c>
      <c r="AA38" s="2">
        <v>0.50381366632062241</v>
      </c>
      <c r="AB38" s="2">
        <v>0.50381366632062241</v>
      </c>
      <c r="AC38" s="2">
        <v>0.50381366632062241</v>
      </c>
      <c r="AD38" s="2">
        <v>0.50381366632062241</v>
      </c>
      <c r="AE38" s="2">
        <v>0.50381366632062241</v>
      </c>
      <c r="AF38" s="2">
        <v>0.50381366632062241</v>
      </c>
      <c r="AG38" s="2">
        <v>0.50381366632062241</v>
      </c>
      <c r="AH38" s="2">
        <v>0.50381366632062241</v>
      </c>
      <c r="AI38" s="2">
        <v>0.50381366632062241</v>
      </c>
      <c r="AJ38" s="2">
        <v>0.50381366632062241</v>
      </c>
      <c r="AK38" s="2">
        <v>0.50381366632062241</v>
      </c>
      <c r="AL38" s="2">
        <v>0.50381366632062241</v>
      </c>
      <c r="AM38" s="2">
        <v>0.50381366632062241</v>
      </c>
      <c r="AN38" s="2">
        <v>0.50381366632062241</v>
      </c>
      <c r="AO38" s="2">
        <v>0.50381366632062241</v>
      </c>
      <c r="AP38" s="2">
        <v>0.50381366632062241</v>
      </c>
      <c r="AQ38" s="2">
        <v>0.50381366632062241</v>
      </c>
      <c r="AR38" s="2">
        <v>0.50381366632062241</v>
      </c>
      <c r="AS38" s="2">
        <v>0.50381366632062241</v>
      </c>
      <c r="AT38" s="2">
        <v>0.50381366632062241</v>
      </c>
      <c r="AU38" s="2">
        <v>0.50381366632062241</v>
      </c>
      <c r="AV38" s="2">
        <v>0.50381366632062241</v>
      </c>
      <c r="AW38" s="2">
        <v>0.50381366632062241</v>
      </c>
      <c r="AX38" s="2">
        <v>0.25190683316031937</v>
      </c>
      <c r="AY38" s="2">
        <v>0</v>
      </c>
      <c r="AZ38" s="2">
        <v>0</v>
      </c>
      <c r="BA38" s="2">
        <v>0</v>
      </c>
      <c r="BB38" s="2">
        <v>0</v>
      </c>
      <c r="BC38" s="2">
        <v>0</v>
      </c>
      <c r="BD38" s="2">
        <v>0</v>
      </c>
      <c r="BE38" s="2">
        <v>0</v>
      </c>
      <c r="BF38" s="2">
        <v>0</v>
      </c>
      <c r="BG38" s="2">
        <v>0</v>
      </c>
      <c r="BH38" s="2">
        <v>0</v>
      </c>
      <c r="BI38" s="2">
        <v>0</v>
      </c>
      <c r="BJ38" s="2">
        <v>0</v>
      </c>
      <c r="BK38" s="2">
        <v>0</v>
      </c>
      <c r="BL38" s="2">
        <v>0</v>
      </c>
      <c r="BM38" s="2">
        <v>0</v>
      </c>
      <c r="BN38" s="2">
        <v>0</v>
      </c>
      <c r="BO38" s="2">
        <v>0</v>
      </c>
      <c r="BP38" s="2">
        <v>0</v>
      </c>
      <c r="BQ38" s="2">
        <v>0</v>
      </c>
      <c r="BR38" s="2">
        <v>0</v>
      </c>
      <c r="BS38" s="2">
        <v>0</v>
      </c>
    </row>
    <row r="39" spans="2:71">
      <c r="B39" s="24">
        <v>2012</v>
      </c>
      <c r="C39" s="24">
        <v>2</v>
      </c>
      <c r="E39" s="2">
        <f>IF($F$21="n/a",0,IF(E$23&lt;=$C39,0,IF(E$23&gt;($F$21+$C39),INDEX($D$35:$W$35,,$C39)-SUM($D39:D39),INDEX($D$35:$W$35,,$C39)/$F$21)))</f>
        <v>0</v>
      </c>
      <c r="F39" s="2">
        <f>IF($F$21="n/a",0,IF(F$23&lt;=$C39,0,IF(F$23&gt;($F$21+$C39),INDEX($D$35:$W$35,,$C39)-SUM($D39:E39),INDEX($D$35:$W$35,,$C39)/$F$21)))</f>
        <v>0.96859395380050395</v>
      </c>
      <c r="G39" s="2">
        <f>IF($F$21="n/a",0,IF(G$23&lt;=$C39,0,IF(G$23&gt;($F$21+$C39),INDEX($D$35:$W$35,,$C39)-SUM($D39:F39),INDEX($D$35:$W$35,,$C39)/$F$21)))</f>
        <v>0.96859395380050395</v>
      </c>
      <c r="H39" s="2">
        <f>IF($F$21="n/a",0,IF(H$23&lt;=$C39,0,IF(H$23&gt;($F$21+$C39),INDEX($D$35:$W$35,,$C39)-SUM($D39:G39),INDEX($D$35:$W$35,,$C39)/$F$21)))</f>
        <v>0.96859395380050395</v>
      </c>
      <c r="I39" s="2">
        <f>IF($F$21="n/a",0,IF(I$23&lt;=$C39,0,IF(I$23&gt;($F$21+$C39),INDEX($D$35:$W$35,,$C39)-SUM($D39:H39),INDEX($D$35:$W$35,,$C39)/$F$21)))</f>
        <v>0.96859395380050395</v>
      </c>
      <c r="J39" s="2">
        <f>IF($F$21="n/a",0,IF(J$23&lt;=$C39,0,IF(J$23&gt;($F$21+$C39),INDEX($D$35:$W$35,,$C39)-SUM($D39:I39),INDEX($D$35:$W$35,,$C39)/$F$21)))</f>
        <v>0.96859395380050395</v>
      </c>
      <c r="K39" s="2">
        <f>IF($F$21="n/a",0,IF(K$23&lt;=$C39,0,IF(K$23&gt;($F$21+$C39),INDEX($D$35:$W$35,,$C39)-SUM($D39:J39),INDEX($D$35:$W$35,,$C39)/$F$21)))</f>
        <v>0.96859395380050395</v>
      </c>
      <c r="L39" s="2">
        <f>IF($F$21="n/a",0,IF(L$23&lt;=$C39,0,IF(L$23&gt;($F$21+$C39),INDEX($D$35:$W$35,,$C39)-SUM($D39:K39),INDEX($D$35:$W$35,,$C39)/$F$21)))</f>
        <v>0.96859395380050395</v>
      </c>
      <c r="M39" s="2">
        <f>IF($F$21="n/a",0,IF(M$23&lt;=$C39,0,IF(M$23&gt;($F$21+$C39),INDEX($D$35:$W$35,,$C39)-SUM($D39:L39),INDEX($D$35:$W$35,,$C39)/$F$21)))</f>
        <v>0.96859395380050395</v>
      </c>
      <c r="N39" s="170">
        <v>0.48429697690025197</v>
      </c>
      <c r="O39" s="2">
        <v>0.96859395380050395</v>
      </c>
      <c r="P39" s="2">
        <v>0.96859395380050395</v>
      </c>
      <c r="Q39" s="2">
        <v>0.96859395380050395</v>
      </c>
      <c r="R39" s="2">
        <v>0.96859395380050395</v>
      </c>
      <c r="S39" s="2">
        <v>0.96859395380050395</v>
      </c>
      <c r="T39" s="2">
        <v>0.96859395380050395</v>
      </c>
      <c r="U39" s="2">
        <v>0.96859395380050395</v>
      </c>
      <c r="V39" s="2">
        <v>0.96859395380050395</v>
      </c>
      <c r="W39" s="2">
        <v>0.96859395380050395</v>
      </c>
      <c r="X39" s="2">
        <v>0.96859395380050395</v>
      </c>
      <c r="Y39" s="2">
        <v>0.96859395380050395</v>
      </c>
      <c r="Z39" s="2">
        <v>0.96859395380050395</v>
      </c>
      <c r="AA39" s="2">
        <v>0.96859395380050395</v>
      </c>
      <c r="AB39" s="2">
        <v>0.96859395380050395</v>
      </c>
      <c r="AC39" s="2">
        <v>0.96859395380050395</v>
      </c>
      <c r="AD39" s="2">
        <v>0.96859395380050395</v>
      </c>
      <c r="AE39" s="2">
        <v>0.96859395380050395</v>
      </c>
      <c r="AF39" s="2">
        <v>0.96859395380050395</v>
      </c>
      <c r="AG39" s="2">
        <v>0.96859395380050395</v>
      </c>
      <c r="AH39" s="2">
        <v>0.96859395380050395</v>
      </c>
      <c r="AI39" s="2">
        <v>0.96859395380050395</v>
      </c>
      <c r="AJ39" s="2">
        <v>0.96859395380050395</v>
      </c>
      <c r="AK39" s="2">
        <v>0.96859395380050395</v>
      </c>
      <c r="AL39" s="2">
        <v>0.96859395380050395</v>
      </c>
      <c r="AM39" s="2">
        <v>0.96859395380050395</v>
      </c>
      <c r="AN39" s="2">
        <v>0.96859395380050395</v>
      </c>
      <c r="AO39" s="2">
        <v>0.96859395380050395</v>
      </c>
      <c r="AP39" s="2">
        <v>0.96859395380050395</v>
      </c>
      <c r="AQ39" s="2">
        <v>0.96859395380050395</v>
      </c>
      <c r="AR39" s="2">
        <v>0.96859395380050395</v>
      </c>
      <c r="AS39" s="2">
        <v>0.96859395380050395</v>
      </c>
      <c r="AT39" s="2">
        <v>0.96859395380050395</v>
      </c>
      <c r="AU39" s="2">
        <v>0.96859395380050395</v>
      </c>
      <c r="AV39" s="2">
        <v>0.96859395380050395</v>
      </c>
      <c r="AW39" s="2">
        <v>0.96859395380050395</v>
      </c>
      <c r="AX39" s="2">
        <v>0.96859395380050395</v>
      </c>
      <c r="AY39" s="2">
        <v>0.48429697690021811</v>
      </c>
      <c r="AZ39" s="2">
        <v>0</v>
      </c>
      <c r="BA39" s="2">
        <v>0</v>
      </c>
      <c r="BB39" s="2">
        <v>0</v>
      </c>
      <c r="BC39" s="2">
        <v>0</v>
      </c>
      <c r="BD39" s="2">
        <v>0</v>
      </c>
      <c r="BE39" s="2">
        <v>0</v>
      </c>
      <c r="BF39" s="2">
        <v>0</v>
      </c>
      <c r="BG39" s="2">
        <v>0</v>
      </c>
      <c r="BH39" s="2">
        <v>0</v>
      </c>
      <c r="BI39" s="2">
        <v>0</v>
      </c>
      <c r="BJ39" s="2">
        <v>0</v>
      </c>
      <c r="BK39" s="2">
        <v>0</v>
      </c>
      <c r="BL39" s="2">
        <v>0</v>
      </c>
      <c r="BM39" s="2">
        <v>0</v>
      </c>
      <c r="BN39" s="2">
        <v>0</v>
      </c>
      <c r="BO39" s="2">
        <v>0</v>
      </c>
      <c r="BP39" s="2">
        <v>0</v>
      </c>
      <c r="BQ39" s="2">
        <v>0</v>
      </c>
      <c r="BR39" s="2">
        <v>0</v>
      </c>
      <c r="BS39" s="2">
        <v>0</v>
      </c>
    </row>
    <row r="40" spans="2:71">
      <c r="B40" s="24">
        <v>2013</v>
      </c>
      <c r="C40" s="24">
        <v>3</v>
      </c>
      <c r="E40" s="2">
        <f>IF($F$21="n/a",0,IF(E$23&lt;=$C40,0,IF(E$23&gt;($F$21+$C40),INDEX($D$35:$W$35,,$C40)-SUM($D40:D40),INDEX($D$35:$W$35,,$C40)/$F$21)))</f>
        <v>0</v>
      </c>
      <c r="F40" s="2">
        <f>IF($F$21="n/a",0,IF(F$23&lt;=$C40,0,IF(F$23&gt;($F$21+$C40),INDEX($D$35:$W$35,,$C40)-SUM($D40:E40),INDEX($D$35:$W$35,,$C40)/$F$21)))</f>
        <v>0</v>
      </c>
      <c r="G40" s="2">
        <f>IF($F$21="n/a",0,IF(G$23&lt;=$C40,0,IF(G$23&gt;($F$21+$C40),INDEX($D$35:$W$35,,$C40)-SUM($D40:F40),INDEX($D$35:$W$35,,$C40)/$F$21)))</f>
        <v>1.3647079052479647</v>
      </c>
      <c r="H40" s="2">
        <f>IF($F$21="n/a",0,IF(H$23&lt;=$C40,0,IF(H$23&gt;($F$21+$C40),INDEX($D$35:$W$35,,$C40)-SUM($D40:G40),INDEX($D$35:$W$35,,$C40)/$F$21)))</f>
        <v>1.3647079052479647</v>
      </c>
      <c r="I40" s="2">
        <f>IF($F$21="n/a",0,IF(I$23&lt;=$C40,0,IF(I$23&gt;($F$21+$C40),INDEX($D$35:$W$35,,$C40)-SUM($D40:H40),INDEX($D$35:$W$35,,$C40)/$F$21)))</f>
        <v>1.3647079052479647</v>
      </c>
      <c r="J40" s="2">
        <f>IF($F$21="n/a",0,IF(J$23&lt;=$C40,0,IF(J$23&gt;($F$21+$C40),INDEX($D$35:$W$35,,$C40)-SUM($D40:I40),INDEX($D$35:$W$35,,$C40)/$F$21)))</f>
        <v>1.3647079052479647</v>
      </c>
      <c r="K40" s="2">
        <f>IF($F$21="n/a",0,IF(K$23&lt;=$C40,0,IF(K$23&gt;($F$21+$C40),INDEX($D$35:$W$35,,$C40)-SUM($D40:J40),INDEX($D$35:$W$35,,$C40)/$F$21)))</f>
        <v>1.3647079052479647</v>
      </c>
      <c r="L40" s="2">
        <f>IF($F$21="n/a",0,IF(L$23&lt;=$C40,0,IF(L$23&gt;($F$21+$C40),INDEX($D$35:$W$35,,$C40)-SUM($D40:K40),INDEX($D$35:$W$35,,$C40)/$F$21)))</f>
        <v>1.3647079052479647</v>
      </c>
      <c r="M40" s="2">
        <f>IF($F$21="n/a",0,IF(M$23&lt;=$C40,0,IF(M$23&gt;($F$21+$C40),INDEX($D$35:$W$35,,$C40)-SUM($D40:L40),INDEX($D$35:$W$35,,$C40)/$F$21)))</f>
        <v>1.3647079052479647</v>
      </c>
      <c r="N40" s="170">
        <v>0.68235395262398235</v>
      </c>
      <c r="O40" s="2">
        <v>1.3647079052479647</v>
      </c>
      <c r="P40" s="2">
        <v>1.3647079052479647</v>
      </c>
      <c r="Q40" s="2">
        <v>1.3647079052479647</v>
      </c>
      <c r="R40" s="2">
        <v>1.3647079052479647</v>
      </c>
      <c r="S40" s="2">
        <v>1.3647079052479647</v>
      </c>
      <c r="T40" s="2">
        <v>1.3647079052479647</v>
      </c>
      <c r="U40" s="2">
        <v>1.3647079052479647</v>
      </c>
      <c r="V40" s="2">
        <v>1.3647079052479647</v>
      </c>
      <c r="W40" s="2">
        <v>1.3647079052479647</v>
      </c>
      <c r="X40" s="2">
        <v>1.3647079052479647</v>
      </c>
      <c r="Y40" s="2">
        <v>1.3647079052479647</v>
      </c>
      <c r="Z40" s="2">
        <v>1.3647079052479647</v>
      </c>
      <c r="AA40" s="2">
        <v>1.3647079052479647</v>
      </c>
      <c r="AB40" s="2">
        <v>1.3647079052479647</v>
      </c>
      <c r="AC40" s="2">
        <v>1.3647079052479647</v>
      </c>
      <c r="AD40" s="2">
        <v>1.3647079052479647</v>
      </c>
      <c r="AE40" s="2">
        <v>1.3647079052479647</v>
      </c>
      <c r="AF40" s="2">
        <v>1.3647079052479647</v>
      </c>
      <c r="AG40" s="2">
        <v>1.3647079052479647</v>
      </c>
      <c r="AH40" s="2">
        <v>1.3647079052479647</v>
      </c>
      <c r="AI40" s="2">
        <v>1.3647079052479647</v>
      </c>
      <c r="AJ40" s="2">
        <v>1.3647079052479647</v>
      </c>
      <c r="AK40" s="2">
        <v>1.3647079052479647</v>
      </c>
      <c r="AL40" s="2">
        <v>1.3647079052479647</v>
      </c>
      <c r="AM40" s="2">
        <v>1.3647079052479647</v>
      </c>
      <c r="AN40" s="2">
        <v>1.3647079052479647</v>
      </c>
      <c r="AO40" s="2">
        <v>1.3647079052479647</v>
      </c>
      <c r="AP40" s="2">
        <v>1.3647079052479647</v>
      </c>
      <c r="AQ40" s="2">
        <v>1.3647079052479647</v>
      </c>
      <c r="AR40" s="2">
        <v>1.3647079052479647</v>
      </c>
      <c r="AS40" s="2">
        <v>1.3647079052479647</v>
      </c>
      <c r="AT40" s="2">
        <v>1.3647079052479647</v>
      </c>
      <c r="AU40" s="2">
        <v>1.3647079052479647</v>
      </c>
      <c r="AV40" s="2">
        <v>1.3647079052479647</v>
      </c>
      <c r="AW40" s="2">
        <v>1.3647079052479647</v>
      </c>
      <c r="AX40" s="2">
        <v>1.3647079052479647</v>
      </c>
      <c r="AY40" s="2">
        <v>1.3647079052479647</v>
      </c>
      <c r="AZ40" s="2">
        <v>0.68235395262390597</v>
      </c>
      <c r="BA40" s="2">
        <v>0</v>
      </c>
      <c r="BB40" s="2">
        <v>0</v>
      </c>
      <c r="BC40" s="2">
        <v>0</v>
      </c>
      <c r="BD40" s="2">
        <v>0</v>
      </c>
      <c r="BE40" s="2">
        <v>0</v>
      </c>
      <c r="BF40" s="2">
        <v>0</v>
      </c>
      <c r="BG40" s="2">
        <v>0</v>
      </c>
      <c r="BH40" s="2">
        <v>0</v>
      </c>
      <c r="BI40" s="2">
        <v>0</v>
      </c>
      <c r="BJ40" s="2">
        <v>0</v>
      </c>
      <c r="BK40" s="2">
        <v>0</v>
      </c>
      <c r="BL40" s="2">
        <v>0</v>
      </c>
      <c r="BM40" s="2">
        <v>0</v>
      </c>
      <c r="BN40" s="2">
        <v>0</v>
      </c>
      <c r="BO40" s="2">
        <v>0</v>
      </c>
      <c r="BP40" s="2">
        <v>0</v>
      </c>
      <c r="BQ40" s="2">
        <v>0</v>
      </c>
      <c r="BR40" s="2">
        <v>0</v>
      </c>
      <c r="BS40" s="2">
        <v>0</v>
      </c>
    </row>
    <row r="41" spans="2:71">
      <c r="B41" s="24">
        <v>2014</v>
      </c>
      <c r="C41" s="24">
        <v>4</v>
      </c>
      <c r="E41" s="2">
        <f>IF($F$21="n/a",0,IF(E$23&lt;=$C41,0,IF(E$23&gt;($F$21+$C41),INDEX($D$35:$W$35,,$C41)-SUM($D41:D41),INDEX($D$35:$W$35,,$C41)/$F$21)))</f>
        <v>0</v>
      </c>
      <c r="F41" s="2">
        <f>IF($F$21="n/a",0,IF(F$23&lt;=$C41,0,IF(F$23&gt;($F$21+$C41),INDEX($D$35:$W$35,,$C41)-SUM($D41:E41),INDEX($D$35:$W$35,,$C41)/$F$21)))</f>
        <v>0</v>
      </c>
      <c r="G41" s="2">
        <f>IF($F$21="n/a",0,IF(G$23&lt;=$C41,0,IF(G$23&gt;($F$21+$C41),INDEX($D$35:$W$35,,$C41)-SUM($D41:F41),INDEX($D$35:$W$35,,$C41)/$F$21)))</f>
        <v>0</v>
      </c>
      <c r="H41" s="2">
        <f>IF($F$21="n/a",0,IF(H$23&lt;=$C41,0,IF(H$23&gt;($F$21+$C41),INDEX($D$35:$W$35,,$C41)-SUM($D41:G41),INDEX($D$35:$W$35,,$C41)/$F$21)))</f>
        <v>1.3224794132840263</v>
      </c>
      <c r="I41" s="2">
        <f>IF($F$21="n/a",0,IF(I$23&lt;=$C41,0,IF(I$23&gt;($F$21+$C41),INDEX($D$35:$W$35,,$C41)-SUM($D41:H41),INDEX($D$35:$W$35,,$C41)/$F$21)))</f>
        <v>1.3224794132840263</v>
      </c>
      <c r="J41" s="2">
        <f>IF($F$21="n/a",0,IF(J$23&lt;=$C41,0,IF(J$23&gt;($F$21+$C41),INDEX($D$35:$W$35,,$C41)-SUM($D41:I41),INDEX($D$35:$W$35,,$C41)/$F$21)))</f>
        <v>1.3224794132840263</v>
      </c>
      <c r="K41" s="2">
        <f>IF($F$21="n/a",0,IF(K$23&lt;=$C41,0,IF(K$23&gt;($F$21+$C41),INDEX($D$35:$W$35,,$C41)-SUM($D41:J41),INDEX($D$35:$W$35,,$C41)/$F$21)))</f>
        <v>1.3224794132840263</v>
      </c>
      <c r="L41" s="2">
        <f>IF($F$21="n/a",0,IF(L$23&lt;=$C41,0,IF(L$23&gt;($F$21+$C41),INDEX($D$35:$W$35,,$C41)-SUM($D41:K41),INDEX($D$35:$W$35,,$C41)/$F$21)))</f>
        <v>1.3224794132840263</v>
      </c>
      <c r="M41" s="2">
        <f>IF($F$21="n/a",0,IF(M$23&lt;=$C41,0,IF(M$23&gt;($F$21+$C41),INDEX($D$35:$W$35,,$C41)-SUM($D41:L41),INDEX($D$35:$W$35,,$C41)/$F$21)))</f>
        <v>1.3224794132840263</v>
      </c>
      <c r="N41" s="170">
        <v>0.66123970664201315</v>
      </c>
      <c r="O41" s="2">
        <v>1.3224794132840263</v>
      </c>
      <c r="P41" s="2">
        <v>1.3224794132840263</v>
      </c>
      <c r="Q41" s="2">
        <v>1.3224794132840263</v>
      </c>
      <c r="R41" s="2">
        <v>1.3224794132840263</v>
      </c>
      <c r="S41" s="2">
        <v>1.3224794132840263</v>
      </c>
      <c r="T41" s="2">
        <v>1.3224794132840263</v>
      </c>
      <c r="U41" s="2">
        <v>1.3224794132840263</v>
      </c>
      <c r="V41" s="2">
        <v>1.3224794132840263</v>
      </c>
      <c r="W41" s="2">
        <v>1.3224794132840263</v>
      </c>
      <c r="X41" s="2">
        <v>1.3224794132840263</v>
      </c>
      <c r="Y41" s="2">
        <v>1.3224794132840263</v>
      </c>
      <c r="Z41" s="2">
        <v>1.3224794132840263</v>
      </c>
      <c r="AA41" s="2">
        <v>1.3224794132840263</v>
      </c>
      <c r="AB41" s="2">
        <v>1.3224794132840263</v>
      </c>
      <c r="AC41" s="2">
        <v>1.3224794132840263</v>
      </c>
      <c r="AD41" s="2">
        <v>1.3224794132840263</v>
      </c>
      <c r="AE41" s="2">
        <v>1.3224794132840263</v>
      </c>
      <c r="AF41" s="2">
        <v>1.3224794132840263</v>
      </c>
      <c r="AG41" s="2">
        <v>1.3224794132840263</v>
      </c>
      <c r="AH41" s="2">
        <v>1.3224794132840263</v>
      </c>
      <c r="AI41" s="2">
        <v>1.3224794132840263</v>
      </c>
      <c r="AJ41" s="2">
        <v>1.3224794132840263</v>
      </c>
      <c r="AK41" s="2">
        <v>1.3224794132840263</v>
      </c>
      <c r="AL41" s="2">
        <v>1.3224794132840263</v>
      </c>
      <c r="AM41" s="2">
        <v>1.3224794132840263</v>
      </c>
      <c r="AN41" s="2">
        <v>1.3224794132840263</v>
      </c>
      <c r="AO41" s="2">
        <v>1.3224794132840263</v>
      </c>
      <c r="AP41" s="2">
        <v>1.3224794132840263</v>
      </c>
      <c r="AQ41" s="2">
        <v>1.3224794132840263</v>
      </c>
      <c r="AR41" s="2">
        <v>1.3224794132840263</v>
      </c>
      <c r="AS41" s="2">
        <v>1.3224794132840263</v>
      </c>
      <c r="AT41" s="2">
        <v>1.3224794132840263</v>
      </c>
      <c r="AU41" s="2">
        <v>1.3224794132840263</v>
      </c>
      <c r="AV41" s="2">
        <v>1.3224794132840263</v>
      </c>
      <c r="AW41" s="2">
        <v>1.3224794132840263</v>
      </c>
      <c r="AX41" s="2">
        <v>1.3224794132840263</v>
      </c>
      <c r="AY41" s="2">
        <v>1.3224794132840263</v>
      </c>
      <c r="AZ41" s="2">
        <v>1.3224794132840263</v>
      </c>
      <c r="BA41" s="2">
        <v>0.66123970664197884</v>
      </c>
      <c r="BB41" s="2">
        <v>0</v>
      </c>
      <c r="BC41" s="2">
        <v>0</v>
      </c>
      <c r="BD41" s="2">
        <v>0</v>
      </c>
      <c r="BE41" s="2">
        <v>0</v>
      </c>
      <c r="BF41" s="2">
        <v>0</v>
      </c>
      <c r="BG41" s="2">
        <v>0</v>
      </c>
      <c r="BH41" s="2">
        <v>0</v>
      </c>
      <c r="BI41" s="2">
        <v>0</v>
      </c>
      <c r="BJ41" s="2">
        <v>0</v>
      </c>
      <c r="BK41" s="2">
        <v>0</v>
      </c>
      <c r="BL41" s="2">
        <v>0</v>
      </c>
      <c r="BM41" s="2">
        <v>0</v>
      </c>
      <c r="BN41" s="2">
        <v>0</v>
      </c>
      <c r="BO41" s="2">
        <v>0</v>
      </c>
      <c r="BP41" s="2">
        <v>0</v>
      </c>
      <c r="BQ41" s="2">
        <v>0</v>
      </c>
      <c r="BR41" s="2">
        <v>0</v>
      </c>
      <c r="BS41" s="2">
        <v>0</v>
      </c>
    </row>
    <row r="42" spans="2:71">
      <c r="B42" s="24">
        <v>2015</v>
      </c>
      <c r="C42" s="24">
        <v>5</v>
      </c>
      <c r="E42" s="2">
        <f>IF($F$21="n/a",0,IF(E$23&lt;=$C42,0,IF(E$23&gt;($F$21+$C42),INDEX($D$35:$W$35,,$C42)-SUM($D42:D42),INDEX($D$35:$W$35,,$C42)/$F$21)))</f>
        <v>0</v>
      </c>
      <c r="F42" s="2">
        <f>IF($F$21="n/a",0,IF(F$23&lt;=$C42,0,IF(F$23&gt;($F$21+$C42),INDEX($D$35:$W$35,,$C42)-SUM($D42:E42),INDEX($D$35:$W$35,,$C42)/$F$21)))</f>
        <v>0</v>
      </c>
      <c r="G42" s="2">
        <f>IF($F$21="n/a",0,IF(G$23&lt;=$C42,0,IF(G$23&gt;($F$21+$C42),INDEX($D$35:$W$35,,$C42)-SUM($D42:F42),INDEX($D$35:$W$35,,$C42)/$F$21)))</f>
        <v>0</v>
      </c>
      <c r="H42" s="2">
        <f>IF($F$21="n/a",0,IF(H$23&lt;=$C42,0,IF(H$23&gt;($F$21+$C42),INDEX($D$35:$W$35,,$C42)-SUM($D42:G42),INDEX($D$35:$W$35,,$C42)/$F$21)))</f>
        <v>0</v>
      </c>
      <c r="I42" s="2">
        <f>IF($F$21="n/a",0,IF(I$23&lt;=$C42,0,IF(I$23&gt;($F$21+$C42),INDEX($D$35:$W$35,,$C42)-SUM($D42:H42),INDEX($D$35:$W$35,,$C42)/$F$21)))</f>
        <v>0.31574575336776062</v>
      </c>
      <c r="J42" s="2">
        <f>IF($F$21="n/a",0,IF(J$23&lt;=$C42,0,IF(J$23&gt;($F$21+$C42),INDEX($D$35:$W$35,,$C42)-SUM($D42:I42),INDEX($D$35:$W$35,,$C42)/$F$21)))</f>
        <v>0.31574575336776062</v>
      </c>
      <c r="K42" s="2">
        <f>IF($F$21="n/a",0,IF(K$23&lt;=$C42,0,IF(K$23&gt;($F$21+$C42),INDEX($D$35:$W$35,,$C42)-SUM($D42:J42),INDEX($D$35:$W$35,,$C42)/$F$21)))</f>
        <v>0.31574575336776062</v>
      </c>
      <c r="L42" s="2">
        <f>IF($F$21="n/a",0,IF(L$23&lt;=$C42,0,IF(L$23&gt;($F$21+$C42),INDEX($D$35:$W$35,,$C42)-SUM($D42:K42),INDEX($D$35:$W$35,,$C42)/$F$21)))</f>
        <v>0.31574575336776062</v>
      </c>
      <c r="M42" s="2">
        <f>IF($F$21="n/a",0,IF(M$23&lt;=$C42,0,IF(M$23&gt;($F$21+$C42),INDEX($D$35:$W$35,,$C42)-SUM($D42:L42),INDEX($D$35:$W$35,,$C42)/$F$21)))</f>
        <v>0.31574575336776062</v>
      </c>
      <c r="N42" s="170">
        <v>0.15787287668388031</v>
      </c>
      <c r="O42" s="2">
        <v>0.31574575336776062</v>
      </c>
      <c r="P42" s="2">
        <v>0.31574575336776062</v>
      </c>
      <c r="Q42" s="2">
        <v>0.31574575336776062</v>
      </c>
      <c r="R42" s="2">
        <v>0.31574575336776062</v>
      </c>
      <c r="S42" s="2">
        <v>0.31574575336776062</v>
      </c>
      <c r="T42" s="2">
        <v>0.31574575336776062</v>
      </c>
      <c r="U42" s="2">
        <v>0.31574575336776062</v>
      </c>
      <c r="V42" s="2">
        <v>0.31574575336776062</v>
      </c>
      <c r="W42" s="2">
        <v>0.31574575336776062</v>
      </c>
      <c r="X42" s="2">
        <v>0.31574575336776062</v>
      </c>
      <c r="Y42" s="2">
        <v>0.31574575336776062</v>
      </c>
      <c r="Z42" s="2">
        <v>0.31574575336776062</v>
      </c>
      <c r="AA42" s="2">
        <v>0.31574575336776062</v>
      </c>
      <c r="AB42" s="2">
        <v>0.31574575336776062</v>
      </c>
      <c r="AC42" s="2">
        <v>0.31574575336776062</v>
      </c>
      <c r="AD42" s="2">
        <v>0.31574575336776062</v>
      </c>
      <c r="AE42" s="2">
        <v>0.31574575336776062</v>
      </c>
      <c r="AF42" s="2">
        <v>0.31574575336776062</v>
      </c>
      <c r="AG42" s="2">
        <v>0.31574575336776062</v>
      </c>
      <c r="AH42" s="2">
        <v>0.31574575336776062</v>
      </c>
      <c r="AI42" s="2">
        <v>0.31574575336776062</v>
      </c>
      <c r="AJ42" s="2">
        <v>0.31574575336776062</v>
      </c>
      <c r="AK42" s="2">
        <v>0.31574575336776062</v>
      </c>
      <c r="AL42" s="2">
        <v>0.31574575336776062</v>
      </c>
      <c r="AM42" s="2">
        <v>0.31574575336776062</v>
      </c>
      <c r="AN42" s="2">
        <v>0.31574575336776062</v>
      </c>
      <c r="AO42" s="2">
        <v>0.31574575336776062</v>
      </c>
      <c r="AP42" s="2">
        <v>0.31574575336776062</v>
      </c>
      <c r="AQ42" s="2">
        <v>0.31574575336776062</v>
      </c>
      <c r="AR42" s="2">
        <v>0.31574575336776062</v>
      </c>
      <c r="AS42" s="2">
        <v>0.31574575336776062</v>
      </c>
      <c r="AT42" s="2">
        <v>0.31574575336776062</v>
      </c>
      <c r="AU42" s="2">
        <v>0.31574575336776062</v>
      </c>
      <c r="AV42" s="2">
        <v>0.31574575336776062</v>
      </c>
      <c r="AW42" s="2">
        <v>0.31574575336776062</v>
      </c>
      <c r="AX42" s="2">
        <v>0.31574575336776062</v>
      </c>
      <c r="AY42" s="2">
        <v>0.31574575336776062</v>
      </c>
      <c r="AZ42" s="2">
        <v>0.31574575336776062</v>
      </c>
      <c r="BA42" s="2">
        <v>0.31574575336776062</v>
      </c>
      <c r="BB42" s="2">
        <v>0.15787287668387506</v>
      </c>
      <c r="BC42" s="2">
        <v>0</v>
      </c>
      <c r="BD42" s="2">
        <v>0</v>
      </c>
      <c r="BE42" s="2">
        <v>0</v>
      </c>
      <c r="BF42" s="2">
        <v>0</v>
      </c>
      <c r="BG42" s="2">
        <v>0</v>
      </c>
      <c r="BH42" s="2">
        <v>0</v>
      </c>
      <c r="BI42" s="2">
        <v>0</v>
      </c>
      <c r="BJ42" s="2">
        <v>0</v>
      </c>
      <c r="BK42" s="2">
        <v>0</v>
      </c>
      <c r="BL42" s="2">
        <v>0</v>
      </c>
      <c r="BM42" s="2">
        <v>0</v>
      </c>
      <c r="BN42" s="2">
        <v>0</v>
      </c>
      <c r="BO42" s="2">
        <v>0</v>
      </c>
      <c r="BP42" s="2">
        <v>0</v>
      </c>
      <c r="BQ42" s="2">
        <v>0</v>
      </c>
      <c r="BR42" s="2">
        <v>0</v>
      </c>
      <c r="BS42" s="2">
        <v>0</v>
      </c>
    </row>
    <row r="43" spans="2:71">
      <c r="B43" s="24">
        <v>2016</v>
      </c>
      <c r="C43" s="24">
        <v>6</v>
      </c>
      <c r="E43" s="2">
        <f>IF($F$21="n/a",0,IF(E$23&lt;=$C43,0,IF(E$23&gt;($F$21+$C43),INDEX($D$35:$W$35,,$C43)-SUM($D43:D43),INDEX($D$35:$W$35,,$C43)/$F$21)))</f>
        <v>0</v>
      </c>
      <c r="F43" s="2">
        <f>IF($F$21="n/a",0,IF(F$23&lt;=$C43,0,IF(F$23&gt;($F$21+$C43),INDEX($D$35:$W$35,,$C43)-SUM($D43:E43),INDEX($D$35:$W$35,,$C43)/$F$21)))</f>
        <v>0</v>
      </c>
      <c r="G43" s="2">
        <f>IF($F$21="n/a",0,IF(G$23&lt;=$C43,0,IF(G$23&gt;($F$21+$C43),INDEX($D$35:$W$35,,$C43)-SUM($D43:F43),INDEX($D$35:$W$35,,$C43)/$F$21)))</f>
        <v>0</v>
      </c>
      <c r="H43" s="2">
        <f>IF($F$21="n/a",0,IF(H$23&lt;=$C43,0,IF(H$23&gt;($F$21+$C43),INDEX($D$35:$W$35,,$C43)-SUM($D43:G43),INDEX($D$35:$W$35,,$C43)/$F$21)))</f>
        <v>0</v>
      </c>
      <c r="I43" s="2">
        <f>IF($F$21="n/a",0,IF(I$23&lt;=$C43,0,IF(I$23&gt;($F$21+$C43),INDEX($D$35:$W$35,,$C43)-SUM($D43:H43),INDEX($D$35:$W$35,,$C43)/$F$21)))</f>
        <v>0</v>
      </c>
      <c r="J43" s="2">
        <f>IF($F$21="n/a",0,IF(J$23&lt;=$C43,0,IF(J$23&gt;($F$21+$C43),INDEX($D$35:$W$35,,$C43)-SUM($D43:I43),INDEX($D$35:$W$35,,$C43)/$F$21)))</f>
        <v>0.60240834895059081</v>
      </c>
      <c r="K43" s="2">
        <f>IF($F$21="n/a",0,IF(K$23&lt;=$C43,0,IF(K$23&gt;($F$21+$C43),INDEX($D$35:$W$35,,$C43)-SUM($D43:J43),INDEX($D$35:$W$35,,$C43)/$F$21)))</f>
        <v>0.60240834895059081</v>
      </c>
      <c r="L43" s="2">
        <f>IF($F$21="n/a",0,IF(L$23&lt;=$C43,0,IF(L$23&gt;($F$21+$C43),INDEX($D$35:$W$35,,$C43)-SUM($D43:K43),INDEX($D$35:$W$35,,$C43)/$F$21)))</f>
        <v>0.60240834895059081</v>
      </c>
      <c r="M43" s="2">
        <f>IF($F$21="n/a",0,IF(M$23&lt;=$C43,0,IF(M$23&gt;($F$21+$C43),INDEX($D$35:$W$35,,$C43)-SUM($D43:L43),INDEX($D$35:$W$35,,$C43)/$F$21)))</f>
        <v>0.60240834895059081</v>
      </c>
      <c r="N43" s="170">
        <v>0.30120417447529541</v>
      </c>
      <c r="O43" s="2">
        <v>0.60240834895059081</v>
      </c>
      <c r="P43" s="2">
        <v>0.60240834895059081</v>
      </c>
      <c r="Q43" s="2">
        <v>0.60240834895059081</v>
      </c>
      <c r="R43" s="2">
        <v>0.60240834895059081</v>
      </c>
      <c r="S43" s="2">
        <v>0.60240834895059081</v>
      </c>
      <c r="T43" s="2">
        <v>0.60240834895059081</v>
      </c>
      <c r="U43" s="2">
        <v>0.60240834895059081</v>
      </c>
      <c r="V43" s="2">
        <v>0.60240834895059081</v>
      </c>
      <c r="W43" s="2">
        <v>0.60240834895059081</v>
      </c>
      <c r="X43" s="2">
        <v>0.60240834895059081</v>
      </c>
      <c r="Y43" s="2">
        <v>0.60240834895059081</v>
      </c>
      <c r="Z43" s="2">
        <v>0.60240834895059081</v>
      </c>
      <c r="AA43" s="2">
        <v>0.60240834895059081</v>
      </c>
      <c r="AB43" s="2">
        <v>0.60240834895059081</v>
      </c>
      <c r="AC43" s="2">
        <v>0.60240834895059081</v>
      </c>
      <c r="AD43" s="2">
        <v>0.60240834895059081</v>
      </c>
      <c r="AE43" s="2">
        <v>0.60240834895059081</v>
      </c>
      <c r="AF43" s="2">
        <v>0.60240834895059081</v>
      </c>
      <c r="AG43" s="2">
        <v>0.60240834895059081</v>
      </c>
      <c r="AH43" s="2">
        <v>0.60240834895059081</v>
      </c>
      <c r="AI43" s="2">
        <v>0.60240834895059081</v>
      </c>
      <c r="AJ43" s="2">
        <v>0.60240834895059081</v>
      </c>
      <c r="AK43" s="2">
        <v>0.60240834895059081</v>
      </c>
      <c r="AL43" s="2">
        <v>0.60240834895059081</v>
      </c>
      <c r="AM43" s="2">
        <v>0.60240834895059081</v>
      </c>
      <c r="AN43" s="2">
        <v>0.60240834895059081</v>
      </c>
      <c r="AO43" s="2">
        <v>0.60240834895059081</v>
      </c>
      <c r="AP43" s="2">
        <v>0.60240834895059081</v>
      </c>
      <c r="AQ43" s="2">
        <v>0.60240834895059081</v>
      </c>
      <c r="AR43" s="2">
        <v>0.60240834895059081</v>
      </c>
      <c r="AS43" s="2">
        <v>0.60240834895059081</v>
      </c>
      <c r="AT43" s="2">
        <v>0.60240834895059081</v>
      </c>
      <c r="AU43" s="2">
        <v>0.60240834895059081</v>
      </c>
      <c r="AV43" s="2">
        <v>0.60240834895059081</v>
      </c>
      <c r="AW43" s="2">
        <v>0.60240834895059081</v>
      </c>
      <c r="AX43" s="2">
        <v>0.60240834895059081</v>
      </c>
      <c r="AY43" s="2">
        <v>0.60240834895059081</v>
      </c>
      <c r="AZ43" s="2">
        <v>0.60240834895059081</v>
      </c>
      <c r="BA43" s="2">
        <v>0.60240834895059081</v>
      </c>
      <c r="BB43" s="2">
        <v>0.60240834895059081</v>
      </c>
      <c r="BC43" s="2">
        <v>0.30120417447530556</v>
      </c>
      <c r="BD43" s="2">
        <v>0</v>
      </c>
      <c r="BE43" s="2">
        <v>0</v>
      </c>
      <c r="BF43" s="2">
        <v>0</v>
      </c>
      <c r="BG43" s="2">
        <v>0</v>
      </c>
      <c r="BH43" s="2">
        <v>0</v>
      </c>
      <c r="BI43" s="2">
        <v>0</v>
      </c>
      <c r="BJ43" s="2">
        <v>0</v>
      </c>
      <c r="BK43" s="2">
        <v>0</v>
      </c>
      <c r="BL43" s="2">
        <v>0</v>
      </c>
      <c r="BM43" s="2">
        <v>0</v>
      </c>
      <c r="BN43" s="2">
        <v>0</v>
      </c>
      <c r="BO43" s="2">
        <v>0</v>
      </c>
      <c r="BP43" s="2">
        <v>0</v>
      </c>
      <c r="BQ43" s="2">
        <v>0</v>
      </c>
      <c r="BR43" s="2">
        <v>0</v>
      </c>
      <c r="BS43" s="2">
        <v>0</v>
      </c>
    </row>
    <row r="44" spans="2:71">
      <c r="B44" s="24">
        <v>2017</v>
      </c>
      <c r="C44" s="24">
        <v>7</v>
      </c>
      <c r="E44" s="2">
        <f>IF($F$21="n/a",0,IF(E$23&lt;=$C44,0,IF(E$23&gt;($F$21+$C44),INDEX($D$35:$W$35,,$C44)-SUM($D44:D44),INDEX($D$35:$W$35,,$C44)/$F$21)))</f>
        <v>0</v>
      </c>
      <c r="F44" s="2">
        <f>IF($F$21="n/a",0,IF(F$23&lt;=$C44,0,IF(F$23&gt;($F$21+$C44),INDEX($D$35:$W$35,,$C44)-SUM($D44:E44),INDEX($D$35:$W$35,,$C44)/$F$21)))</f>
        <v>0</v>
      </c>
      <c r="G44" s="2">
        <f>IF($F$21="n/a",0,IF(G$23&lt;=$C44,0,IF(G$23&gt;($F$21+$C44),INDEX($D$35:$W$35,,$C44)-SUM($D44:F44),INDEX($D$35:$W$35,,$C44)/$F$21)))</f>
        <v>0</v>
      </c>
      <c r="H44" s="2">
        <f>IF($F$21="n/a",0,IF(H$23&lt;=$C44,0,IF(H$23&gt;($F$21+$C44),INDEX($D$35:$W$35,,$C44)-SUM($D44:G44),INDEX($D$35:$W$35,,$C44)/$F$21)))</f>
        <v>0</v>
      </c>
      <c r="I44" s="2">
        <f>IF($F$21="n/a",0,IF(I$23&lt;=$C44,0,IF(I$23&gt;($F$21+$C44),INDEX($D$35:$W$35,,$C44)-SUM($D44:H44),INDEX($D$35:$W$35,,$C44)/$F$21)))</f>
        <v>0</v>
      </c>
      <c r="J44" s="2">
        <f>IF($F$21="n/a",0,IF(J$23&lt;=$C44,0,IF(J$23&gt;($F$21+$C44),INDEX($D$35:$W$35,,$C44)-SUM($D44:I44),INDEX($D$35:$W$35,,$C44)/$F$21)))</f>
        <v>0</v>
      </c>
      <c r="K44" s="2">
        <f>IF($F$21="n/a",0,IF(K$23&lt;=$C44,0,IF(K$23&gt;($F$21+$C44),INDEX($D$35:$W$35,,$C44)-SUM($D44:J44),INDEX($D$35:$W$35,,$C44)/$F$21)))</f>
        <v>0.60742160714322846</v>
      </c>
      <c r="L44" s="2">
        <f>IF($F$21="n/a",0,IF(L$23&lt;=$C44,0,IF(L$23&gt;($F$21+$C44),INDEX($D$35:$W$35,,$C44)-SUM($D44:K44),INDEX($D$35:$W$35,,$C44)/$F$21)))</f>
        <v>0.60742160714322846</v>
      </c>
      <c r="M44" s="2">
        <f>IF($F$21="n/a",0,IF(M$23&lt;=$C44,0,IF(M$23&gt;($F$21+$C44),INDEX($D$35:$W$35,,$C44)-SUM($D44:L44),INDEX($D$35:$W$35,,$C44)/$F$21)))</f>
        <v>0.60742160714322846</v>
      </c>
      <c r="N44" s="170">
        <v>0.30371080357161423</v>
      </c>
      <c r="O44" s="2">
        <v>0.60742160714322846</v>
      </c>
      <c r="P44" s="2">
        <v>0.60742160714322846</v>
      </c>
      <c r="Q44" s="2">
        <v>0.60742160714322846</v>
      </c>
      <c r="R44" s="2">
        <v>0.60742160714322846</v>
      </c>
      <c r="S44" s="2">
        <v>0.60742160714322846</v>
      </c>
      <c r="T44" s="2">
        <v>0.60742160714322846</v>
      </c>
      <c r="U44" s="2">
        <v>0.60742160714322846</v>
      </c>
      <c r="V44" s="2">
        <v>0.60742160714322846</v>
      </c>
      <c r="W44" s="2">
        <v>0.60742160714322846</v>
      </c>
      <c r="X44" s="2">
        <v>0.60742160714322846</v>
      </c>
      <c r="Y44" s="2">
        <v>0.60742160714322846</v>
      </c>
      <c r="Z44" s="2">
        <v>0.60742160714322846</v>
      </c>
      <c r="AA44" s="2">
        <v>0.60742160714322846</v>
      </c>
      <c r="AB44" s="2">
        <v>0.60742160714322846</v>
      </c>
      <c r="AC44" s="2">
        <v>0.60742160714322846</v>
      </c>
      <c r="AD44" s="2">
        <v>0.60742160714322846</v>
      </c>
      <c r="AE44" s="2">
        <v>0.60742160714322846</v>
      </c>
      <c r="AF44" s="2">
        <v>0.60742160714322846</v>
      </c>
      <c r="AG44" s="2">
        <v>0.60742160714322846</v>
      </c>
      <c r="AH44" s="2">
        <v>0.60742160714322846</v>
      </c>
      <c r="AI44" s="2">
        <v>0.60742160714322846</v>
      </c>
      <c r="AJ44" s="2">
        <v>0.60742160714322846</v>
      </c>
      <c r="AK44" s="2">
        <v>0.60742160714322846</v>
      </c>
      <c r="AL44" s="2">
        <v>0.60742160714322846</v>
      </c>
      <c r="AM44" s="2">
        <v>0.60742160714322846</v>
      </c>
      <c r="AN44" s="2">
        <v>0.60742160714322846</v>
      </c>
      <c r="AO44" s="2">
        <v>0.60742160714322846</v>
      </c>
      <c r="AP44" s="2">
        <v>0.60742160714322846</v>
      </c>
      <c r="AQ44" s="2">
        <v>0.60742160714322846</v>
      </c>
      <c r="AR44" s="2">
        <v>0.60742160714322846</v>
      </c>
      <c r="AS44" s="2">
        <v>0.60742160714322846</v>
      </c>
      <c r="AT44" s="2">
        <v>0.60742160714322846</v>
      </c>
      <c r="AU44" s="2">
        <v>0.60742160714322846</v>
      </c>
      <c r="AV44" s="2">
        <v>0.60742160714322846</v>
      </c>
      <c r="AW44" s="2">
        <v>0.60742160714322846</v>
      </c>
      <c r="AX44" s="2">
        <v>0.60742160714322846</v>
      </c>
      <c r="AY44" s="2">
        <v>0.60742160714322846</v>
      </c>
      <c r="AZ44" s="2">
        <v>0.60742160714322846</v>
      </c>
      <c r="BA44" s="2">
        <v>0.60742160714322846</v>
      </c>
      <c r="BB44" s="2">
        <v>0.60742160714322846</v>
      </c>
      <c r="BC44" s="2">
        <v>0.60742160714322846</v>
      </c>
      <c r="BD44" s="2">
        <v>0.30371080357164359</v>
      </c>
      <c r="BE44" s="2">
        <v>0</v>
      </c>
      <c r="BF44" s="2">
        <v>0</v>
      </c>
      <c r="BG44" s="2">
        <v>0</v>
      </c>
      <c r="BH44" s="2">
        <v>0</v>
      </c>
      <c r="BI44" s="2">
        <v>0</v>
      </c>
      <c r="BJ44" s="2">
        <v>0</v>
      </c>
      <c r="BK44" s="2">
        <v>0</v>
      </c>
      <c r="BL44" s="2">
        <v>0</v>
      </c>
      <c r="BM44" s="2">
        <v>0</v>
      </c>
      <c r="BN44" s="2">
        <v>0</v>
      </c>
      <c r="BO44" s="2">
        <v>0</v>
      </c>
      <c r="BP44" s="2">
        <v>0</v>
      </c>
      <c r="BQ44" s="2">
        <v>0</v>
      </c>
      <c r="BR44" s="2">
        <v>0</v>
      </c>
      <c r="BS44" s="2">
        <v>0</v>
      </c>
    </row>
    <row r="45" spans="2:71">
      <c r="B45" s="24">
        <v>2018</v>
      </c>
      <c r="C45" s="24">
        <v>8</v>
      </c>
      <c r="E45" s="2">
        <f>IF($F$21="n/a",0,IF(E$23&lt;=$C45,0,IF(E$23&gt;($F$21+$C45),INDEX($D$35:$W$35,,$C45)-SUM($D45:D45),INDEX($D$35:$W$35,,$C45)/$F$21)))</f>
        <v>0</v>
      </c>
      <c r="F45" s="2">
        <f>IF($F$21="n/a",0,IF(F$23&lt;=$C45,0,IF(F$23&gt;($F$21+$C45),INDEX($D$35:$W$35,,$C45)-SUM($D45:E45),INDEX($D$35:$W$35,,$C45)/$F$21)))</f>
        <v>0</v>
      </c>
      <c r="G45" s="2">
        <f>IF($F$21="n/a",0,IF(G$23&lt;=$C45,0,IF(G$23&gt;($F$21+$C45),INDEX($D$35:$W$35,,$C45)-SUM($D45:F45),INDEX($D$35:$W$35,,$C45)/$F$21)))</f>
        <v>0</v>
      </c>
      <c r="H45" s="2">
        <f>IF($F$21="n/a",0,IF(H$23&lt;=$C45,0,IF(H$23&gt;($F$21+$C45),INDEX($D$35:$W$35,,$C45)-SUM($D45:G45),INDEX($D$35:$W$35,,$C45)/$F$21)))</f>
        <v>0</v>
      </c>
      <c r="I45" s="2">
        <f>IF($F$21="n/a",0,IF(I$23&lt;=$C45,0,IF(I$23&gt;($F$21+$C45),INDEX($D$35:$W$35,,$C45)-SUM($D45:H45),INDEX($D$35:$W$35,,$C45)/$F$21)))</f>
        <v>0</v>
      </c>
      <c r="J45" s="2">
        <f>IF($F$21="n/a",0,IF(J$23&lt;=$C45,0,IF(J$23&gt;($F$21+$C45),INDEX($D$35:$W$35,,$C45)-SUM($D45:I45),INDEX($D$35:$W$35,,$C45)/$F$21)))</f>
        <v>0</v>
      </c>
      <c r="K45" s="2">
        <f>IF($F$21="n/a",0,IF(K$23&lt;=$C45,0,IF(K$23&gt;($F$21+$C45),INDEX($D$35:$W$35,,$C45)-SUM($D45:J45),INDEX($D$35:$W$35,,$C45)/$F$21)))</f>
        <v>0</v>
      </c>
      <c r="L45" s="2">
        <f>IF($F$21="n/a",0,IF(L$23&lt;=$C45,0,IF(L$23&gt;($F$21+$C45),INDEX($D$35:$W$35,,$C45)-SUM($D45:K45),INDEX($D$35:$W$35,,$C45)/$F$21)))</f>
        <v>0.92321394092081743</v>
      </c>
      <c r="M45" s="2">
        <f>IF($F$21="n/a",0,IF(M$23&lt;=$C45,0,IF(M$23&gt;($F$21+$C45),INDEX($D$35:$W$35,,$C45)-SUM($D45:L45),INDEX($D$35:$W$35,,$C45)/$F$21)))</f>
        <v>0.92321394092081743</v>
      </c>
      <c r="N45" s="170">
        <v>0.46160697046040872</v>
      </c>
      <c r="O45" s="2">
        <v>0.92321394092081743</v>
      </c>
      <c r="P45" s="2">
        <v>0.92321394092081743</v>
      </c>
      <c r="Q45" s="2">
        <v>0.92321394092081743</v>
      </c>
      <c r="R45" s="2">
        <v>0.92321394092081743</v>
      </c>
      <c r="S45" s="2">
        <v>0.92321394092081743</v>
      </c>
      <c r="T45" s="2">
        <v>0.92321394092081743</v>
      </c>
      <c r="U45" s="2">
        <v>0.92321394092081743</v>
      </c>
      <c r="V45" s="2">
        <v>0.92321394092081743</v>
      </c>
      <c r="W45" s="2">
        <v>0.92321394092081743</v>
      </c>
      <c r="X45" s="2">
        <v>0.92321394092081743</v>
      </c>
      <c r="Y45" s="2">
        <v>0.92321394092081743</v>
      </c>
      <c r="Z45" s="2">
        <v>0.92321394092081743</v>
      </c>
      <c r="AA45" s="2">
        <v>0.92321394092081743</v>
      </c>
      <c r="AB45" s="2">
        <v>0.92321394092081743</v>
      </c>
      <c r="AC45" s="2">
        <v>0.92321394092081743</v>
      </c>
      <c r="AD45" s="2">
        <v>0.92321394092081743</v>
      </c>
      <c r="AE45" s="2">
        <v>0.92321394092081743</v>
      </c>
      <c r="AF45" s="2">
        <v>0.92321394092081743</v>
      </c>
      <c r="AG45" s="2">
        <v>0.92321394092081743</v>
      </c>
      <c r="AH45" s="2">
        <v>0.92321394092081743</v>
      </c>
      <c r="AI45" s="2">
        <v>0.92321394092081743</v>
      </c>
      <c r="AJ45" s="2">
        <v>0.92321394092081743</v>
      </c>
      <c r="AK45" s="2">
        <v>0.92321394092081743</v>
      </c>
      <c r="AL45" s="2">
        <v>0.92321394092081743</v>
      </c>
      <c r="AM45" s="2">
        <v>0.92321394092081743</v>
      </c>
      <c r="AN45" s="2">
        <v>0.92321394092081743</v>
      </c>
      <c r="AO45" s="2">
        <v>0.92321394092081743</v>
      </c>
      <c r="AP45" s="2">
        <v>0.92321394092081743</v>
      </c>
      <c r="AQ45" s="2">
        <v>0.92321394092081743</v>
      </c>
      <c r="AR45" s="2">
        <v>0.92321394092081743</v>
      </c>
      <c r="AS45" s="2">
        <v>0.92321394092081743</v>
      </c>
      <c r="AT45" s="2">
        <v>0.92321394092081743</v>
      </c>
      <c r="AU45" s="2">
        <v>0.92321394092081743</v>
      </c>
      <c r="AV45" s="2">
        <v>0.92321394092081743</v>
      </c>
      <c r="AW45" s="2">
        <v>0.92321394092081743</v>
      </c>
      <c r="AX45" s="2">
        <v>0.92321394092081743</v>
      </c>
      <c r="AY45" s="2">
        <v>0.92321394092081743</v>
      </c>
      <c r="AZ45" s="2">
        <v>0.92321394092081743</v>
      </c>
      <c r="BA45" s="2">
        <v>0.92321394092081743</v>
      </c>
      <c r="BB45" s="2">
        <v>0.92321394092081743</v>
      </c>
      <c r="BC45" s="2">
        <v>0.92321394092081743</v>
      </c>
      <c r="BD45" s="2">
        <v>0.92321394092081743</v>
      </c>
      <c r="BE45" s="2">
        <v>0.46160697046040866</v>
      </c>
      <c r="BF45" s="2">
        <v>0</v>
      </c>
      <c r="BG45" s="2">
        <v>0</v>
      </c>
      <c r="BH45" s="2">
        <v>0</v>
      </c>
      <c r="BI45" s="2">
        <v>0</v>
      </c>
      <c r="BJ45" s="2">
        <v>0</v>
      </c>
      <c r="BK45" s="2">
        <v>0</v>
      </c>
      <c r="BL45" s="2">
        <v>0</v>
      </c>
      <c r="BM45" s="2">
        <v>0</v>
      </c>
      <c r="BN45" s="2">
        <v>0</v>
      </c>
      <c r="BO45" s="2">
        <v>0</v>
      </c>
      <c r="BP45" s="2">
        <v>0</v>
      </c>
      <c r="BQ45" s="2">
        <v>0</v>
      </c>
      <c r="BR45" s="2">
        <v>0</v>
      </c>
      <c r="BS45" s="2">
        <v>0</v>
      </c>
    </row>
    <row r="46" spans="2:71">
      <c r="B46" s="24">
        <v>2019</v>
      </c>
      <c r="C46" s="24">
        <v>9</v>
      </c>
      <c r="E46" s="2">
        <f>IF($F$21="n/a",0,IF(E$23&lt;=$C46,0,IF(E$23&gt;($F$21+$C46),INDEX($D$35:$W$35,,$C46)-SUM($D46:D46),INDEX($D$35:$W$35,,$C46)/$F$21)))</f>
        <v>0</v>
      </c>
      <c r="F46" s="2">
        <f>IF($F$21="n/a",0,IF(F$23&lt;=$C46,0,IF(F$23&gt;($F$21+$C46),INDEX($D$35:$W$35,,$C46)-SUM($D46:E46),INDEX($D$35:$W$35,,$C46)/$F$21)))</f>
        <v>0</v>
      </c>
      <c r="G46" s="2">
        <f>IF($F$21="n/a",0,IF(G$23&lt;=$C46,0,IF(G$23&gt;($F$21+$C46),INDEX($D$35:$W$35,,$C46)-SUM($D46:F46),INDEX($D$35:$W$35,,$C46)/$F$21)))</f>
        <v>0</v>
      </c>
      <c r="H46" s="2">
        <f>IF($F$21="n/a",0,IF(H$23&lt;=$C46,0,IF(H$23&gt;($F$21+$C46),INDEX($D$35:$W$35,,$C46)-SUM($D46:G46),INDEX($D$35:$W$35,,$C46)/$F$21)))</f>
        <v>0</v>
      </c>
      <c r="I46" s="2">
        <f>IF($F$21="n/a",0,IF(I$23&lt;=$C46,0,IF(I$23&gt;($F$21+$C46),INDEX($D$35:$W$35,,$C46)-SUM($D46:H46),INDEX($D$35:$W$35,,$C46)/$F$21)))</f>
        <v>0</v>
      </c>
      <c r="J46" s="2">
        <f>IF($F$21="n/a",0,IF(J$23&lt;=$C46,0,IF(J$23&gt;($F$21+$C46),INDEX($D$35:$W$35,,$C46)-SUM($D46:I46),INDEX($D$35:$W$35,,$C46)/$F$21)))</f>
        <v>0</v>
      </c>
      <c r="K46" s="2">
        <f>IF($F$21="n/a",0,IF(K$23&lt;=$C46,0,IF(K$23&gt;($F$21+$C46),INDEX($D$35:$W$35,,$C46)-SUM($D46:J46),INDEX($D$35:$W$35,,$C46)/$F$21)))</f>
        <v>0</v>
      </c>
      <c r="L46" s="2">
        <f>IF($F$21="n/a",0,IF(L$23&lt;=$C46,0,IF(L$23&gt;($F$21+$C46),INDEX($D$35:$W$35,,$C46)-SUM($D46:K46),INDEX($D$35:$W$35,,$C46)/$F$21)))</f>
        <v>0</v>
      </c>
      <c r="M46" s="2">
        <f>IF($F$21="n/a",0,IF(M$23&lt;=$C46,0,IF(M$23&gt;($F$21+$C46),INDEX($D$35:$W$35,,$C46)-SUM($D46:L46),INDEX($D$35:$W$35,,$C46)/$F$21)))</f>
        <v>1.2153666445181117</v>
      </c>
      <c r="N46" s="170">
        <v>0.60768332225905586</v>
      </c>
      <c r="O46" s="2">
        <v>1.2153666445181117</v>
      </c>
      <c r="P46" s="2">
        <v>1.2153666445181117</v>
      </c>
      <c r="Q46" s="2">
        <v>1.2153666445181117</v>
      </c>
      <c r="R46" s="2">
        <v>1.2153666445181117</v>
      </c>
      <c r="S46" s="2">
        <v>1.2153666445181117</v>
      </c>
      <c r="T46" s="2">
        <v>1.2153666445181117</v>
      </c>
      <c r="U46" s="2">
        <v>1.2153666445181117</v>
      </c>
      <c r="V46" s="2">
        <v>1.2153666445181117</v>
      </c>
      <c r="W46" s="2">
        <v>1.2153666445181117</v>
      </c>
      <c r="X46" s="2">
        <v>1.2153666445181117</v>
      </c>
      <c r="Y46" s="2">
        <v>1.2153666445181117</v>
      </c>
      <c r="Z46" s="2">
        <v>1.2153666445181117</v>
      </c>
      <c r="AA46" s="2">
        <v>1.2153666445181117</v>
      </c>
      <c r="AB46" s="2">
        <v>1.2153666445181117</v>
      </c>
      <c r="AC46" s="2">
        <v>1.2153666445181117</v>
      </c>
      <c r="AD46" s="2">
        <v>1.2153666445181117</v>
      </c>
      <c r="AE46" s="2">
        <v>1.2153666445181117</v>
      </c>
      <c r="AF46" s="2">
        <v>1.2153666445181117</v>
      </c>
      <c r="AG46" s="2">
        <v>1.2153666445181117</v>
      </c>
      <c r="AH46" s="2">
        <v>1.2153666445181117</v>
      </c>
      <c r="AI46" s="2">
        <v>1.2153666445181117</v>
      </c>
      <c r="AJ46" s="2">
        <v>1.2153666445181117</v>
      </c>
      <c r="AK46" s="2">
        <v>1.2153666445181117</v>
      </c>
      <c r="AL46" s="2">
        <v>1.2153666445181117</v>
      </c>
      <c r="AM46" s="2">
        <v>1.2153666445181117</v>
      </c>
      <c r="AN46" s="2">
        <v>1.2153666445181117</v>
      </c>
      <c r="AO46" s="2">
        <v>1.2153666445181117</v>
      </c>
      <c r="AP46" s="2">
        <v>1.2153666445181117</v>
      </c>
      <c r="AQ46" s="2">
        <v>1.2153666445181117</v>
      </c>
      <c r="AR46" s="2">
        <v>1.2153666445181117</v>
      </c>
      <c r="AS46" s="2">
        <v>1.2153666445181117</v>
      </c>
      <c r="AT46" s="2">
        <v>1.2153666445181117</v>
      </c>
      <c r="AU46" s="2">
        <v>1.2153666445181117</v>
      </c>
      <c r="AV46" s="2">
        <v>1.2153666445181117</v>
      </c>
      <c r="AW46" s="2">
        <v>1.2153666445181117</v>
      </c>
      <c r="AX46" s="2">
        <v>1.2153666445181117</v>
      </c>
      <c r="AY46" s="2">
        <v>1.2153666445181117</v>
      </c>
      <c r="AZ46" s="2">
        <v>1.2153666445181117</v>
      </c>
      <c r="BA46" s="2">
        <v>1.2153666445181117</v>
      </c>
      <c r="BB46" s="2">
        <v>1.2153666445181117</v>
      </c>
      <c r="BC46" s="2">
        <v>1.2153666445181117</v>
      </c>
      <c r="BD46" s="2">
        <v>1.2153666445181117</v>
      </c>
      <c r="BE46" s="2">
        <v>1.2153666445181117</v>
      </c>
      <c r="BF46" s="2">
        <v>0.60768332225901389</v>
      </c>
      <c r="BG46" s="2">
        <v>0</v>
      </c>
      <c r="BH46" s="2">
        <v>0</v>
      </c>
      <c r="BI46" s="2">
        <v>0</v>
      </c>
      <c r="BJ46" s="2">
        <v>0</v>
      </c>
      <c r="BK46" s="2">
        <v>0</v>
      </c>
      <c r="BL46" s="2">
        <v>0</v>
      </c>
      <c r="BM46" s="2">
        <v>0</v>
      </c>
      <c r="BN46" s="2">
        <v>0</v>
      </c>
      <c r="BO46" s="2">
        <v>0</v>
      </c>
      <c r="BP46" s="2">
        <v>0</v>
      </c>
      <c r="BQ46" s="2">
        <v>0</v>
      </c>
      <c r="BR46" s="2">
        <v>0</v>
      </c>
      <c r="BS46" s="2">
        <v>0</v>
      </c>
    </row>
    <row r="47" spans="2:71">
      <c r="B47" s="24">
        <v>2020</v>
      </c>
      <c r="C47" s="24">
        <v>10</v>
      </c>
      <c r="E47" s="2">
        <f>IF($F$21="n/a",0,IF(E$23&lt;=$C47,0,IF(E$23&gt;($F$21+$C47),INDEX($D$35:$W$35,,$C47)-SUM($D47:D47),INDEX($D$35:$W$35,,$C47)/$F$21)))</f>
        <v>0</v>
      </c>
      <c r="F47" s="2">
        <f>IF($F$21="n/a",0,IF(F$23&lt;=$C47,0,IF(F$23&gt;($F$21+$C47),INDEX($D$35:$W$35,,$C47)-SUM($D47:E47),INDEX($D$35:$W$35,,$C47)/$F$21)))</f>
        <v>0</v>
      </c>
      <c r="G47" s="2">
        <f>IF($F$21="n/a",0,IF(G$23&lt;=$C47,0,IF(G$23&gt;($F$21+$C47),INDEX($D$35:$W$35,,$C47)-SUM($D47:F47),INDEX($D$35:$W$35,,$C47)/$F$21)))</f>
        <v>0</v>
      </c>
      <c r="H47" s="2">
        <f>IF($F$21="n/a",0,IF(H$23&lt;=$C47,0,IF(H$23&gt;($F$21+$C47),INDEX($D$35:$W$35,,$C47)-SUM($D47:G47),INDEX($D$35:$W$35,,$C47)/$F$21)))</f>
        <v>0</v>
      </c>
      <c r="I47" s="2">
        <f>IF($F$21="n/a",0,IF(I$23&lt;=$C47,0,IF(I$23&gt;($F$21+$C47),INDEX($D$35:$W$35,,$C47)-SUM($D47:H47),INDEX($D$35:$W$35,,$C47)/$F$21)))</f>
        <v>0</v>
      </c>
      <c r="J47" s="2">
        <f>IF($F$21="n/a",0,IF(J$23&lt;=$C47,0,IF(J$23&gt;($F$21+$C47),INDEX($D$35:$W$35,,$C47)-SUM($D47:I47),INDEX($D$35:$W$35,,$C47)/$F$21)))</f>
        <v>0</v>
      </c>
      <c r="K47" s="2">
        <f>IF($F$21="n/a",0,IF(K$23&lt;=$C47,0,IF(K$23&gt;($F$21+$C47),INDEX($D$35:$W$35,,$C47)-SUM($D47:J47),INDEX($D$35:$W$35,,$C47)/$F$21)))</f>
        <v>0</v>
      </c>
      <c r="L47" s="2">
        <f>IF($F$21="n/a",0,IF(L$23&lt;=$C47,0,IF(L$23&gt;($F$21+$C47),INDEX($D$35:$W$35,,$C47)-SUM($D47:K47),INDEX($D$35:$W$35,,$C47)/$F$21)))</f>
        <v>0</v>
      </c>
      <c r="M47" s="2">
        <f>IF($F$21="n/a",0,IF(M$23&lt;=$C47,0,IF(M$23&gt;($F$21+$C47),INDEX($D$35:$W$35,,$C47)-SUM($D47:L47),INDEX($D$35:$W$35,,$C47)/$F$21)))</f>
        <v>0</v>
      </c>
      <c r="N47" s="170">
        <v>0.6075335170843098</v>
      </c>
      <c r="O47" s="2">
        <v>1.2150670341686196</v>
      </c>
      <c r="P47" s="2">
        <v>1.2150670341686196</v>
      </c>
      <c r="Q47" s="2">
        <v>1.2150670341686196</v>
      </c>
      <c r="R47" s="2">
        <v>1.2150670341686196</v>
      </c>
      <c r="S47" s="2">
        <v>1.2150670341686196</v>
      </c>
      <c r="T47" s="2">
        <v>1.2150670341686196</v>
      </c>
      <c r="U47" s="2">
        <v>1.2150670341686196</v>
      </c>
      <c r="V47" s="2">
        <v>1.2150670341686196</v>
      </c>
      <c r="W47" s="2">
        <v>1.2150670341686196</v>
      </c>
      <c r="X47" s="2">
        <v>1.2150670341686196</v>
      </c>
      <c r="Y47" s="2">
        <v>1.2150670341686196</v>
      </c>
      <c r="Z47" s="2">
        <v>1.2150670341686196</v>
      </c>
      <c r="AA47" s="2">
        <v>1.2150670341686196</v>
      </c>
      <c r="AB47" s="2">
        <v>1.2150670341686196</v>
      </c>
      <c r="AC47" s="2">
        <v>1.2150670341686196</v>
      </c>
      <c r="AD47" s="2">
        <v>1.2150670341686196</v>
      </c>
      <c r="AE47" s="2">
        <v>1.2150670341686196</v>
      </c>
      <c r="AF47" s="2">
        <v>1.2150670341686196</v>
      </c>
      <c r="AG47" s="2">
        <v>1.2150670341686196</v>
      </c>
      <c r="AH47" s="2">
        <v>1.2150670341686196</v>
      </c>
      <c r="AI47" s="2">
        <v>1.2150670341686196</v>
      </c>
      <c r="AJ47" s="2">
        <v>1.2150670341686196</v>
      </c>
      <c r="AK47" s="2">
        <v>1.2150670341686196</v>
      </c>
      <c r="AL47" s="2">
        <v>1.2150670341686196</v>
      </c>
      <c r="AM47" s="2">
        <v>1.2150670341686196</v>
      </c>
      <c r="AN47" s="2">
        <v>1.2150670341686196</v>
      </c>
      <c r="AO47" s="2">
        <v>1.2150670341686196</v>
      </c>
      <c r="AP47" s="2">
        <v>1.2150670341686196</v>
      </c>
      <c r="AQ47" s="2">
        <v>1.2150670341686196</v>
      </c>
      <c r="AR47" s="2">
        <v>1.2150670341686196</v>
      </c>
      <c r="AS47" s="2">
        <v>1.2150670341686196</v>
      </c>
      <c r="AT47" s="2">
        <v>1.2150670341686196</v>
      </c>
      <c r="AU47" s="2">
        <v>1.2150670341686196</v>
      </c>
      <c r="AV47" s="2">
        <v>1.2150670341686196</v>
      </c>
      <c r="AW47" s="2">
        <v>1.2150670341686196</v>
      </c>
      <c r="AX47" s="2">
        <v>1.2150670341686196</v>
      </c>
      <c r="AY47" s="2">
        <v>1.2150670341686196</v>
      </c>
      <c r="AZ47" s="2">
        <v>1.2150670341686196</v>
      </c>
      <c r="BA47" s="2">
        <v>1.2150670341686196</v>
      </c>
      <c r="BB47" s="2">
        <v>1.2150670341686196</v>
      </c>
      <c r="BC47" s="2">
        <v>1.2150670341686196</v>
      </c>
      <c r="BD47" s="2">
        <v>1.2150670341686196</v>
      </c>
      <c r="BE47" s="2">
        <v>1.2150670341686196</v>
      </c>
      <c r="BF47" s="2">
        <v>1.2150670341686196</v>
      </c>
      <c r="BG47" s="2">
        <v>0.60753351708431325</v>
      </c>
      <c r="BH47" s="2">
        <v>0</v>
      </c>
      <c r="BI47" s="2">
        <v>0</v>
      </c>
      <c r="BJ47" s="2">
        <v>0</v>
      </c>
      <c r="BK47" s="2">
        <v>0</v>
      </c>
      <c r="BL47" s="2">
        <v>0</v>
      </c>
      <c r="BM47" s="2">
        <v>0</v>
      </c>
      <c r="BN47" s="2">
        <v>0</v>
      </c>
      <c r="BO47" s="2">
        <v>0</v>
      </c>
      <c r="BP47" s="2">
        <v>0</v>
      </c>
      <c r="BQ47" s="2">
        <v>0</v>
      </c>
      <c r="BR47" s="2">
        <v>0</v>
      </c>
      <c r="BS47" s="2">
        <v>0</v>
      </c>
    </row>
    <row r="48" spans="2:71" outlineLevel="1">
      <c r="B48" s="24">
        <v>2021</v>
      </c>
      <c r="C48" s="24">
        <v>11</v>
      </c>
      <c r="E48" s="2">
        <f>IF($F$21="n/a",0,IF(E$23&lt;=$C48,0,IF(E$23&gt;($F$21+$C48),INDEX($D$35:$W$35,,$C48)-SUM($D48:D48),INDEX($D$35:$W$35,,$C48)/$F$21)))</f>
        <v>0</v>
      </c>
      <c r="F48" s="2">
        <f>IF($F$21="n/a",0,IF(F$23&lt;=$C48,0,IF(F$23&gt;($F$21+$C48),INDEX($D$35:$W$35,,$C48)-SUM($D48:E48),INDEX($D$35:$W$35,,$C48)/$F$21)))</f>
        <v>0</v>
      </c>
      <c r="G48" s="2">
        <f>IF($F$21="n/a",0,IF(G$23&lt;=$C48,0,IF(G$23&gt;($F$21+$C48),INDEX($D$35:$W$35,,$C48)-SUM($D48:F48),INDEX($D$35:$W$35,,$C48)/$F$21)))</f>
        <v>0</v>
      </c>
      <c r="H48" s="2">
        <f>IF($F$21="n/a",0,IF(H$23&lt;=$C48,0,IF(H$23&gt;($F$21+$C48),INDEX($D$35:$W$35,,$C48)-SUM($D48:G48),INDEX($D$35:$W$35,,$C48)/$F$21)))</f>
        <v>0</v>
      </c>
      <c r="I48" s="2">
        <f>IF($F$21="n/a",0,IF(I$23&lt;=$C48,0,IF(I$23&gt;($F$21+$C48),INDEX($D$35:$W$35,,$C48)-SUM($D48:H48),INDEX($D$35:$W$35,,$C48)/$F$21)))</f>
        <v>0</v>
      </c>
      <c r="J48" s="2">
        <f>IF($F$21="n/a",0,IF(J$23&lt;=$C48,0,IF(J$23&gt;($F$21+$C48),INDEX($D$35:$W$35,,$C48)-SUM($D48:I48),INDEX($D$35:$W$35,,$C48)/$F$21)))</f>
        <v>0</v>
      </c>
      <c r="K48" s="2">
        <f>IF($F$21="n/a",0,IF(K$23&lt;=$C48,0,IF(K$23&gt;($F$21+$C48),INDEX($D$35:$W$35,,$C48)-SUM($D48:J48),INDEX($D$35:$W$35,,$C48)/$F$21)))</f>
        <v>0</v>
      </c>
      <c r="L48" s="2">
        <f>IF($F$21="n/a",0,IF(L$23&lt;=$C48,0,IF(L$23&gt;($F$21+$C48),INDEX($D$35:$W$35,,$C48)-SUM($D48:K48),INDEX($D$35:$W$35,,$C48)/$F$21)))</f>
        <v>0</v>
      </c>
      <c r="M48" s="2">
        <f>IF($F$21="n/a",0,IF(M$23&lt;=$C48,0,IF(M$23&gt;($F$21+$C48),INDEX($D$35:$W$35,,$C48)-SUM($D48:L48),INDEX($D$35:$W$35,,$C48)/$F$21)))</f>
        <v>0</v>
      </c>
      <c r="N48" s="2">
        <v>0</v>
      </c>
      <c r="O48" s="2">
        <v>0.63793395763764782</v>
      </c>
      <c r="P48" s="2">
        <v>0.63793395763764782</v>
      </c>
      <c r="Q48" s="2">
        <v>0.63793395763764782</v>
      </c>
      <c r="R48" s="2">
        <v>0.63793395763764782</v>
      </c>
      <c r="S48" s="2">
        <v>0.63793395763764782</v>
      </c>
      <c r="T48" s="2">
        <v>0.63793395763764782</v>
      </c>
      <c r="U48" s="2">
        <v>0.63793395763764782</v>
      </c>
      <c r="V48" s="2">
        <v>0.63793395763764782</v>
      </c>
      <c r="W48" s="2">
        <v>0.63793395763764782</v>
      </c>
      <c r="X48" s="2">
        <v>0.63793395763764782</v>
      </c>
      <c r="Y48" s="2">
        <v>0.63793395763764782</v>
      </c>
      <c r="Z48" s="2">
        <v>0.63793395763764782</v>
      </c>
      <c r="AA48" s="2">
        <v>0.63793395763764782</v>
      </c>
      <c r="AB48" s="2">
        <v>0.63793395763764782</v>
      </c>
      <c r="AC48" s="2">
        <v>0.63793395763764782</v>
      </c>
      <c r="AD48" s="2">
        <v>0.63793395763764782</v>
      </c>
      <c r="AE48" s="2">
        <v>0.63793395763764782</v>
      </c>
      <c r="AF48" s="2">
        <v>0.63793395763764782</v>
      </c>
      <c r="AG48" s="2">
        <v>0.63793395763764782</v>
      </c>
      <c r="AH48" s="2">
        <v>0.63793395763764782</v>
      </c>
      <c r="AI48" s="2">
        <v>0.63793395763764782</v>
      </c>
      <c r="AJ48" s="2">
        <v>0.63793395763764782</v>
      </c>
      <c r="AK48" s="2">
        <v>0.63793395763764782</v>
      </c>
      <c r="AL48" s="2">
        <v>0.63793395763764782</v>
      </c>
      <c r="AM48" s="2">
        <v>0.63793395763764782</v>
      </c>
      <c r="AN48" s="2">
        <v>0.63793395763764782</v>
      </c>
      <c r="AO48" s="2">
        <v>0.63793395763764782</v>
      </c>
      <c r="AP48" s="2">
        <v>0.63793395763764782</v>
      </c>
      <c r="AQ48" s="2">
        <v>0.63793395763764782</v>
      </c>
      <c r="AR48" s="2">
        <v>0.63793395763764782</v>
      </c>
      <c r="AS48" s="2">
        <v>0.63793395763764782</v>
      </c>
      <c r="AT48" s="2">
        <v>0.63793395763764782</v>
      </c>
      <c r="AU48" s="2">
        <v>0.63793395763764782</v>
      </c>
      <c r="AV48" s="2">
        <v>0.63793395763764782</v>
      </c>
      <c r="AW48" s="2">
        <v>0.63793395763764782</v>
      </c>
      <c r="AX48" s="2">
        <v>0.63793395763764782</v>
      </c>
      <c r="AY48" s="2">
        <v>0.63793395763764782</v>
      </c>
      <c r="AZ48" s="2">
        <v>0.63793395763764782</v>
      </c>
      <c r="BA48" s="2">
        <v>0.63793395763764782</v>
      </c>
      <c r="BB48" s="2">
        <v>0.63793395763764782</v>
      </c>
      <c r="BC48" s="2">
        <v>0.63793395763764782</v>
      </c>
      <c r="BD48" s="2">
        <v>0.63793395763764782</v>
      </c>
      <c r="BE48" s="2">
        <v>0.63793395763764782</v>
      </c>
      <c r="BF48" s="2">
        <v>0.63793395763764782</v>
      </c>
      <c r="BG48" s="2">
        <v>0.63793395763764782</v>
      </c>
      <c r="BH48" s="2">
        <v>-3.1974423109204508E-14</v>
      </c>
      <c r="BI48" s="2">
        <v>0</v>
      </c>
      <c r="BJ48" s="2">
        <v>0</v>
      </c>
      <c r="BK48" s="2">
        <v>0</v>
      </c>
      <c r="BL48" s="2">
        <v>0</v>
      </c>
      <c r="BM48" s="2">
        <v>0</v>
      </c>
      <c r="BN48" s="2">
        <v>0</v>
      </c>
      <c r="BO48" s="2">
        <v>0</v>
      </c>
      <c r="BP48" s="2">
        <v>0</v>
      </c>
      <c r="BQ48" s="2">
        <v>0</v>
      </c>
      <c r="BR48" s="2">
        <v>0</v>
      </c>
      <c r="BS48" s="2">
        <v>0</v>
      </c>
    </row>
    <row r="49" spans="2:71" outlineLevel="1">
      <c r="B49" s="24">
        <v>2022</v>
      </c>
      <c r="C49" s="24">
        <v>12</v>
      </c>
      <c r="E49" s="2">
        <f>IF($F$21="n/a",0,IF(E$23&lt;=$C49,0,IF(E$23&gt;($F$21+$C49),INDEX($D$35:$W$35,,$C49)-SUM($D49:D49),INDEX($D$35:$W$35,,$C49)/$F$21)))</f>
        <v>0</v>
      </c>
      <c r="F49" s="2">
        <f>IF($F$21="n/a",0,IF(F$23&lt;=$C49,0,IF(F$23&gt;($F$21+$C49),INDEX($D$35:$W$35,,$C49)-SUM($D49:E49),INDEX($D$35:$W$35,,$C49)/$F$21)))</f>
        <v>0</v>
      </c>
      <c r="G49" s="2">
        <f>IF($F$21="n/a",0,IF(G$23&lt;=$C49,0,IF(G$23&gt;($F$21+$C49),INDEX($D$35:$W$35,,$C49)-SUM($D49:F49),INDEX($D$35:$W$35,,$C49)/$F$21)))</f>
        <v>0</v>
      </c>
      <c r="H49" s="2">
        <f>IF($F$21="n/a",0,IF(H$23&lt;=$C49,0,IF(H$23&gt;($F$21+$C49),INDEX($D$35:$W$35,,$C49)-SUM($D49:G49),INDEX($D$35:$W$35,,$C49)/$F$21)))</f>
        <v>0</v>
      </c>
      <c r="I49" s="2">
        <f>IF($F$21="n/a",0,IF(I$23&lt;=$C49,0,IF(I$23&gt;($F$21+$C49),INDEX($D$35:$W$35,,$C49)-SUM($D49:H49),INDEX($D$35:$W$35,,$C49)/$F$21)))</f>
        <v>0</v>
      </c>
      <c r="J49" s="2">
        <f>IF($F$21="n/a",0,IF(J$23&lt;=$C49,0,IF(J$23&gt;($F$21+$C49),INDEX($D$35:$W$35,,$C49)-SUM($D49:I49),INDEX($D$35:$W$35,,$C49)/$F$21)))</f>
        <v>0</v>
      </c>
      <c r="K49" s="2">
        <f>IF($F$21="n/a",0,IF(K$23&lt;=$C49,0,IF(K$23&gt;($F$21+$C49),INDEX($D$35:$W$35,,$C49)-SUM($D49:J49),INDEX($D$35:$W$35,,$C49)/$F$21)))</f>
        <v>0</v>
      </c>
      <c r="L49" s="2">
        <f>IF($F$21="n/a",0,IF(L$23&lt;=$C49,0,IF(L$23&gt;($F$21+$C49),INDEX($D$35:$W$35,,$C49)-SUM($D49:K49),INDEX($D$35:$W$35,,$C49)/$F$21)))</f>
        <v>0</v>
      </c>
      <c r="M49" s="2">
        <f>IF($F$21="n/a",0,IF(M$23&lt;=$C49,0,IF(M$23&gt;($F$21+$C49),INDEX($D$35:$W$35,,$C49)-SUM($D49:L49),INDEX($D$35:$W$35,,$C49)/$F$21)))</f>
        <v>0</v>
      </c>
      <c r="N49" s="2">
        <v>0</v>
      </c>
      <c r="O49" s="2">
        <v>0</v>
      </c>
      <c r="P49" s="2">
        <v>0</v>
      </c>
      <c r="Q49" s="2">
        <v>0</v>
      </c>
      <c r="R49" s="2">
        <v>0</v>
      </c>
      <c r="S49" s="2">
        <v>0</v>
      </c>
      <c r="T49" s="2">
        <v>0</v>
      </c>
      <c r="U49" s="2">
        <v>0</v>
      </c>
      <c r="V49" s="2">
        <v>0</v>
      </c>
      <c r="W49" s="2">
        <v>0</v>
      </c>
      <c r="X49" s="2">
        <v>0</v>
      </c>
      <c r="Y49" s="2">
        <v>0</v>
      </c>
      <c r="Z49" s="2">
        <v>0</v>
      </c>
      <c r="AA49" s="2">
        <v>0</v>
      </c>
      <c r="AB49" s="2">
        <v>0</v>
      </c>
      <c r="AC49" s="2">
        <v>0</v>
      </c>
      <c r="AD49" s="2">
        <v>0</v>
      </c>
      <c r="AE49" s="2">
        <v>0</v>
      </c>
      <c r="AF49" s="2">
        <v>0</v>
      </c>
      <c r="AG49" s="2">
        <v>0</v>
      </c>
      <c r="AH49" s="2">
        <v>0</v>
      </c>
      <c r="AI49" s="2">
        <v>0</v>
      </c>
      <c r="AJ49" s="2">
        <v>0</v>
      </c>
      <c r="AK49" s="2">
        <v>0</v>
      </c>
      <c r="AL49" s="2">
        <v>0</v>
      </c>
      <c r="AM49" s="2">
        <v>0</v>
      </c>
      <c r="AN49" s="2">
        <v>0</v>
      </c>
      <c r="AO49" s="2">
        <v>0</v>
      </c>
      <c r="AP49" s="2">
        <v>0</v>
      </c>
      <c r="AQ49" s="2">
        <v>0</v>
      </c>
      <c r="AR49" s="2">
        <v>0</v>
      </c>
      <c r="AS49" s="2">
        <v>0</v>
      </c>
      <c r="AT49" s="2">
        <v>0</v>
      </c>
      <c r="AU49" s="2">
        <v>0</v>
      </c>
      <c r="AV49" s="2">
        <v>0</v>
      </c>
      <c r="AW49" s="2">
        <v>0</v>
      </c>
      <c r="AX49" s="2">
        <v>0</v>
      </c>
      <c r="AY49" s="2">
        <v>0</v>
      </c>
      <c r="AZ49" s="2">
        <v>0</v>
      </c>
      <c r="BA49" s="2">
        <v>0</v>
      </c>
      <c r="BB49" s="2">
        <v>0</v>
      </c>
      <c r="BC49" s="2">
        <v>0</v>
      </c>
      <c r="BD49" s="2">
        <v>0</v>
      </c>
      <c r="BE49" s="2">
        <v>0</v>
      </c>
      <c r="BF49" s="2">
        <v>0</v>
      </c>
      <c r="BG49" s="2">
        <v>0</v>
      </c>
      <c r="BH49" s="2">
        <v>0</v>
      </c>
      <c r="BI49" s="2">
        <v>0</v>
      </c>
      <c r="BJ49" s="2">
        <v>0</v>
      </c>
      <c r="BK49" s="2">
        <v>0</v>
      </c>
      <c r="BL49" s="2">
        <v>0</v>
      </c>
      <c r="BM49" s="2">
        <v>0</v>
      </c>
      <c r="BN49" s="2">
        <v>0</v>
      </c>
      <c r="BO49" s="2">
        <v>0</v>
      </c>
      <c r="BP49" s="2">
        <v>0</v>
      </c>
      <c r="BQ49" s="2">
        <v>0</v>
      </c>
      <c r="BR49" s="2">
        <v>0</v>
      </c>
      <c r="BS49" s="2">
        <v>0</v>
      </c>
    </row>
    <row r="50" spans="2:71" outlineLevel="1">
      <c r="B50" s="24">
        <v>2023</v>
      </c>
      <c r="C50" s="24">
        <v>13</v>
      </c>
      <c r="E50" s="2">
        <f>IF($F$21="n/a",0,IF(E$23&lt;=$C50,0,IF(E$23&gt;($F$21+$C50),INDEX($D$35:$W$35,,$C50)-SUM($D50:D50),INDEX($D$35:$W$35,,$C50)/$F$21)))</f>
        <v>0</v>
      </c>
      <c r="F50" s="2">
        <f>IF($F$21="n/a",0,IF(F$23&lt;=$C50,0,IF(F$23&gt;($F$21+$C50),INDEX($D$35:$W$35,,$C50)-SUM($D50:E50),INDEX($D$35:$W$35,,$C50)/$F$21)))</f>
        <v>0</v>
      </c>
      <c r="G50" s="2">
        <f>IF($F$21="n/a",0,IF(G$23&lt;=$C50,0,IF(G$23&gt;($F$21+$C50),INDEX($D$35:$W$35,,$C50)-SUM($D50:F50),INDEX($D$35:$W$35,,$C50)/$F$21)))</f>
        <v>0</v>
      </c>
      <c r="H50" s="2">
        <f>IF($F$21="n/a",0,IF(H$23&lt;=$C50,0,IF(H$23&gt;($F$21+$C50),INDEX($D$35:$W$35,,$C50)-SUM($D50:G50),INDEX($D$35:$W$35,,$C50)/$F$21)))</f>
        <v>0</v>
      </c>
      <c r="I50" s="2">
        <f>IF($F$21="n/a",0,IF(I$23&lt;=$C50,0,IF(I$23&gt;($F$21+$C50),INDEX($D$35:$W$35,,$C50)-SUM($D50:H50),INDEX($D$35:$W$35,,$C50)/$F$21)))</f>
        <v>0</v>
      </c>
      <c r="J50" s="2">
        <f>IF($F$21="n/a",0,IF(J$23&lt;=$C50,0,IF(J$23&gt;($F$21+$C50),INDEX($D$35:$W$35,,$C50)-SUM($D50:I50),INDEX($D$35:$W$35,,$C50)/$F$21)))</f>
        <v>0</v>
      </c>
      <c r="K50" s="2">
        <f>IF($F$21="n/a",0,IF(K$23&lt;=$C50,0,IF(K$23&gt;($F$21+$C50),INDEX($D$35:$W$35,,$C50)-SUM($D50:J50),INDEX($D$35:$W$35,,$C50)/$F$21)))</f>
        <v>0</v>
      </c>
      <c r="L50" s="2">
        <f>IF($F$21="n/a",0,IF(L$23&lt;=$C50,0,IF(L$23&gt;($F$21+$C50),INDEX($D$35:$W$35,,$C50)-SUM($D50:K50),INDEX($D$35:$W$35,,$C50)/$F$21)))</f>
        <v>0</v>
      </c>
      <c r="M50" s="2">
        <f>IF($F$21="n/a",0,IF(M$23&lt;=$C50,0,IF(M$23&gt;($F$21+$C50),INDEX($D$35:$W$35,,$C50)-SUM($D50:L50),INDEX($D$35:$W$35,,$C50)/$F$21)))</f>
        <v>0</v>
      </c>
      <c r="N50" s="2">
        <v>0</v>
      </c>
      <c r="O50" s="2">
        <v>0</v>
      </c>
      <c r="P50" s="2">
        <v>0</v>
      </c>
      <c r="Q50" s="2">
        <v>0</v>
      </c>
      <c r="R50" s="2">
        <v>0</v>
      </c>
      <c r="S50" s="2">
        <v>0</v>
      </c>
      <c r="T50" s="2">
        <v>0</v>
      </c>
      <c r="U50" s="2">
        <v>0</v>
      </c>
      <c r="V50" s="2">
        <v>0</v>
      </c>
      <c r="W50" s="2">
        <v>0</v>
      </c>
      <c r="X50" s="2">
        <v>0</v>
      </c>
      <c r="Y50" s="2">
        <v>0</v>
      </c>
      <c r="Z50" s="2">
        <v>0</v>
      </c>
      <c r="AA50" s="2">
        <v>0</v>
      </c>
      <c r="AB50" s="2">
        <v>0</v>
      </c>
      <c r="AC50" s="2">
        <v>0</v>
      </c>
      <c r="AD50" s="2">
        <v>0</v>
      </c>
      <c r="AE50" s="2">
        <v>0</v>
      </c>
      <c r="AF50" s="2">
        <v>0</v>
      </c>
      <c r="AG50" s="2">
        <v>0</v>
      </c>
      <c r="AH50" s="2">
        <v>0</v>
      </c>
      <c r="AI50" s="2">
        <v>0</v>
      </c>
      <c r="AJ50" s="2">
        <v>0</v>
      </c>
      <c r="AK50" s="2">
        <v>0</v>
      </c>
      <c r="AL50" s="2">
        <v>0</v>
      </c>
      <c r="AM50" s="2">
        <v>0</v>
      </c>
      <c r="AN50" s="2">
        <v>0</v>
      </c>
      <c r="AO50" s="2">
        <v>0</v>
      </c>
      <c r="AP50" s="2">
        <v>0</v>
      </c>
      <c r="AQ50" s="2">
        <v>0</v>
      </c>
      <c r="AR50" s="2">
        <v>0</v>
      </c>
      <c r="AS50" s="2">
        <v>0</v>
      </c>
      <c r="AT50" s="2">
        <v>0</v>
      </c>
      <c r="AU50" s="2">
        <v>0</v>
      </c>
      <c r="AV50" s="2">
        <v>0</v>
      </c>
      <c r="AW50" s="2">
        <v>0</v>
      </c>
      <c r="AX50" s="2">
        <v>0</v>
      </c>
      <c r="AY50" s="2">
        <v>0</v>
      </c>
      <c r="AZ50" s="2">
        <v>0</v>
      </c>
      <c r="BA50" s="2">
        <v>0</v>
      </c>
      <c r="BB50" s="2">
        <v>0</v>
      </c>
      <c r="BC50" s="2">
        <v>0</v>
      </c>
      <c r="BD50" s="2">
        <v>0</v>
      </c>
      <c r="BE50" s="2">
        <v>0</v>
      </c>
      <c r="BF50" s="2">
        <v>0</v>
      </c>
      <c r="BG50" s="2">
        <v>0</v>
      </c>
      <c r="BH50" s="2">
        <v>0</v>
      </c>
      <c r="BI50" s="2">
        <v>0</v>
      </c>
      <c r="BJ50" s="2">
        <v>0</v>
      </c>
      <c r="BK50" s="2">
        <v>0</v>
      </c>
      <c r="BL50" s="2">
        <v>0</v>
      </c>
      <c r="BM50" s="2">
        <v>0</v>
      </c>
      <c r="BN50" s="2">
        <v>0</v>
      </c>
      <c r="BO50" s="2">
        <v>0</v>
      </c>
      <c r="BP50" s="2">
        <v>0</v>
      </c>
      <c r="BQ50" s="2">
        <v>0</v>
      </c>
      <c r="BR50" s="2">
        <v>0</v>
      </c>
      <c r="BS50" s="2">
        <v>0</v>
      </c>
    </row>
    <row r="51" spans="2:71" outlineLevel="1">
      <c r="B51" s="24">
        <v>2024</v>
      </c>
      <c r="C51" s="24">
        <v>14</v>
      </c>
      <c r="E51" s="2">
        <f>IF($F$21="n/a",0,IF(E$23&lt;=$C51,0,IF(E$23&gt;($F$21+$C51),INDEX($D$35:$W$35,,$C51)-SUM($D51:D51),INDEX($D$35:$W$35,,$C51)/$F$21)))</f>
        <v>0</v>
      </c>
      <c r="F51" s="2">
        <f>IF($F$21="n/a",0,IF(F$23&lt;=$C51,0,IF(F$23&gt;($F$21+$C51),INDEX($D$35:$W$35,,$C51)-SUM($D51:E51),INDEX($D$35:$W$35,,$C51)/$F$21)))</f>
        <v>0</v>
      </c>
      <c r="G51" s="2">
        <f>IF($F$21="n/a",0,IF(G$23&lt;=$C51,0,IF(G$23&gt;($F$21+$C51),INDEX($D$35:$W$35,,$C51)-SUM($D51:F51),INDEX($D$35:$W$35,,$C51)/$F$21)))</f>
        <v>0</v>
      </c>
      <c r="H51" s="2">
        <f>IF($F$21="n/a",0,IF(H$23&lt;=$C51,0,IF(H$23&gt;($F$21+$C51),INDEX($D$35:$W$35,,$C51)-SUM($D51:G51),INDEX($D$35:$W$35,,$C51)/$F$21)))</f>
        <v>0</v>
      </c>
      <c r="I51" s="2">
        <f>IF($F$21="n/a",0,IF(I$23&lt;=$C51,0,IF(I$23&gt;($F$21+$C51),INDEX($D$35:$W$35,,$C51)-SUM($D51:H51),INDEX($D$35:$W$35,,$C51)/$F$21)))</f>
        <v>0</v>
      </c>
      <c r="J51" s="2">
        <f>IF($F$21="n/a",0,IF(J$23&lt;=$C51,0,IF(J$23&gt;($F$21+$C51),INDEX($D$35:$W$35,,$C51)-SUM($D51:I51),INDEX($D$35:$W$35,,$C51)/$F$21)))</f>
        <v>0</v>
      </c>
      <c r="K51" s="2">
        <f>IF($F$21="n/a",0,IF(K$23&lt;=$C51,0,IF(K$23&gt;($F$21+$C51),INDEX($D$35:$W$35,,$C51)-SUM($D51:J51),INDEX($D$35:$W$35,,$C51)/$F$21)))</f>
        <v>0</v>
      </c>
      <c r="L51" s="2">
        <f>IF($F$21="n/a",0,IF(L$23&lt;=$C51,0,IF(L$23&gt;($F$21+$C51),INDEX($D$35:$W$35,,$C51)-SUM($D51:K51),INDEX($D$35:$W$35,,$C51)/$F$21)))</f>
        <v>0</v>
      </c>
      <c r="M51" s="2">
        <f>IF($F$21="n/a",0,IF(M$23&lt;=$C51,0,IF(M$23&gt;($F$21+$C51),INDEX($D$35:$W$35,,$C51)-SUM($D51:L51),INDEX($D$35:$W$35,,$C51)/$F$21)))</f>
        <v>0</v>
      </c>
      <c r="N51" s="2">
        <v>0</v>
      </c>
      <c r="O51" s="2">
        <v>0</v>
      </c>
      <c r="P51" s="2">
        <v>0</v>
      </c>
      <c r="Q51" s="2">
        <v>0</v>
      </c>
      <c r="R51" s="2">
        <v>0</v>
      </c>
      <c r="S51" s="2">
        <v>0</v>
      </c>
      <c r="T51" s="2">
        <v>0</v>
      </c>
      <c r="U51" s="2">
        <v>0</v>
      </c>
      <c r="V51" s="2">
        <v>0</v>
      </c>
      <c r="W51" s="2">
        <v>0</v>
      </c>
      <c r="X51" s="2">
        <v>0</v>
      </c>
      <c r="Y51" s="2">
        <v>0</v>
      </c>
      <c r="Z51" s="2">
        <v>0</v>
      </c>
      <c r="AA51" s="2">
        <v>0</v>
      </c>
      <c r="AB51" s="2">
        <v>0</v>
      </c>
      <c r="AC51" s="2">
        <v>0</v>
      </c>
      <c r="AD51" s="2">
        <v>0</v>
      </c>
      <c r="AE51" s="2">
        <v>0</v>
      </c>
      <c r="AF51" s="2">
        <v>0</v>
      </c>
      <c r="AG51" s="2">
        <v>0</v>
      </c>
      <c r="AH51" s="2">
        <v>0</v>
      </c>
      <c r="AI51" s="2">
        <v>0</v>
      </c>
      <c r="AJ51" s="2">
        <v>0</v>
      </c>
      <c r="AK51" s="2">
        <v>0</v>
      </c>
      <c r="AL51" s="2">
        <v>0</v>
      </c>
      <c r="AM51" s="2">
        <v>0</v>
      </c>
      <c r="AN51" s="2">
        <v>0</v>
      </c>
      <c r="AO51" s="2">
        <v>0</v>
      </c>
      <c r="AP51" s="2">
        <v>0</v>
      </c>
      <c r="AQ51" s="2">
        <v>0</v>
      </c>
      <c r="AR51" s="2">
        <v>0</v>
      </c>
      <c r="AS51" s="2">
        <v>0</v>
      </c>
      <c r="AT51" s="2">
        <v>0</v>
      </c>
      <c r="AU51" s="2">
        <v>0</v>
      </c>
      <c r="AV51" s="2">
        <v>0</v>
      </c>
      <c r="AW51" s="2">
        <v>0</v>
      </c>
      <c r="AX51" s="2">
        <v>0</v>
      </c>
      <c r="AY51" s="2">
        <v>0</v>
      </c>
      <c r="AZ51" s="2">
        <v>0</v>
      </c>
      <c r="BA51" s="2">
        <v>0</v>
      </c>
      <c r="BB51" s="2">
        <v>0</v>
      </c>
      <c r="BC51" s="2">
        <v>0</v>
      </c>
      <c r="BD51" s="2">
        <v>0</v>
      </c>
      <c r="BE51" s="2">
        <v>0</v>
      </c>
      <c r="BF51" s="2">
        <v>0</v>
      </c>
      <c r="BG51" s="2">
        <v>0</v>
      </c>
      <c r="BH51" s="2">
        <v>0</v>
      </c>
      <c r="BI51" s="2">
        <v>0</v>
      </c>
      <c r="BJ51" s="2">
        <v>0</v>
      </c>
      <c r="BK51" s="2">
        <v>0</v>
      </c>
      <c r="BL51" s="2">
        <v>0</v>
      </c>
      <c r="BM51" s="2">
        <v>0</v>
      </c>
      <c r="BN51" s="2">
        <v>0</v>
      </c>
      <c r="BO51" s="2">
        <v>0</v>
      </c>
      <c r="BP51" s="2">
        <v>0</v>
      </c>
      <c r="BQ51" s="2">
        <v>0</v>
      </c>
      <c r="BR51" s="2">
        <v>0</v>
      </c>
      <c r="BS51" s="2">
        <v>0</v>
      </c>
    </row>
    <row r="52" spans="2:71" outlineLevel="1">
      <c r="B52" s="24">
        <v>2025</v>
      </c>
      <c r="C52" s="24">
        <v>15</v>
      </c>
      <c r="E52" s="2">
        <f>IF($F$21="n/a",0,IF(E$23&lt;=$C52,0,IF(E$23&gt;($F$21+$C52),INDEX($D$35:$W$35,,$C52)-SUM($D52:D52),INDEX($D$35:$W$35,,$C52)/$F$21)))</f>
        <v>0</v>
      </c>
      <c r="F52" s="2">
        <f>IF($F$21="n/a",0,IF(F$23&lt;=$C52,0,IF(F$23&gt;($F$21+$C52),INDEX($D$35:$W$35,,$C52)-SUM($D52:E52),INDEX($D$35:$W$35,,$C52)/$F$21)))</f>
        <v>0</v>
      </c>
      <c r="G52" s="2">
        <f>IF($F$21="n/a",0,IF(G$23&lt;=$C52,0,IF(G$23&gt;($F$21+$C52),INDEX($D$35:$W$35,,$C52)-SUM($D52:F52),INDEX($D$35:$W$35,,$C52)/$F$21)))</f>
        <v>0</v>
      </c>
      <c r="H52" s="2">
        <f>IF($F$21="n/a",0,IF(H$23&lt;=$C52,0,IF(H$23&gt;($F$21+$C52),INDEX($D$35:$W$35,,$C52)-SUM($D52:G52),INDEX($D$35:$W$35,,$C52)/$F$21)))</f>
        <v>0</v>
      </c>
      <c r="I52" s="2">
        <f>IF($F$21="n/a",0,IF(I$23&lt;=$C52,0,IF(I$23&gt;($F$21+$C52),INDEX($D$35:$W$35,,$C52)-SUM($D52:H52),INDEX($D$35:$W$35,,$C52)/$F$21)))</f>
        <v>0</v>
      </c>
      <c r="J52" s="2">
        <f>IF($F$21="n/a",0,IF(J$23&lt;=$C52,0,IF(J$23&gt;($F$21+$C52),INDEX($D$35:$W$35,,$C52)-SUM($D52:I52),INDEX($D$35:$W$35,,$C52)/$F$21)))</f>
        <v>0</v>
      </c>
      <c r="K52" s="2">
        <f>IF($F$21="n/a",0,IF(K$23&lt;=$C52,0,IF(K$23&gt;($F$21+$C52),INDEX($D$35:$W$35,,$C52)-SUM($D52:J52),INDEX($D$35:$W$35,,$C52)/$F$21)))</f>
        <v>0</v>
      </c>
      <c r="L52" s="2">
        <f>IF($F$21="n/a",0,IF(L$23&lt;=$C52,0,IF(L$23&gt;($F$21+$C52),INDEX($D$35:$W$35,,$C52)-SUM($D52:K52),INDEX($D$35:$W$35,,$C52)/$F$21)))</f>
        <v>0</v>
      </c>
      <c r="M52" s="2">
        <f>IF($F$21="n/a",0,IF(M$23&lt;=$C52,0,IF(M$23&gt;($F$21+$C52),INDEX($D$35:$W$35,,$C52)-SUM($D52:L52),INDEX($D$35:$W$35,,$C52)/$F$21)))</f>
        <v>0</v>
      </c>
      <c r="N52" s="2">
        <v>0</v>
      </c>
      <c r="O52" s="2">
        <v>0</v>
      </c>
      <c r="P52" s="2">
        <v>0</v>
      </c>
      <c r="Q52" s="2">
        <v>0</v>
      </c>
      <c r="R52" s="2">
        <v>0</v>
      </c>
      <c r="S52" s="2">
        <v>0</v>
      </c>
      <c r="T52" s="2">
        <v>0</v>
      </c>
      <c r="U52" s="2">
        <v>0</v>
      </c>
      <c r="V52" s="2">
        <v>0</v>
      </c>
      <c r="W52" s="2">
        <v>0</v>
      </c>
      <c r="X52" s="2">
        <v>0</v>
      </c>
      <c r="Y52" s="2">
        <v>0</v>
      </c>
      <c r="Z52" s="2">
        <v>0</v>
      </c>
      <c r="AA52" s="2">
        <v>0</v>
      </c>
      <c r="AB52" s="2">
        <v>0</v>
      </c>
      <c r="AC52" s="2">
        <v>0</v>
      </c>
      <c r="AD52" s="2">
        <v>0</v>
      </c>
      <c r="AE52" s="2">
        <v>0</v>
      </c>
      <c r="AF52" s="2">
        <v>0</v>
      </c>
      <c r="AG52" s="2">
        <v>0</v>
      </c>
      <c r="AH52" s="2">
        <v>0</v>
      </c>
      <c r="AI52" s="2">
        <v>0</v>
      </c>
      <c r="AJ52" s="2">
        <v>0</v>
      </c>
      <c r="AK52" s="2">
        <v>0</v>
      </c>
      <c r="AL52" s="2">
        <v>0</v>
      </c>
      <c r="AM52" s="2">
        <v>0</v>
      </c>
      <c r="AN52" s="2">
        <v>0</v>
      </c>
      <c r="AO52" s="2">
        <v>0</v>
      </c>
      <c r="AP52" s="2">
        <v>0</v>
      </c>
      <c r="AQ52" s="2">
        <v>0</v>
      </c>
      <c r="AR52" s="2">
        <v>0</v>
      </c>
      <c r="AS52" s="2">
        <v>0</v>
      </c>
      <c r="AT52" s="2">
        <v>0</v>
      </c>
      <c r="AU52" s="2">
        <v>0</v>
      </c>
      <c r="AV52" s="2">
        <v>0</v>
      </c>
      <c r="AW52" s="2">
        <v>0</v>
      </c>
      <c r="AX52" s="2">
        <v>0</v>
      </c>
      <c r="AY52" s="2">
        <v>0</v>
      </c>
      <c r="AZ52" s="2">
        <v>0</v>
      </c>
      <c r="BA52" s="2">
        <v>0</v>
      </c>
      <c r="BB52" s="2">
        <v>0</v>
      </c>
      <c r="BC52" s="2">
        <v>0</v>
      </c>
      <c r="BD52" s="2">
        <v>0</v>
      </c>
      <c r="BE52" s="2">
        <v>0</v>
      </c>
      <c r="BF52" s="2">
        <v>0</v>
      </c>
      <c r="BG52" s="2">
        <v>0</v>
      </c>
      <c r="BH52" s="2">
        <v>0</v>
      </c>
      <c r="BI52" s="2">
        <v>0</v>
      </c>
      <c r="BJ52" s="2">
        <v>0</v>
      </c>
      <c r="BK52" s="2">
        <v>0</v>
      </c>
      <c r="BL52" s="2">
        <v>0</v>
      </c>
      <c r="BM52" s="2">
        <v>0</v>
      </c>
      <c r="BN52" s="2">
        <v>0</v>
      </c>
      <c r="BO52" s="2">
        <v>0</v>
      </c>
      <c r="BP52" s="2">
        <v>0</v>
      </c>
      <c r="BQ52" s="2">
        <v>0</v>
      </c>
      <c r="BR52" s="2">
        <v>0</v>
      </c>
      <c r="BS52" s="2">
        <v>0</v>
      </c>
    </row>
    <row r="53" spans="2:71" outlineLevel="1">
      <c r="B53" s="24">
        <v>2026</v>
      </c>
      <c r="C53" s="24">
        <v>16</v>
      </c>
      <c r="E53" s="2">
        <f>IF($F$21="n/a",0,IF(E$23&lt;=$C53,0,IF(E$23&gt;($F$21+$C53),INDEX($D$35:$W$35,,$C53)-SUM($D53:D53),INDEX($D$35:$W$35,,$C53)/$F$21)))</f>
        <v>0</v>
      </c>
      <c r="F53" s="2">
        <f>IF($F$21="n/a",0,IF(F$23&lt;=$C53,0,IF(F$23&gt;($F$21+$C53),INDEX($D$35:$W$35,,$C53)-SUM($D53:E53),INDEX($D$35:$W$35,,$C53)/$F$21)))</f>
        <v>0</v>
      </c>
      <c r="G53" s="2">
        <f>IF($F$21="n/a",0,IF(G$23&lt;=$C53,0,IF(G$23&gt;($F$21+$C53),INDEX($D$35:$W$35,,$C53)-SUM($D53:F53),INDEX($D$35:$W$35,,$C53)/$F$21)))</f>
        <v>0</v>
      </c>
      <c r="H53" s="2">
        <f>IF($F$21="n/a",0,IF(H$23&lt;=$C53,0,IF(H$23&gt;($F$21+$C53),INDEX($D$35:$W$35,,$C53)-SUM($D53:G53),INDEX($D$35:$W$35,,$C53)/$F$21)))</f>
        <v>0</v>
      </c>
      <c r="I53" s="2">
        <f>IF($F$21="n/a",0,IF(I$23&lt;=$C53,0,IF(I$23&gt;($F$21+$C53),INDEX($D$35:$W$35,,$C53)-SUM($D53:H53),INDEX($D$35:$W$35,,$C53)/$F$21)))</f>
        <v>0</v>
      </c>
      <c r="J53" s="2">
        <f>IF($F$21="n/a",0,IF(J$23&lt;=$C53,0,IF(J$23&gt;($F$21+$C53),INDEX($D$35:$W$35,,$C53)-SUM($D53:I53),INDEX($D$35:$W$35,,$C53)/$F$21)))</f>
        <v>0</v>
      </c>
      <c r="K53" s="2">
        <f>IF($F$21="n/a",0,IF(K$23&lt;=$C53,0,IF(K$23&gt;($F$21+$C53),INDEX($D$35:$W$35,,$C53)-SUM($D53:J53),INDEX($D$35:$W$35,,$C53)/$F$21)))</f>
        <v>0</v>
      </c>
      <c r="L53" s="2">
        <f>IF($F$21="n/a",0,IF(L$23&lt;=$C53,0,IF(L$23&gt;($F$21+$C53),INDEX($D$35:$W$35,,$C53)-SUM($D53:K53),INDEX($D$35:$W$35,,$C53)/$F$21)))</f>
        <v>0</v>
      </c>
      <c r="M53" s="2">
        <f>IF($F$21="n/a",0,IF(M$23&lt;=$C53,0,IF(M$23&gt;($F$21+$C53),INDEX($D$35:$W$35,,$C53)-SUM($D53:L53),INDEX($D$35:$W$35,,$C53)/$F$21)))</f>
        <v>0</v>
      </c>
      <c r="N53" s="2">
        <v>0</v>
      </c>
      <c r="O53" s="2">
        <v>0</v>
      </c>
      <c r="P53" s="2">
        <v>0</v>
      </c>
      <c r="Q53" s="2">
        <v>0</v>
      </c>
      <c r="R53" s="2">
        <v>0</v>
      </c>
      <c r="S53" s="2">
        <v>0</v>
      </c>
      <c r="T53" s="2">
        <v>0</v>
      </c>
      <c r="U53" s="2">
        <v>0</v>
      </c>
      <c r="V53" s="2">
        <v>0</v>
      </c>
      <c r="W53" s="2">
        <v>0</v>
      </c>
      <c r="X53" s="2">
        <v>0</v>
      </c>
      <c r="Y53" s="2">
        <v>0</v>
      </c>
      <c r="Z53" s="2">
        <v>0</v>
      </c>
      <c r="AA53" s="2">
        <v>0</v>
      </c>
      <c r="AB53" s="2">
        <v>0</v>
      </c>
      <c r="AC53" s="2">
        <v>0</v>
      </c>
      <c r="AD53" s="2">
        <v>0</v>
      </c>
      <c r="AE53" s="2">
        <v>0</v>
      </c>
      <c r="AF53" s="2">
        <v>0</v>
      </c>
      <c r="AG53" s="2">
        <v>0</v>
      </c>
      <c r="AH53" s="2">
        <v>0</v>
      </c>
      <c r="AI53" s="2">
        <v>0</v>
      </c>
      <c r="AJ53" s="2">
        <v>0</v>
      </c>
      <c r="AK53" s="2">
        <v>0</v>
      </c>
      <c r="AL53" s="2">
        <v>0</v>
      </c>
      <c r="AM53" s="2">
        <v>0</v>
      </c>
      <c r="AN53" s="2">
        <v>0</v>
      </c>
      <c r="AO53" s="2">
        <v>0</v>
      </c>
      <c r="AP53" s="2">
        <v>0</v>
      </c>
      <c r="AQ53" s="2">
        <v>0</v>
      </c>
      <c r="AR53" s="2">
        <v>0</v>
      </c>
      <c r="AS53" s="2">
        <v>0</v>
      </c>
      <c r="AT53" s="2">
        <v>0</v>
      </c>
      <c r="AU53" s="2">
        <v>0</v>
      </c>
      <c r="AV53" s="2">
        <v>0</v>
      </c>
      <c r="AW53" s="2">
        <v>0</v>
      </c>
      <c r="AX53" s="2">
        <v>0</v>
      </c>
      <c r="AY53" s="2">
        <v>0</v>
      </c>
      <c r="AZ53" s="2">
        <v>0</v>
      </c>
      <c r="BA53" s="2">
        <v>0</v>
      </c>
      <c r="BB53" s="2">
        <v>0</v>
      </c>
      <c r="BC53" s="2">
        <v>0</v>
      </c>
      <c r="BD53" s="2">
        <v>0</v>
      </c>
      <c r="BE53" s="2">
        <v>0</v>
      </c>
      <c r="BF53" s="2">
        <v>0</v>
      </c>
      <c r="BG53" s="2">
        <v>0</v>
      </c>
      <c r="BH53" s="2">
        <v>0</v>
      </c>
      <c r="BI53" s="2">
        <v>0</v>
      </c>
      <c r="BJ53" s="2">
        <v>0</v>
      </c>
      <c r="BK53" s="2">
        <v>0</v>
      </c>
      <c r="BL53" s="2">
        <v>0</v>
      </c>
      <c r="BM53" s="2">
        <v>0</v>
      </c>
      <c r="BN53" s="2">
        <v>0</v>
      </c>
      <c r="BO53" s="2">
        <v>0</v>
      </c>
      <c r="BP53" s="2">
        <v>0</v>
      </c>
      <c r="BQ53" s="2">
        <v>0</v>
      </c>
      <c r="BR53" s="2">
        <v>0</v>
      </c>
      <c r="BS53" s="2">
        <v>0</v>
      </c>
    </row>
    <row r="54" spans="2:71" outlineLevel="1">
      <c r="B54" s="24">
        <v>2027</v>
      </c>
      <c r="C54" s="24">
        <v>17</v>
      </c>
      <c r="E54" s="2">
        <f>IF($F$21="n/a",0,IF(E$23&lt;=$C54,0,IF(E$23&gt;($F$21+$C54),INDEX($D$35:$W$35,,$C54)-SUM($D54:D54),INDEX($D$35:$W$35,,$C54)/$F$21)))</f>
        <v>0</v>
      </c>
      <c r="F54" s="2">
        <f>IF($F$21="n/a",0,IF(F$23&lt;=$C54,0,IF(F$23&gt;($F$21+$C54),INDEX($D$35:$W$35,,$C54)-SUM($D54:E54),INDEX($D$35:$W$35,,$C54)/$F$21)))</f>
        <v>0</v>
      </c>
      <c r="G54" s="2">
        <f>IF($F$21="n/a",0,IF(G$23&lt;=$C54,0,IF(G$23&gt;($F$21+$C54),INDEX($D$35:$W$35,,$C54)-SUM($D54:F54),INDEX($D$35:$W$35,,$C54)/$F$21)))</f>
        <v>0</v>
      </c>
      <c r="H54" s="2">
        <f>IF($F$21="n/a",0,IF(H$23&lt;=$C54,0,IF(H$23&gt;($F$21+$C54),INDEX($D$35:$W$35,,$C54)-SUM($D54:G54),INDEX($D$35:$W$35,,$C54)/$F$21)))</f>
        <v>0</v>
      </c>
      <c r="I54" s="2">
        <f>IF($F$21="n/a",0,IF(I$23&lt;=$C54,0,IF(I$23&gt;($F$21+$C54),INDEX($D$35:$W$35,,$C54)-SUM($D54:H54),INDEX($D$35:$W$35,,$C54)/$F$21)))</f>
        <v>0</v>
      </c>
      <c r="J54" s="2">
        <f>IF($F$21="n/a",0,IF(J$23&lt;=$C54,0,IF(J$23&gt;($F$21+$C54),INDEX($D$35:$W$35,,$C54)-SUM($D54:I54),INDEX($D$35:$W$35,,$C54)/$F$21)))</f>
        <v>0</v>
      </c>
      <c r="K54" s="2">
        <f>IF($F$21="n/a",0,IF(K$23&lt;=$C54,0,IF(K$23&gt;($F$21+$C54),INDEX($D$35:$W$35,,$C54)-SUM($D54:J54),INDEX($D$35:$W$35,,$C54)/$F$21)))</f>
        <v>0</v>
      </c>
      <c r="L54" s="2">
        <f>IF($F$21="n/a",0,IF(L$23&lt;=$C54,0,IF(L$23&gt;($F$21+$C54),INDEX($D$35:$W$35,,$C54)-SUM($D54:K54),INDEX($D$35:$W$35,,$C54)/$F$21)))</f>
        <v>0</v>
      </c>
      <c r="M54" s="2">
        <f>IF($F$21="n/a",0,IF(M$23&lt;=$C54,0,IF(M$23&gt;($F$21+$C54),INDEX($D$35:$W$35,,$C54)-SUM($D54:L54),INDEX($D$35:$W$35,,$C54)/$F$21)))</f>
        <v>0</v>
      </c>
      <c r="N54" s="2">
        <v>0</v>
      </c>
      <c r="O54" s="2">
        <v>0</v>
      </c>
      <c r="P54" s="2">
        <v>0</v>
      </c>
      <c r="Q54" s="2">
        <v>0</v>
      </c>
      <c r="R54" s="2">
        <v>0</v>
      </c>
      <c r="S54" s="2">
        <v>0</v>
      </c>
      <c r="T54" s="2">
        <v>0</v>
      </c>
      <c r="U54" s="2">
        <v>0</v>
      </c>
      <c r="V54" s="2">
        <v>0</v>
      </c>
      <c r="W54" s="2">
        <v>0</v>
      </c>
      <c r="X54" s="2">
        <v>0</v>
      </c>
      <c r="Y54" s="2">
        <v>0</v>
      </c>
      <c r="Z54" s="2">
        <v>0</v>
      </c>
      <c r="AA54" s="2">
        <v>0</v>
      </c>
      <c r="AB54" s="2">
        <v>0</v>
      </c>
      <c r="AC54" s="2">
        <v>0</v>
      </c>
      <c r="AD54" s="2">
        <v>0</v>
      </c>
      <c r="AE54" s="2">
        <v>0</v>
      </c>
      <c r="AF54" s="2">
        <v>0</v>
      </c>
      <c r="AG54" s="2">
        <v>0</v>
      </c>
      <c r="AH54" s="2">
        <v>0</v>
      </c>
      <c r="AI54" s="2">
        <v>0</v>
      </c>
      <c r="AJ54" s="2">
        <v>0</v>
      </c>
      <c r="AK54" s="2">
        <v>0</v>
      </c>
      <c r="AL54" s="2">
        <v>0</v>
      </c>
      <c r="AM54" s="2">
        <v>0</v>
      </c>
      <c r="AN54" s="2">
        <v>0</v>
      </c>
      <c r="AO54" s="2">
        <v>0</v>
      </c>
      <c r="AP54" s="2">
        <v>0</v>
      </c>
      <c r="AQ54" s="2">
        <v>0</v>
      </c>
      <c r="AR54" s="2">
        <v>0</v>
      </c>
      <c r="AS54" s="2">
        <v>0</v>
      </c>
      <c r="AT54" s="2">
        <v>0</v>
      </c>
      <c r="AU54" s="2">
        <v>0</v>
      </c>
      <c r="AV54" s="2">
        <v>0</v>
      </c>
      <c r="AW54" s="2">
        <v>0</v>
      </c>
      <c r="AX54" s="2">
        <v>0</v>
      </c>
      <c r="AY54" s="2">
        <v>0</v>
      </c>
      <c r="AZ54" s="2">
        <v>0</v>
      </c>
      <c r="BA54" s="2">
        <v>0</v>
      </c>
      <c r="BB54" s="2">
        <v>0</v>
      </c>
      <c r="BC54" s="2">
        <v>0</v>
      </c>
      <c r="BD54" s="2">
        <v>0</v>
      </c>
      <c r="BE54" s="2">
        <v>0</v>
      </c>
      <c r="BF54" s="2">
        <v>0</v>
      </c>
      <c r="BG54" s="2">
        <v>0</v>
      </c>
      <c r="BH54" s="2">
        <v>0</v>
      </c>
      <c r="BI54" s="2">
        <v>0</v>
      </c>
      <c r="BJ54" s="2">
        <v>0</v>
      </c>
      <c r="BK54" s="2">
        <v>0</v>
      </c>
      <c r="BL54" s="2">
        <v>0</v>
      </c>
      <c r="BM54" s="2">
        <v>0</v>
      </c>
      <c r="BN54" s="2">
        <v>0</v>
      </c>
      <c r="BO54" s="2">
        <v>0</v>
      </c>
      <c r="BP54" s="2">
        <v>0</v>
      </c>
      <c r="BQ54" s="2">
        <v>0</v>
      </c>
      <c r="BR54" s="2">
        <v>0</v>
      </c>
      <c r="BS54" s="2">
        <v>0</v>
      </c>
    </row>
    <row r="55" spans="2:71" outlineLevel="1">
      <c r="B55" s="24">
        <v>2028</v>
      </c>
      <c r="C55" s="24">
        <v>18</v>
      </c>
      <c r="E55" s="2">
        <f>IF($F$21="n/a",0,IF(E$23&lt;=$C55,0,IF(E$23&gt;($F$21+$C55),INDEX($D$35:$W$35,,$C55)-SUM($D55:D55),INDEX($D$35:$W$35,,$C55)/$F$21)))</f>
        <v>0</v>
      </c>
      <c r="F55" s="2">
        <f>IF($F$21="n/a",0,IF(F$23&lt;=$C55,0,IF(F$23&gt;($F$21+$C55),INDEX($D$35:$W$35,,$C55)-SUM($D55:E55),INDEX($D$35:$W$35,,$C55)/$F$21)))</f>
        <v>0</v>
      </c>
      <c r="G55" s="2">
        <f>IF($F$21="n/a",0,IF(G$23&lt;=$C55,0,IF(G$23&gt;($F$21+$C55),INDEX($D$35:$W$35,,$C55)-SUM($D55:F55),INDEX($D$35:$W$35,,$C55)/$F$21)))</f>
        <v>0</v>
      </c>
      <c r="H55" s="2">
        <f>IF($F$21="n/a",0,IF(H$23&lt;=$C55,0,IF(H$23&gt;($F$21+$C55),INDEX($D$35:$W$35,,$C55)-SUM($D55:G55),INDEX($D$35:$W$35,,$C55)/$F$21)))</f>
        <v>0</v>
      </c>
      <c r="I55" s="2">
        <f>IF($F$21="n/a",0,IF(I$23&lt;=$C55,0,IF(I$23&gt;($F$21+$C55),INDEX($D$35:$W$35,,$C55)-SUM($D55:H55),INDEX($D$35:$W$35,,$C55)/$F$21)))</f>
        <v>0</v>
      </c>
      <c r="J55" s="2">
        <f>IF($F$21="n/a",0,IF(J$23&lt;=$C55,0,IF(J$23&gt;($F$21+$C55),INDEX($D$35:$W$35,,$C55)-SUM($D55:I55),INDEX($D$35:$W$35,,$C55)/$F$21)))</f>
        <v>0</v>
      </c>
      <c r="K55" s="2">
        <f>IF($F$21="n/a",0,IF(K$23&lt;=$C55,0,IF(K$23&gt;($F$21+$C55),INDEX($D$35:$W$35,,$C55)-SUM($D55:J55),INDEX($D$35:$W$35,,$C55)/$F$21)))</f>
        <v>0</v>
      </c>
      <c r="L55" s="2">
        <f>IF($F$21="n/a",0,IF(L$23&lt;=$C55,0,IF(L$23&gt;($F$21+$C55),INDEX($D$35:$W$35,,$C55)-SUM($D55:K55),INDEX($D$35:$W$35,,$C55)/$F$21)))</f>
        <v>0</v>
      </c>
      <c r="M55" s="2">
        <f>IF($F$21="n/a",0,IF(M$23&lt;=$C55,0,IF(M$23&gt;($F$21+$C55),INDEX($D$35:$W$35,,$C55)-SUM($D55:L55),INDEX($D$35:$W$35,,$C55)/$F$21)))</f>
        <v>0</v>
      </c>
      <c r="N55" s="2">
        <v>0</v>
      </c>
      <c r="O55" s="2">
        <v>0</v>
      </c>
      <c r="P55" s="2">
        <v>0</v>
      </c>
      <c r="Q55" s="2">
        <v>0</v>
      </c>
      <c r="R55" s="2">
        <v>0</v>
      </c>
      <c r="S55" s="2">
        <v>0</v>
      </c>
      <c r="T55" s="2">
        <v>0</v>
      </c>
      <c r="U55" s="2">
        <v>0</v>
      </c>
      <c r="V55" s="2">
        <v>0</v>
      </c>
      <c r="W55" s="2">
        <v>0</v>
      </c>
      <c r="X55" s="2">
        <v>0</v>
      </c>
      <c r="Y55" s="2">
        <v>0</v>
      </c>
      <c r="Z55" s="2">
        <v>0</v>
      </c>
      <c r="AA55" s="2">
        <v>0</v>
      </c>
      <c r="AB55" s="2">
        <v>0</v>
      </c>
      <c r="AC55" s="2">
        <v>0</v>
      </c>
      <c r="AD55" s="2">
        <v>0</v>
      </c>
      <c r="AE55" s="2">
        <v>0</v>
      </c>
      <c r="AF55" s="2">
        <v>0</v>
      </c>
      <c r="AG55" s="2">
        <v>0</v>
      </c>
      <c r="AH55" s="2">
        <v>0</v>
      </c>
      <c r="AI55" s="2">
        <v>0</v>
      </c>
      <c r="AJ55" s="2">
        <v>0</v>
      </c>
      <c r="AK55" s="2">
        <v>0</v>
      </c>
      <c r="AL55" s="2">
        <v>0</v>
      </c>
      <c r="AM55" s="2">
        <v>0</v>
      </c>
      <c r="AN55" s="2">
        <v>0</v>
      </c>
      <c r="AO55" s="2">
        <v>0</v>
      </c>
      <c r="AP55" s="2">
        <v>0</v>
      </c>
      <c r="AQ55" s="2">
        <v>0</v>
      </c>
      <c r="AR55" s="2">
        <v>0</v>
      </c>
      <c r="AS55" s="2">
        <v>0</v>
      </c>
      <c r="AT55" s="2">
        <v>0</v>
      </c>
      <c r="AU55" s="2">
        <v>0</v>
      </c>
      <c r="AV55" s="2">
        <v>0</v>
      </c>
      <c r="AW55" s="2">
        <v>0</v>
      </c>
      <c r="AX55" s="2">
        <v>0</v>
      </c>
      <c r="AY55" s="2">
        <v>0</v>
      </c>
      <c r="AZ55" s="2">
        <v>0</v>
      </c>
      <c r="BA55" s="2">
        <v>0</v>
      </c>
      <c r="BB55" s="2">
        <v>0</v>
      </c>
      <c r="BC55" s="2">
        <v>0</v>
      </c>
      <c r="BD55" s="2">
        <v>0</v>
      </c>
      <c r="BE55" s="2">
        <v>0</v>
      </c>
      <c r="BF55" s="2">
        <v>0</v>
      </c>
      <c r="BG55" s="2">
        <v>0</v>
      </c>
      <c r="BH55" s="2">
        <v>0</v>
      </c>
      <c r="BI55" s="2">
        <v>0</v>
      </c>
      <c r="BJ55" s="2">
        <v>0</v>
      </c>
      <c r="BK55" s="2">
        <v>0</v>
      </c>
      <c r="BL55" s="2">
        <v>0</v>
      </c>
      <c r="BM55" s="2">
        <v>0</v>
      </c>
      <c r="BN55" s="2">
        <v>0</v>
      </c>
      <c r="BO55" s="2">
        <v>0</v>
      </c>
      <c r="BP55" s="2">
        <v>0</v>
      </c>
      <c r="BQ55" s="2">
        <v>0</v>
      </c>
      <c r="BR55" s="2">
        <v>0</v>
      </c>
      <c r="BS55" s="2">
        <v>0</v>
      </c>
    </row>
    <row r="56" spans="2:71" outlineLevel="1">
      <c r="B56" s="24">
        <v>2029</v>
      </c>
      <c r="C56" s="24">
        <v>19</v>
      </c>
      <c r="E56" s="2">
        <f>IF($F$21="n/a",0,IF(E$23&lt;=$C56,0,IF(E$23&gt;($F$21+$C56),INDEX($D$35:$W$35,,$C56)-SUM($D56:D56),INDEX($D$35:$W$35,,$C56)/$F$21)))</f>
        <v>0</v>
      </c>
      <c r="F56" s="2">
        <f>IF($F$21="n/a",0,IF(F$23&lt;=$C56,0,IF(F$23&gt;($F$21+$C56),INDEX($D$35:$W$35,,$C56)-SUM($D56:E56),INDEX($D$35:$W$35,,$C56)/$F$21)))</f>
        <v>0</v>
      </c>
      <c r="G56" s="2">
        <f>IF($F$21="n/a",0,IF(G$23&lt;=$C56,0,IF(G$23&gt;($F$21+$C56),INDEX($D$35:$W$35,,$C56)-SUM($D56:F56),INDEX($D$35:$W$35,,$C56)/$F$21)))</f>
        <v>0</v>
      </c>
      <c r="H56" s="2">
        <f>IF($F$21="n/a",0,IF(H$23&lt;=$C56,0,IF(H$23&gt;($F$21+$C56),INDEX($D$35:$W$35,,$C56)-SUM($D56:G56),INDEX($D$35:$W$35,,$C56)/$F$21)))</f>
        <v>0</v>
      </c>
      <c r="I56" s="2">
        <f>IF($F$21="n/a",0,IF(I$23&lt;=$C56,0,IF(I$23&gt;($F$21+$C56),INDEX($D$35:$W$35,,$C56)-SUM($D56:H56),INDEX($D$35:$W$35,,$C56)/$F$21)))</f>
        <v>0</v>
      </c>
      <c r="J56" s="2">
        <f>IF($F$21="n/a",0,IF(J$23&lt;=$C56,0,IF(J$23&gt;($F$21+$C56),INDEX($D$35:$W$35,,$C56)-SUM($D56:I56),INDEX($D$35:$W$35,,$C56)/$F$21)))</f>
        <v>0</v>
      </c>
      <c r="K56" s="2">
        <f>IF($F$21="n/a",0,IF(K$23&lt;=$C56,0,IF(K$23&gt;($F$21+$C56),INDEX($D$35:$W$35,,$C56)-SUM($D56:J56),INDEX($D$35:$W$35,,$C56)/$F$21)))</f>
        <v>0</v>
      </c>
      <c r="L56" s="2">
        <f>IF($F$21="n/a",0,IF(L$23&lt;=$C56,0,IF(L$23&gt;($F$21+$C56),INDEX($D$35:$W$35,,$C56)-SUM($D56:K56),INDEX($D$35:$W$35,,$C56)/$F$21)))</f>
        <v>0</v>
      </c>
      <c r="M56" s="2">
        <f>IF($F$21="n/a",0,IF(M$23&lt;=$C56,0,IF(M$23&gt;($F$21+$C56),INDEX($D$35:$W$35,,$C56)-SUM($D56:L56),INDEX($D$35:$W$35,,$C56)/$F$21)))</f>
        <v>0</v>
      </c>
      <c r="N56" s="2">
        <v>0</v>
      </c>
      <c r="O56" s="2">
        <v>0</v>
      </c>
      <c r="P56" s="2">
        <v>0</v>
      </c>
      <c r="Q56" s="2">
        <v>0</v>
      </c>
      <c r="R56" s="2">
        <v>0</v>
      </c>
      <c r="S56" s="2">
        <v>0</v>
      </c>
      <c r="T56" s="2">
        <v>0</v>
      </c>
      <c r="U56" s="2">
        <v>0</v>
      </c>
      <c r="V56" s="2">
        <v>0</v>
      </c>
      <c r="W56" s="2">
        <v>0</v>
      </c>
      <c r="X56" s="2">
        <v>0</v>
      </c>
      <c r="Y56" s="2">
        <v>0</v>
      </c>
      <c r="Z56" s="2">
        <v>0</v>
      </c>
      <c r="AA56" s="2">
        <v>0</v>
      </c>
      <c r="AB56" s="2">
        <v>0</v>
      </c>
      <c r="AC56" s="2">
        <v>0</v>
      </c>
      <c r="AD56" s="2">
        <v>0</v>
      </c>
      <c r="AE56" s="2">
        <v>0</v>
      </c>
      <c r="AF56" s="2">
        <v>0</v>
      </c>
      <c r="AG56" s="2">
        <v>0</v>
      </c>
      <c r="AH56" s="2">
        <v>0</v>
      </c>
      <c r="AI56" s="2">
        <v>0</v>
      </c>
      <c r="AJ56" s="2">
        <v>0</v>
      </c>
      <c r="AK56" s="2">
        <v>0</v>
      </c>
      <c r="AL56" s="2">
        <v>0</v>
      </c>
      <c r="AM56" s="2">
        <v>0</v>
      </c>
      <c r="AN56" s="2">
        <v>0</v>
      </c>
      <c r="AO56" s="2">
        <v>0</v>
      </c>
      <c r="AP56" s="2">
        <v>0</v>
      </c>
      <c r="AQ56" s="2">
        <v>0</v>
      </c>
      <c r="AR56" s="2">
        <v>0</v>
      </c>
      <c r="AS56" s="2">
        <v>0</v>
      </c>
      <c r="AT56" s="2">
        <v>0</v>
      </c>
      <c r="AU56" s="2">
        <v>0</v>
      </c>
      <c r="AV56" s="2">
        <v>0</v>
      </c>
      <c r="AW56" s="2">
        <v>0</v>
      </c>
      <c r="AX56" s="2">
        <v>0</v>
      </c>
      <c r="AY56" s="2">
        <v>0</v>
      </c>
      <c r="AZ56" s="2">
        <v>0</v>
      </c>
      <c r="BA56" s="2">
        <v>0</v>
      </c>
      <c r="BB56" s="2">
        <v>0</v>
      </c>
      <c r="BC56" s="2">
        <v>0</v>
      </c>
      <c r="BD56" s="2">
        <v>0</v>
      </c>
      <c r="BE56" s="2">
        <v>0</v>
      </c>
      <c r="BF56" s="2">
        <v>0</v>
      </c>
      <c r="BG56" s="2">
        <v>0</v>
      </c>
      <c r="BH56" s="2">
        <v>0</v>
      </c>
      <c r="BI56" s="2">
        <v>0</v>
      </c>
      <c r="BJ56" s="2">
        <v>0</v>
      </c>
      <c r="BK56" s="2">
        <v>0</v>
      </c>
      <c r="BL56" s="2">
        <v>0</v>
      </c>
      <c r="BM56" s="2">
        <v>0</v>
      </c>
      <c r="BN56" s="2">
        <v>0</v>
      </c>
      <c r="BO56" s="2">
        <v>0</v>
      </c>
      <c r="BP56" s="2">
        <v>0</v>
      </c>
      <c r="BQ56" s="2">
        <v>0</v>
      </c>
      <c r="BR56" s="2">
        <v>0</v>
      </c>
      <c r="BS56" s="2">
        <v>0</v>
      </c>
    </row>
    <row r="57" spans="2:71" outlineLevel="1">
      <c r="B57" s="24">
        <v>2030</v>
      </c>
      <c r="C57" s="24">
        <v>20</v>
      </c>
      <c r="E57" s="2">
        <f>IF($F$21="n/a",0,IF(E$23&lt;=$C57,0,IF(E$23&gt;($F$21+$C57),INDEX($D$35:$W$35,,$C57)-SUM($D57:D57),INDEX($D$35:$W$35,,$C57)/$F$21)))</f>
        <v>0</v>
      </c>
      <c r="F57" s="2">
        <f>IF($F$21="n/a",0,IF(F$23&lt;=$C57,0,IF(F$23&gt;($F$21+$C57),INDEX($D$35:$W$35,,$C57)-SUM($D57:E57),INDEX($D$35:$W$35,,$C57)/$F$21)))</f>
        <v>0</v>
      </c>
      <c r="G57" s="2">
        <f>IF($F$21="n/a",0,IF(G$23&lt;=$C57,0,IF(G$23&gt;($F$21+$C57),INDEX($D$35:$W$35,,$C57)-SUM($D57:F57),INDEX($D$35:$W$35,,$C57)/$F$21)))</f>
        <v>0</v>
      </c>
      <c r="H57" s="2">
        <f>IF($F$21="n/a",0,IF(H$23&lt;=$C57,0,IF(H$23&gt;($F$21+$C57),INDEX($D$35:$W$35,,$C57)-SUM($D57:G57),INDEX($D$35:$W$35,,$C57)/$F$21)))</f>
        <v>0</v>
      </c>
      <c r="I57" s="2">
        <f>IF($F$21="n/a",0,IF(I$23&lt;=$C57,0,IF(I$23&gt;($F$21+$C57),INDEX($D$35:$W$35,,$C57)-SUM($D57:H57),INDEX($D$35:$W$35,,$C57)/$F$21)))</f>
        <v>0</v>
      </c>
      <c r="J57" s="2">
        <f>IF($F$21="n/a",0,IF(J$23&lt;=$C57,0,IF(J$23&gt;($F$21+$C57),INDEX($D$35:$W$35,,$C57)-SUM($D57:I57),INDEX($D$35:$W$35,,$C57)/$F$21)))</f>
        <v>0</v>
      </c>
      <c r="K57" s="2">
        <f>IF($F$21="n/a",0,IF(K$23&lt;=$C57,0,IF(K$23&gt;($F$21+$C57),INDEX($D$35:$W$35,,$C57)-SUM($D57:J57),INDEX($D$35:$W$35,,$C57)/$F$21)))</f>
        <v>0</v>
      </c>
      <c r="L57" s="2">
        <f>IF($F$21="n/a",0,IF(L$23&lt;=$C57,0,IF(L$23&gt;($F$21+$C57),INDEX($D$35:$W$35,,$C57)-SUM($D57:K57),INDEX($D$35:$W$35,,$C57)/$F$21)))</f>
        <v>0</v>
      </c>
      <c r="M57" s="2">
        <f>IF($F$21="n/a",0,IF(M$23&lt;=$C57,0,IF(M$23&gt;($F$21+$C57),INDEX($D$35:$W$35,,$C57)-SUM($D57:L57),INDEX($D$35:$W$35,,$C57)/$F$21)))</f>
        <v>0</v>
      </c>
      <c r="N57" s="2">
        <v>0</v>
      </c>
      <c r="O57" s="2">
        <v>0</v>
      </c>
      <c r="P57" s="2">
        <v>0</v>
      </c>
      <c r="Q57" s="2">
        <v>0</v>
      </c>
      <c r="R57" s="2">
        <v>0</v>
      </c>
      <c r="S57" s="2">
        <v>0</v>
      </c>
      <c r="T57" s="2">
        <v>0</v>
      </c>
      <c r="U57" s="2">
        <v>0</v>
      </c>
      <c r="V57" s="2">
        <v>0</v>
      </c>
      <c r="W57" s="2">
        <v>0</v>
      </c>
      <c r="X57" s="2">
        <v>0</v>
      </c>
      <c r="Y57" s="2">
        <v>0</v>
      </c>
      <c r="Z57" s="2">
        <v>0</v>
      </c>
      <c r="AA57" s="2">
        <v>0</v>
      </c>
      <c r="AB57" s="2">
        <v>0</v>
      </c>
      <c r="AC57" s="2">
        <v>0</v>
      </c>
      <c r="AD57" s="2">
        <v>0</v>
      </c>
      <c r="AE57" s="2">
        <v>0</v>
      </c>
      <c r="AF57" s="2">
        <v>0</v>
      </c>
      <c r="AG57" s="2">
        <v>0</v>
      </c>
      <c r="AH57" s="2">
        <v>0</v>
      </c>
      <c r="AI57" s="2">
        <v>0</v>
      </c>
      <c r="AJ57" s="2">
        <v>0</v>
      </c>
      <c r="AK57" s="2">
        <v>0</v>
      </c>
      <c r="AL57" s="2">
        <v>0</v>
      </c>
      <c r="AM57" s="2">
        <v>0</v>
      </c>
      <c r="AN57" s="2">
        <v>0</v>
      </c>
      <c r="AO57" s="2">
        <v>0</v>
      </c>
      <c r="AP57" s="2">
        <v>0</v>
      </c>
      <c r="AQ57" s="2">
        <v>0</v>
      </c>
      <c r="AR57" s="2">
        <v>0</v>
      </c>
      <c r="AS57" s="2">
        <v>0</v>
      </c>
      <c r="AT57" s="2">
        <v>0</v>
      </c>
      <c r="AU57" s="2">
        <v>0</v>
      </c>
      <c r="AV57" s="2">
        <v>0</v>
      </c>
      <c r="AW57" s="2">
        <v>0</v>
      </c>
      <c r="AX57" s="2">
        <v>0</v>
      </c>
      <c r="AY57" s="2">
        <v>0</v>
      </c>
      <c r="AZ57" s="2">
        <v>0</v>
      </c>
      <c r="BA57" s="2">
        <v>0</v>
      </c>
      <c r="BB57" s="2">
        <v>0</v>
      </c>
      <c r="BC57" s="2">
        <v>0</v>
      </c>
      <c r="BD57" s="2">
        <v>0</v>
      </c>
      <c r="BE57" s="2">
        <v>0</v>
      </c>
      <c r="BF57" s="2">
        <v>0</v>
      </c>
      <c r="BG57" s="2">
        <v>0</v>
      </c>
      <c r="BH57" s="2">
        <v>0</v>
      </c>
      <c r="BI57" s="2">
        <v>0</v>
      </c>
      <c r="BJ57" s="2">
        <v>0</v>
      </c>
      <c r="BK57" s="2">
        <v>0</v>
      </c>
      <c r="BL57" s="2">
        <v>0</v>
      </c>
      <c r="BM57" s="2">
        <v>0</v>
      </c>
      <c r="BN57" s="2">
        <v>0</v>
      </c>
      <c r="BO57" s="2">
        <v>0</v>
      </c>
      <c r="BP57" s="2">
        <v>0</v>
      </c>
      <c r="BQ57" s="2">
        <v>0</v>
      </c>
      <c r="BR57" s="2">
        <v>0</v>
      </c>
      <c r="BS57" s="2">
        <v>0</v>
      </c>
    </row>
    <row r="58" spans="2:71">
      <c r="B58" s="24"/>
      <c r="C58" s="24"/>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row>
    <row r="59" spans="2:71">
      <c r="B59" t="s">
        <v>26</v>
      </c>
      <c r="D59" s="2">
        <f>SUM(D38:D57)</f>
        <v>0</v>
      </c>
      <c r="E59" s="2">
        <f t="shared" ref="E59:M59" si="25">SUM(E38:E57)</f>
        <v>0.50381366632062241</v>
      </c>
      <c r="F59" s="2">
        <f t="shared" si="25"/>
        <v>1.4724076201211265</v>
      </c>
      <c r="G59" s="2">
        <f t="shared" si="25"/>
        <v>2.8371155253690912</v>
      </c>
      <c r="H59" s="2">
        <f t="shared" si="25"/>
        <v>4.1595949386531172</v>
      </c>
      <c r="I59" s="2">
        <f t="shared" si="25"/>
        <v>4.475340692020878</v>
      </c>
      <c r="J59" s="2">
        <f t="shared" si="25"/>
        <v>5.0777490409714687</v>
      </c>
      <c r="K59" s="2">
        <f t="shared" si="25"/>
        <v>5.6851706481146973</v>
      </c>
      <c r="L59" s="2">
        <f t="shared" si="25"/>
        <v>6.6083845890355146</v>
      </c>
      <c r="M59" s="2">
        <f t="shared" si="25"/>
        <v>7.8237512335536259</v>
      </c>
      <c r="N59" s="2">
        <v>4.5194091338611226</v>
      </c>
      <c r="O59" s="2">
        <v>9.676752225359893</v>
      </c>
      <c r="P59" s="2">
        <v>9.676752225359893</v>
      </c>
      <c r="Q59" s="2">
        <v>9.676752225359893</v>
      </c>
      <c r="R59" s="2">
        <v>9.676752225359893</v>
      </c>
      <c r="S59" s="2">
        <v>9.676752225359893</v>
      </c>
      <c r="T59" s="2">
        <v>9.676752225359893</v>
      </c>
      <c r="U59" s="2">
        <v>9.676752225359893</v>
      </c>
      <c r="V59" s="2">
        <v>9.676752225359893</v>
      </c>
      <c r="W59" s="2">
        <v>9.676752225359893</v>
      </c>
      <c r="X59" s="2">
        <v>9.676752225359893</v>
      </c>
      <c r="Y59" s="2">
        <v>9.676752225359893</v>
      </c>
      <c r="Z59" s="2">
        <v>9.676752225359893</v>
      </c>
      <c r="AA59" s="2">
        <v>9.676752225359893</v>
      </c>
      <c r="AB59" s="2">
        <v>9.676752225359893</v>
      </c>
      <c r="AC59" s="2">
        <v>9.676752225359893</v>
      </c>
      <c r="AD59" s="2">
        <v>9.676752225359893</v>
      </c>
      <c r="AE59" s="2">
        <v>9.676752225359893</v>
      </c>
      <c r="AF59" s="2">
        <v>9.676752225359893</v>
      </c>
      <c r="AG59" s="2">
        <v>9.676752225359893</v>
      </c>
      <c r="AH59" s="2">
        <v>9.676752225359893</v>
      </c>
      <c r="AI59" s="2">
        <v>9.676752225359893</v>
      </c>
      <c r="AJ59" s="2">
        <v>9.676752225359893</v>
      </c>
      <c r="AK59" s="2">
        <v>9.676752225359893</v>
      </c>
      <c r="AL59" s="2">
        <v>9.676752225359893</v>
      </c>
      <c r="AM59" s="2">
        <v>9.676752225359893</v>
      </c>
      <c r="AN59" s="2">
        <v>9.676752225359893</v>
      </c>
      <c r="AO59" s="2">
        <v>9.676752225359893</v>
      </c>
      <c r="AP59" s="2">
        <v>9.676752225359893</v>
      </c>
      <c r="AQ59" s="2">
        <v>9.676752225359893</v>
      </c>
      <c r="AR59" s="2">
        <v>9.676752225359893</v>
      </c>
      <c r="AS59" s="2">
        <v>9.676752225359893</v>
      </c>
      <c r="AT59" s="2">
        <v>9.676752225359893</v>
      </c>
      <c r="AU59" s="2">
        <v>9.676752225359893</v>
      </c>
      <c r="AV59" s="2">
        <v>9.676752225359893</v>
      </c>
      <c r="AW59" s="2">
        <v>9.676752225359893</v>
      </c>
      <c r="AX59" s="2">
        <v>9.4248453921995896</v>
      </c>
      <c r="AY59" s="2">
        <v>8.6886415821389846</v>
      </c>
      <c r="AZ59" s="2">
        <v>7.5219906526147078</v>
      </c>
      <c r="BA59" s="2">
        <v>6.1783969933487555</v>
      </c>
      <c r="BB59" s="2">
        <v>5.3592844100228909</v>
      </c>
      <c r="BC59" s="2">
        <v>4.9002073588637307</v>
      </c>
      <c r="BD59" s="2">
        <v>4.2952923808168402</v>
      </c>
      <c r="BE59" s="2">
        <v>3.5299746067847879</v>
      </c>
      <c r="BF59" s="2">
        <v>2.4606843140652814</v>
      </c>
      <c r="BG59" s="2">
        <v>1.245467474721961</v>
      </c>
      <c r="BH59" s="2">
        <v>-3.1974423109204508E-14</v>
      </c>
      <c r="BI59" s="2">
        <v>0</v>
      </c>
      <c r="BJ59" s="2">
        <v>0</v>
      </c>
      <c r="BK59" s="2">
        <v>0</v>
      </c>
      <c r="BL59" s="2">
        <v>0</v>
      </c>
      <c r="BM59" s="2">
        <v>0</v>
      </c>
      <c r="BN59" s="2">
        <v>0</v>
      </c>
      <c r="BO59" s="2">
        <v>0</v>
      </c>
      <c r="BP59" s="2">
        <v>0</v>
      </c>
      <c r="BQ59" s="2">
        <v>0</v>
      </c>
      <c r="BR59" s="2">
        <v>0</v>
      </c>
      <c r="BS59" s="2">
        <v>0</v>
      </c>
    </row>
    <row r="60" spans="2:71">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row>
    <row r="61" spans="2:71">
      <c r="B61" s="63" t="s">
        <v>123</v>
      </c>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row>
    <row r="62" spans="2:71">
      <c r="B62" s="67" t="s">
        <v>66</v>
      </c>
      <c r="D62" s="2"/>
      <c r="E62" s="2"/>
      <c r="F62" s="2"/>
      <c r="G62" s="2"/>
      <c r="H62" s="2"/>
      <c r="I62" s="2"/>
      <c r="J62" s="2"/>
      <c r="K62" s="2"/>
      <c r="L62" s="2"/>
      <c r="M62" s="43"/>
      <c r="N62" s="266">
        <v>-8.9156099037201297</v>
      </c>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row>
    <row r="63" spans="2:71">
      <c r="B63" s="63" t="s">
        <v>95</v>
      </c>
      <c r="C63">
        <v>10</v>
      </c>
      <c r="D63" s="2"/>
      <c r="E63" s="2"/>
      <c r="F63" s="2"/>
      <c r="G63" s="2"/>
      <c r="H63" s="2"/>
      <c r="I63" s="2"/>
      <c r="J63" s="2"/>
      <c r="K63" s="2"/>
      <c r="L63" s="2"/>
      <c r="M63" s="25"/>
      <c r="N63" s="183">
        <v>0</v>
      </c>
      <c r="O63" s="267">
        <v>-0.22571164313215519</v>
      </c>
      <c r="P63" s="267">
        <v>-0.22571164313215519</v>
      </c>
      <c r="Q63" s="267">
        <v>-0.22571164313215519</v>
      </c>
      <c r="R63" s="267">
        <v>-0.22571164313215519</v>
      </c>
      <c r="S63" s="267">
        <v>-0.22571164313215519</v>
      </c>
      <c r="T63" s="267">
        <v>-0.22571164313215519</v>
      </c>
      <c r="U63" s="267">
        <v>-0.22571164313215519</v>
      </c>
      <c r="V63" s="267">
        <v>-0.22571164313215519</v>
      </c>
      <c r="W63" s="267">
        <v>-0.22571164313215519</v>
      </c>
      <c r="X63" s="267">
        <v>-0.22571164313215519</v>
      </c>
      <c r="Y63" s="267">
        <v>-0.22571164313215519</v>
      </c>
      <c r="Z63" s="267">
        <v>-0.22571164313215519</v>
      </c>
      <c r="AA63" s="267">
        <v>-0.22571164313215519</v>
      </c>
      <c r="AB63" s="267">
        <v>-0.22571164313215519</v>
      </c>
      <c r="AC63" s="267">
        <v>-0.22571164313215519</v>
      </c>
      <c r="AD63" s="267">
        <v>-0.22571164313215519</v>
      </c>
      <c r="AE63" s="267">
        <v>-0.22571164313215519</v>
      </c>
      <c r="AF63" s="267">
        <v>-0.22571164313215519</v>
      </c>
      <c r="AG63" s="267">
        <v>-0.22571164313215519</v>
      </c>
      <c r="AH63" s="267">
        <v>-0.22571164313215519</v>
      </c>
      <c r="AI63" s="267">
        <v>-0.22571164313215519</v>
      </c>
      <c r="AJ63" s="267">
        <v>-0.22571164313215519</v>
      </c>
      <c r="AK63" s="267">
        <v>-0.22571164313215519</v>
      </c>
      <c r="AL63" s="267">
        <v>-0.22571164313215519</v>
      </c>
      <c r="AM63" s="267">
        <v>-0.22571164313215519</v>
      </c>
      <c r="AN63" s="267">
        <v>-0.22571164313215519</v>
      </c>
      <c r="AO63" s="267">
        <v>-0.22571164313215519</v>
      </c>
      <c r="AP63" s="267">
        <v>-0.22571164313215519</v>
      </c>
      <c r="AQ63" s="267">
        <v>-0.22571164313215519</v>
      </c>
      <c r="AR63" s="267">
        <v>-0.22571164313215519</v>
      </c>
      <c r="AS63" s="267">
        <v>-0.22571164313215519</v>
      </c>
      <c r="AT63" s="267">
        <v>-0.22571164313215519</v>
      </c>
      <c r="AU63" s="267">
        <v>-0.22571164313215519</v>
      </c>
      <c r="AV63" s="267">
        <v>-0.22571164313215519</v>
      </c>
      <c r="AW63" s="267">
        <v>-0.22571164313215519</v>
      </c>
      <c r="AX63" s="267">
        <v>-0.22571164313215519</v>
      </c>
      <c r="AY63" s="267">
        <v>-0.22571164313215519</v>
      </c>
      <c r="AZ63" s="267">
        <v>-0.22571164313215519</v>
      </c>
      <c r="BA63" s="237">
        <v>-0.22571164313215519</v>
      </c>
      <c r="BB63" s="267">
        <v>-0.1128558215660771</v>
      </c>
      <c r="BC63" s="267">
        <v>0</v>
      </c>
      <c r="BD63" s="267">
        <v>0</v>
      </c>
      <c r="BE63" s="267">
        <v>0</v>
      </c>
      <c r="BF63" s="267">
        <v>0</v>
      </c>
      <c r="BG63" s="267">
        <v>0</v>
      </c>
      <c r="BH63" s="267">
        <v>0</v>
      </c>
      <c r="BI63" s="267">
        <v>0</v>
      </c>
      <c r="BJ63" s="267">
        <v>0</v>
      </c>
      <c r="BK63" s="267">
        <v>0</v>
      </c>
      <c r="BL63" s="267">
        <v>0</v>
      </c>
      <c r="BM63" s="267">
        <v>0</v>
      </c>
      <c r="BN63" s="267">
        <v>0</v>
      </c>
      <c r="BO63" s="267">
        <v>0</v>
      </c>
      <c r="BP63" s="267">
        <v>0</v>
      </c>
      <c r="BQ63" s="267">
        <v>0</v>
      </c>
      <c r="BR63" s="267">
        <v>0</v>
      </c>
      <c r="BS63" s="267">
        <v>0</v>
      </c>
    </row>
    <row r="64" spans="2:71" s="4" customFormat="1">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row>
    <row r="65" spans="2:71">
      <c r="B65" s="63" t="s">
        <v>144</v>
      </c>
      <c r="D65" s="2"/>
      <c r="E65" s="2"/>
      <c r="F65" s="2"/>
      <c r="G65" s="2"/>
      <c r="H65" s="2"/>
      <c r="I65" s="2"/>
      <c r="J65" s="2"/>
      <c r="K65" s="2"/>
      <c r="L65" s="2"/>
      <c r="M65" s="43"/>
      <c r="N65" s="317"/>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row>
    <row r="66" spans="2:71">
      <c r="B66" s="63" t="s">
        <v>95</v>
      </c>
      <c r="D66" s="2"/>
      <c r="E66" s="2"/>
      <c r="F66" s="2"/>
      <c r="G66" s="2"/>
      <c r="H66" s="2"/>
      <c r="I66" s="2"/>
      <c r="J66" s="2"/>
      <c r="K66" s="2"/>
      <c r="L66" s="2"/>
      <c r="M66" s="2"/>
      <c r="N66" s="317"/>
      <c r="O66" s="317"/>
      <c r="P66" s="317"/>
      <c r="Q66" s="317"/>
      <c r="R66" s="317"/>
      <c r="S66" s="317"/>
      <c r="T66" s="317"/>
      <c r="U66" s="317"/>
      <c r="V66" s="317"/>
      <c r="W66" s="317"/>
      <c r="X66" s="317"/>
      <c r="Y66" s="317"/>
      <c r="Z66" s="317"/>
      <c r="AA66" s="317"/>
      <c r="AB66" s="317"/>
      <c r="AC66" s="317"/>
      <c r="AD66" s="317"/>
      <c r="AE66" s="317"/>
      <c r="AF66" s="317"/>
      <c r="AG66" s="317"/>
      <c r="AH66" s="317"/>
      <c r="AI66" s="317"/>
      <c r="AJ66" s="317"/>
      <c r="AK66" s="317"/>
      <c r="AL66" s="317"/>
      <c r="AM66" s="317"/>
      <c r="AN66" s="317"/>
      <c r="AO66" s="317"/>
      <c r="AP66" s="317"/>
      <c r="AQ66" s="317"/>
      <c r="AR66" s="317"/>
      <c r="AS66" s="317"/>
      <c r="AT66" s="317"/>
      <c r="AU66" s="317"/>
      <c r="AV66" s="317"/>
      <c r="AW66" s="317"/>
      <c r="AX66" s="317"/>
      <c r="AY66" s="317"/>
      <c r="AZ66" s="317"/>
      <c r="BA66" s="317"/>
      <c r="BB66" s="317"/>
      <c r="BC66" s="317"/>
      <c r="BD66" s="317"/>
      <c r="BE66" s="317"/>
      <c r="BF66" s="317"/>
      <c r="BG66" s="317"/>
      <c r="BH66" s="317"/>
      <c r="BI66" s="317"/>
      <c r="BJ66" s="317"/>
      <c r="BK66" s="317"/>
      <c r="BL66" s="317"/>
      <c r="BM66" s="317"/>
      <c r="BN66" s="317"/>
      <c r="BO66" s="317"/>
      <c r="BP66" s="317"/>
      <c r="BQ66" s="317"/>
      <c r="BR66" s="317"/>
      <c r="BS66" s="317"/>
    </row>
    <row r="67" spans="2:71" s="4" customFormat="1">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row>
    <row r="68" spans="2:71">
      <c r="B68" t="s">
        <v>24</v>
      </c>
      <c r="D68" s="2">
        <f>D26+D59</f>
        <v>6.84850116405884</v>
      </c>
      <c r="E68" s="2">
        <f t="shared" ref="E68:L68" si="26">E26+E59</f>
        <v>7.3523148303794628</v>
      </c>
      <c r="F68" s="2">
        <f t="shared" si="26"/>
        <v>8.3209087841799665</v>
      </c>
      <c r="G68" s="2">
        <f t="shared" si="26"/>
        <v>9.6856166894279312</v>
      </c>
      <c r="H68" s="2">
        <f t="shared" si="26"/>
        <v>11.008096102711956</v>
      </c>
      <c r="I68" s="2">
        <f t="shared" si="26"/>
        <v>11.253352838269258</v>
      </c>
      <c r="J68" s="2">
        <f t="shared" si="26"/>
        <v>11.855761187219848</v>
      </c>
      <c r="K68" s="2">
        <f t="shared" si="26"/>
        <v>12.463182794363078</v>
      </c>
      <c r="L68" s="2">
        <f t="shared" si="26"/>
        <v>13.386396735283896</v>
      </c>
      <c r="M68" s="2">
        <f>M26+M59</f>
        <v>14.601763379802005</v>
      </c>
      <c r="N68" s="43">
        <v>7.9084152069853122</v>
      </c>
      <c r="O68" s="234">
        <v>14.546235189195283</v>
      </c>
      <c r="P68" s="43">
        <v>14.546235189195283</v>
      </c>
      <c r="Q68" s="43">
        <v>14.546235189195283</v>
      </c>
      <c r="R68" s="43">
        <v>14.546235189195283</v>
      </c>
      <c r="S68" s="43">
        <v>14.546235189195283</v>
      </c>
      <c r="T68" s="43">
        <v>14.546235189195283</v>
      </c>
      <c r="U68" s="43">
        <v>14.546235189195283</v>
      </c>
      <c r="V68" s="43">
        <v>14.546235189195283</v>
      </c>
      <c r="W68" s="43">
        <v>14.546235189195283</v>
      </c>
      <c r="X68" s="43">
        <v>14.558010050126954</v>
      </c>
      <c r="Y68" s="43">
        <v>14.569784911058626</v>
      </c>
      <c r="Z68" s="43">
        <v>14.588624688549301</v>
      </c>
      <c r="AA68" s="43">
        <v>14.609819438226308</v>
      </c>
      <c r="AB68" s="43">
        <v>14.635724132275987</v>
      </c>
      <c r="AC68" s="43">
        <v>14.659273854139331</v>
      </c>
      <c r="AD68" s="43">
        <v>14.663983798511998</v>
      </c>
      <c r="AE68" s="43">
        <v>14.673403687257336</v>
      </c>
      <c r="AF68" s="43">
        <v>14.734632964102028</v>
      </c>
      <c r="AG68" s="43">
        <v>11.154433955393339</v>
      </c>
      <c r="AH68" s="43">
        <v>8.9551290248593851</v>
      </c>
      <c r="AI68" s="43">
        <v>8.9268693586233869</v>
      </c>
      <c r="AJ68" s="43">
        <v>8.9598389692320506</v>
      </c>
      <c r="AK68" s="43">
        <v>9.0516828844990957</v>
      </c>
      <c r="AL68" s="43">
        <v>8.9433541639277117</v>
      </c>
      <c r="AM68" s="43">
        <v>8.8185406380520028</v>
      </c>
      <c r="AN68" s="43">
        <v>8.8185406380520028</v>
      </c>
      <c r="AO68" s="43">
        <v>8.8185406380520028</v>
      </c>
      <c r="AP68" s="43">
        <v>8.8185406380520028</v>
      </c>
      <c r="AQ68" s="43">
        <v>8.8185406380520028</v>
      </c>
      <c r="AR68" s="43">
        <v>8.8185406380520028</v>
      </c>
      <c r="AS68" s="43">
        <v>8.8185406380520028</v>
      </c>
      <c r="AT68" s="43">
        <v>8.8185406380520028</v>
      </c>
      <c r="AU68" s="43">
        <v>8.8185406380520028</v>
      </c>
      <c r="AV68" s="43">
        <v>8.8185406380520028</v>
      </c>
      <c r="AW68" s="43">
        <v>8.8185406380520028</v>
      </c>
      <c r="AX68" s="43">
        <v>8.6155331084541267</v>
      </c>
      <c r="AY68" s="43">
        <v>7.946403850205372</v>
      </c>
      <c r="AZ68" s="43">
        <v>6.8574657206364851</v>
      </c>
      <c r="BA68" s="43">
        <v>5.6871597016643332</v>
      </c>
      <c r="BB68" s="43">
        <v>5.1705408084746036</v>
      </c>
      <c r="BC68" s="43">
        <v>4.9002073588637307</v>
      </c>
      <c r="BD68" s="43">
        <v>4.2952923808168402</v>
      </c>
      <c r="BE68" s="43">
        <v>3.5299746067847879</v>
      </c>
      <c r="BF68" s="43">
        <v>2.4606843140652814</v>
      </c>
      <c r="BG68" s="43">
        <v>1.245467474721961</v>
      </c>
      <c r="BH68" s="43">
        <v>-3.1974423109204508E-14</v>
      </c>
      <c r="BI68" s="43">
        <v>0</v>
      </c>
      <c r="BJ68" s="43">
        <v>0</v>
      </c>
      <c r="BK68" s="43">
        <v>0</v>
      </c>
      <c r="BL68" s="43">
        <v>0</v>
      </c>
      <c r="BM68" s="43">
        <v>0</v>
      </c>
      <c r="BN68" s="43">
        <v>0</v>
      </c>
      <c r="BO68" s="43">
        <v>0</v>
      </c>
      <c r="BP68" s="43">
        <v>0</v>
      </c>
      <c r="BQ68" s="43">
        <v>0</v>
      </c>
      <c r="BR68" s="43">
        <v>0</v>
      </c>
      <c r="BS68" s="43">
        <v>0</v>
      </c>
    </row>
    <row r="69" spans="2:71">
      <c r="B69" t="s">
        <v>25</v>
      </c>
      <c r="D69" s="2">
        <f>D35-D59</f>
        <v>22.671614984428007</v>
      </c>
      <c r="E69" s="2">
        <f>E35-E59+D69</f>
        <v>65.754529239130065</v>
      </c>
      <c r="F69" s="2">
        <f t="shared" ref="F69:H69" si="27">F35-F59+E69</f>
        <v>125.69397735516735</v>
      </c>
      <c r="G69" s="2">
        <f t="shared" si="27"/>
        <v>182.36843542757944</v>
      </c>
      <c r="H69" s="2">
        <f t="shared" si="27"/>
        <v>192.41739939047557</v>
      </c>
      <c r="I69" s="2">
        <f t="shared" ref="I69" si="28">I35-I59+H69</f>
        <v>215.05043440123129</v>
      </c>
      <c r="J69" s="2">
        <f t="shared" ref="J69" si="29">J35-J59+I69</f>
        <v>237.3066576817051</v>
      </c>
      <c r="K69" s="2">
        <f t="shared" ref="K69" si="30">K35-K59+J69</f>
        <v>273.16611437502718</v>
      </c>
      <c r="L69" s="2">
        <f t="shared" ref="L69" si="31">L35-L59+K69</f>
        <v>321.2492287893067</v>
      </c>
      <c r="M69" s="43">
        <f>M35-M59+L69+M62+M65</f>
        <v>368.10349409334094</v>
      </c>
      <c r="N69" s="43">
        <v>359.35765165650781</v>
      </c>
      <c r="O69" s="43">
        <v>350.5391110184558</v>
      </c>
      <c r="P69" s="43">
        <v>341.72057038040379</v>
      </c>
      <c r="Q69" s="43">
        <v>332.90202974235177</v>
      </c>
      <c r="R69" s="43">
        <v>324.08348910429976</v>
      </c>
      <c r="S69" s="43">
        <v>315.26494846624774</v>
      </c>
      <c r="T69" s="43">
        <v>306.44640782819573</v>
      </c>
      <c r="U69" s="43">
        <v>297.62786719014372</v>
      </c>
      <c r="V69" s="43">
        <v>288.8093265520917</v>
      </c>
      <c r="W69" s="43">
        <v>279.99078591403969</v>
      </c>
      <c r="X69" s="43">
        <v>271.17224527598768</v>
      </c>
      <c r="Y69" s="43">
        <v>262.35370463793566</v>
      </c>
      <c r="Z69" s="43">
        <v>253.53516399988365</v>
      </c>
      <c r="AA69" s="43">
        <v>244.71662336183164</v>
      </c>
      <c r="AB69" s="43">
        <v>235.89808272377962</v>
      </c>
      <c r="AC69" s="43">
        <v>227.07954208572761</v>
      </c>
      <c r="AD69" s="43">
        <v>218.2610014476756</v>
      </c>
      <c r="AE69" s="43">
        <v>209.44246080962358</v>
      </c>
      <c r="AF69" s="43">
        <v>200.62392017157157</v>
      </c>
      <c r="AG69" s="43">
        <v>191.80537953351956</v>
      </c>
      <c r="AH69" s="43">
        <v>182.98683889546754</v>
      </c>
      <c r="AI69" s="43">
        <v>174.16829825741553</v>
      </c>
      <c r="AJ69" s="43">
        <v>165.34975761936352</v>
      </c>
      <c r="AK69" s="43">
        <v>156.5312169813115</v>
      </c>
      <c r="AL69" s="43">
        <v>147.71267634325949</v>
      </c>
      <c r="AM69" s="43">
        <v>138.89413570520747</v>
      </c>
      <c r="AN69" s="43">
        <v>130.07559506715546</v>
      </c>
      <c r="AO69" s="43">
        <v>121.25705442910346</v>
      </c>
      <c r="AP69" s="43">
        <v>112.43851379105146</v>
      </c>
      <c r="AQ69" s="43">
        <v>103.61997315299946</v>
      </c>
      <c r="AR69" s="43">
        <v>94.801432514947464</v>
      </c>
      <c r="AS69" s="43">
        <v>85.982891876895465</v>
      </c>
      <c r="AT69" s="43">
        <v>77.164351238843466</v>
      </c>
      <c r="AU69" s="43">
        <v>68.345810600791467</v>
      </c>
      <c r="AV69" s="43">
        <v>59.527269962739467</v>
      </c>
      <c r="AW69" s="43">
        <v>50.708729324687468</v>
      </c>
      <c r="AX69" s="43">
        <v>42.093196216233345</v>
      </c>
      <c r="AY69" s="43">
        <v>34.146792366027974</v>
      </c>
      <c r="AZ69" s="43">
        <v>27.289326645391487</v>
      </c>
      <c r="BA69" s="43">
        <v>21.602166943727152</v>
      </c>
      <c r="BB69" s="43">
        <v>16.43162613525255</v>
      </c>
      <c r="BC69" s="43">
        <v>11.531418776388819</v>
      </c>
      <c r="BD69" s="43">
        <v>7.2361263955719783</v>
      </c>
      <c r="BE69" s="43">
        <v>3.7061517887871904</v>
      </c>
      <c r="BF69" s="43">
        <v>1.245467474721909</v>
      </c>
      <c r="BG69" s="43">
        <v>-5.1958437552457326E-14</v>
      </c>
      <c r="BH69" s="43">
        <v>-1.9984014443252818E-14</v>
      </c>
      <c r="BI69" s="43">
        <v>-1.9984014443252818E-14</v>
      </c>
      <c r="BJ69" s="43">
        <v>-1.9984014443252818E-14</v>
      </c>
      <c r="BK69" s="43">
        <v>-1.9984014443252818E-14</v>
      </c>
      <c r="BL69" s="43">
        <v>-1.9984014443252818E-14</v>
      </c>
      <c r="BM69" s="43">
        <v>-1.9984014443252818E-14</v>
      </c>
      <c r="BN69" s="43">
        <v>-1.9984014443252818E-14</v>
      </c>
      <c r="BO69" s="43">
        <v>-1.9984014443252818E-14</v>
      </c>
      <c r="BP69" s="43">
        <v>-1.9984014443252818E-14</v>
      </c>
      <c r="BQ69" s="43">
        <v>-1.9984014443252818E-14</v>
      </c>
      <c r="BR69" s="43">
        <v>-1.9984014443252818E-14</v>
      </c>
      <c r="BS69" s="43">
        <v>-1.9984014443252818E-14</v>
      </c>
    </row>
    <row r="70" spans="2:71">
      <c r="B70" t="s">
        <v>27</v>
      </c>
      <c r="D70" s="2">
        <f>D32+D69</f>
        <v>217.68544368388643</v>
      </c>
      <c r="E70" s="2">
        <f t="shared" ref="E70:L70" si="32">E32+E69</f>
        <v>253.91985677452965</v>
      </c>
      <c r="F70" s="2">
        <f t="shared" si="32"/>
        <v>307.01080372650813</v>
      </c>
      <c r="G70" s="2">
        <f t="shared" si="32"/>
        <v>356.83676063486138</v>
      </c>
      <c r="H70" s="2">
        <f t="shared" si="32"/>
        <v>357.11452679219281</v>
      </c>
      <c r="I70" s="2">
        <f t="shared" si="32"/>
        <v>372.96954965670017</v>
      </c>
      <c r="J70" s="2">
        <f t="shared" si="32"/>
        <v>388.4477607909256</v>
      </c>
      <c r="K70" s="2">
        <f t="shared" si="32"/>
        <v>417.52920533799931</v>
      </c>
      <c r="L70" s="2">
        <f t="shared" si="32"/>
        <v>458.83430760603039</v>
      </c>
      <c r="M70" s="2">
        <f>M32+M69</f>
        <v>498.91056076381631</v>
      </c>
      <c r="N70" s="2">
        <v>466.31335892680022</v>
      </c>
      <c r="O70" s="2">
        <v>451.76712373760489</v>
      </c>
      <c r="P70" s="2">
        <v>437.22088854840956</v>
      </c>
      <c r="Q70" s="2">
        <v>422.67465335921429</v>
      </c>
      <c r="R70" s="2">
        <v>408.12841817001902</v>
      </c>
      <c r="S70" s="2">
        <v>393.58218298082369</v>
      </c>
      <c r="T70" s="2">
        <v>379.03594779162836</v>
      </c>
      <c r="U70" s="2">
        <v>364.48971260243309</v>
      </c>
      <c r="V70" s="2">
        <v>349.94347741323782</v>
      </c>
      <c r="W70" s="2">
        <v>335.39724222404249</v>
      </c>
      <c r="X70" s="2">
        <v>320.83923217391555</v>
      </c>
      <c r="Y70" s="2">
        <v>306.26944726285689</v>
      </c>
      <c r="Z70" s="2">
        <v>291.68082257430757</v>
      </c>
      <c r="AA70" s="2">
        <v>277.07100313608129</v>
      </c>
      <c r="AB70" s="2">
        <v>262.43527900380525</v>
      </c>
      <c r="AC70" s="2">
        <v>247.77600514966593</v>
      </c>
      <c r="AD70" s="2">
        <v>233.11202135115394</v>
      </c>
      <c r="AE70" s="2">
        <v>218.43861766389659</v>
      </c>
      <c r="AF70" s="2">
        <v>203.70398469979455</v>
      </c>
      <c r="AG70" s="2">
        <v>192.54955074440119</v>
      </c>
      <c r="AH70" s="2">
        <v>183.5944217195418</v>
      </c>
      <c r="AI70" s="2">
        <v>174.66755236091839</v>
      </c>
      <c r="AJ70" s="2">
        <v>165.70771339168633</v>
      </c>
      <c r="AK70" s="2">
        <v>156.65603050718724</v>
      </c>
      <c r="AL70" s="2">
        <v>147.71267634325952</v>
      </c>
      <c r="AM70" s="2">
        <v>138.8941357052075</v>
      </c>
      <c r="AN70" s="2">
        <v>130.07559506715549</v>
      </c>
      <c r="AO70" s="2">
        <v>121.25705442910349</v>
      </c>
      <c r="AP70" s="2">
        <v>112.43851379105149</v>
      </c>
      <c r="AQ70" s="2">
        <v>103.61997315299949</v>
      </c>
      <c r="AR70" s="2">
        <v>94.801432514947493</v>
      </c>
      <c r="AS70" s="2">
        <v>85.982891876895494</v>
      </c>
      <c r="AT70" s="2">
        <v>77.164351238843494</v>
      </c>
      <c r="AU70" s="2">
        <v>68.345810600791495</v>
      </c>
      <c r="AV70" s="2">
        <v>59.527269962739489</v>
      </c>
      <c r="AW70" s="2">
        <v>50.708729324687489</v>
      </c>
      <c r="AX70" s="2">
        <v>42.093196216233366</v>
      </c>
      <c r="AY70" s="2">
        <v>34.146792366027995</v>
      </c>
      <c r="AZ70" s="2">
        <v>27.289326645391508</v>
      </c>
      <c r="BA70" s="2">
        <v>21.602166943727173</v>
      </c>
      <c r="BB70" s="2">
        <v>16.431626135252571</v>
      </c>
      <c r="BC70" s="2">
        <v>11.531418776388842</v>
      </c>
      <c r="BD70" s="2">
        <v>7.2361263955720014</v>
      </c>
      <c r="BE70" s="2">
        <v>3.7061517887872131</v>
      </c>
      <c r="BF70" s="2">
        <v>1.2454674747219319</v>
      </c>
      <c r="BG70" s="2">
        <v>-2.9171109972025988E-14</v>
      </c>
      <c r="BH70" s="2">
        <v>2.8033131371785203E-15</v>
      </c>
      <c r="BI70" s="2">
        <v>2.8033131371785203E-15</v>
      </c>
      <c r="BJ70" s="2">
        <v>2.8033131371785203E-15</v>
      </c>
      <c r="BK70" s="2">
        <v>2.8033131371785203E-15</v>
      </c>
      <c r="BL70" s="2">
        <v>2.8033131371785203E-15</v>
      </c>
      <c r="BM70" s="2">
        <v>2.8033131371785203E-15</v>
      </c>
      <c r="BN70" s="2">
        <v>2.8033131371785203E-15</v>
      </c>
      <c r="BO70" s="2">
        <v>2.8033131371785203E-15</v>
      </c>
      <c r="BP70" s="2">
        <v>2.8033131371785203E-15</v>
      </c>
      <c r="BQ70" s="2">
        <v>2.8033131371785203E-15</v>
      </c>
      <c r="BR70" s="2">
        <v>2.8033131371785203E-15</v>
      </c>
      <c r="BS70" s="2">
        <v>2.8033131371785203E-15</v>
      </c>
    </row>
    <row r="71" spans="2:71">
      <c r="D71" s="16"/>
      <c r="E71" s="16"/>
      <c r="F71" s="16"/>
      <c r="G71" s="16"/>
      <c r="H71" s="16"/>
    </row>
    <row r="72" spans="2:71" s="3" customFormat="1">
      <c r="B72" s="3" t="s">
        <v>7</v>
      </c>
    </row>
    <row r="73" spans="2:71" s="4" customFormat="1"/>
    <row r="74" spans="2:71">
      <c r="D74" s="1" t="s">
        <v>2</v>
      </c>
      <c r="E74" s="1" t="s">
        <v>1</v>
      </c>
      <c r="F74" s="1" t="s">
        <v>3</v>
      </c>
      <c r="M74" s="125"/>
      <c r="N74" s="125"/>
    </row>
    <row r="75" spans="2:71">
      <c r="B75" t="s">
        <v>16</v>
      </c>
      <c r="D75" s="2">
        <f>'OAV 2011'!C6</f>
        <v>1751.8018003116877</v>
      </c>
      <c r="E75" s="2">
        <f>'OAV 2011'!D6</f>
        <v>29.079692831606991</v>
      </c>
      <c r="F75" s="2">
        <f>'OAV 2011'!E6</f>
        <v>50</v>
      </c>
      <c r="I75" s="206">
        <f>IF(OR(E75&lt;I77,E75="n/a"),0,(E75-5)*(H86-H84)/H86+(F75-5)*H84/H86)</f>
        <v>24.052000471217021</v>
      </c>
      <c r="J75" s="207" t="s">
        <v>81</v>
      </c>
      <c r="K75" s="208" t="s">
        <v>82</v>
      </c>
      <c r="L75" s="208"/>
      <c r="M75" s="208"/>
      <c r="N75" s="208"/>
    </row>
    <row r="77" spans="2:71">
      <c r="D77" s="1">
        <v>1</v>
      </c>
      <c r="E77" s="1">
        <v>2</v>
      </c>
      <c r="F77" s="1">
        <v>3</v>
      </c>
      <c r="G77" s="1">
        <v>4</v>
      </c>
      <c r="H77" s="1">
        <v>5</v>
      </c>
      <c r="I77" s="1">
        <v>6</v>
      </c>
      <c r="J77" s="1">
        <v>7</v>
      </c>
      <c r="K77" s="1">
        <v>8</v>
      </c>
      <c r="L77" s="1">
        <v>9</v>
      </c>
      <c r="M77" s="1">
        <v>10</v>
      </c>
      <c r="N77" s="1">
        <v>11</v>
      </c>
      <c r="O77" s="1">
        <v>12</v>
      </c>
      <c r="P77" s="1">
        <v>13</v>
      </c>
      <c r="Q77" s="1">
        <v>14</v>
      </c>
      <c r="R77" s="1">
        <v>15</v>
      </c>
      <c r="S77" s="1">
        <v>16</v>
      </c>
      <c r="T77" s="1">
        <v>17</v>
      </c>
      <c r="U77" s="1">
        <v>18</v>
      </c>
      <c r="V77" s="1">
        <v>19</v>
      </c>
      <c r="W77" s="1">
        <v>20</v>
      </c>
      <c r="X77" s="1">
        <v>21</v>
      </c>
      <c r="Y77" s="1">
        <v>22</v>
      </c>
      <c r="Z77" s="1">
        <v>23</v>
      </c>
      <c r="AA77" s="1">
        <v>24</v>
      </c>
      <c r="AB77" s="1">
        <v>25</v>
      </c>
      <c r="AC77" s="1">
        <v>26</v>
      </c>
      <c r="AD77" s="1">
        <v>27</v>
      </c>
      <c r="AE77" s="1">
        <v>28</v>
      </c>
      <c r="AF77" s="1">
        <v>29</v>
      </c>
      <c r="AG77" s="1">
        <v>30</v>
      </c>
      <c r="AH77" s="1">
        <v>31</v>
      </c>
      <c r="AI77" s="1">
        <v>32</v>
      </c>
      <c r="AJ77" s="1">
        <v>33</v>
      </c>
      <c r="AK77" s="1">
        <v>34</v>
      </c>
      <c r="AL77" s="1">
        <v>35</v>
      </c>
      <c r="AM77" s="1">
        <v>36</v>
      </c>
      <c r="AN77" s="1">
        <v>37</v>
      </c>
      <c r="AO77" s="1">
        <v>38</v>
      </c>
      <c r="AP77" s="1">
        <v>39</v>
      </c>
      <c r="AQ77" s="1">
        <v>40</v>
      </c>
      <c r="AR77" s="1">
        <v>41</v>
      </c>
      <c r="AS77" s="1">
        <v>42</v>
      </c>
      <c r="AT77" s="1">
        <v>43</v>
      </c>
      <c r="AU77" s="1">
        <v>44</v>
      </c>
      <c r="AV77" s="1">
        <v>45</v>
      </c>
      <c r="AW77" s="1">
        <v>46</v>
      </c>
      <c r="AX77" s="1">
        <v>47</v>
      </c>
      <c r="AY77" s="1">
        <v>48</v>
      </c>
      <c r="AZ77" s="1">
        <v>49</v>
      </c>
      <c r="BA77" s="1">
        <v>50</v>
      </c>
      <c r="BB77" s="1">
        <v>51</v>
      </c>
      <c r="BC77" s="1">
        <v>52</v>
      </c>
      <c r="BD77" s="1">
        <v>53</v>
      </c>
      <c r="BE77" s="1">
        <v>54</v>
      </c>
      <c r="BF77" s="1">
        <v>55</v>
      </c>
      <c r="BG77" s="1">
        <v>56</v>
      </c>
      <c r="BH77" s="1">
        <v>57</v>
      </c>
      <c r="BI77" s="1">
        <v>58</v>
      </c>
      <c r="BJ77" s="1">
        <v>59</v>
      </c>
      <c r="BK77" s="1">
        <v>60</v>
      </c>
      <c r="BL77" s="1">
        <v>61</v>
      </c>
      <c r="BM77" s="1">
        <v>62</v>
      </c>
      <c r="BN77" s="1">
        <v>63</v>
      </c>
      <c r="BO77" s="1">
        <v>64</v>
      </c>
      <c r="BP77" s="1">
        <v>65</v>
      </c>
      <c r="BQ77" s="1">
        <v>66</v>
      </c>
      <c r="BR77" s="1">
        <v>67</v>
      </c>
      <c r="BS77" s="1">
        <v>68</v>
      </c>
    </row>
    <row r="78" spans="2:71">
      <c r="D78" s="1">
        <v>2011</v>
      </c>
      <c r="E78" s="1">
        <v>2012</v>
      </c>
      <c r="F78" s="1">
        <v>2013</v>
      </c>
      <c r="G78" s="1">
        <v>2014</v>
      </c>
      <c r="H78" s="1">
        <v>2015</v>
      </c>
      <c r="I78" s="1">
        <v>2016</v>
      </c>
      <c r="J78" s="1">
        <v>2017</v>
      </c>
      <c r="K78" s="1">
        <v>2018</v>
      </c>
      <c r="L78" s="1">
        <v>2019</v>
      </c>
      <c r="M78" s="1">
        <v>2020</v>
      </c>
      <c r="N78" s="1">
        <v>2021</v>
      </c>
      <c r="O78" s="1">
        <v>2022</v>
      </c>
      <c r="P78" s="1">
        <v>2023</v>
      </c>
      <c r="Q78" s="1">
        <v>2024</v>
      </c>
      <c r="R78" s="1">
        <v>2025</v>
      </c>
      <c r="S78" s="1">
        <v>2026</v>
      </c>
      <c r="T78" s="1">
        <v>2027</v>
      </c>
      <c r="U78" s="1">
        <v>2028</v>
      </c>
      <c r="V78" s="1">
        <v>2029</v>
      </c>
      <c r="W78" s="1">
        <v>2030</v>
      </c>
      <c r="X78" s="1">
        <v>2031</v>
      </c>
      <c r="Y78" s="1">
        <v>2032</v>
      </c>
      <c r="Z78" s="1">
        <v>2033</v>
      </c>
      <c r="AA78" s="1">
        <v>2034</v>
      </c>
      <c r="AB78" s="1">
        <v>2035</v>
      </c>
      <c r="AC78" s="1">
        <v>2036</v>
      </c>
      <c r="AD78" s="1">
        <v>2037</v>
      </c>
      <c r="AE78" s="1">
        <v>2038</v>
      </c>
      <c r="AF78" s="1">
        <v>2039</v>
      </c>
      <c r="AG78" s="1">
        <v>2040</v>
      </c>
      <c r="AH78" s="1">
        <v>2041</v>
      </c>
      <c r="AI78" s="1">
        <v>2042</v>
      </c>
      <c r="AJ78" s="1">
        <v>2043</v>
      </c>
      <c r="AK78" s="1">
        <v>2044</v>
      </c>
      <c r="AL78" s="1">
        <v>2045</v>
      </c>
      <c r="AM78" s="1">
        <v>2046</v>
      </c>
      <c r="AN78" s="1">
        <v>2047</v>
      </c>
      <c r="AO78" s="1">
        <v>2048</v>
      </c>
      <c r="AP78" s="1">
        <v>2049</v>
      </c>
      <c r="AQ78" s="1">
        <v>2050</v>
      </c>
      <c r="AR78" s="1">
        <v>2051</v>
      </c>
      <c r="AS78" s="1">
        <v>2052</v>
      </c>
      <c r="AT78" s="1">
        <v>2053</v>
      </c>
      <c r="AU78" s="1">
        <v>2054</v>
      </c>
      <c r="AV78" s="1">
        <v>2055</v>
      </c>
      <c r="AW78" s="1">
        <v>2056</v>
      </c>
      <c r="AX78" s="1">
        <v>2057</v>
      </c>
      <c r="AY78" s="1">
        <v>2058</v>
      </c>
      <c r="AZ78" s="1">
        <v>2059</v>
      </c>
      <c r="BA78" s="1">
        <v>2060</v>
      </c>
      <c r="BB78" s="1">
        <v>2061</v>
      </c>
      <c r="BC78" s="1">
        <v>2062</v>
      </c>
      <c r="BD78" s="1">
        <v>2063</v>
      </c>
      <c r="BE78" s="1">
        <v>2064</v>
      </c>
      <c r="BF78" s="1">
        <v>2065</v>
      </c>
      <c r="BG78" s="1">
        <v>2066</v>
      </c>
      <c r="BH78" s="1">
        <v>2067</v>
      </c>
      <c r="BI78" s="1">
        <v>2068</v>
      </c>
      <c r="BJ78" s="1">
        <v>2069</v>
      </c>
      <c r="BK78" s="1">
        <v>2070</v>
      </c>
      <c r="BL78" s="1">
        <v>2071</v>
      </c>
      <c r="BM78" s="1">
        <v>2072</v>
      </c>
      <c r="BN78" s="1">
        <v>2073</v>
      </c>
      <c r="BO78" s="1">
        <v>2074</v>
      </c>
      <c r="BP78" s="1">
        <v>2075</v>
      </c>
      <c r="BQ78" s="1">
        <v>2076</v>
      </c>
      <c r="BR78" s="1">
        <v>2077</v>
      </c>
      <c r="BS78" s="1">
        <v>2078</v>
      </c>
    </row>
    <row r="80" spans="2:71">
      <c r="B80" t="s">
        <v>21</v>
      </c>
      <c r="D80" s="2">
        <f>IF(AND(D77=1,$E75&lt;1),0,IF(D77&gt;$E75,($D75+SUM(C84:$C85))-SUM(C80:$C80),($D75+SUM(C84:$C85))/$E75))</f>
        <v>60.241413499651479</v>
      </c>
      <c r="E80" s="2">
        <f>IF(AND(E77=1,$E75&lt;1),0,IF(E77&gt;$E75,($D75+SUM($C84:D85))-SUM($C80:D80),($D75+SUM($C84:D85))/$E75))</f>
        <v>60.241413499651479</v>
      </c>
      <c r="F80" s="2">
        <f>IF(AND(F77=1,$E75&lt;1),0,IF(F77&gt;$E75,($D75+SUM($C84:E85))-SUM($C80:E80),($D75+SUM($C84:E85))/$E75))</f>
        <v>60.241413499651479</v>
      </c>
      <c r="G80" s="2">
        <f>IF(AND(G77=1,$E75&lt;1),0,IF(G77&gt;$E75,($D75+SUM($C84:F85))-SUM($C80:F80),($D75+SUM($C84:F85))/$E75))</f>
        <v>60.241413499651479</v>
      </c>
      <c r="H80" s="2">
        <f>IF(AND(H77=1,$E75&lt;1),0,IF(H77&gt;$E75,($D75+SUM($C84:G85))-SUM($C80:G80),($D75+SUM($C84:G85))/$E75))</f>
        <v>60.241413499651479</v>
      </c>
      <c r="I80" s="235">
        <f>IF(I75&gt;0,IF(AND(I77=1,$I75&lt;1),0,IF(I77-5&gt;$I75,$H86,$H86/$I75)),IF(OR(AND(I77=1,$E75&lt;1),$E75="n/a"),0,IF(I77&gt;$E75,($D75+SUM($C84:H85))-SUM($C80:H80),($D75+SUM($C84:H85))/$E75)))</f>
        <v>57.331768507996387</v>
      </c>
      <c r="J80" s="236">
        <f>IF(AND(J77=1,$I75&lt;1),0,IF(J77-5&gt;$I75,$H86-SUM($I80:I80,-$I85),$H86/$I75))+J87</f>
        <v>57.196852414414252</v>
      </c>
      <c r="K80" s="236">
        <f>IF(AND(K77=1,$I75&lt;1),0,IF(K77-5&gt;$I75,$H86-SUM($I80:J80,-$I85),$H86/$I75))+K87</f>
        <v>57.196852414414252</v>
      </c>
      <c r="L80" s="236">
        <f>IF(AND(L77=1,$I75&lt;1),0,IF(L77-5&gt;$I75,$H86-SUM($I80:K80,-($I85+$K85)),$H86/$I75))+L87</f>
        <v>57.002847828930797</v>
      </c>
      <c r="M80" s="236">
        <f>IF(AND(M77=1,$I75&lt;1),0,IF(M77-5&gt;$I75,$H86-SUM($I80:L80,-($I85+$K85)),$H86/$I75))+M87</f>
        <v>57.002847828930797</v>
      </c>
      <c r="N80" s="175">
        <v>28.501423914465398</v>
      </c>
      <c r="O80" s="236">
        <v>54.429007593476086</v>
      </c>
      <c r="P80" s="236">
        <v>54.429007593476086</v>
      </c>
      <c r="Q80" s="236">
        <v>54.429007593476086</v>
      </c>
      <c r="R80" s="65">
        <v>54.429007593476086</v>
      </c>
      <c r="S80" s="65">
        <v>54.429007593476086</v>
      </c>
      <c r="T80" s="65">
        <v>54.429007593476086</v>
      </c>
      <c r="U80" s="65">
        <v>54.429007593476086</v>
      </c>
      <c r="V80" s="65">
        <v>54.429007593476086</v>
      </c>
      <c r="W80" s="65">
        <v>54.429007593476086</v>
      </c>
      <c r="X80" s="65">
        <v>54.437649621196513</v>
      </c>
      <c r="Y80" s="65">
        <v>54.467767915300854</v>
      </c>
      <c r="Z80" s="65">
        <v>54.500046716335305</v>
      </c>
      <c r="AA80" s="65">
        <v>54.604365920904669</v>
      </c>
      <c r="AB80" s="65">
        <v>54.888321513260131</v>
      </c>
      <c r="AC80" s="65">
        <v>55.052883642780685</v>
      </c>
      <c r="AD80" s="65">
        <v>55.120731835372546</v>
      </c>
      <c r="AE80" s="65">
        <v>55.233950673496658</v>
      </c>
      <c r="AF80" s="65">
        <v>55.445908815819898</v>
      </c>
      <c r="AG80" s="65">
        <v>24.636163057984056</v>
      </c>
      <c r="AH80" s="65">
        <v>0.63775821974966163</v>
      </c>
      <c r="AI80" s="65">
        <v>0.29102442097861858</v>
      </c>
      <c r="AJ80" s="65">
        <v>0.40564227060164859</v>
      </c>
      <c r="AK80" s="65">
        <v>0.41139492551041618</v>
      </c>
      <c r="AL80" s="65">
        <v>0.19609091897109465</v>
      </c>
      <c r="AM80" s="65">
        <v>0</v>
      </c>
      <c r="AN80" s="65">
        <v>0</v>
      </c>
      <c r="AO80" s="65">
        <v>0</v>
      </c>
      <c r="AP80" s="65">
        <v>0</v>
      </c>
      <c r="AQ80" s="65">
        <v>0</v>
      </c>
      <c r="AR80" s="65">
        <v>0</v>
      </c>
      <c r="AS80" s="65">
        <v>0</v>
      </c>
      <c r="AT80" s="65">
        <v>0</v>
      </c>
      <c r="AU80" s="65">
        <v>0</v>
      </c>
      <c r="AV80" s="65">
        <v>0</v>
      </c>
      <c r="AW80" s="65">
        <v>0</v>
      </c>
      <c r="AX80" s="65">
        <v>0</v>
      </c>
      <c r="AY80" s="65">
        <v>0</v>
      </c>
      <c r="AZ80" s="65">
        <v>0</v>
      </c>
      <c r="BA80" s="65">
        <v>0</v>
      </c>
      <c r="BB80" s="65">
        <v>0</v>
      </c>
      <c r="BC80" s="65">
        <v>0</v>
      </c>
      <c r="BD80" s="65">
        <v>0</v>
      </c>
      <c r="BE80" s="65">
        <v>0</v>
      </c>
      <c r="BF80" s="65">
        <v>0</v>
      </c>
      <c r="BG80" s="65">
        <v>0</v>
      </c>
      <c r="BH80" s="65">
        <v>0</v>
      </c>
      <c r="BI80" s="65">
        <v>0</v>
      </c>
      <c r="BJ80" s="65">
        <v>0</v>
      </c>
      <c r="BK80" s="65">
        <v>0</v>
      </c>
      <c r="BL80" s="65">
        <v>0</v>
      </c>
      <c r="BM80" s="65">
        <v>0</v>
      </c>
      <c r="BN80" s="65">
        <v>0</v>
      </c>
      <c r="BO80" s="65">
        <v>0</v>
      </c>
      <c r="BP80" s="65">
        <v>0</v>
      </c>
      <c r="BQ80" s="65">
        <v>0</v>
      </c>
      <c r="BR80" s="65">
        <v>0</v>
      </c>
      <c r="BS80" s="65">
        <v>0</v>
      </c>
    </row>
    <row r="81" spans="1:71">
      <c r="B81" t="s">
        <v>17</v>
      </c>
    </row>
    <row r="82" spans="1:71">
      <c r="B82" s="10" t="s">
        <v>18</v>
      </c>
      <c r="C82" s="10"/>
      <c r="H82" s="25">
        <f>VLOOKUP($B72,Inputs!$B$63:$I$72,8,FALSE)/Inputs!$I$5</f>
        <v>-1.3017464708318016</v>
      </c>
    </row>
    <row r="83" spans="1:71">
      <c r="B83" s="10" t="s">
        <v>19</v>
      </c>
      <c r="C83" s="10"/>
      <c r="D83" s="12"/>
      <c r="E83" s="12"/>
      <c r="F83" s="12"/>
      <c r="G83" s="12"/>
      <c r="H83" s="13">
        <f>VLOOKUP($B72,Inputs!$B$76:$I$85,8,FALSE)/Inputs!$I$5</f>
        <v>-0.52357120888189046</v>
      </c>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row>
    <row r="84" spans="1:71">
      <c r="B84" s="10" t="s">
        <v>66</v>
      </c>
      <c r="C84" s="10"/>
      <c r="D84" s="2">
        <f t="shared" ref="D84:G84" si="33">SUM(D82:D83)</f>
        <v>0</v>
      </c>
      <c r="E84" s="2">
        <f t="shared" si="33"/>
        <v>0</v>
      </c>
      <c r="F84" s="2">
        <f t="shared" si="33"/>
        <v>0</v>
      </c>
      <c r="G84" s="2">
        <f t="shared" si="33"/>
        <v>0</v>
      </c>
      <c r="H84" s="2">
        <f>SUM(H82:H83)</f>
        <v>-1.8253176797136921</v>
      </c>
      <c r="I84" s="2">
        <f t="shared" ref="I84:M84" si="34">SUM(I82:I83)</f>
        <v>0</v>
      </c>
      <c r="J84" s="2">
        <f t="shared" si="34"/>
        <v>0</v>
      </c>
      <c r="K84" s="2">
        <f t="shared" si="34"/>
        <v>0</v>
      </c>
      <c r="L84" s="2">
        <f t="shared" si="34"/>
        <v>0</v>
      </c>
      <c r="M84" s="2">
        <f t="shared" si="34"/>
        <v>0</v>
      </c>
      <c r="N84" s="2">
        <v>0</v>
      </c>
      <c r="O84" s="2">
        <v>0</v>
      </c>
      <c r="P84" s="2">
        <v>0</v>
      </c>
      <c r="Q84" s="2">
        <v>0</v>
      </c>
      <c r="R84" s="2">
        <v>0</v>
      </c>
      <c r="S84" s="2">
        <v>0</v>
      </c>
      <c r="T84" s="2">
        <v>0</v>
      </c>
      <c r="U84" s="2">
        <v>0</v>
      </c>
      <c r="V84" s="2">
        <v>0</v>
      </c>
      <c r="W84" s="2">
        <v>0</v>
      </c>
      <c r="X84" s="2">
        <v>0</v>
      </c>
      <c r="Y84" s="2">
        <v>0</v>
      </c>
      <c r="Z84" s="2">
        <v>0</v>
      </c>
      <c r="AA84" s="2">
        <v>0</v>
      </c>
      <c r="AB84" s="2">
        <v>0</v>
      </c>
      <c r="AC84" s="2">
        <v>0</v>
      </c>
      <c r="AD84" s="2">
        <v>0</v>
      </c>
      <c r="AE84" s="2">
        <v>0</v>
      </c>
      <c r="AF84" s="2">
        <v>0</v>
      </c>
      <c r="AG84" s="2">
        <v>0</v>
      </c>
      <c r="AH84" s="2">
        <v>0</v>
      </c>
      <c r="AI84" s="2">
        <v>0</v>
      </c>
      <c r="AJ84" s="2">
        <v>0</v>
      </c>
      <c r="AK84" s="2">
        <v>0</v>
      </c>
      <c r="AL84" s="2">
        <v>0</v>
      </c>
      <c r="AM84" s="2">
        <v>0</v>
      </c>
      <c r="AN84" s="2">
        <v>0</v>
      </c>
      <c r="AO84" s="2">
        <v>0</v>
      </c>
      <c r="AP84" s="2">
        <v>0</v>
      </c>
      <c r="AQ84" s="2">
        <v>0</v>
      </c>
      <c r="AR84" s="2">
        <v>0</v>
      </c>
      <c r="AS84" s="2">
        <v>0</v>
      </c>
      <c r="AT84" s="2">
        <v>0</v>
      </c>
      <c r="AU84" s="2">
        <v>0</v>
      </c>
      <c r="AV84" s="2">
        <v>0</v>
      </c>
      <c r="AW84" s="2">
        <v>0</v>
      </c>
      <c r="AX84" s="2">
        <v>0</v>
      </c>
      <c r="AY84" s="2">
        <v>0</v>
      </c>
      <c r="AZ84" s="2">
        <v>0</v>
      </c>
      <c r="BA84" s="2">
        <v>0</v>
      </c>
      <c r="BB84" s="2">
        <v>0</v>
      </c>
      <c r="BC84" s="2">
        <v>0</v>
      </c>
      <c r="BD84" s="2">
        <v>0</v>
      </c>
      <c r="BE84" s="2">
        <v>0</v>
      </c>
      <c r="BF84" s="2">
        <v>0</v>
      </c>
      <c r="BG84" s="2">
        <v>0</v>
      </c>
      <c r="BH84" s="2">
        <v>0</v>
      </c>
      <c r="BI84" s="2">
        <v>0</v>
      </c>
      <c r="BJ84" s="2">
        <v>0</v>
      </c>
      <c r="BK84" s="2">
        <v>0</v>
      </c>
      <c r="BL84" s="2">
        <v>0</v>
      </c>
      <c r="BM84" s="2">
        <v>0</v>
      </c>
      <c r="BN84" s="2">
        <v>0</v>
      </c>
      <c r="BO84" s="2">
        <v>0</v>
      </c>
      <c r="BP84" s="2">
        <v>0</v>
      </c>
      <c r="BQ84" s="2">
        <v>0</v>
      </c>
      <c r="BR84" s="2">
        <v>0</v>
      </c>
      <c r="BS84" s="2">
        <v>0</v>
      </c>
    </row>
    <row r="85" spans="1:71">
      <c r="B85" s="10" t="s">
        <v>45</v>
      </c>
      <c r="C85" s="10"/>
      <c r="D85" s="2"/>
      <c r="E85" s="2"/>
      <c r="F85" s="2"/>
      <c r="G85" s="2"/>
      <c r="H85" s="2">
        <f>-('Accel Depr'!D6+'Accel Depr'!D8)/Inputs!I5</f>
        <v>-69.825691963682019</v>
      </c>
      <c r="I85" s="43">
        <f>'RAB depn offset'!C62</f>
        <v>-2.3975089864073982</v>
      </c>
      <c r="J85" s="2">
        <f>'RAB depn offset'!D62</f>
        <v>0</v>
      </c>
      <c r="K85" s="43">
        <f>'RAB depn offset'!E62</f>
        <v>-4.5882928513500856</v>
      </c>
      <c r="L85" s="140">
        <f>'RAB depn offset'!F62</f>
        <v>0</v>
      </c>
      <c r="M85" s="43"/>
      <c r="N85" s="317"/>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row>
    <row r="86" spans="1:71">
      <c r="B86" t="s">
        <v>22</v>
      </c>
      <c r="C86" s="36">
        <f>D75</f>
        <v>1751.8018003116877</v>
      </c>
      <c r="D86" s="25">
        <f t="shared" ref="D86:G86" si="35">C86-D80+D84+D85</f>
        <v>1691.5603868120361</v>
      </c>
      <c r="E86" s="2">
        <f t="shared" si="35"/>
        <v>1631.3189733123845</v>
      </c>
      <c r="F86" s="2">
        <f t="shared" si="35"/>
        <v>1571.0775598127329</v>
      </c>
      <c r="G86" s="2">
        <f t="shared" si="35"/>
        <v>1510.8361463130814</v>
      </c>
      <c r="H86" s="2">
        <f>G86-H80+H84+H85</f>
        <v>1378.9437231700342</v>
      </c>
      <c r="I86" s="328">
        <f t="shared" ref="I86:M86" si="36">H86-I80+I84+I85</f>
        <v>1319.2144456756303</v>
      </c>
      <c r="J86" s="328">
        <f t="shared" si="36"/>
        <v>1262.017593261216</v>
      </c>
      <c r="K86" s="328">
        <f t="shared" si="36"/>
        <v>1200.2324479954516</v>
      </c>
      <c r="L86" s="328">
        <f t="shared" si="36"/>
        <v>1143.2296001665209</v>
      </c>
      <c r="M86" s="328">
        <f t="shared" si="36"/>
        <v>1086.2267523375901</v>
      </c>
      <c r="N86" s="328">
        <v>1010.190768809547</v>
      </c>
      <c r="O86" s="2">
        <v>955.76176121607091</v>
      </c>
      <c r="P86" s="2">
        <v>901.33275362259485</v>
      </c>
      <c r="Q86" s="2">
        <v>846.90374602911879</v>
      </c>
      <c r="R86" s="2">
        <v>792.47473843564273</v>
      </c>
      <c r="S86" s="2">
        <v>738.04573084216668</v>
      </c>
      <c r="T86" s="2">
        <v>683.61672324869062</v>
      </c>
      <c r="U86" s="2">
        <v>629.18771565521456</v>
      </c>
      <c r="V86" s="2">
        <v>574.7587080617385</v>
      </c>
      <c r="W86" s="2">
        <v>520.32970046826244</v>
      </c>
      <c r="X86" s="2">
        <v>465.89205084706595</v>
      </c>
      <c r="Y86" s="2">
        <v>411.42428293176511</v>
      </c>
      <c r="Z86" s="2">
        <v>356.9242362154298</v>
      </c>
      <c r="AA86" s="2">
        <v>302.31987029452512</v>
      </c>
      <c r="AB86" s="2">
        <v>247.43154878126498</v>
      </c>
      <c r="AC86" s="2">
        <v>192.37866513848428</v>
      </c>
      <c r="AD86" s="2">
        <v>137.25793330311174</v>
      </c>
      <c r="AE86" s="2">
        <v>82.023982629615091</v>
      </c>
      <c r="AF86" s="2">
        <v>26.578073813795193</v>
      </c>
      <c r="AG86" s="2">
        <v>1.9419107558111364</v>
      </c>
      <c r="AH86" s="2">
        <v>1.3041525360614747</v>
      </c>
      <c r="AI86" s="2">
        <v>1.0131281150828562</v>
      </c>
      <c r="AJ86" s="2">
        <v>0.60748584448120757</v>
      </c>
      <c r="AK86" s="2">
        <v>0.19609091897079139</v>
      </c>
      <c r="AL86" s="2">
        <v>-3.0325741917636151E-13</v>
      </c>
      <c r="AM86" s="2">
        <v>-3.0325741917636151E-13</v>
      </c>
      <c r="AN86" s="2">
        <v>-3.0325741917636151E-13</v>
      </c>
      <c r="AO86" s="2">
        <v>-3.0325741917636151E-13</v>
      </c>
      <c r="AP86" s="2">
        <v>-3.0325741917636151E-13</v>
      </c>
      <c r="AQ86" s="2">
        <v>-3.0325741917636151E-13</v>
      </c>
      <c r="AR86" s="2">
        <v>-3.0325741917636151E-13</v>
      </c>
      <c r="AS86" s="2">
        <v>-3.0325741917636151E-13</v>
      </c>
      <c r="AT86" s="2">
        <v>-3.0325741917636151E-13</v>
      </c>
      <c r="AU86" s="2">
        <v>-3.0325741917636151E-13</v>
      </c>
      <c r="AV86" s="2">
        <v>-3.0325741917636151E-13</v>
      </c>
      <c r="AW86" s="2">
        <v>-3.0325741917636151E-13</v>
      </c>
      <c r="AX86" s="2">
        <v>-3.0325741917636151E-13</v>
      </c>
      <c r="AY86" s="2">
        <v>-3.0325741917636151E-13</v>
      </c>
      <c r="AZ86" s="2">
        <v>-3.0325741917636151E-13</v>
      </c>
      <c r="BA86" s="2">
        <v>-3.0325741917636151E-13</v>
      </c>
      <c r="BB86" s="2">
        <v>-3.0325741917636151E-13</v>
      </c>
      <c r="BC86" s="213">
        <v>-3.0325741917636151E-13</v>
      </c>
      <c r="BD86" s="213">
        <v>-3.0325741917636151E-13</v>
      </c>
      <c r="BE86" s="213">
        <v>-3.0325741917636151E-13</v>
      </c>
      <c r="BF86" s="213">
        <v>-3.0325741917636151E-13</v>
      </c>
      <c r="BG86" s="213">
        <v>-3.0325741917636151E-13</v>
      </c>
      <c r="BH86" s="213">
        <v>-3.0325741917636151E-13</v>
      </c>
      <c r="BI86" s="2">
        <v>-3.0325741917636151E-13</v>
      </c>
      <c r="BJ86" s="2">
        <v>-3.0325741917636151E-13</v>
      </c>
      <c r="BK86" s="2">
        <v>-3.0325741917636151E-13</v>
      </c>
      <c r="BL86" s="2">
        <v>-3.0325741917636151E-13</v>
      </c>
      <c r="BM86" s="2">
        <v>-3.0325741917636151E-13</v>
      </c>
      <c r="BN86" s="2">
        <v>-3.0325741917636151E-13</v>
      </c>
      <c r="BO86" s="2">
        <v>-3.0325741917636151E-13</v>
      </c>
      <c r="BP86" s="2">
        <v>-3.0325741917636151E-13</v>
      </c>
      <c r="BQ86" s="2">
        <v>-3.0325741917636151E-13</v>
      </c>
      <c r="BR86" s="2">
        <v>-3.0325741917636151E-13</v>
      </c>
      <c r="BS86" s="2">
        <v>-3.0325741917636151E-13</v>
      </c>
    </row>
    <row r="87" spans="1:71">
      <c r="J87" s="43">
        <f>'RAB depn offset'!D75</f>
        <v>-0.13491609358213616</v>
      </c>
      <c r="K87" s="43">
        <f>'RAB depn offset'!E75</f>
        <v>-0.13491609358213616</v>
      </c>
      <c r="L87" s="43">
        <f>'RAB depn offset'!F75</f>
        <v>-0.32892067906558681</v>
      </c>
      <c r="M87" s="43">
        <f>'RAB depn offset'!G75</f>
        <v>-0.32892067906558681</v>
      </c>
      <c r="N87" s="321"/>
      <c r="O87" s="322"/>
      <c r="P87" s="317"/>
      <c r="Q87" s="317"/>
      <c r="R87" s="317"/>
      <c r="S87" s="317"/>
      <c r="T87" s="317"/>
      <c r="U87" s="317"/>
      <c r="V87" s="317"/>
      <c r="W87" s="317"/>
      <c r="X87" s="317"/>
      <c r="Y87" s="317"/>
      <c r="Z87" s="317"/>
      <c r="AA87" s="317"/>
      <c r="AB87" s="317"/>
      <c r="AC87" s="317"/>
      <c r="AD87" s="317"/>
      <c r="AE87" s="317"/>
      <c r="AF87" s="317"/>
      <c r="AG87" s="317"/>
      <c r="AH87" s="317"/>
      <c r="AI87" s="317"/>
      <c r="AJ87" s="317"/>
      <c r="AK87" s="317"/>
      <c r="AL87" s="317"/>
      <c r="AM87" s="317"/>
      <c r="AN87" s="317"/>
      <c r="AO87" s="317"/>
      <c r="AP87" s="317"/>
      <c r="AQ87" s="317"/>
      <c r="AR87" s="317"/>
      <c r="AS87" s="317"/>
      <c r="AT87" s="317"/>
      <c r="AU87" s="317"/>
      <c r="AV87" s="317"/>
      <c r="AW87" s="317"/>
      <c r="AX87" s="317"/>
      <c r="AY87" s="317"/>
      <c r="AZ87" s="320"/>
      <c r="BA87" s="320"/>
      <c r="BB87" s="320"/>
      <c r="BC87" s="320"/>
      <c r="BD87" s="320"/>
      <c r="BE87" s="320"/>
      <c r="BF87" s="320"/>
      <c r="BG87" s="320"/>
      <c r="BH87" s="320"/>
      <c r="BI87" s="320"/>
      <c r="BJ87" s="320"/>
      <c r="BK87" s="320"/>
      <c r="BL87" s="320"/>
      <c r="BM87" s="320"/>
      <c r="BN87" s="320"/>
      <c r="BO87" s="320"/>
      <c r="BP87" s="320"/>
      <c r="BQ87" s="320"/>
      <c r="BR87" s="320"/>
      <c r="BS87" s="320"/>
    </row>
    <row r="88" spans="1:71" s="4" customFormat="1">
      <c r="A88"/>
      <c r="B88"/>
      <c r="C88"/>
      <c r="D88"/>
      <c r="E88"/>
      <c r="F88"/>
      <c r="G88"/>
      <c r="H88"/>
      <c r="I88"/>
      <c r="J88"/>
      <c r="K88"/>
      <c r="L88" s="147"/>
      <c r="M88" s="147"/>
      <c r="N88" s="147"/>
      <c r="O88" s="147"/>
      <c r="P88" s="147"/>
      <c r="Q88" s="147"/>
      <c r="R88" s="147"/>
      <c r="S88" s="147"/>
      <c r="T88" s="147"/>
      <c r="U88" s="147"/>
      <c r="V88" s="147"/>
      <c r="W88" s="147"/>
      <c r="X88" s="147"/>
      <c r="Y88" s="147"/>
      <c r="Z88" s="147"/>
      <c r="AA88" s="147"/>
      <c r="AB88" s="147"/>
      <c r="AC88" s="147"/>
      <c r="AD88" s="147"/>
      <c r="AE88" s="147"/>
      <c r="AF88" s="147"/>
      <c r="AG88" s="147"/>
      <c r="AH88" s="147"/>
      <c r="AI88" s="147"/>
      <c r="AK88" s="125"/>
    </row>
    <row r="89" spans="1:71">
      <c r="B89" t="s">
        <v>59</v>
      </c>
      <c r="D89" s="2">
        <f>INDEX(Inputs!$E$34:$X$44,MATCH('Depr schedule - Actual'!$B72,Inputs!$B$34:$B$44,0),MATCH('Depr schedule - Actual'!D78,Inputs!$E$18:$X$18,0))*IF(D78&gt;=Base_Reg_Year,(1+D$3)^0.5,(1+D$4)^0.5)</f>
        <v>188.34463884995122</v>
      </c>
      <c r="E89" s="2">
        <f>INDEX(Inputs!$E$34:$X$44,MATCH('Depr schedule - Actual'!$B72,Inputs!$B$34:$B$44,0),MATCH('Depr schedule - Actual'!E78,Inputs!$E$18:$X$18,0))*IF(E78&gt;=Base_Reg_Year,(1+E$3)^0.5,(1+E$4)^0.5)</f>
        <v>202.12464897667002</v>
      </c>
      <c r="F89" s="2">
        <f>INDEX(Inputs!$E$34:$X$44,MATCH('Depr schedule - Actual'!$B72,Inputs!$B$34:$B$44,0),MATCH('Depr schedule - Actual'!F78,Inputs!$E$18:$X$18,0))*IF(F78&gt;=Base_Reg_Year,(1+F$3)^0.5,(1+F$4)^0.5)</f>
        <v>232.36006200267539</v>
      </c>
      <c r="G89" s="2">
        <f>INDEX(Inputs!$E$34:$X$44,MATCH('Depr schedule - Actual'!$B72,Inputs!$B$34:$B$44,0),MATCH('Depr schedule - Actual'!G78,Inputs!$E$18:$X$18,0))*IF(G78&gt;=Base_Reg_Year,(1+G$3)^0.5,(1+G$4)^0.5)</f>
        <v>265.70860609315577</v>
      </c>
      <c r="H89" s="2">
        <f>INDEX(Inputs!$E$34:$X$44,MATCH('Depr schedule - Actual'!$B72,Inputs!$B$34:$B$44,0),MATCH('Depr schedule - Actual'!H78,Inputs!$E$18:$X$18,0))*IF(H78&gt;=Base_Reg_Year,(1+H$3)^0.5,(1+H$4)^0.5)</f>
        <v>239.78109279176761</v>
      </c>
      <c r="I89" s="2">
        <f>INDEX(Inputs!$E$34:$X$44,MATCH('Depr schedule - Actual'!$B72,Inputs!$B$34:$B$44,0),MATCH('Depr schedule - Actual'!I78,Inputs!$E$18:$X$18,0))*IF(I78&gt;=Base_Reg_Year,(1+I$3)^0.5,(1+I$4)^0.5)</f>
        <v>200.75909063519802</v>
      </c>
      <c r="J89" s="2">
        <f>INDEX(Inputs!$E$34:$X$44,MATCH('Depr schedule - Actual'!$B72,Inputs!$B$34:$B$44,0),MATCH('Depr schedule - Actual'!J78,Inputs!$E$18:$X$18,0))*IF(J78&gt;=Base_Reg_Year,(1+J$3)^0.5,(1+J$4)^0.5)</f>
        <v>200.97516851913321</v>
      </c>
      <c r="K89" s="2">
        <f>INDEX(Inputs!$E$34:$X$44,MATCH('Depr schedule - Actual'!$B72,Inputs!$B$34:$B$44,0),MATCH('Depr schedule - Actual'!K78,Inputs!$E$18:$X$18,0))*IF(K78&gt;=Base_Reg_Year,(1+K$3)^0.5,(1+K$4)^0.5)</f>
        <v>207.90479918095735</v>
      </c>
      <c r="L89" s="2">
        <f>INDEX(Inputs!$E$34:$X$44,MATCH('Depr schedule - Actual'!$B72,Inputs!$B$34:$B$44,0),MATCH('Depr schedule - Actual'!L78,Inputs!$E$18:$X$18,0))*IF(L78&gt;=Base_Reg_Year,(1+L$3)^0.5,(1+L$4)^0.5)</f>
        <v>174.62191354588569</v>
      </c>
      <c r="M89" s="2">
        <f>INDEX(Inputs!$E$34:$X$44,MATCH('Depr schedule - Actual'!$B72,Inputs!$B$34:$B$44,0),MATCH('Depr schedule - Actual'!M78,Inputs!$E$18:$X$18,0))*IF(M78&gt;=Base_Reg_Year,(1+M$3)^0.5,(1+M$4)^0.5)</f>
        <v>139.97721687275254</v>
      </c>
      <c r="N89" s="2">
        <v>93.879138330782254</v>
      </c>
      <c r="O89" s="2">
        <v>0</v>
      </c>
      <c r="P89" s="2">
        <v>0</v>
      </c>
      <c r="Q89" s="2">
        <v>0</v>
      </c>
      <c r="R89" s="2">
        <v>0</v>
      </c>
      <c r="S89" s="2">
        <v>0</v>
      </c>
      <c r="T89" s="2">
        <v>0</v>
      </c>
      <c r="U89" s="2">
        <v>0</v>
      </c>
      <c r="V89" s="2">
        <v>0</v>
      </c>
      <c r="W89" s="2">
        <v>0</v>
      </c>
    </row>
    <row r="90" spans="1:71">
      <c r="I90" s="2"/>
      <c r="J90" s="2"/>
      <c r="K90" s="2"/>
      <c r="L90" s="2"/>
      <c r="M90" s="2"/>
    </row>
    <row r="91" spans="1:71">
      <c r="B91" t="s">
        <v>23</v>
      </c>
    </row>
    <row r="92" spans="1:71">
      <c r="B92" s="193">
        <v>2011</v>
      </c>
      <c r="C92" s="24">
        <v>1</v>
      </c>
      <c r="E92" s="2">
        <f>IF($F$75="n/a",0,IF(E$77&lt;=$C92,0,IF(E$77&gt;($F$75+$C92),INDEX($D$89:$W$89,,$C92)-SUM($D92:D92),INDEX($D$89:$W$89,,$C92)/$F$75)))</f>
        <v>3.7668927769990246</v>
      </c>
      <c r="F92" s="2">
        <f>IF($F$75="n/a",0,IF(F$77&lt;=$C92,0,IF(F$77&gt;($F$75+$C92),INDEX($D$89:$W$89,,$C92)-SUM($D92:E92),INDEX($D$89:$W$89,,$C92)/$F$75)))</f>
        <v>3.7668927769990246</v>
      </c>
      <c r="G92" s="2">
        <f>IF($F$75="n/a",0,IF(G$77&lt;=$C92,0,IF(G$77&gt;($F$75+$C92),INDEX($D$89:$W$89,,$C92)-SUM($D92:F92),INDEX($D$89:$W$89,,$C92)/$F$75)))</f>
        <v>3.7668927769990246</v>
      </c>
      <c r="H92" s="2">
        <f>IF($F$75="n/a",0,IF(H$77&lt;=$C92,0,IF(H$77&gt;($F$75+$C92),INDEX($D$89:$W$89,,$C92)-SUM($D92:G92),INDEX($D$89:$W$89,,$C92)/$F$75)))</f>
        <v>3.7668927769990246</v>
      </c>
      <c r="I92" s="2">
        <f>IF($F$75="n/a",0,IF(I$77&lt;=$C92,0,IF(I$77&gt;($F$75+$C92),INDEX($D$89:$W$89,,$C92)-SUM($D92:H92),INDEX($D$89:$W$89,,$C92)/$F$75)))</f>
        <v>3.7668927769990246</v>
      </c>
      <c r="J92" s="2">
        <f>IF($F$75="n/a",0,IF(J$77&lt;=$C92,0,IF(J$77&gt;($F$75+$C92),INDEX($D$89:$W$89,,$C92)-SUM($D92:I92),INDEX($D$89:$W$89,,$C92)/$F$75)))</f>
        <v>3.7668927769990246</v>
      </c>
      <c r="K92" s="2">
        <f>IF($F$75="n/a",0,IF(K$77&lt;=$C92,0,IF(K$77&gt;($F$75+$C92),INDEX($D$89:$W$89,,$C92)-SUM($D92:J92),INDEX($D$89:$W$89,,$C92)/$F$75)))</f>
        <v>3.7668927769990246</v>
      </c>
      <c r="L92" s="2">
        <f>IF($F$75="n/a",0,IF(L$77&lt;=$C92,0,IF(L$77&gt;($F$75+$C92),INDEX($D$89:$W$89,,$C92)-SUM($D92:K92),INDEX($D$89:$W$89,,$C92)/$F$75)))</f>
        <v>3.7668927769990246</v>
      </c>
      <c r="M92" s="2">
        <f>IF($F$75="n/a",0,IF(M$77&lt;=$C92,0,IF(M$77&gt;($F$75+$C92),INDEX($D$89:$W$89,,$C92)-SUM($D92:L92),INDEX($D$89:$W$89,,$C92)/$F$75)))</f>
        <v>3.7668927769990246</v>
      </c>
      <c r="N92" s="170">
        <v>1.8834463884995123</v>
      </c>
      <c r="O92" s="25">
        <v>3.7668927769990246</v>
      </c>
      <c r="P92" s="2">
        <v>3.7668927769990246</v>
      </c>
      <c r="Q92" s="2">
        <v>3.7668927769990246</v>
      </c>
      <c r="R92" s="2">
        <v>3.7668927769990246</v>
      </c>
      <c r="S92" s="2">
        <v>3.7668927769990246</v>
      </c>
      <c r="T92" s="2">
        <v>3.7668927769990246</v>
      </c>
      <c r="U92" s="2">
        <v>3.7668927769990246</v>
      </c>
      <c r="V92" s="2">
        <v>3.7668927769990246</v>
      </c>
      <c r="W92" s="2">
        <v>3.7668927769990246</v>
      </c>
      <c r="X92" s="2">
        <v>3.7668927769990246</v>
      </c>
      <c r="Y92" s="2">
        <v>3.7668927769990246</v>
      </c>
      <c r="Z92" s="2">
        <v>3.7668927769990246</v>
      </c>
      <c r="AA92" s="2">
        <v>3.7668927769990246</v>
      </c>
      <c r="AB92" s="2">
        <v>3.7668927769990246</v>
      </c>
      <c r="AC92" s="2">
        <v>3.7668927769990246</v>
      </c>
      <c r="AD92" s="2">
        <v>3.7668927769990246</v>
      </c>
      <c r="AE92" s="2">
        <v>3.7668927769990246</v>
      </c>
      <c r="AF92" s="2">
        <v>3.7668927769990246</v>
      </c>
      <c r="AG92" s="2">
        <v>3.7668927769990246</v>
      </c>
      <c r="AH92" s="2">
        <v>3.7668927769990246</v>
      </c>
      <c r="AI92" s="2">
        <v>3.7668927769990246</v>
      </c>
      <c r="AJ92" s="2">
        <v>3.7668927769990246</v>
      </c>
      <c r="AK92" s="2">
        <v>3.7668927769990246</v>
      </c>
      <c r="AL92" s="2">
        <v>3.7668927769990246</v>
      </c>
      <c r="AM92" s="2">
        <v>3.7668927769990246</v>
      </c>
      <c r="AN92" s="2">
        <v>3.7668927769990246</v>
      </c>
      <c r="AO92" s="2">
        <v>3.7668927769990246</v>
      </c>
      <c r="AP92" s="2">
        <v>3.7668927769990246</v>
      </c>
      <c r="AQ92" s="2">
        <v>3.7668927769990246</v>
      </c>
      <c r="AR92" s="2">
        <v>3.7668927769990246</v>
      </c>
      <c r="AS92" s="2">
        <v>3.7668927769990246</v>
      </c>
      <c r="AT92" s="2">
        <v>3.7668927769990246</v>
      </c>
      <c r="AU92" s="2">
        <v>3.7668927769990246</v>
      </c>
      <c r="AV92" s="2">
        <v>3.7668927769990246</v>
      </c>
      <c r="AW92" s="2">
        <v>3.7668927769990246</v>
      </c>
      <c r="AX92" s="2">
        <v>3.7668927769990246</v>
      </c>
      <c r="AY92" s="2">
        <v>3.7668927769990246</v>
      </c>
      <c r="AZ92" s="2">
        <v>3.7668927769990246</v>
      </c>
      <c r="BA92" s="2">
        <v>3.7668927769990246</v>
      </c>
      <c r="BB92" s="2">
        <v>3.7668927769990246</v>
      </c>
      <c r="BC92" s="2">
        <v>1.8834463884996069</v>
      </c>
      <c r="BD92" s="2">
        <v>0</v>
      </c>
      <c r="BE92" s="2">
        <v>0</v>
      </c>
      <c r="BF92" s="2">
        <v>0</v>
      </c>
      <c r="BG92" s="2">
        <v>0</v>
      </c>
      <c r="BH92" s="2">
        <v>0</v>
      </c>
      <c r="BI92" s="2">
        <v>0</v>
      </c>
      <c r="BJ92" s="2">
        <v>0</v>
      </c>
      <c r="BK92" s="2">
        <v>0</v>
      </c>
      <c r="BL92" s="2">
        <v>0</v>
      </c>
      <c r="BM92" s="2">
        <v>0</v>
      </c>
      <c r="BN92" s="2">
        <v>0</v>
      </c>
      <c r="BO92" s="2">
        <v>0</v>
      </c>
      <c r="BP92" s="2">
        <v>0</v>
      </c>
      <c r="BQ92" s="2">
        <v>0</v>
      </c>
      <c r="BR92" s="2">
        <v>0</v>
      </c>
      <c r="BS92" s="2">
        <v>0</v>
      </c>
    </row>
    <row r="93" spans="1:71">
      <c r="B93" s="193">
        <v>2012</v>
      </c>
      <c r="C93" s="24">
        <v>2</v>
      </c>
      <c r="E93" s="2">
        <f>IF($F$75="n/a",0,IF(E$77&lt;=$C93,0,IF(E$77&gt;($F$75+$C93),INDEX($D$89:$W$89,,$C93)-SUM($D93:D93),INDEX($D$89:$W$89,,$C93)/$F$75)))</f>
        <v>0</v>
      </c>
      <c r="F93" s="2">
        <f>IF($F$75="n/a",0,IF(F$77&lt;=$C93,0,IF(F$77&gt;($F$75+$C93),INDEX($D$89:$W$89,,$C93)-SUM($D93:E93),INDEX($D$89:$W$89,,$C93)/$F$75)))</f>
        <v>4.0424929795334004</v>
      </c>
      <c r="G93" s="2">
        <f>IF($F$75="n/a",0,IF(G$77&lt;=$C93,0,IF(G$77&gt;($F$75+$C93),INDEX($D$89:$W$89,,$C93)-SUM($D93:F93),INDEX($D$89:$W$89,,$C93)/$F$75)))</f>
        <v>4.0424929795334004</v>
      </c>
      <c r="H93" s="2">
        <f>IF($F$75="n/a",0,IF(H$77&lt;=$C93,0,IF(H$77&gt;($F$75+$C93),INDEX($D$89:$W$89,,$C93)-SUM($D93:G93),INDEX($D$89:$W$89,,$C93)/$F$75)))</f>
        <v>4.0424929795334004</v>
      </c>
      <c r="I93" s="2">
        <f>IF($F$75="n/a",0,IF(I$77&lt;=$C93,0,IF(I$77&gt;($F$75+$C93),INDEX($D$89:$W$89,,$C93)-SUM($D93:H93),INDEX($D$89:$W$89,,$C93)/$F$75)))</f>
        <v>4.0424929795334004</v>
      </c>
      <c r="J93" s="2">
        <f>IF($F$75="n/a",0,IF(J$77&lt;=$C93,0,IF(J$77&gt;($F$75+$C93),INDEX($D$89:$W$89,,$C93)-SUM($D93:I93),INDEX($D$89:$W$89,,$C93)/$F$75)))</f>
        <v>4.0424929795334004</v>
      </c>
      <c r="K93" s="2">
        <f>IF($F$75="n/a",0,IF(K$77&lt;=$C93,0,IF(K$77&gt;($F$75+$C93),INDEX($D$89:$W$89,,$C93)-SUM($D93:J93),INDEX($D$89:$W$89,,$C93)/$F$75)))</f>
        <v>4.0424929795334004</v>
      </c>
      <c r="L93" s="2">
        <f>IF($F$75="n/a",0,IF(L$77&lt;=$C93,0,IF(L$77&gt;($F$75+$C93),INDEX($D$89:$W$89,,$C93)-SUM($D93:K93),INDEX($D$89:$W$89,,$C93)/$F$75)))</f>
        <v>4.0424929795334004</v>
      </c>
      <c r="M93" s="2">
        <f>IF($F$75="n/a",0,IF(M$77&lt;=$C93,0,IF(M$77&gt;($F$75+$C93),INDEX($D$89:$W$89,,$C93)-SUM($D93:L93),INDEX($D$89:$W$89,,$C93)/$F$75)))</f>
        <v>4.0424929795334004</v>
      </c>
      <c r="N93" s="170">
        <v>2.0212464897667002</v>
      </c>
      <c r="O93" s="25">
        <v>4.0424929795334004</v>
      </c>
      <c r="P93" s="2">
        <v>4.0424929795334004</v>
      </c>
      <c r="Q93" s="2">
        <v>4.0424929795334004</v>
      </c>
      <c r="R93" s="2">
        <v>4.0424929795334004</v>
      </c>
      <c r="S93" s="2">
        <v>4.0424929795334004</v>
      </c>
      <c r="T93" s="2">
        <v>4.0424929795334004</v>
      </c>
      <c r="U93" s="2">
        <v>4.0424929795334004</v>
      </c>
      <c r="V93" s="2">
        <v>4.0424929795334004</v>
      </c>
      <c r="W93" s="2">
        <v>4.0424929795334004</v>
      </c>
      <c r="X93" s="2">
        <v>4.0424929795334004</v>
      </c>
      <c r="Y93" s="2">
        <v>4.0424929795334004</v>
      </c>
      <c r="Z93" s="2">
        <v>4.0424929795334004</v>
      </c>
      <c r="AA93" s="2">
        <v>4.0424929795334004</v>
      </c>
      <c r="AB93" s="2">
        <v>4.0424929795334004</v>
      </c>
      <c r="AC93" s="2">
        <v>4.0424929795334004</v>
      </c>
      <c r="AD93" s="2">
        <v>4.0424929795334004</v>
      </c>
      <c r="AE93" s="2">
        <v>4.0424929795334004</v>
      </c>
      <c r="AF93" s="2">
        <v>4.0424929795334004</v>
      </c>
      <c r="AG93" s="2">
        <v>4.0424929795334004</v>
      </c>
      <c r="AH93" s="2">
        <v>4.0424929795334004</v>
      </c>
      <c r="AI93" s="2">
        <v>4.0424929795334004</v>
      </c>
      <c r="AJ93" s="2">
        <v>4.0424929795334004</v>
      </c>
      <c r="AK93" s="2">
        <v>4.0424929795334004</v>
      </c>
      <c r="AL93" s="2">
        <v>4.0424929795334004</v>
      </c>
      <c r="AM93" s="2">
        <v>4.0424929795334004</v>
      </c>
      <c r="AN93" s="2">
        <v>4.0424929795334004</v>
      </c>
      <c r="AO93" s="2">
        <v>4.0424929795334004</v>
      </c>
      <c r="AP93" s="2">
        <v>4.0424929795334004</v>
      </c>
      <c r="AQ93" s="2">
        <v>4.0424929795334004</v>
      </c>
      <c r="AR93" s="2">
        <v>4.0424929795334004</v>
      </c>
      <c r="AS93" s="2">
        <v>4.0424929795334004</v>
      </c>
      <c r="AT93" s="2">
        <v>4.0424929795334004</v>
      </c>
      <c r="AU93" s="2">
        <v>4.0424929795334004</v>
      </c>
      <c r="AV93" s="2">
        <v>4.0424929795334004</v>
      </c>
      <c r="AW93" s="2">
        <v>4.0424929795334004</v>
      </c>
      <c r="AX93" s="2">
        <v>4.0424929795334004</v>
      </c>
      <c r="AY93" s="2">
        <v>4.0424929795334004</v>
      </c>
      <c r="AZ93" s="2">
        <v>4.0424929795334004</v>
      </c>
      <c r="BA93" s="2">
        <v>4.0424929795334004</v>
      </c>
      <c r="BB93" s="2">
        <v>4.0424929795334004</v>
      </c>
      <c r="BC93" s="2">
        <v>4.0424929795334004</v>
      </c>
      <c r="BD93" s="2">
        <v>2.021246489766753</v>
      </c>
      <c r="BE93" s="2">
        <v>0</v>
      </c>
      <c r="BF93" s="2">
        <v>0</v>
      </c>
      <c r="BG93" s="2">
        <v>0</v>
      </c>
      <c r="BH93" s="2">
        <v>0</v>
      </c>
      <c r="BI93" s="2">
        <v>0</v>
      </c>
      <c r="BJ93" s="2">
        <v>0</v>
      </c>
      <c r="BK93" s="2">
        <v>0</v>
      </c>
      <c r="BL93" s="2">
        <v>0</v>
      </c>
      <c r="BM93" s="2">
        <v>0</v>
      </c>
      <c r="BN93" s="2">
        <v>0</v>
      </c>
      <c r="BO93" s="2">
        <v>0</v>
      </c>
      <c r="BP93" s="2">
        <v>0</v>
      </c>
      <c r="BQ93" s="2">
        <v>0</v>
      </c>
      <c r="BR93" s="2">
        <v>0</v>
      </c>
      <c r="BS93" s="2">
        <v>0</v>
      </c>
    </row>
    <row r="94" spans="1:71">
      <c r="B94" s="193">
        <v>2013</v>
      </c>
      <c r="C94" s="24">
        <v>3</v>
      </c>
      <c r="E94" s="2">
        <f>IF($F$75="n/a",0,IF(E$77&lt;=$C94,0,IF(E$77&gt;($F$75+$C94),INDEX($D$89:$W$89,,$C94)-SUM($D94:D94),INDEX($D$89:$W$89,,$C94)/$F$75)))</f>
        <v>0</v>
      </c>
      <c r="F94" s="2">
        <f>IF($F$75="n/a",0,IF(F$77&lt;=$C94,0,IF(F$77&gt;($F$75+$C94),INDEX($D$89:$W$89,,$C94)-SUM($D94:E94),INDEX($D$89:$W$89,,$C94)/$F$75)))</f>
        <v>0</v>
      </c>
      <c r="G94" s="2">
        <f>IF($F$75="n/a",0,IF(G$77&lt;=$C94,0,IF(G$77&gt;($F$75+$C94),INDEX($D$89:$W$89,,$C94)-SUM($D94:F94),INDEX($D$89:$W$89,,$C94)/$F$75)))</f>
        <v>4.6472012400535077</v>
      </c>
      <c r="H94" s="2">
        <f>IF($F$75="n/a",0,IF(H$77&lt;=$C94,0,IF(H$77&gt;($F$75+$C94),INDEX($D$89:$W$89,,$C94)-SUM($D94:G94),INDEX($D$89:$W$89,,$C94)/$F$75)))</f>
        <v>4.6472012400535077</v>
      </c>
      <c r="I94" s="2">
        <f>IF($F$75="n/a",0,IF(I$77&lt;=$C94,0,IF(I$77&gt;($F$75+$C94),INDEX($D$89:$W$89,,$C94)-SUM($D94:H94),INDEX($D$89:$W$89,,$C94)/$F$75)))</f>
        <v>4.6472012400535077</v>
      </c>
      <c r="J94" s="2">
        <f>IF($F$75="n/a",0,IF(J$77&lt;=$C94,0,IF(J$77&gt;($F$75+$C94),INDEX($D$89:$W$89,,$C94)-SUM($D94:I94),INDEX($D$89:$W$89,,$C94)/$F$75)))</f>
        <v>4.6472012400535077</v>
      </c>
      <c r="K94" s="2">
        <f>IF($F$75="n/a",0,IF(K$77&lt;=$C94,0,IF(K$77&gt;($F$75+$C94),INDEX($D$89:$W$89,,$C94)-SUM($D94:J94),INDEX($D$89:$W$89,,$C94)/$F$75)))</f>
        <v>4.6472012400535077</v>
      </c>
      <c r="L94" s="2">
        <f>IF($F$75="n/a",0,IF(L$77&lt;=$C94,0,IF(L$77&gt;($F$75+$C94),INDEX($D$89:$W$89,,$C94)-SUM($D94:K94),INDEX($D$89:$W$89,,$C94)/$F$75)))</f>
        <v>4.6472012400535077</v>
      </c>
      <c r="M94" s="2">
        <f>IF($F$75="n/a",0,IF(M$77&lt;=$C94,0,IF(M$77&gt;($F$75+$C94),INDEX($D$89:$W$89,,$C94)-SUM($D94:L94),INDEX($D$89:$W$89,,$C94)/$F$75)))</f>
        <v>4.6472012400535077</v>
      </c>
      <c r="N94" s="170">
        <v>2.3236006200267538</v>
      </c>
      <c r="O94" s="25">
        <v>4.6472012400535077</v>
      </c>
      <c r="P94" s="2">
        <v>4.6472012400535077</v>
      </c>
      <c r="Q94" s="2">
        <v>4.6472012400535077</v>
      </c>
      <c r="R94" s="2">
        <v>4.6472012400535077</v>
      </c>
      <c r="S94" s="2">
        <v>4.6472012400535077</v>
      </c>
      <c r="T94" s="2">
        <v>4.6472012400535077</v>
      </c>
      <c r="U94" s="2">
        <v>4.6472012400535077</v>
      </c>
      <c r="V94" s="2">
        <v>4.6472012400535077</v>
      </c>
      <c r="W94" s="2">
        <v>4.6472012400535077</v>
      </c>
      <c r="X94" s="2">
        <v>4.6472012400535077</v>
      </c>
      <c r="Y94" s="2">
        <v>4.6472012400535077</v>
      </c>
      <c r="Z94" s="2">
        <v>4.6472012400535077</v>
      </c>
      <c r="AA94" s="2">
        <v>4.6472012400535077</v>
      </c>
      <c r="AB94" s="2">
        <v>4.6472012400535077</v>
      </c>
      <c r="AC94" s="2">
        <v>4.6472012400535077</v>
      </c>
      <c r="AD94" s="2">
        <v>4.6472012400535077</v>
      </c>
      <c r="AE94" s="2">
        <v>4.6472012400535077</v>
      </c>
      <c r="AF94" s="2">
        <v>4.6472012400535077</v>
      </c>
      <c r="AG94" s="2">
        <v>4.6472012400535077</v>
      </c>
      <c r="AH94" s="2">
        <v>4.6472012400535077</v>
      </c>
      <c r="AI94" s="2">
        <v>4.6472012400535077</v>
      </c>
      <c r="AJ94" s="2">
        <v>4.6472012400535077</v>
      </c>
      <c r="AK94" s="2">
        <v>4.6472012400535077</v>
      </c>
      <c r="AL94" s="2">
        <v>4.6472012400535077</v>
      </c>
      <c r="AM94" s="2">
        <v>4.6472012400535077</v>
      </c>
      <c r="AN94" s="2">
        <v>4.6472012400535077</v>
      </c>
      <c r="AO94" s="2">
        <v>4.6472012400535077</v>
      </c>
      <c r="AP94" s="2">
        <v>4.6472012400535077</v>
      </c>
      <c r="AQ94" s="2">
        <v>4.6472012400535077</v>
      </c>
      <c r="AR94" s="2">
        <v>4.6472012400535077</v>
      </c>
      <c r="AS94" s="2">
        <v>4.6472012400535077</v>
      </c>
      <c r="AT94" s="2">
        <v>4.6472012400535077</v>
      </c>
      <c r="AU94" s="2">
        <v>4.6472012400535077</v>
      </c>
      <c r="AV94" s="2">
        <v>4.6472012400535077</v>
      </c>
      <c r="AW94" s="2">
        <v>4.6472012400535077</v>
      </c>
      <c r="AX94" s="2">
        <v>4.6472012400535077</v>
      </c>
      <c r="AY94" s="2">
        <v>4.6472012400535077</v>
      </c>
      <c r="AZ94" s="2">
        <v>4.6472012400535077</v>
      </c>
      <c r="BA94" s="2">
        <v>4.6472012400535077</v>
      </c>
      <c r="BB94" s="2">
        <v>4.6472012400535077</v>
      </c>
      <c r="BC94" s="2">
        <v>4.6472012400535077</v>
      </c>
      <c r="BD94" s="2">
        <v>4.6472012400535077</v>
      </c>
      <c r="BE94" s="2">
        <v>2.3236006200268662</v>
      </c>
      <c r="BF94" s="2">
        <v>0</v>
      </c>
      <c r="BG94" s="2">
        <v>0</v>
      </c>
      <c r="BH94" s="2">
        <v>0</v>
      </c>
      <c r="BI94" s="2">
        <v>0</v>
      </c>
      <c r="BJ94" s="2">
        <v>0</v>
      </c>
      <c r="BK94" s="2">
        <v>0</v>
      </c>
      <c r="BL94" s="2">
        <v>0</v>
      </c>
      <c r="BM94" s="2">
        <v>0</v>
      </c>
      <c r="BN94" s="2">
        <v>0</v>
      </c>
      <c r="BO94" s="2">
        <v>0</v>
      </c>
      <c r="BP94" s="2">
        <v>0</v>
      </c>
      <c r="BQ94" s="2">
        <v>0</v>
      </c>
      <c r="BR94" s="2">
        <v>0</v>
      </c>
      <c r="BS94" s="2">
        <v>0</v>
      </c>
    </row>
    <row r="95" spans="1:71">
      <c r="B95" s="193">
        <v>2014</v>
      </c>
      <c r="C95" s="24">
        <v>4</v>
      </c>
      <c r="E95" s="2">
        <f>IF($F$75="n/a",0,IF(E$77&lt;=$C95,0,IF(E$77&gt;($F$75+$C95),INDEX($D$89:$W$89,,$C95)-SUM($D95:D95),INDEX($D$89:$W$89,,$C95)/$F$75)))</f>
        <v>0</v>
      </c>
      <c r="F95" s="2">
        <f>IF($F$75="n/a",0,IF(F$77&lt;=$C95,0,IF(F$77&gt;($F$75+$C95),INDEX($D$89:$W$89,,$C95)-SUM($D95:E95),INDEX($D$89:$W$89,,$C95)/$F$75)))</f>
        <v>0</v>
      </c>
      <c r="G95" s="2">
        <f>IF($F$75="n/a",0,IF(G$77&lt;=$C95,0,IF(G$77&gt;($F$75+$C95),INDEX($D$89:$W$89,,$C95)-SUM($D95:F95),INDEX($D$89:$W$89,,$C95)/$F$75)))</f>
        <v>0</v>
      </c>
      <c r="H95" s="2">
        <f>IF($F$75="n/a",0,IF(H$77&lt;=$C95,0,IF(H$77&gt;($F$75+$C95),INDEX($D$89:$W$89,,$C95)-SUM($D95:G95),INDEX($D$89:$W$89,,$C95)/$F$75)))</f>
        <v>5.3141721218631153</v>
      </c>
      <c r="I95" s="2">
        <f>IF($F$75="n/a",0,IF(I$77&lt;=$C95,0,IF(I$77&gt;($F$75+$C95),INDEX($D$89:$W$89,,$C95)-SUM($D95:H95),INDEX($D$89:$W$89,,$C95)/$F$75)))</f>
        <v>5.3141721218631153</v>
      </c>
      <c r="J95" s="2">
        <f>IF($F$75="n/a",0,IF(J$77&lt;=$C95,0,IF(J$77&gt;($F$75+$C95),INDEX($D$89:$W$89,,$C95)-SUM($D95:I95),INDEX($D$89:$W$89,,$C95)/$F$75)))</f>
        <v>5.3141721218631153</v>
      </c>
      <c r="K95" s="2">
        <f>IF($F$75="n/a",0,IF(K$77&lt;=$C95,0,IF(K$77&gt;($F$75+$C95),INDEX($D$89:$W$89,,$C95)-SUM($D95:J95),INDEX($D$89:$W$89,,$C95)/$F$75)))</f>
        <v>5.3141721218631153</v>
      </c>
      <c r="L95" s="2">
        <f>IF($F$75="n/a",0,IF(L$77&lt;=$C95,0,IF(L$77&gt;($F$75+$C95),INDEX($D$89:$W$89,,$C95)-SUM($D95:K95),INDEX($D$89:$W$89,,$C95)/$F$75)))</f>
        <v>5.3141721218631153</v>
      </c>
      <c r="M95" s="2">
        <f>IF($F$75="n/a",0,IF(M$77&lt;=$C95,0,IF(M$77&gt;($F$75+$C95),INDEX($D$89:$W$89,,$C95)-SUM($D95:L95),INDEX($D$89:$W$89,,$C95)/$F$75)))</f>
        <v>5.3141721218631153</v>
      </c>
      <c r="N95" s="170">
        <v>2.6570860609315576</v>
      </c>
      <c r="O95" s="25">
        <v>5.3141721218631153</v>
      </c>
      <c r="P95" s="2">
        <v>5.3141721218631153</v>
      </c>
      <c r="Q95" s="2">
        <v>5.3141721218631153</v>
      </c>
      <c r="R95" s="2">
        <v>5.3141721218631153</v>
      </c>
      <c r="S95" s="2">
        <v>5.3141721218631153</v>
      </c>
      <c r="T95" s="2">
        <v>5.3141721218631153</v>
      </c>
      <c r="U95" s="2">
        <v>5.3141721218631153</v>
      </c>
      <c r="V95" s="2">
        <v>5.3141721218631153</v>
      </c>
      <c r="W95" s="2">
        <v>5.3141721218631153</v>
      </c>
      <c r="X95" s="2">
        <v>5.3141721218631153</v>
      </c>
      <c r="Y95" s="2">
        <v>5.3141721218631153</v>
      </c>
      <c r="Z95" s="2">
        <v>5.3141721218631153</v>
      </c>
      <c r="AA95" s="2">
        <v>5.3141721218631153</v>
      </c>
      <c r="AB95" s="2">
        <v>5.3141721218631153</v>
      </c>
      <c r="AC95" s="2">
        <v>5.3141721218631153</v>
      </c>
      <c r="AD95" s="2">
        <v>5.3141721218631153</v>
      </c>
      <c r="AE95" s="2">
        <v>5.3141721218631153</v>
      </c>
      <c r="AF95" s="2">
        <v>5.3141721218631153</v>
      </c>
      <c r="AG95" s="2">
        <v>5.3141721218631153</v>
      </c>
      <c r="AH95" s="2">
        <v>5.3141721218631153</v>
      </c>
      <c r="AI95" s="2">
        <v>5.3141721218631153</v>
      </c>
      <c r="AJ95" s="2">
        <v>5.3141721218631153</v>
      </c>
      <c r="AK95" s="2">
        <v>5.3141721218631153</v>
      </c>
      <c r="AL95" s="2">
        <v>5.3141721218631153</v>
      </c>
      <c r="AM95" s="2">
        <v>5.3141721218631153</v>
      </c>
      <c r="AN95" s="2">
        <v>5.3141721218631153</v>
      </c>
      <c r="AO95" s="2">
        <v>5.3141721218631153</v>
      </c>
      <c r="AP95" s="2">
        <v>5.3141721218631153</v>
      </c>
      <c r="AQ95" s="2">
        <v>5.3141721218631153</v>
      </c>
      <c r="AR95" s="2">
        <v>5.3141721218631153</v>
      </c>
      <c r="AS95" s="2">
        <v>5.3141721218631153</v>
      </c>
      <c r="AT95" s="2">
        <v>5.3141721218631153</v>
      </c>
      <c r="AU95" s="2">
        <v>5.3141721218631153</v>
      </c>
      <c r="AV95" s="2">
        <v>5.3141721218631153</v>
      </c>
      <c r="AW95" s="2">
        <v>5.3141721218631153</v>
      </c>
      <c r="AX95" s="2">
        <v>5.3141721218631153</v>
      </c>
      <c r="AY95" s="2">
        <v>5.3141721218631153</v>
      </c>
      <c r="AZ95" s="2">
        <v>5.3141721218631153</v>
      </c>
      <c r="BA95" s="2">
        <v>5.3141721218631153</v>
      </c>
      <c r="BB95" s="2">
        <v>5.3141721218631153</v>
      </c>
      <c r="BC95" s="2">
        <v>5.3141721218631153</v>
      </c>
      <c r="BD95" s="2">
        <v>5.3141721218631153</v>
      </c>
      <c r="BE95" s="2">
        <v>5.3141721218631153</v>
      </c>
      <c r="BF95" s="2">
        <v>2.6570860609314195</v>
      </c>
      <c r="BG95" s="2">
        <v>0</v>
      </c>
      <c r="BH95" s="2">
        <v>0</v>
      </c>
      <c r="BI95" s="2">
        <v>0</v>
      </c>
      <c r="BJ95" s="2">
        <v>0</v>
      </c>
      <c r="BK95" s="2">
        <v>0</v>
      </c>
      <c r="BL95" s="2">
        <v>0</v>
      </c>
      <c r="BM95" s="2">
        <v>0</v>
      </c>
      <c r="BN95" s="2">
        <v>0</v>
      </c>
      <c r="BO95" s="2">
        <v>0</v>
      </c>
      <c r="BP95" s="2">
        <v>0</v>
      </c>
      <c r="BQ95" s="2">
        <v>0</v>
      </c>
      <c r="BR95" s="2">
        <v>0</v>
      </c>
      <c r="BS95" s="2">
        <v>0</v>
      </c>
    </row>
    <row r="96" spans="1:71">
      <c r="B96" s="193">
        <v>2015</v>
      </c>
      <c r="C96" s="24">
        <v>5</v>
      </c>
      <c r="E96" s="2">
        <f>IF($F$75="n/a",0,IF(E$77&lt;=$C96,0,IF(E$77&gt;($F$75+$C96),INDEX($D$89:$W$89,,$C96)-SUM($D96:D96),INDEX($D$89:$W$89,,$C96)/$F$75)))</f>
        <v>0</v>
      </c>
      <c r="F96" s="2">
        <f>IF($F$75="n/a",0,IF(F$77&lt;=$C96,0,IF(F$77&gt;($F$75+$C96),INDEX($D$89:$W$89,,$C96)-SUM($D96:E96),INDEX($D$89:$W$89,,$C96)/$F$75)))</f>
        <v>0</v>
      </c>
      <c r="G96" s="2">
        <f>IF($F$75="n/a",0,IF(G$77&lt;=$C96,0,IF(G$77&gt;($F$75+$C96),INDEX($D$89:$W$89,,$C96)-SUM($D96:F96),INDEX($D$89:$W$89,,$C96)/$F$75)))</f>
        <v>0</v>
      </c>
      <c r="H96" s="2">
        <f>IF($F$75="n/a",0,IF(H$77&lt;=$C96,0,IF(H$77&gt;($F$75+$C96),INDEX($D$89:$W$89,,$C96)-SUM($D96:G96),INDEX($D$89:$W$89,,$C96)/$F$75)))</f>
        <v>0</v>
      </c>
      <c r="I96" s="2">
        <f>IF($F$75="n/a",0,IF(I$77&lt;=$C96,0,IF(I$77&gt;($F$75+$C96),INDEX($D$89:$W$89,,$C96)-SUM($D96:H96),INDEX($D$89:$W$89,,$C96)/$F$75)))</f>
        <v>4.7956218558353525</v>
      </c>
      <c r="J96" s="2">
        <f>IF($F$75="n/a",0,IF(J$77&lt;=$C96,0,IF(J$77&gt;($F$75+$C96),INDEX($D$89:$W$89,,$C96)-SUM($D96:I96),INDEX($D$89:$W$89,,$C96)/$F$75)))</f>
        <v>4.7956218558353525</v>
      </c>
      <c r="K96" s="2">
        <f>IF($F$75="n/a",0,IF(K$77&lt;=$C96,0,IF(K$77&gt;($F$75+$C96),INDEX($D$89:$W$89,,$C96)-SUM($D96:J96),INDEX($D$89:$W$89,,$C96)/$F$75)))</f>
        <v>4.7956218558353525</v>
      </c>
      <c r="L96" s="2">
        <f>IF($F$75="n/a",0,IF(L$77&lt;=$C96,0,IF(L$77&gt;($F$75+$C96),INDEX($D$89:$W$89,,$C96)-SUM($D96:K96),INDEX($D$89:$W$89,,$C96)/$F$75)))</f>
        <v>4.7956218558353525</v>
      </c>
      <c r="M96" s="2">
        <f>IF($F$75="n/a",0,IF(M$77&lt;=$C96,0,IF(M$77&gt;($F$75+$C96),INDEX($D$89:$W$89,,$C96)-SUM($D96:L96),INDEX($D$89:$W$89,,$C96)/$F$75)))</f>
        <v>4.7956218558353525</v>
      </c>
      <c r="N96" s="170">
        <v>2.3978109279176762</v>
      </c>
      <c r="O96" s="25">
        <v>4.7956218558353525</v>
      </c>
      <c r="P96" s="2">
        <v>4.7956218558353525</v>
      </c>
      <c r="Q96" s="2">
        <v>4.7956218558353525</v>
      </c>
      <c r="R96" s="2">
        <v>4.7956218558353525</v>
      </c>
      <c r="S96" s="2">
        <v>4.7956218558353525</v>
      </c>
      <c r="T96" s="2">
        <v>4.7956218558353525</v>
      </c>
      <c r="U96" s="2">
        <v>4.7956218558353525</v>
      </c>
      <c r="V96" s="2">
        <v>4.7956218558353525</v>
      </c>
      <c r="W96" s="2">
        <v>4.7956218558353525</v>
      </c>
      <c r="X96" s="2">
        <v>4.7956218558353525</v>
      </c>
      <c r="Y96" s="2">
        <v>4.7956218558353525</v>
      </c>
      <c r="Z96" s="2">
        <v>4.7956218558353525</v>
      </c>
      <c r="AA96" s="2">
        <v>4.7956218558353525</v>
      </c>
      <c r="AB96" s="2">
        <v>4.7956218558353525</v>
      </c>
      <c r="AC96" s="2">
        <v>4.7956218558353525</v>
      </c>
      <c r="AD96" s="2">
        <v>4.7956218558353525</v>
      </c>
      <c r="AE96" s="2">
        <v>4.7956218558353525</v>
      </c>
      <c r="AF96" s="2">
        <v>4.7956218558353525</v>
      </c>
      <c r="AG96" s="2">
        <v>4.7956218558353525</v>
      </c>
      <c r="AH96" s="2">
        <v>4.7956218558353525</v>
      </c>
      <c r="AI96" s="2">
        <v>4.7956218558353525</v>
      </c>
      <c r="AJ96" s="2">
        <v>4.7956218558353525</v>
      </c>
      <c r="AK96" s="2">
        <v>4.7956218558353525</v>
      </c>
      <c r="AL96" s="2">
        <v>4.7956218558353525</v>
      </c>
      <c r="AM96" s="2">
        <v>4.7956218558353525</v>
      </c>
      <c r="AN96" s="2">
        <v>4.7956218558353525</v>
      </c>
      <c r="AO96" s="2">
        <v>4.7956218558353525</v>
      </c>
      <c r="AP96" s="2">
        <v>4.7956218558353525</v>
      </c>
      <c r="AQ96" s="2">
        <v>4.7956218558353525</v>
      </c>
      <c r="AR96" s="2">
        <v>4.7956218558353525</v>
      </c>
      <c r="AS96" s="2">
        <v>4.7956218558353525</v>
      </c>
      <c r="AT96" s="2">
        <v>4.7956218558353525</v>
      </c>
      <c r="AU96" s="2">
        <v>4.7956218558353525</v>
      </c>
      <c r="AV96" s="2">
        <v>4.7956218558353525</v>
      </c>
      <c r="AW96" s="2">
        <v>4.7956218558353525</v>
      </c>
      <c r="AX96" s="2">
        <v>4.7956218558353525</v>
      </c>
      <c r="AY96" s="2">
        <v>4.7956218558353525</v>
      </c>
      <c r="AZ96" s="2">
        <v>4.7956218558353525</v>
      </c>
      <c r="BA96" s="2">
        <v>4.7956218558353525</v>
      </c>
      <c r="BB96" s="2">
        <v>4.7956218558353525</v>
      </c>
      <c r="BC96" s="2">
        <v>4.7956218558353525</v>
      </c>
      <c r="BD96" s="2">
        <v>4.7956218558353525</v>
      </c>
      <c r="BE96" s="2">
        <v>4.7956218558353525</v>
      </c>
      <c r="BF96" s="2">
        <v>4.7956218558353525</v>
      </c>
      <c r="BG96" s="2">
        <v>2.3978109279177602</v>
      </c>
      <c r="BH96" s="2">
        <v>0</v>
      </c>
      <c r="BI96" s="2">
        <v>0</v>
      </c>
      <c r="BJ96" s="2">
        <v>0</v>
      </c>
      <c r="BK96" s="2">
        <v>0</v>
      </c>
      <c r="BL96" s="2">
        <v>0</v>
      </c>
      <c r="BM96" s="2">
        <v>0</v>
      </c>
      <c r="BN96" s="2">
        <v>0</v>
      </c>
      <c r="BO96" s="2">
        <v>0</v>
      </c>
      <c r="BP96" s="2">
        <v>0</v>
      </c>
      <c r="BQ96" s="2">
        <v>0</v>
      </c>
      <c r="BR96" s="2">
        <v>0</v>
      </c>
      <c r="BS96" s="2">
        <v>0</v>
      </c>
    </row>
    <row r="97" spans="2:71">
      <c r="B97" s="193">
        <v>2016</v>
      </c>
      <c r="C97" s="24">
        <v>6</v>
      </c>
      <c r="E97" s="2">
        <f>IF($F$75="n/a",0,IF(E$77&lt;=$C97,0,IF(E$77&gt;($F$75+$C97),INDEX($D$89:$W$89,,$C97)-SUM($D97:D97),INDEX($D$89:$W$89,,$C97)/$F$75)))</f>
        <v>0</v>
      </c>
      <c r="F97" s="2">
        <f>IF($F$75="n/a",0,IF(F$77&lt;=$C97,0,IF(F$77&gt;($F$75+$C97),INDEX($D$89:$W$89,,$C97)-SUM($D97:E97),INDEX($D$89:$W$89,,$C97)/$F$75)))</f>
        <v>0</v>
      </c>
      <c r="G97" s="2">
        <f>IF($F$75="n/a",0,IF(G$77&lt;=$C97,0,IF(G$77&gt;($F$75+$C97),INDEX($D$89:$W$89,,$C97)-SUM($D97:F97),INDEX($D$89:$W$89,,$C97)/$F$75)))</f>
        <v>0</v>
      </c>
      <c r="H97" s="2">
        <f>IF($F$75="n/a",0,IF(H$77&lt;=$C97,0,IF(H$77&gt;($F$75+$C97),INDEX($D$89:$W$89,,$C97)-SUM($D97:G97),INDEX($D$89:$W$89,,$C97)/$F$75)))</f>
        <v>0</v>
      </c>
      <c r="I97" s="2">
        <f>IF($F$75="n/a",0,IF(I$77&lt;=$C97,0,IF(I$77&gt;($F$75+$C97),INDEX($D$89:$W$89,,$C97)-SUM($D97:H97),INDEX($D$89:$W$89,,$C97)/$F$75)))</f>
        <v>0</v>
      </c>
      <c r="J97" s="2">
        <f>IF($F$75="n/a",0,IF(J$77&lt;=$C97,0,IF(J$77&gt;($F$75+$C97),INDEX($D$89:$W$89,,$C97)-SUM($D97:I97),INDEX($D$89:$W$89,,$C97)/$F$75)))</f>
        <v>4.0151818127039602</v>
      </c>
      <c r="K97" s="2">
        <f>IF($F$75="n/a",0,IF(K$77&lt;=$C97,0,IF(K$77&gt;($F$75+$C97),INDEX($D$89:$W$89,,$C97)-SUM($D97:J97),INDEX($D$89:$W$89,,$C97)/$F$75)))</f>
        <v>4.0151818127039602</v>
      </c>
      <c r="L97" s="2">
        <f>IF($F$75="n/a",0,IF(L$77&lt;=$C97,0,IF(L$77&gt;($F$75+$C97),INDEX($D$89:$W$89,,$C97)-SUM($D97:K97),INDEX($D$89:$W$89,,$C97)/$F$75)))</f>
        <v>4.0151818127039602</v>
      </c>
      <c r="M97" s="2">
        <f>IF($F$75="n/a",0,IF(M$77&lt;=$C97,0,IF(M$77&gt;($F$75+$C97),INDEX($D$89:$W$89,,$C97)-SUM($D97:L97),INDEX($D$89:$W$89,,$C97)/$F$75)))</f>
        <v>4.0151818127039602</v>
      </c>
      <c r="N97" s="170">
        <v>2.0075909063519801</v>
      </c>
      <c r="O97" s="25">
        <v>4.0151818127039602</v>
      </c>
      <c r="P97" s="2">
        <v>4.0151818127039602</v>
      </c>
      <c r="Q97" s="2">
        <v>4.0151818127039602</v>
      </c>
      <c r="R97" s="2">
        <v>4.0151818127039602</v>
      </c>
      <c r="S97" s="2">
        <v>4.0151818127039602</v>
      </c>
      <c r="T97" s="2">
        <v>4.0151818127039602</v>
      </c>
      <c r="U97" s="2">
        <v>4.0151818127039602</v>
      </c>
      <c r="V97" s="2">
        <v>4.0151818127039602</v>
      </c>
      <c r="W97" s="2">
        <v>4.0151818127039602</v>
      </c>
      <c r="X97" s="2">
        <v>4.0151818127039602</v>
      </c>
      <c r="Y97" s="2">
        <v>4.0151818127039602</v>
      </c>
      <c r="Z97" s="2">
        <v>4.0151818127039602</v>
      </c>
      <c r="AA97" s="2">
        <v>4.0151818127039602</v>
      </c>
      <c r="AB97" s="2">
        <v>4.0151818127039602</v>
      </c>
      <c r="AC97" s="2">
        <v>4.0151818127039602</v>
      </c>
      <c r="AD97" s="2">
        <v>4.0151818127039602</v>
      </c>
      <c r="AE97" s="2">
        <v>4.0151818127039602</v>
      </c>
      <c r="AF97" s="2">
        <v>4.0151818127039602</v>
      </c>
      <c r="AG97" s="2">
        <v>4.0151818127039602</v>
      </c>
      <c r="AH97" s="2">
        <v>4.0151818127039602</v>
      </c>
      <c r="AI97" s="2">
        <v>4.0151818127039602</v>
      </c>
      <c r="AJ97" s="2">
        <v>4.0151818127039602</v>
      </c>
      <c r="AK97" s="2">
        <v>4.0151818127039602</v>
      </c>
      <c r="AL97" s="2">
        <v>4.0151818127039602</v>
      </c>
      <c r="AM97" s="2">
        <v>4.0151818127039602</v>
      </c>
      <c r="AN97" s="2">
        <v>4.0151818127039602</v>
      </c>
      <c r="AO97" s="2">
        <v>4.0151818127039602</v>
      </c>
      <c r="AP97" s="2">
        <v>4.0151818127039602</v>
      </c>
      <c r="AQ97" s="2">
        <v>4.0151818127039602</v>
      </c>
      <c r="AR97" s="2">
        <v>4.0151818127039602</v>
      </c>
      <c r="AS97" s="2">
        <v>4.0151818127039602</v>
      </c>
      <c r="AT97" s="2">
        <v>4.0151818127039602</v>
      </c>
      <c r="AU97" s="2">
        <v>4.0151818127039602</v>
      </c>
      <c r="AV97" s="2">
        <v>4.0151818127039602</v>
      </c>
      <c r="AW97" s="2">
        <v>4.0151818127039602</v>
      </c>
      <c r="AX97" s="2">
        <v>4.0151818127039602</v>
      </c>
      <c r="AY97" s="2">
        <v>4.0151818127039602</v>
      </c>
      <c r="AZ97" s="2">
        <v>4.0151818127039602</v>
      </c>
      <c r="BA97" s="2">
        <v>4.0151818127039602</v>
      </c>
      <c r="BB97" s="2">
        <v>4.0151818127039602</v>
      </c>
      <c r="BC97" s="2">
        <v>4.0151818127039602</v>
      </c>
      <c r="BD97" s="2">
        <v>4.0151818127039602</v>
      </c>
      <c r="BE97" s="2">
        <v>4.0151818127039602</v>
      </c>
      <c r="BF97" s="2">
        <v>4.0151818127039602</v>
      </c>
      <c r="BG97" s="2">
        <v>4.0151818127039602</v>
      </c>
      <c r="BH97" s="2">
        <v>2.0075909063520783</v>
      </c>
      <c r="BI97" s="2">
        <v>0</v>
      </c>
      <c r="BJ97" s="2">
        <v>0</v>
      </c>
      <c r="BK97" s="2">
        <v>0</v>
      </c>
      <c r="BL97" s="2">
        <v>0</v>
      </c>
      <c r="BM97" s="2">
        <v>0</v>
      </c>
      <c r="BN97" s="2">
        <v>0</v>
      </c>
      <c r="BO97" s="2">
        <v>0</v>
      </c>
      <c r="BP97" s="2">
        <v>0</v>
      </c>
      <c r="BQ97" s="2">
        <v>0</v>
      </c>
      <c r="BR97" s="2">
        <v>0</v>
      </c>
      <c r="BS97" s="2">
        <v>0</v>
      </c>
    </row>
    <row r="98" spans="2:71">
      <c r="B98" s="193">
        <v>2017</v>
      </c>
      <c r="C98" s="24">
        <v>7</v>
      </c>
      <c r="E98" s="2">
        <f>IF($F$75="n/a",0,IF(E$77&lt;=$C98,0,IF(E$77&gt;($F$75+$C98),INDEX($D$89:$W$89,,$C98)-SUM($D98:D98),INDEX($D$89:$W$89,,$C98)/$F$75)))</f>
        <v>0</v>
      </c>
      <c r="F98" s="2">
        <f>IF($F$75="n/a",0,IF(F$77&lt;=$C98,0,IF(F$77&gt;($F$75+$C98),INDEX($D$89:$W$89,,$C98)-SUM($D98:E98),INDEX($D$89:$W$89,,$C98)/$F$75)))</f>
        <v>0</v>
      </c>
      <c r="G98" s="2">
        <f>IF($F$75="n/a",0,IF(G$77&lt;=$C98,0,IF(G$77&gt;($F$75+$C98),INDEX($D$89:$W$89,,$C98)-SUM($D98:F98),INDEX($D$89:$W$89,,$C98)/$F$75)))</f>
        <v>0</v>
      </c>
      <c r="H98" s="2">
        <f>IF($F$75="n/a",0,IF(H$77&lt;=$C98,0,IF(H$77&gt;($F$75+$C98),INDEX($D$89:$W$89,,$C98)-SUM($D98:G98),INDEX($D$89:$W$89,,$C98)/$F$75)))</f>
        <v>0</v>
      </c>
      <c r="I98" s="2">
        <f>IF($F$75="n/a",0,IF(I$77&lt;=$C98,0,IF(I$77&gt;($F$75+$C98),INDEX($D$89:$W$89,,$C98)-SUM($D98:H98),INDEX($D$89:$W$89,,$C98)/$F$75)))</f>
        <v>0</v>
      </c>
      <c r="J98" s="2">
        <f>IF($F$75="n/a",0,IF(J$77&lt;=$C98,0,IF(J$77&gt;($F$75+$C98),INDEX($D$89:$W$89,,$C98)-SUM($D98:I98),INDEX($D$89:$W$89,,$C98)/$F$75)))</f>
        <v>0</v>
      </c>
      <c r="K98" s="2">
        <f>IF($F$75="n/a",0,IF(K$77&lt;=$C98,0,IF(K$77&gt;($F$75+$C98),INDEX($D$89:$W$89,,$C98)-SUM($D98:J98),INDEX($D$89:$W$89,,$C98)/$F$75)))</f>
        <v>4.0195033703826644</v>
      </c>
      <c r="L98" s="2">
        <f>IF($F$75="n/a",0,IF(L$77&lt;=$C98,0,IF(L$77&gt;($F$75+$C98),INDEX($D$89:$W$89,,$C98)-SUM($D98:K98),INDEX($D$89:$W$89,,$C98)/$F$75)))</f>
        <v>4.0195033703826644</v>
      </c>
      <c r="M98" s="2">
        <f>IF($F$75="n/a",0,IF(M$77&lt;=$C98,0,IF(M$77&gt;($F$75+$C98),INDEX($D$89:$W$89,,$C98)-SUM($D98:L98),INDEX($D$89:$W$89,,$C98)/$F$75)))</f>
        <v>4.0195033703826644</v>
      </c>
      <c r="N98" s="170">
        <v>2.0097516851913322</v>
      </c>
      <c r="O98" s="25">
        <v>4.0195033703826644</v>
      </c>
      <c r="P98" s="2">
        <v>4.0195033703826644</v>
      </c>
      <c r="Q98" s="2">
        <v>4.0195033703826644</v>
      </c>
      <c r="R98" s="2">
        <v>4.0195033703826644</v>
      </c>
      <c r="S98" s="2">
        <v>4.0195033703826644</v>
      </c>
      <c r="T98" s="2">
        <v>4.0195033703826644</v>
      </c>
      <c r="U98" s="2">
        <v>4.0195033703826644</v>
      </c>
      <c r="V98" s="2">
        <v>4.0195033703826644</v>
      </c>
      <c r="W98" s="2">
        <v>4.0195033703826644</v>
      </c>
      <c r="X98" s="2">
        <v>4.0195033703826644</v>
      </c>
      <c r="Y98" s="2">
        <v>4.0195033703826644</v>
      </c>
      <c r="Z98" s="2">
        <v>4.0195033703826644</v>
      </c>
      <c r="AA98" s="2">
        <v>4.0195033703826644</v>
      </c>
      <c r="AB98" s="2">
        <v>4.0195033703826644</v>
      </c>
      <c r="AC98" s="2">
        <v>4.0195033703826644</v>
      </c>
      <c r="AD98" s="2">
        <v>4.0195033703826644</v>
      </c>
      <c r="AE98" s="2">
        <v>4.0195033703826644</v>
      </c>
      <c r="AF98" s="2">
        <v>4.0195033703826644</v>
      </c>
      <c r="AG98" s="2">
        <v>4.0195033703826644</v>
      </c>
      <c r="AH98" s="2">
        <v>4.0195033703826644</v>
      </c>
      <c r="AI98" s="2">
        <v>4.0195033703826644</v>
      </c>
      <c r="AJ98" s="2">
        <v>4.0195033703826644</v>
      </c>
      <c r="AK98" s="2">
        <v>4.0195033703826644</v>
      </c>
      <c r="AL98" s="2">
        <v>4.0195033703826644</v>
      </c>
      <c r="AM98" s="2">
        <v>4.0195033703826644</v>
      </c>
      <c r="AN98" s="2">
        <v>4.0195033703826644</v>
      </c>
      <c r="AO98" s="2">
        <v>4.0195033703826644</v>
      </c>
      <c r="AP98" s="2">
        <v>4.0195033703826644</v>
      </c>
      <c r="AQ98" s="2">
        <v>4.0195033703826644</v>
      </c>
      <c r="AR98" s="2">
        <v>4.0195033703826644</v>
      </c>
      <c r="AS98" s="2">
        <v>4.0195033703826644</v>
      </c>
      <c r="AT98" s="2">
        <v>4.0195033703826644</v>
      </c>
      <c r="AU98" s="2">
        <v>4.0195033703826644</v>
      </c>
      <c r="AV98" s="2">
        <v>4.0195033703826644</v>
      </c>
      <c r="AW98" s="2">
        <v>4.0195033703826644</v>
      </c>
      <c r="AX98" s="2">
        <v>4.0195033703826644</v>
      </c>
      <c r="AY98" s="2">
        <v>4.0195033703826644</v>
      </c>
      <c r="AZ98" s="2">
        <v>4.0195033703826644</v>
      </c>
      <c r="BA98" s="2">
        <v>4.0195033703826644</v>
      </c>
      <c r="BB98" s="2">
        <v>4.0195033703826644</v>
      </c>
      <c r="BC98" s="2">
        <v>4.0195033703826644</v>
      </c>
      <c r="BD98" s="2">
        <v>4.0195033703826644</v>
      </c>
      <c r="BE98" s="2">
        <v>4.0195033703826644</v>
      </c>
      <c r="BF98" s="2">
        <v>4.0195033703826644</v>
      </c>
      <c r="BG98" s="2">
        <v>4.0195033703826644</v>
      </c>
      <c r="BH98" s="2">
        <v>4.0195033703826644</v>
      </c>
      <c r="BI98" s="2">
        <v>2.0097516851913042</v>
      </c>
      <c r="BJ98" s="2">
        <v>0</v>
      </c>
      <c r="BK98" s="2">
        <v>0</v>
      </c>
      <c r="BL98" s="2">
        <v>0</v>
      </c>
      <c r="BM98" s="2">
        <v>0</v>
      </c>
      <c r="BN98" s="2">
        <v>0</v>
      </c>
      <c r="BO98" s="2">
        <v>0</v>
      </c>
      <c r="BP98" s="2">
        <v>0</v>
      </c>
      <c r="BQ98" s="2">
        <v>0</v>
      </c>
      <c r="BR98" s="2">
        <v>0</v>
      </c>
      <c r="BS98" s="2">
        <v>0</v>
      </c>
    </row>
    <row r="99" spans="2:71">
      <c r="B99" s="193">
        <v>2018</v>
      </c>
      <c r="C99" s="24">
        <v>8</v>
      </c>
      <c r="E99" s="2">
        <f>IF($F$75="n/a",0,IF(E$77&lt;=$C99,0,IF(E$77&gt;($F$75+$C99),INDEX($D$89:$W$89,,$C99)-SUM($D99:D99),INDEX($D$89:$W$89,,$C99)/$F$75)))</f>
        <v>0</v>
      </c>
      <c r="F99" s="2">
        <f>IF($F$75="n/a",0,IF(F$77&lt;=$C99,0,IF(F$77&gt;($F$75+$C99),INDEX($D$89:$W$89,,$C99)-SUM($D99:E99),INDEX($D$89:$W$89,,$C99)/$F$75)))</f>
        <v>0</v>
      </c>
      <c r="G99" s="2">
        <f>IF($F$75="n/a",0,IF(G$77&lt;=$C99,0,IF(G$77&gt;($F$75+$C99),INDEX($D$89:$W$89,,$C99)-SUM($D99:F99),INDEX($D$89:$W$89,,$C99)/$F$75)))</f>
        <v>0</v>
      </c>
      <c r="H99" s="2">
        <f>IF($F$75="n/a",0,IF(H$77&lt;=$C99,0,IF(H$77&gt;($F$75+$C99),INDEX($D$89:$W$89,,$C99)-SUM($D99:G99),INDEX($D$89:$W$89,,$C99)/$F$75)))</f>
        <v>0</v>
      </c>
      <c r="I99" s="2">
        <f>IF($F$75="n/a",0,IF(I$77&lt;=$C99,0,IF(I$77&gt;($F$75+$C99),INDEX($D$89:$W$89,,$C99)-SUM($D99:H99),INDEX($D$89:$W$89,,$C99)/$F$75)))</f>
        <v>0</v>
      </c>
      <c r="J99" s="2">
        <f>IF($F$75="n/a",0,IF(J$77&lt;=$C99,0,IF(J$77&gt;($F$75+$C99),INDEX($D$89:$W$89,,$C99)-SUM($D99:I99),INDEX($D$89:$W$89,,$C99)/$F$75)))</f>
        <v>0</v>
      </c>
      <c r="K99" s="2">
        <f>IF($F$75="n/a",0,IF(K$77&lt;=$C99,0,IF(K$77&gt;($F$75+$C99),INDEX($D$89:$W$89,,$C99)-SUM($D99:J99),INDEX($D$89:$W$89,,$C99)/$F$75)))</f>
        <v>0</v>
      </c>
      <c r="L99" s="2">
        <f>IF($F$75="n/a",0,IF(L$77&lt;=$C99,0,IF(L$77&gt;($F$75+$C99),INDEX($D$89:$W$89,,$C99)-SUM($D99:K99),INDEX($D$89:$W$89,,$C99)/$F$75)))</f>
        <v>4.1580959836191473</v>
      </c>
      <c r="M99" s="2">
        <f>IF($F$75="n/a",0,IF(M$77&lt;=$C99,0,IF(M$77&gt;($F$75+$C99),INDEX($D$89:$W$89,,$C99)-SUM($D99:L99),INDEX($D$89:$W$89,,$C99)/$F$75)))</f>
        <v>4.1580959836191473</v>
      </c>
      <c r="N99" s="170">
        <v>2.0790479918095737</v>
      </c>
      <c r="O99" s="25">
        <v>4.1580959836191473</v>
      </c>
      <c r="P99" s="2">
        <v>4.1580959836191473</v>
      </c>
      <c r="Q99" s="2">
        <v>4.1580959836191473</v>
      </c>
      <c r="R99" s="2">
        <v>4.1580959836191473</v>
      </c>
      <c r="S99" s="2">
        <v>4.1580959836191473</v>
      </c>
      <c r="T99" s="2">
        <v>4.1580959836191473</v>
      </c>
      <c r="U99" s="2">
        <v>4.1580959836191473</v>
      </c>
      <c r="V99" s="2">
        <v>4.1580959836191473</v>
      </c>
      <c r="W99" s="2">
        <v>4.1580959836191473</v>
      </c>
      <c r="X99" s="2">
        <v>4.1580959836191473</v>
      </c>
      <c r="Y99" s="2">
        <v>4.1580959836191473</v>
      </c>
      <c r="Z99" s="2">
        <v>4.1580959836191473</v>
      </c>
      <c r="AA99" s="2">
        <v>4.1580959836191473</v>
      </c>
      <c r="AB99" s="2">
        <v>4.1580959836191473</v>
      </c>
      <c r="AC99" s="2">
        <v>4.1580959836191473</v>
      </c>
      <c r="AD99" s="2">
        <v>4.1580959836191473</v>
      </c>
      <c r="AE99" s="2">
        <v>4.1580959836191473</v>
      </c>
      <c r="AF99" s="2">
        <v>4.1580959836191473</v>
      </c>
      <c r="AG99" s="2">
        <v>4.1580959836191473</v>
      </c>
      <c r="AH99" s="2">
        <v>4.1580959836191473</v>
      </c>
      <c r="AI99" s="2">
        <v>4.1580959836191473</v>
      </c>
      <c r="AJ99" s="2">
        <v>4.1580959836191473</v>
      </c>
      <c r="AK99" s="2">
        <v>4.1580959836191473</v>
      </c>
      <c r="AL99" s="2">
        <v>4.1580959836191473</v>
      </c>
      <c r="AM99" s="2">
        <v>4.1580959836191473</v>
      </c>
      <c r="AN99" s="2">
        <v>4.1580959836191473</v>
      </c>
      <c r="AO99" s="2">
        <v>4.1580959836191473</v>
      </c>
      <c r="AP99" s="2">
        <v>4.1580959836191473</v>
      </c>
      <c r="AQ99" s="2">
        <v>4.1580959836191473</v>
      </c>
      <c r="AR99" s="2">
        <v>4.1580959836191473</v>
      </c>
      <c r="AS99" s="2">
        <v>4.1580959836191473</v>
      </c>
      <c r="AT99" s="2">
        <v>4.1580959836191473</v>
      </c>
      <c r="AU99" s="2">
        <v>4.1580959836191473</v>
      </c>
      <c r="AV99" s="2">
        <v>4.1580959836191473</v>
      </c>
      <c r="AW99" s="2">
        <v>4.1580959836191473</v>
      </c>
      <c r="AX99" s="2">
        <v>4.1580959836191473</v>
      </c>
      <c r="AY99" s="2">
        <v>4.1580959836191473</v>
      </c>
      <c r="AZ99" s="2">
        <v>4.1580959836191473</v>
      </c>
      <c r="BA99" s="2">
        <v>4.1580959836191473</v>
      </c>
      <c r="BB99" s="2">
        <v>4.1580959836191473</v>
      </c>
      <c r="BC99" s="2">
        <v>4.1580959836191473</v>
      </c>
      <c r="BD99" s="2">
        <v>4.1580959836191473</v>
      </c>
      <c r="BE99" s="2">
        <v>4.1580959836191473</v>
      </c>
      <c r="BF99" s="2">
        <v>4.1580959836191473</v>
      </c>
      <c r="BG99" s="2">
        <v>4.1580959836191473</v>
      </c>
      <c r="BH99" s="2">
        <v>4.1580959836191473</v>
      </c>
      <c r="BI99" s="2">
        <v>4.1580959836191473</v>
      </c>
      <c r="BJ99" s="2">
        <v>2.0790479918095457</v>
      </c>
      <c r="BK99" s="2">
        <v>0</v>
      </c>
      <c r="BL99" s="2">
        <v>0</v>
      </c>
      <c r="BM99" s="2">
        <v>0</v>
      </c>
      <c r="BN99" s="2">
        <v>0</v>
      </c>
      <c r="BO99" s="2">
        <v>0</v>
      </c>
      <c r="BP99" s="2">
        <v>0</v>
      </c>
      <c r="BQ99" s="2">
        <v>0</v>
      </c>
      <c r="BR99" s="2">
        <v>0</v>
      </c>
      <c r="BS99" s="2">
        <v>0</v>
      </c>
    </row>
    <row r="100" spans="2:71">
      <c r="B100" s="193">
        <v>2019</v>
      </c>
      <c r="C100" s="24">
        <v>9</v>
      </c>
      <c r="E100" s="2">
        <f>IF($F$75="n/a",0,IF(E$77&lt;=$C100,0,IF(E$77&gt;($F$75+$C100),INDEX($D$89:$W$89,,$C100)-SUM($D100:D100),INDEX($D$89:$W$89,,$C100)/$F$75)))</f>
        <v>0</v>
      </c>
      <c r="F100" s="2">
        <f>IF($F$75="n/a",0,IF(F$77&lt;=$C100,0,IF(F$77&gt;($F$75+$C100),INDEX($D$89:$W$89,,$C100)-SUM($D100:E100),INDEX($D$89:$W$89,,$C100)/$F$75)))</f>
        <v>0</v>
      </c>
      <c r="G100" s="2">
        <f>IF($F$75="n/a",0,IF(G$77&lt;=$C100,0,IF(G$77&gt;($F$75+$C100),INDEX($D$89:$W$89,,$C100)-SUM($D100:F100),INDEX($D$89:$W$89,,$C100)/$F$75)))</f>
        <v>0</v>
      </c>
      <c r="H100" s="2">
        <f>IF($F$75="n/a",0,IF(H$77&lt;=$C100,0,IF(H$77&gt;($F$75+$C100),INDEX($D$89:$W$89,,$C100)-SUM($D100:G100),INDEX($D$89:$W$89,,$C100)/$F$75)))</f>
        <v>0</v>
      </c>
      <c r="I100" s="2">
        <f>IF($F$75="n/a",0,IF(I$77&lt;=$C100,0,IF(I$77&gt;($F$75+$C100),INDEX($D$89:$W$89,,$C100)-SUM($D100:H100),INDEX($D$89:$W$89,,$C100)/$F$75)))</f>
        <v>0</v>
      </c>
      <c r="J100" s="2">
        <f>IF($F$75="n/a",0,IF(J$77&lt;=$C100,0,IF(J$77&gt;($F$75+$C100),INDEX($D$89:$W$89,,$C100)-SUM($D100:I100),INDEX($D$89:$W$89,,$C100)/$F$75)))</f>
        <v>0</v>
      </c>
      <c r="K100" s="2">
        <f>IF($F$75="n/a",0,IF(K$77&lt;=$C100,0,IF(K$77&gt;($F$75+$C100),INDEX($D$89:$W$89,,$C100)-SUM($D100:J100),INDEX($D$89:$W$89,,$C100)/$F$75)))</f>
        <v>0</v>
      </c>
      <c r="L100" s="2">
        <f>IF($F$75="n/a",0,IF(L$77&lt;=$C100,0,IF(L$77&gt;($F$75+$C100),INDEX($D$89:$W$89,,$C100)-SUM($D100:K100),INDEX($D$89:$W$89,,$C100)/$F$75)))</f>
        <v>0</v>
      </c>
      <c r="M100" s="2">
        <f>IF($F$75="n/a",0,IF(M$77&lt;=$C100,0,IF(M$77&gt;($F$75+$C100),INDEX($D$89:$W$89,,$C100)-SUM($D100:L100),INDEX($D$89:$W$89,,$C100)/$F$75)))</f>
        <v>3.492438270917714</v>
      </c>
      <c r="N100" s="170">
        <v>1.746219135458857</v>
      </c>
      <c r="O100" s="25">
        <v>3.492438270917714</v>
      </c>
      <c r="P100" s="2">
        <v>3.492438270917714</v>
      </c>
      <c r="Q100" s="2">
        <v>3.492438270917714</v>
      </c>
      <c r="R100" s="2">
        <v>3.492438270917714</v>
      </c>
      <c r="S100" s="2">
        <v>3.492438270917714</v>
      </c>
      <c r="T100" s="2">
        <v>3.492438270917714</v>
      </c>
      <c r="U100" s="2">
        <v>3.492438270917714</v>
      </c>
      <c r="V100" s="2">
        <v>3.492438270917714</v>
      </c>
      <c r="W100" s="2">
        <v>3.492438270917714</v>
      </c>
      <c r="X100" s="2">
        <v>3.492438270917714</v>
      </c>
      <c r="Y100" s="2">
        <v>3.492438270917714</v>
      </c>
      <c r="Z100" s="2">
        <v>3.492438270917714</v>
      </c>
      <c r="AA100" s="2">
        <v>3.492438270917714</v>
      </c>
      <c r="AB100" s="2">
        <v>3.492438270917714</v>
      </c>
      <c r="AC100" s="2">
        <v>3.492438270917714</v>
      </c>
      <c r="AD100" s="2">
        <v>3.492438270917714</v>
      </c>
      <c r="AE100" s="2">
        <v>3.492438270917714</v>
      </c>
      <c r="AF100" s="2">
        <v>3.492438270917714</v>
      </c>
      <c r="AG100" s="2">
        <v>3.492438270917714</v>
      </c>
      <c r="AH100" s="2">
        <v>3.492438270917714</v>
      </c>
      <c r="AI100" s="2">
        <v>3.492438270917714</v>
      </c>
      <c r="AJ100" s="2">
        <v>3.492438270917714</v>
      </c>
      <c r="AK100" s="2">
        <v>3.492438270917714</v>
      </c>
      <c r="AL100" s="2">
        <v>3.492438270917714</v>
      </c>
      <c r="AM100" s="2">
        <v>3.492438270917714</v>
      </c>
      <c r="AN100" s="2">
        <v>3.492438270917714</v>
      </c>
      <c r="AO100" s="2">
        <v>3.492438270917714</v>
      </c>
      <c r="AP100" s="2">
        <v>3.492438270917714</v>
      </c>
      <c r="AQ100" s="2">
        <v>3.492438270917714</v>
      </c>
      <c r="AR100" s="2">
        <v>3.492438270917714</v>
      </c>
      <c r="AS100" s="2">
        <v>3.492438270917714</v>
      </c>
      <c r="AT100" s="2">
        <v>3.492438270917714</v>
      </c>
      <c r="AU100" s="2">
        <v>3.492438270917714</v>
      </c>
      <c r="AV100" s="2">
        <v>3.492438270917714</v>
      </c>
      <c r="AW100" s="2">
        <v>3.492438270917714</v>
      </c>
      <c r="AX100" s="2">
        <v>3.492438270917714</v>
      </c>
      <c r="AY100" s="2">
        <v>3.492438270917714</v>
      </c>
      <c r="AZ100" s="2">
        <v>3.492438270917714</v>
      </c>
      <c r="BA100" s="2">
        <v>3.492438270917714</v>
      </c>
      <c r="BB100" s="2">
        <v>3.492438270917714</v>
      </c>
      <c r="BC100" s="2">
        <v>3.492438270917714</v>
      </c>
      <c r="BD100" s="2">
        <v>3.492438270917714</v>
      </c>
      <c r="BE100" s="2">
        <v>3.492438270917714</v>
      </c>
      <c r="BF100" s="2">
        <v>3.492438270917714</v>
      </c>
      <c r="BG100" s="2">
        <v>3.492438270917714</v>
      </c>
      <c r="BH100" s="2">
        <v>3.492438270917714</v>
      </c>
      <c r="BI100" s="2">
        <v>3.492438270917714</v>
      </c>
      <c r="BJ100" s="2">
        <v>3.492438270917714</v>
      </c>
      <c r="BK100" s="2">
        <v>1.7462191354587446</v>
      </c>
      <c r="BL100" s="2">
        <v>0</v>
      </c>
      <c r="BM100" s="2">
        <v>0</v>
      </c>
      <c r="BN100" s="2">
        <v>0</v>
      </c>
      <c r="BO100" s="2">
        <v>0</v>
      </c>
      <c r="BP100" s="2">
        <v>0</v>
      </c>
      <c r="BQ100" s="2">
        <v>0</v>
      </c>
      <c r="BR100" s="2">
        <v>0</v>
      </c>
      <c r="BS100" s="2">
        <v>0</v>
      </c>
    </row>
    <row r="101" spans="2:71">
      <c r="B101" s="193">
        <v>2020</v>
      </c>
      <c r="C101" s="24">
        <v>10</v>
      </c>
      <c r="E101" s="2">
        <f>IF($F$75="n/a",0,IF(E$77&lt;=$C101,0,IF(E$77&gt;($F$75+$C101),INDEX($D$89:$W$89,,$C101)-SUM($D101:D101),INDEX($D$89:$W$89,,$C101)/$F$75)))</f>
        <v>0</v>
      </c>
      <c r="F101" s="2">
        <f>IF($F$75="n/a",0,IF(F$77&lt;=$C101,0,IF(F$77&gt;($F$75+$C101),INDEX($D$89:$W$89,,$C101)-SUM($D101:E101),INDEX($D$89:$W$89,,$C101)/$F$75)))</f>
        <v>0</v>
      </c>
      <c r="G101" s="2">
        <f>IF($F$75="n/a",0,IF(G$77&lt;=$C101,0,IF(G$77&gt;($F$75+$C101),INDEX($D$89:$W$89,,$C101)-SUM($D101:F101),INDEX($D$89:$W$89,,$C101)/$F$75)))</f>
        <v>0</v>
      </c>
      <c r="H101" s="2">
        <f>IF($F$75="n/a",0,IF(H$77&lt;=$C101,0,IF(H$77&gt;($F$75+$C101),INDEX($D$89:$W$89,,$C101)-SUM($D101:G101),INDEX($D$89:$W$89,,$C101)/$F$75)))</f>
        <v>0</v>
      </c>
      <c r="I101" s="2">
        <f>IF($F$75="n/a",0,IF(I$77&lt;=$C101,0,IF(I$77&gt;($F$75+$C101),INDEX($D$89:$W$89,,$C101)-SUM($D101:H101),INDEX($D$89:$W$89,,$C101)/$F$75)))</f>
        <v>0</v>
      </c>
      <c r="J101" s="2">
        <f>IF($F$75="n/a",0,IF(J$77&lt;=$C101,0,IF(J$77&gt;($F$75+$C101),INDEX($D$89:$W$89,,$C101)-SUM($D101:I101),INDEX($D$89:$W$89,,$C101)/$F$75)))</f>
        <v>0</v>
      </c>
      <c r="K101" s="2">
        <f>IF($F$75="n/a",0,IF(K$77&lt;=$C101,0,IF(K$77&gt;($F$75+$C101),INDEX($D$89:$W$89,,$C101)-SUM($D101:J101),INDEX($D$89:$W$89,,$C101)/$F$75)))</f>
        <v>0</v>
      </c>
      <c r="L101" s="2">
        <f>IF($F$75="n/a",0,IF(L$77&lt;=$C101,0,IF(L$77&gt;($F$75+$C101),INDEX($D$89:$W$89,,$C101)-SUM($D101:K101),INDEX($D$89:$W$89,,$C101)/$F$75)))</f>
        <v>0</v>
      </c>
      <c r="M101" s="2">
        <f>IF($F$75="n/a",0,IF(M$77&lt;=$C101,0,IF(M$77&gt;($F$75+$C101),INDEX($D$89:$W$89,,$C101)-SUM($D101:L101),INDEX($D$89:$W$89,,$C101)/$F$75)))</f>
        <v>0</v>
      </c>
      <c r="N101" s="170">
        <v>1.3997721687275253</v>
      </c>
      <c r="O101" s="25">
        <v>2.7995443374550506</v>
      </c>
      <c r="P101" s="2">
        <v>2.7995443374550506</v>
      </c>
      <c r="Q101" s="2">
        <v>2.7995443374550506</v>
      </c>
      <c r="R101" s="2">
        <v>2.7995443374550506</v>
      </c>
      <c r="S101" s="2">
        <v>2.7995443374550506</v>
      </c>
      <c r="T101" s="2">
        <v>2.7995443374550506</v>
      </c>
      <c r="U101" s="2">
        <v>2.7995443374550506</v>
      </c>
      <c r="V101" s="2">
        <v>2.7995443374550506</v>
      </c>
      <c r="W101" s="2">
        <v>2.7995443374550506</v>
      </c>
      <c r="X101" s="2">
        <v>2.7995443374550506</v>
      </c>
      <c r="Y101" s="2">
        <v>2.7995443374550506</v>
      </c>
      <c r="Z101" s="2">
        <v>2.7995443374550506</v>
      </c>
      <c r="AA101" s="2">
        <v>2.7995443374550506</v>
      </c>
      <c r="AB101" s="2">
        <v>2.7995443374550506</v>
      </c>
      <c r="AC101" s="2">
        <v>2.7995443374550506</v>
      </c>
      <c r="AD101" s="2">
        <v>2.7995443374550506</v>
      </c>
      <c r="AE101" s="2">
        <v>2.7995443374550506</v>
      </c>
      <c r="AF101" s="2">
        <v>2.7995443374550506</v>
      </c>
      <c r="AG101" s="2">
        <v>2.7995443374550506</v>
      </c>
      <c r="AH101" s="2">
        <v>2.7995443374550506</v>
      </c>
      <c r="AI101" s="2">
        <v>2.7995443374550506</v>
      </c>
      <c r="AJ101" s="2">
        <v>2.7995443374550506</v>
      </c>
      <c r="AK101" s="2">
        <v>2.7995443374550506</v>
      </c>
      <c r="AL101" s="2">
        <v>2.7995443374550506</v>
      </c>
      <c r="AM101" s="2">
        <v>2.7995443374550506</v>
      </c>
      <c r="AN101" s="2">
        <v>2.7995443374550506</v>
      </c>
      <c r="AO101" s="2">
        <v>2.7995443374550506</v>
      </c>
      <c r="AP101" s="2">
        <v>2.7995443374550506</v>
      </c>
      <c r="AQ101" s="2">
        <v>2.7995443374550506</v>
      </c>
      <c r="AR101" s="2">
        <v>2.7995443374550506</v>
      </c>
      <c r="AS101" s="2">
        <v>2.7995443374550506</v>
      </c>
      <c r="AT101" s="2">
        <v>2.7995443374550506</v>
      </c>
      <c r="AU101" s="2">
        <v>2.7995443374550506</v>
      </c>
      <c r="AV101" s="2">
        <v>2.7995443374550506</v>
      </c>
      <c r="AW101" s="2">
        <v>2.7995443374550506</v>
      </c>
      <c r="AX101" s="2">
        <v>2.7995443374550506</v>
      </c>
      <c r="AY101" s="2">
        <v>2.7995443374550506</v>
      </c>
      <c r="AZ101" s="2">
        <v>2.7995443374550506</v>
      </c>
      <c r="BA101" s="2">
        <v>2.7995443374550506</v>
      </c>
      <c r="BB101" s="2">
        <v>2.7995443374550506</v>
      </c>
      <c r="BC101" s="2">
        <v>2.7995443374550506</v>
      </c>
      <c r="BD101" s="2">
        <v>2.7995443374550506</v>
      </c>
      <c r="BE101" s="2">
        <v>2.7995443374550506</v>
      </c>
      <c r="BF101" s="2">
        <v>2.7995443374550506</v>
      </c>
      <c r="BG101" s="2">
        <v>2.7995443374550506</v>
      </c>
      <c r="BH101" s="2">
        <v>2.7995443374550506</v>
      </c>
      <c r="BI101" s="2">
        <v>2.7995443374550506</v>
      </c>
      <c r="BJ101" s="2">
        <v>2.7995443374550506</v>
      </c>
      <c r="BK101" s="2">
        <v>2.7995443374550506</v>
      </c>
      <c r="BL101" s="2">
        <v>1.3997721687276226</v>
      </c>
      <c r="BM101" s="2">
        <v>0</v>
      </c>
      <c r="BN101" s="2">
        <v>0</v>
      </c>
      <c r="BO101" s="2">
        <v>0</v>
      </c>
      <c r="BP101" s="2">
        <v>0</v>
      </c>
      <c r="BQ101" s="2">
        <v>0</v>
      </c>
      <c r="BR101" s="2">
        <v>0</v>
      </c>
      <c r="BS101" s="2">
        <v>0</v>
      </c>
    </row>
    <row r="102" spans="2:71" outlineLevel="1">
      <c r="B102" s="193">
        <v>2021</v>
      </c>
      <c r="C102" s="24">
        <v>11</v>
      </c>
      <c r="E102" s="2">
        <f>IF($F$75="n/a",0,IF(E$77&lt;=$C102,0,IF(E$77&gt;($F$75+$C102),INDEX($D$89:$W$89,,$C102)-SUM($D102:D102),INDEX($D$89:$W$89,,$C102)/$F$75)))</f>
        <v>0</v>
      </c>
      <c r="F102" s="2">
        <f>IF($F$75="n/a",0,IF(F$77&lt;=$C102,0,IF(F$77&gt;($F$75+$C102),INDEX($D$89:$W$89,,$C102)-SUM($D102:E102),INDEX($D$89:$W$89,,$C102)/$F$75)))</f>
        <v>0</v>
      </c>
      <c r="G102" s="2">
        <f>IF($F$75="n/a",0,IF(G$77&lt;=$C102,0,IF(G$77&gt;($F$75+$C102),INDEX($D$89:$W$89,,$C102)-SUM($D102:F102),INDEX($D$89:$W$89,,$C102)/$F$75)))</f>
        <v>0</v>
      </c>
      <c r="H102" s="2">
        <f>IF($F$75="n/a",0,IF(H$77&lt;=$C102,0,IF(H$77&gt;($F$75+$C102),INDEX($D$89:$W$89,,$C102)-SUM($D102:G102),INDEX($D$89:$W$89,,$C102)/$F$75)))</f>
        <v>0</v>
      </c>
      <c r="I102" s="2">
        <f>IF($F$75="n/a",0,IF(I$77&lt;=$C102,0,IF(I$77&gt;($F$75+$C102),INDEX($D$89:$W$89,,$C102)-SUM($D102:H102),INDEX($D$89:$W$89,,$C102)/$F$75)))</f>
        <v>0</v>
      </c>
      <c r="J102" s="2">
        <f>IF($F$75="n/a",0,IF(J$77&lt;=$C102,0,IF(J$77&gt;($F$75+$C102),INDEX($D$89:$W$89,,$C102)-SUM($D102:I102),INDEX($D$89:$W$89,,$C102)/$F$75)))</f>
        <v>0</v>
      </c>
      <c r="K102" s="2">
        <f>IF($F$75="n/a",0,IF(K$77&lt;=$C102,0,IF(K$77&gt;($F$75+$C102),INDEX($D$89:$W$89,,$C102)-SUM($D102:J102),INDEX($D$89:$W$89,,$C102)/$F$75)))</f>
        <v>0</v>
      </c>
      <c r="L102" s="2">
        <f>IF($F$75="n/a",0,IF(L$77&lt;=$C102,0,IF(L$77&gt;($F$75+$C102),INDEX($D$89:$W$89,,$C102)-SUM($D102:K102),INDEX($D$89:$W$89,,$C102)/$F$75)))</f>
        <v>0</v>
      </c>
      <c r="M102" s="2">
        <f>IF($F$75="n/a",0,IF(M$77&lt;=$C102,0,IF(M$77&gt;($F$75+$C102),INDEX($D$89:$W$89,,$C102)-SUM($D102:L102),INDEX($D$89:$W$89,,$C102)/$F$75)))</f>
        <v>0</v>
      </c>
      <c r="N102" s="2">
        <v>0</v>
      </c>
      <c r="O102" s="25">
        <v>1.877582766615645</v>
      </c>
      <c r="P102" s="2">
        <v>1.877582766615645</v>
      </c>
      <c r="Q102" s="2">
        <v>1.877582766615645</v>
      </c>
      <c r="R102" s="2">
        <v>1.877582766615645</v>
      </c>
      <c r="S102" s="2">
        <v>1.877582766615645</v>
      </c>
      <c r="T102" s="2">
        <v>1.877582766615645</v>
      </c>
      <c r="U102" s="2">
        <v>1.877582766615645</v>
      </c>
      <c r="V102" s="2">
        <v>1.877582766615645</v>
      </c>
      <c r="W102" s="2">
        <v>1.877582766615645</v>
      </c>
      <c r="X102" s="2">
        <v>1.877582766615645</v>
      </c>
      <c r="Y102" s="2">
        <v>1.877582766615645</v>
      </c>
      <c r="Z102" s="2">
        <v>1.877582766615645</v>
      </c>
      <c r="AA102" s="2">
        <v>1.877582766615645</v>
      </c>
      <c r="AB102" s="2">
        <v>1.877582766615645</v>
      </c>
      <c r="AC102" s="2">
        <v>1.877582766615645</v>
      </c>
      <c r="AD102" s="2">
        <v>1.877582766615645</v>
      </c>
      <c r="AE102" s="2">
        <v>1.877582766615645</v>
      </c>
      <c r="AF102" s="2">
        <v>1.877582766615645</v>
      </c>
      <c r="AG102" s="2">
        <v>1.877582766615645</v>
      </c>
      <c r="AH102" s="2">
        <v>1.877582766615645</v>
      </c>
      <c r="AI102" s="2">
        <v>1.877582766615645</v>
      </c>
      <c r="AJ102" s="2">
        <v>1.877582766615645</v>
      </c>
      <c r="AK102" s="2">
        <v>1.877582766615645</v>
      </c>
      <c r="AL102" s="2">
        <v>1.877582766615645</v>
      </c>
      <c r="AM102" s="2">
        <v>1.877582766615645</v>
      </c>
      <c r="AN102" s="2">
        <v>1.877582766615645</v>
      </c>
      <c r="AO102" s="2">
        <v>1.877582766615645</v>
      </c>
      <c r="AP102" s="2">
        <v>1.877582766615645</v>
      </c>
      <c r="AQ102" s="2">
        <v>1.877582766615645</v>
      </c>
      <c r="AR102" s="2">
        <v>1.877582766615645</v>
      </c>
      <c r="AS102" s="2">
        <v>1.877582766615645</v>
      </c>
      <c r="AT102" s="2">
        <v>1.877582766615645</v>
      </c>
      <c r="AU102" s="2">
        <v>1.877582766615645</v>
      </c>
      <c r="AV102" s="2">
        <v>1.877582766615645</v>
      </c>
      <c r="AW102" s="2">
        <v>1.877582766615645</v>
      </c>
      <c r="AX102" s="2">
        <v>1.877582766615645</v>
      </c>
      <c r="AY102" s="2">
        <v>1.877582766615645</v>
      </c>
      <c r="AZ102" s="2">
        <v>1.877582766615645</v>
      </c>
      <c r="BA102" s="2">
        <v>1.877582766615645</v>
      </c>
      <c r="BB102" s="2">
        <v>1.877582766615645</v>
      </c>
      <c r="BC102" s="2">
        <v>1.877582766615645</v>
      </c>
      <c r="BD102" s="2">
        <v>1.877582766615645</v>
      </c>
      <c r="BE102" s="2">
        <v>1.877582766615645</v>
      </c>
      <c r="BF102" s="2">
        <v>1.877582766615645</v>
      </c>
      <c r="BG102" s="2">
        <v>1.877582766615645</v>
      </c>
      <c r="BH102" s="2">
        <v>1.877582766615645</v>
      </c>
      <c r="BI102" s="2">
        <v>1.877582766615645</v>
      </c>
      <c r="BJ102" s="2">
        <v>1.877582766615645</v>
      </c>
      <c r="BK102" s="2">
        <v>1.877582766615645</v>
      </c>
      <c r="BL102" s="2">
        <v>1.877582766615645</v>
      </c>
      <c r="BM102" s="2">
        <v>-2.8421709430404007E-14</v>
      </c>
      <c r="BN102" s="2">
        <v>0</v>
      </c>
      <c r="BO102" s="2">
        <v>0</v>
      </c>
      <c r="BP102" s="2">
        <v>0</v>
      </c>
      <c r="BQ102" s="2">
        <v>0</v>
      </c>
      <c r="BR102" s="2">
        <v>0</v>
      </c>
      <c r="BS102" s="2">
        <v>0</v>
      </c>
    </row>
    <row r="103" spans="2:71" outlineLevel="1">
      <c r="B103" s="193">
        <v>2022</v>
      </c>
      <c r="C103" s="24">
        <v>12</v>
      </c>
      <c r="E103" s="2">
        <f>IF($F$75="n/a",0,IF(E$77&lt;=$C103,0,IF(E$77&gt;($F$75+$C103),INDEX($D$89:$W$89,,$C103)-SUM($D103:D103),INDEX($D$89:$W$89,,$C103)/$F$75)))</f>
        <v>0</v>
      </c>
      <c r="F103" s="2">
        <f>IF($F$75="n/a",0,IF(F$77&lt;=$C103,0,IF(F$77&gt;($F$75+$C103),INDEX($D$89:$W$89,,$C103)-SUM($D103:E103),INDEX($D$89:$W$89,,$C103)/$F$75)))</f>
        <v>0</v>
      </c>
      <c r="G103" s="2">
        <f>IF($F$75="n/a",0,IF(G$77&lt;=$C103,0,IF(G$77&gt;($F$75+$C103),INDEX($D$89:$W$89,,$C103)-SUM($D103:F103),INDEX($D$89:$W$89,,$C103)/$F$75)))</f>
        <v>0</v>
      </c>
      <c r="H103" s="2">
        <f>IF($F$75="n/a",0,IF(H$77&lt;=$C103,0,IF(H$77&gt;($F$75+$C103),INDEX($D$89:$W$89,,$C103)-SUM($D103:G103),INDEX($D$89:$W$89,,$C103)/$F$75)))</f>
        <v>0</v>
      </c>
      <c r="I103" s="2">
        <f>IF($F$75="n/a",0,IF(I$77&lt;=$C103,0,IF(I$77&gt;($F$75+$C103),INDEX($D$89:$W$89,,$C103)-SUM($D103:H103),INDEX($D$89:$W$89,,$C103)/$F$75)))</f>
        <v>0</v>
      </c>
      <c r="J103" s="2">
        <f>IF($F$75="n/a",0,IF(J$77&lt;=$C103,0,IF(J$77&gt;($F$75+$C103),INDEX($D$89:$W$89,,$C103)-SUM($D103:I103),INDEX($D$89:$W$89,,$C103)/$F$75)))</f>
        <v>0</v>
      </c>
      <c r="K103" s="2">
        <f>IF($F$75="n/a",0,IF(K$77&lt;=$C103,0,IF(K$77&gt;($F$75+$C103),INDEX($D$89:$W$89,,$C103)-SUM($D103:J103),INDEX($D$89:$W$89,,$C103)/$F$75)))</f>
        <v>0</v>
      </c>
      <c r="L103" s="2">
        <f>IF($F$75="n/a",0,IF(L$77&lt;=$C103,0,IF(L$77&gt;($F$75+$C103),INDEX($D$89:$W$89,,$C103)-SUM($D103:K103),INDEX($D$89:$W$89,,$C103)/$F$75)))</f>
        <v>0</v>
      </c>
      <c r="M103" s="2">
        <f>IF($F$75="n/a",0,IF(M$77&lt;=$C103,0,IF(M$77&gt;($F$75+$C103),INDEX($D$89:$W$89,,$C103)-SUM($D103:L103),INDEX($D$89:$W$89,,$C103)/$F$75)))</f>
        <v>0</v>
      </c>
      <c r="N103" s="2">
        <v>0</v>
      </c>
      <c r="O103" s="25">
        <v>0</v>
      </c>
      <c r="P103" s="2">
        <v>0</v>
      </c>
      <c r="Q103" s="2">
        <v>0</v>
      </c>
      <c r="R103" s="2">
        <v>0</v>
      </c>
      <c r="S103" s="2">
        <v>0</v>
      </c>
      <c r="T103" s="2">
        <v>0</v>
      </c>
      <c r="U103" s="2">
        <v>0</v>
      </c>
      <c r="V103" s="2">
        <v>0</v>
      </c>
      <c r="W103" s="2">
        <v>0</v>
      </c>
      <c r="X103" s="2">
        <v>0</v>
      </c>
      <c r="Y103" s="2">
        <v>0</v>
      </c>
      <c r="Z103" s="2">
        <v>0</v>
      </c>
      <c r="AA103" s="2">
        <v>0</v>
      </c>
      <c r="AB103" s="2">
        <v>0</v>
      </c>
      <c r="AC103" s="2">
        <v>0</v>
      </c>
      <c r="AD103" s="2">
        <v>0</v>
      </c>
      <c r="AE103" s="2">
        <v>0</v>
      </c>
      <c r="AF103" s="2">
        <v>0</v>
      </c>
      <c r="AG103" s="2">
        <v>0</v>
      </c>
      <c r="AH103" s="2">
        <v>0</v>
      </c>
      <c r="AI103" s="2">
        <v>0</v>
      </c>
      <c r="AJ103" s="2">
        <v>0</v>
      </c>
      <c r="AK103" s="2">
        <v>0</v>
      </c>
      <c r="AL103" s="2">
        <v>0</v>
      </c>
      <c r="AM103" s="2">
        <v>0</v>
      </c>
      <c r="AN103" s="2">
        <v>0</v>
      </c>
      <c r="AO103" s="2">
        <v>0</v>
      </c>
      <c r="AP103" s="2">
        <v>0</v>
      </c>
      <c r="AQ103" s="2">
        <v>0</v>
      </c>
      <c r="AR103" s="2">
        <v>0</v>
      </c>
      <c r="AS103" s="2">
        <v>0</v>
      </c>
      <c r="AT103" s="2">
        <v>0</v>
      </c>
      <c r="AU103" s="2">
        <v>0</v>
      </c>
      <c r="AV103" s="2">
        <v>0</v>
      </c>
      <c r="AW103" s="2">
        <v>0</v>
      </c>
      <c r="AX103" s="2">
        <v>0</v>
      </c>
      <c r="AY103" s="2">
        <v>0</v>
      </c>
      <c r="AZ103" s="2">
        <v>0</v>
      </c>
      <c r="BA103" s="2">
        <v>0</v>
      </c>
      <c r="BB103" s="2">
        <v>0</v>
      </c>
      <c r="BC103" s="2">
        <v>0</v>
      </c>
      <c r="BD103" s="2">
        <v>0</v>
      </c>
      <c r="BE103" s="2">
        <v>0</v>
      </c>
      <c r="BF103" s="2">
        <v>0</v>
      </c>
      <c r="BG103" s="2">
        <v>0</v>
      </c>
      <c r="BH103" s="2">
        <v>0</v>
      </c>
      <c r="BI103" s="2">
        <v>0</v>
      </c>
      <c r="BJ103" s="2">
        <v>0</v>
      </c>
      <c r="BK103" s="2">
        <v>0</v>
      </c>
      <c r="BL103" s="2">
        <v>0</v>
      </c>
      <c r="BM103" s="2">
        <v>0</v>
      </c>
      <c r="BN103" s="2">
        <v>0</v>
      </c>
      <c r="BO103" s="2">
        <v>0</v>
      </c>
      <c r="BP103" s="2">
        <v>0</v>
      </c>
      <c r="BQ103" s="2">
        <v>0</v>
      </c>
      <c r="BR103" s="2">
        <v>0</v>
      </c>
      <c r="BS103" s="2">
        <v>0</v>
      </c>
    </row>
    <row r="104" spans="2:71" outlineLevel="1">
      <c r="B104" s="193">
        <v>2023</v>
      </c>
      <c r="C104" s="24">
        <v>13</v>
      </c>
      <c r="E104" s="2">
        <f>IF($F$75="n/a",0,IF(E$77&lt;=$C104,0,IF(E$77&gt;($F$75+$C104),INDEX($D$89:$W$89,,$C104)-SUM($D104:D104),INDEX($D$89:$W$89,,$C104)/$F$75)))</f>
        <v>0</v>
      </c>
      <c r="F104" s="2">
        <f>IF($F$75="n/a",0,IF(F$77&lt;=$C104,0,IF(F$77&gt;($F$75+$C104),INDEX($D$89:$W$89,,$C104)-SUM($D104:E104),INDEX($D$89:$W$89,,$C104)/$F$75)))</f>
        <v>0</v>
      </c>
      <c r="G104" s="2">
        <f>IF($F$75="n/a",0,IF(G$77&lt;=$C104,0,IF(G$77&gt;($F$75+$C104),INDEX($D$89:$W$89,,$C104)-SUM($D104:F104),INDEX($D$89:$W$89,,$C104)/$F$75)))</f>
        <v>0</v>
      </c>
      <c r="H104" s="2">
        <f>IF($F$75="n/a",0,IF(H$77&lt;=$C104,0,IF(H$77&gt;($F$75+$C104),INDEX($D$89:$W$89,,$C104)-SUM($D104:G104),INDEX($D$89:$W$89,,$C104)/$F$75)))</f>
        <v>0</v>
      </c>
      <c r="I104" s="2">
        <f>IF($F$75="n/a",0,IF(I$77&lt;=$C104,0,IF(I$77&gt;($F$75+$C104),INDEX($D$89:$W$89,,$C104)-SUM($D104:H104),INDEX($D$89:$W$89,,$C104)/$F$75)))</f>
        <v>0</v>
      </c>
      <c r="J104" s="2">
        <f>IF($F$75="n/a",0,IF(J$77&lt;=$C104,0,IF(J$77&gt;($F$75+$C104),INDEX($D$89:$W$89,,$C104)-SUM($D104:I104),INDEX($D$89:$W$89,,$C104)/$F$75)))</f>
        <v>0</v>
      </c>
      <c r="K104" s="2">
        <f>IF($F$75="n/a",0,IF(K$77&lt;=$C104,0,IF(K$77&gt;($F$75+$C104),INDEX($D$89:$W$89,,$C104)-SUM($D104:J104),INDEX($D$89:$W$89,,$C104)/$F$75)))</f>
        <v>0</v>
      </c>
      <c r="L104" s="2">
        <f>IF($F$75="n/a",0,IF(L$77&lt;=$C104,0,IF(L$77&gt;($F$75+$C104),INDEX($D$89:$W$89,,$C104)-SUM($D104:K104),INDEX($D$89:$W$89,,$C104)/$F$75)))</f>
        <v>0</v>
      </c>
      <c r="M104" s="2">
        <f>IF($F$75="n/a",0,IF(M$77&lt;=$C104,0,IF(M$77&gt;($F$75+$C104),INDEX($D$89:$W$89,,$C104)-SUM($D104:L104),INDEX($D$89:$W$89,,$C104)/$F$75)))</f>
        <v>0</v>
      </c>
      <c r="N104" s="2">
        <v>0</v>
      </c>
      <c r="O104" s="25">
        <v>0</v>
      </c>
      <c r="P104" s="2">
        <v>0</v>
      </c>
      <c r="Q104" s="2">
        <v>0</v>
      </c>
      <c r="R104" s="2">
        <v>0</v>
      </c>
      <c r="S104" s="2">
        <v>0</v>
      </c>
      <c r="T104" s="2">
        <v>0</v>
      </c>
      <c r="U104" s="2">
        <v>0</v>
      </c>
      <c r="V104" s="2">
        <v>0</v>
      </c>
      <c r="W104" s="2">
        <v>0</v>
      </c>
      <c r="X104" s="2">
        <v>0</v>
      </c>
      <c r="Y104" s="2">
        <v>0</v>
      </c>
      <c r="Z104" s="2">
        <v>0</v>
      </c>
      <c r="AA104" s="2">
        <v>0</v>
      </c>
      <c r="AB104" s="2">
        <v>0</v>
      </c>
      <c r="AC104" s="2">
        <v>0</v>
      </c>
      <c r="AD104" s="2">
        <v>0</v>
      </c>
      <c r="AE104" s="2">
        <v>0</v>
      </c>
      <c r="AF104" s="2">
        <v>0</v>
      </c>
      <c r="AG104" s="2">
        <v>0</v>
      </c>
      <c r="AH104" s="2">
        <v>0</v>
      </c>
      <c r="AI104" s="2">
        <v>0</v>
      </c>
      <c r="AJ104" s="2">
        <v>0</v>
      </c>
      <c r="AK104" s="2">
        <v>0</v>
      </c>
      <c r="AL104" s="2">
        <v>0</v>
      </c>
      <c r="AM104" s="2">
        <v>0</v>
      </c>
      <c r="AN104" s="2">
        <v>0</v>
      </c>
      <c r="AO104" s="2">
        <v>0</v>
      </c>
      <c r="AP104" s="2">
        <v>0</v>
      </c>
      <c r="AQ104" s="2">
        <v>0</v>
      </c>
      <c r="AR104" s="2">
        <v>0</v>
      </c>
      <c r="AS104" s="2">
        <v>0</v>
      </c>
      <c r="AT104" s="2">
        <v>0</v>
      </c>
      <c r="AU104" s="2">
        <v>0</v>
      </c>
      <c r="AV104" s="2">
        <v>0</v>
      </c>
      <c r="AW104" s="2">
        <v>0</v>
      </c>
      <c r="AX104" s="2">
        <v>0</v>
      </c>
      <c r="AY104" s="2">
        <v>0</v>
      </c>
      <c r="AZ104" s="2">
        <v>0</v>
      </c>
      <c r="BA104" s="2">
        <v>0</v>
      </c>
      <c r="BB104" s="2">
        <v>0</v>
      </c>
      <c r="BC104" s="2">
        <v>0</v>
      </c>
      <c r="BD104" s="2">
        <v>0</v>
      </c>
      <c r="BE104" s="2">
        <v>0</v>
      </c>
      <c r="BF104" s="2">
        <v>0</v>
      </c>
      <c r="BG104" s="2">
        <v>0</v>
      </c>
      <c r="BH104" s="2">
        <v>0</v>
      </c>
      <c r="BI104" s="2">
        <v>0</v>
      </c>
      <c r="BJ104" s="2">
        <v>0</v>
      </c>
      <c r="BK104" s="2">
        <v>0</v>
      </c>
      <c r="BL104" s="2">
        <v>0</v>
      </c>
      <c r="BM104" s="2">
        <v>0</v>
      </c>
      <c r="BN104" s="2">
        <v>0</v>
      </c>
      <c r="BO104" s="2">
        <v>0</v>
      </c>
      <c r="BP104" s="2">
        <v>0</v>
      </c>
      <c r="BQ104" s="2">
        <v>0</v>
      </c>
      <c r="BR104" s="2">
        <v>0</v>
      </c>
      <c r="BS104" s="2">
        <v>0</v>
      </c>
    </row>
    <row r="105" spans="2:71" outlineLevel="1">
      <c r="B105" s="193">
        <v>2024</v>
      </c>
      <c r="C105" s="24">
        <v>14</v>
      </c>
      <c r="E105" s="2">
        <f>IF($F$75="n/a",0,IF(E$77&lt;=$C105,0,IF(E$77&gt;($F$75+$C105),INDEX($D$89:$W$89,,$C105)-SUM($D105:D105),INDEX($D$89:$W$89,,$C105)/$F$75)))</f>
        <v>0</v>
      </c>
      <c r="F105" s="2">
        <f>IF($F$75="n/a",0,IF(F$77&lt;=$C105,0,IF(F$77&gt;($F$75+$C105),INDEX($D$89:$W$89,,$C105)-SUM($D105:E105),INDEX($D$89:$W$89,,$C105)/$F$75)))</f>
        <v>0</v>
      </c>
      <c r="G105" s="2">
        <f>IF($F$75="n/a",0,IF(G$77&lt;=$C105,0,IF(G$77&gt;($F$75+$C105),INDEX($D$89:$W$89,,$C105)-SUM($D105:F105),INDEX($D$89:$W$89,,$C105)/$F$75)))</f>
        <v>0</v>
      </c>
      <c r="H105" s="2">
        <f>IF($F$75="n/a",0,IF(H$77&lt;=$C105,0,IF(H$77&gt;($F$75+$C105),INDEX($D$89:$W$89,,$C105)-SUM($D105:G105),INDEX($D$89:$W$89,,$C105)/$F$75)))</f>
        <v>0</v>
      </c>
      <c r="I105" s="2">
        <f>IF($F$75="n/a",0,IF(I$77&lt;=$C105,0,IF(I$77&gt;($F$75+$C105),INDEX($D$89:$W$89,,$C105)-SUM($D105:H105),INDEX($D$89:$W$89,,$C105)/$F$75)))</f>
        <v>0</v>
      </c>
      <c r="J105" s="2">
        <f>IF($F$75="n/a",0,IF(J$77&lt;=$C105,0,IF(J$77&gt;($F$75+$C105),INDEX($D$89:$W$89,,$C105)-SUM($D105:I105),INDEX($D$89:$W$89,,$C105)/$F$75)))</f>
        <v>0</v>
      </c>
      <c r="K105" s="2">
        <f>IF($F$75="n/a",0,IF(K$77&lt;=$C105,0,IF(K$77&gt;($F$75+$C105),INDEX($D$89:$W$89,,$C105)-SUM($D105:J105),INDEX($D$89:$W$89,,$C105)/$F$75)))</f>
        <v>0</v>
      </c>
      <c r="L105" s="2">
        <f>IF($F$75="n/a",0,IF(L$77&lt;=$C105,0,IF(L$77&gt;($F$75+$C105),INDEX($D$89:$W$89,,$C105)-SUM($D105:K105),INDEX($D$89:$W$89,,$C105)/$F$75)))</f>
        <v>0</v>
      </c>
      <c r="M105" s="2">
        <f>IF($F$75="n/a",0,IF(M$77&lt;=$C105,0,IF(M$77&gt;($F$75+$C105),INDEX($D$89:$W$89,,$C105)-SUM($D105:L105),INDEX($D$89:$W$89,,$C105)/$F$75)))</f>
        <v>0</v>
      </c>
      <c r="N105" s="2">
        <v>0</v>
      </c>
      <c r="O105" s="25">
        <v>0</v>
      </c>
      <c r="P105" s="2">
        <v>0</v>
      </c>
      <c r="Q105" s="2">
        <v>0</v>
      </c>
      <c r="R105" s="2">
        <v>0</v>
      </c>
      <c r="S105" s="2">
        <v>0</v>
      </c>
      <c r="T105" s="2">
        <v>0</v>
      </c>
      <c r="U105" s="2">
        <v>0</v>
      </c>
      <c r="V105" s="2">
        <v>0</v>
      </c>
      <c r="W105" s="2">
        <v>0</v>
      </c>
      <c r="X105" s="2">
        <v>0</v>
      </c>
      <c r="Y105" s="2">
        <v>0</v>
      </c>
      <c r="Z105" s="2">
        <v>0</v>
      </c>
      <c r="AA105" s="2">
        <v>0</v>
      </c>
      <c r="AB105" s="2">
        <v>0</v>
      </c>
      <c r="AC105" s="2">
        <v>0</v>
      </c>
      <c r="AD105" s="2">
        <v>0</v>
      </c>
      <c r="AE105" s="2">
        <v>0</v>
      </c>
      <c r="AF105" s="2">
        <v>0</v>
      </c>
      <c r="AG105" s="2">
        <v>0</v>
      </c>
      <c r="AH105" s="2">
        <v>0</v>
      </c>
      <c r="AI105" s="2">
        <v>0</v>
      </c>
      <c r="AJ105" s="2">
        <v>0</v>
      </c>
      <c r="AK105" s="2">
        <v>0</v>
      </c>
      <c r="AL105" s="2">
        <v>0</v>
      </c>
      <c r="AM105" s="2">
        <v>0</v>
      </c>
      <c r="AN105" s="2">
        <v>0</v>
      </c>
      <c r="AO105" s="2">
        <v>0</v>
      </c>
      <c r="AP105" s="2">
        <v>0</v>
      </c>
      <c r="AQ105" s="2">
        <v>0</v>
      </c>
      <c r="AR105" s="2">
        <v>0</v>
      </c>
      <c r="AS105" s="2">
        <v>0</v>
      </c>
      <c r="AT105" s="2">
        <v>0</v>
      </c>
      <c r="AU105" s="2">
        <v>0</v>
      </c>
      <c r="AV105" s="2">
        <v>0</v>
      </c>
      <c r="AW105" s="2">
        <v>0</v>
      </c>
      <c r="AX105" s="2">
        <v>0</v>
      </c>
      <c r="AY105" s="2">
        <v>0</v>
      </c>
      <c r="AZ105" s="2">
        <v>0</v>
      </c>
      <c r="BA105" s="2">
        <v>0</v>
      </c>
      <c r="BB105" s="2">
        <v>0</v>
      </c>
      <c r="BC105" s="2">
        <v>0</v>
      </c>
      <c r="BD105" s="2">
        <v>0</v>
      </c>
      <c r="BE105" s="2">
        <v>0</v>
      </c>
      <c r="BF105" s="2">
        <v>0</v>
      </c>
      <c r="BG105" s="2">
        <v>0</v>
      </c>
      <c r="BH105" s="2">
        <v>0</v>
      </c>
      <c r="BI105" s="2">
        <v>0</v>
      </c>
      <c r="BJ105" s="2">
        <v>0</v>
      </c>
      <c r="BK105" s="2">
        <v>0</v>
      </c>
      <c r="BL105" s="2">
        <v>0</v>
      </c>
      <c r="BM105" s="2">
        <v>0</v>
      </c>
      <c r="BN105" s="2">
        <v>0</v>
      </c>
      <c r="BO105" s="2">
        <v>0</v>
      </c>
      <c r="BP105" s="2">
        <v>0</v>
      </c>
      <c r="BQ105" s="2">
        <v>0</v>
      </c>
      <c r="BR105" s="2">
        <v>0</v>
      </c>
      <c r="BS105" s="2">
        <v>0</v>
      </c>
    </row>
    <row r="106" spans="2:71" outlineLevel="1">
      <c r="B106" s="193">
        <v>2025</v>
      </c>
      <c r="C106" s="24">
        <v>15</v>
      </c>
      <c r="E106" s="2">
        <f>IF($F$75="n/a",0,IF(E$77&lt;=$C106,0,IF(E$77&gt;($F$75+$C106),INDEX($D$89:$W$89,,$C106)-SUM($D106:D106),INDEX($D$89:$W$89,,$C106)/$F$75)))</f>
        <v>0</v>
      </c>
      <c r="F106" s="2">
        <f>IF($F$75="n/a",0,IF(F$77&lt;=$C106,0,IF(F$77&gt;($F$75+$C106),INDEX($D$89:$W$89,,$C106)-SUM($D106:E106),INDEX($D$89:$W$89,,$C106)/$F$75)))</f>
        <v>0</v>
      </c>
      <c r="G106" s="2">
        <f>IF($F$75="n/a",0,IF(G$77&lt;=$C106,0,IF(G$77&gt;($F$75+$C106),INDEX($D$89:$W$89,,$C106)-SUM($D106:F106),INDEX($D$89:$W$89,,$C106)/$F$75)))</f>
        <v>0</v>
      </c>
      <c r="H106" s="2">
        <f>IF($F$75="n/a",0,IF(H$77&lt;=$C106,0,IF(H$77&gt;($F$75+$C106),INDEX($D$89:$W$89,,$C106)-SUM($D106:G106),INDEX($D$89:$W$89,,$C106)/$F$75)))</f>
        <v>0</v>
      </c>
      <c r="I106" s="2">
        <f>IF($F$75="n/a",0,IF(I$77&lt;=$C106,0,IF(I$77&gt;($F$75+$C106),INDEX($D$89:$W$89,,$C106)-SUM($D106:H106),INDEX($D$89:$W$89,,$C106)/$F$75)))</f>
        <v>0</v>
      </c>
      <c r="J106" s="2">
        <f>IF($F$75="n/a",0,IF(J$77&lt;=$C106,0,IF(J$77&gt;($F$75+$C106),INDEX($D$89:$W$89,,$C106)-SUM($D106:I106),INDEX($D$89:$W$89,,$C106)/$F$75)))</f>
        <v>0</v>
      </c>
      <c r="K106" s="2">
        <f>IF($F$75="n/a",0,IF(K$77&lt;=$C106,0,IF(K$77&gt;($F$75+$C106),INDEX($D$89:$W$89,,$C106)-SUM($D106:J106),INDEX($D$89:$W$89,,$C106)/$F$75)))</f>
        <v>0</v>
      </c>
      <c r="L106" s="2">
        <f>IF($F$75="n/a",0,IF(L$77&lt;=$C106,0,IF(L$77&gt;($F$75+$C106),INDEX($D$89:$W$89,,$C106)-SUM($D106:K106),INDEX($D$89:$W$89,,$C106)/$F$75)))</f>
        <v>0</v>
      </c>
      <c r="M106" s="2">
        <f>IF($F$75="n/a",0,IF(M$77&lt;=$C106,0,IF(M$77&gt;($F$75+$C106),INDEX($D$89:$W$89,,$C106)-SUM($D106:L106),INDEX($D$89:$W$89,,$C106)/$F$75)))</f>
        <v>0</v>
      </c>
      <c r="N106" s="2">
        <v>0</v>
      </c>
      <c r="O106" s="25">
        <v>0</v>
      </c>
      <c r="P106" s="2">
        <v>0</v>
      </c>
      <c r="Q106" s="2">
        <v>0</v>
      </c>
      <c r="R106" s="2">
        <v>0</v>
      </c>
      <c r="S106" s="2">
        <v>0</v>
      </c>
      <c r="T106" s="2">
        <v>0</v>
      </c>
      <c r="U106" s="2">
        <v>0</v>
      </c>
      <c r="V106" s="2">
        <v>0</v>
      </c>
      <c r="W106" s="2">
        <v>0</v>
      </c>
      <c r="X106" s="2">
        <v>0</v>
      </c>
      <c r="Y106" s="2">
        <v>0</v>
      </c>
      <c r="Z106" s="2">
        <v>0</v>
      </c>
      <c r="AA106" s="2">
        <v>0</v>
      </c>
      <c r="AB106" s="2">
        <v>0</v>
      </c>
      <c r="AC106" s="2">
        <v>0</v>
      </c>
      <c r="AD106" s="2">
        <v>0</v>
      </c>
      <c r="AE106" s="2">
        <v>0</v>
      </c>
      <c r="AF106" s="2">
        <v>0</v>
      </c>
      <c r="AG106" s="2">
        <v>0</v>
      </c>
      <c r="AH106" s="2">
        <v>0</v>
      </c>
      <c r="AI106" s="2">
        <v>0</v>
      </c>
      <c r="AJ106" s="2">
        <v>0</v>
      </c>
      <c r="AK106" s="2">
        <v>0</v>
      </c>
      <c r="AL106" s="2">
        <v>0</v>
      </c>
      <c r="AM106" s="2">
        <v>0</v>
      </c>
      <c r="AN106" s="2">
        <v>0</v>
      </c>
      <c r="AO106" s="2">
        <v>0</v>
      </c>
      <c r="AP106" s="2">
        <v>0</v>
      </c>
      <c r="AQ106" s="2">
        <v>0</v>
      </c>
      <c r="AR106" s="2">
        <v>0</v>
      </c>
      <c r="AS106" s="2">
        <v>0</v>
      </c>
      <c r="AT106" s="2">
        <v>0</v>
      </c>
      <c r="AU106" s="2">
        <v>0</v>
      </c>
      <c r="AV106" s="2">
        <v>0</v>
      </c>
      <c r="AW106" s="2">
        <v>0</v>
      </c>
      <c r="AX106" s="2">
        <v>0</v>
      </c>
      <c r="AY106" s="2">
        <v>0</v>
      </c>
      <c r="AZ106" s="2">
        <v>0</v>
      </c>
      <c r="BA106" s="2">
        <v>0</v>
      </c>
      <c r="BB106" s="2">
        <v>0</v>
      </c>
      <c r="BC106" s="2">
        <v>0</v>
      </c>
      <c r="BD106" s="2">
        <v>0</v>
      </c>
      <c r="BE106" s="2">
        <v>0</v>
      </c>
      <c r="BF106" s="2">
        <v>0</v>
      </c>
      <c r="BG106" s="2">
        <v>0</v>
      </c>
      <c r="BH106" s="2">
        <v>0</v>
      </c>
      <c r="BI106" s="2">
        <v>0</v>
      </c>
      <c r="BJ106" s="2">
        <v>0</v>
      </c>
      <c r="BK106" s="2">
        <v>0</v>
      </c>
      <c r="BL106" s="2">
        <v>0</v>
      </c>
      <c r="BM106" s="2">
        <v>0</v>
      </c>
      <c r="BN106" s="2">
        <v>0</v>
      </c>
      <c r="BO106" s="2">
        <v>0</v>
      </c>
      <c r="BP106" s="2">
        <v>0</v>
      </c>
      <c r="BQ106" s="2">
        <v>0</v>
      </c>
      <c r="BR106" s="2">
        <v>0</v>
      </c>
      <c r="BS106" s="2">
        <v>0</v>
      </c>
    </row>
    <row r="107" spans="2:71" outlineLevel="1">
      <c r="B107" s="193">
        <v>2026</v>
      </c>
      <c r="C107" s="24">
        <v>16</v>
      </c>
      <c r="E107" s="2">
        <f>IF($F$75="n/a",0,IF(E$77&lt;=$C107,0,IF(E$77&gt;($F$75+$C107),INDEX($D$89:$W$89,,$C107)-SUM($D107:D107),INDEX($D$89:$W$89,,$C107)/$F$75)))</f>
        <v>0</v>
      </c>
      <c r="F107" s="2">
        <f>IF($F$75="n/a",0,IF(F$77&lt;=$C107,0,IF(F$77&gt;($F$75+$C107),INDEX($D$89:$W$89,,$C107)-SUM($D107:E107),INDEX($D$89:$W$89,,$C107)/$F$75)))</f>
        <v>0</v>
      </c>
      <c r="G107" s="2">
        <f>IF($F$75="n/a",0,IF(G$77&lt;=$C107,0,IF(G$77&gt;($F$75+$C107),INDEX($D$89:$W$89,,$C107)-SUM($D107:F107),INDEX($D$89:$W$89,,$C107)/$F$75)))</f>
        <v>0</v>
      </c>
      <c r="H107" s="2">
        <f>IF($F$75="n/a",0,IF(H$77&lt;=$C107,0,IF(H$77&gt;($F$75+$C107),INDEX($D$89:$W$89,,$C107)-SUM($D107:G107),INDEX($D$89:$W$89,,$C107)/$F$75)))</f>
        <v>0</v>
      </c>
      <c r="I107" s="2">
        <f>IF($F$75="n/a",0,IF(I$77&lt;=$C107,0,IF(I$77&gt;($F$75+$C107),INDEX($D$89:$W$89,,$C107)-SUM($D107:H107),INDEX($D$89:$W$89,,$C107)/$F$75)))</f>
        <v>0</v>
      </c>
      <c r="J107" s="2">
        <f>IF($F$75="n/a",0,IF(J$77&lt;=$C107,0,IF(J$77&gt;($F$75+$C107),INDEX($D$89:$W$89,,$C107)-SUM($D107:I107),INDEX($D$89:$W$89,,$C107)/$F$75)))</f>
        <v>0</v>
      </c>
      <c r="K107" s="2">
        <f>IF($F$75="n/a",0,IF(K$77&lt;=$C107,0,IF(K$77&gt;($F$75+$C107),INDEX($D$89:$W$89,,$C107)-SUM($D107:J107),INDEX($D$89:$W$89,,$C107)/$F$75)))</f>
        <v>0</v>
      </c>
      <c r="L107" s="2">
        <f>IF($F$75="n/a",0,IF(L$77&lt;=$C107,0,IF(L$77&gt;($F$75+$C107),INDEX($D$89:$W$89,,$C107)-SUM($D107:K107),INDEX($D$89:$W$89,,$C107)/$F$75)))</f>
        <v>0</v>
      </c>
      <c r="M107" s="2">
        <f>IF($F$75="n/a",0,IF(M$77&lt;=$C107,0,IF(M$77&gt;($F$75+$C107),INDEX($D$89:$W$89,,$C107)-SUM($D107:L107),INDEX($D$89:$W$89,,$C107)/$F$75)))</f>
        <v>0</v>
      </c>
      <c r="N107" s="2">
        <v>0</v>
      </c>
      <c r="O107" s="25">
        <v>0</v>
      </c>
      <c r="P107" s="2">
        <v>0</v>
      </c>
      <c r="Q107" s="2">
        <v>0</v>
      </c>
      <c r="R107" s="2">
        <v>0</v>
      </c>
      <c r="S107" s="2">
        <v>0</v>
      </c>
      <c r="T107" s="2">
        <v>0</v>
      </c>
      <c r="U107" s="2">
        <v>0</v>
      </c>
      <c r="V107" s="2">
        <v>0</v>
      </c>
      <c r="W107" s="2">
        <v>0</v>
      </c>
      <c r="X107" s="2">
        <v>0</v>
      </c>
      <c r="Y107" s="2">
        <v>0</v>
      </c>
      <c r="Z107" s="2">
        <v>0</v>
      </c>
      <c r="AA107" s="2">
        <v>0</v>
      </c>
      <c r="AB107" s="2">
        <v>0</v>
      </c>
      <c r="AC107" s="2">
        <v>0</v>
      </c>
      <c r="AD107" s="2">
        <v>0</v>
      </c>
      <c r="AE107" s="2">
        <v>0</v>
      </c>
      <c r="AF107" s="2">
        <v>0</v>
      </c>
      <c r="AG107" s="2">
        <v>0</v>
      </c>
      <c r="AH107" s="2">
        <v>0</v>
      </c>
      <c r="AI107" s="2">
        <v>0</v>
      </c>
      <c r="AJ107" s="2">
        <v>0</v>
      </c>
      <c r="AK107" s="2">
        <v>0</v>
      </c>
      <c r="AL107" s="2">
        <v>0</v>
      </c>
      <c r="AM107" s="2">
        <v>0</v>
      </c>
      <c r="AN107" s="2">
        <v>0</v>
      </c>
      <c r="AO107" s="2">
        <v>0</v>
      </c>
      <c r="AP107" s="2">
        <v>0</v>
      </c>
      <c r="AQ107" s="2">
        <v>0</v>
      </c>
      <c r="AR107" s="2">
        <v>0</v>
      </c>
      <c r="AS107" s="2">
        <v>0</v>
      </c>
      <c r="AT107" s="2">
        <v>0</v>
      </c>
      <c r="AU107" s="2">
        <v>0</v>
      </c>
      <c r="AV107" s="2">
        <v>0</v>
      </c>
      <c r="AW107" s="2">
        <v>0</v>
      </c>
      <c r="AX107" s="2">
        <v>0</v>
      </c>
      <c r="AY107" s="2">
        <v>0</v>
      </c>
      <c r="AZ107" s="2">
        <v>0</v>
      </c>
      <c r="BA107" s="2">
        <v>0</v>
      </c>
      <c r="BB107" s="2">
        <v>0</v>
      </c>
      <c r="BC107" s="2">
        <v>0</v>
      </c>
      <c r="BD107" s="2">
        <v>0</v>
      </c>
      <c r="BE107" s="2">
        <v>0</v>
      </c>
      <c r="BF107" s="2">
        <v>0</v>
      </c>
      <c r="BG107" s="2">
        <v>0</v>
      </c>
      <c r="BH107" s="2">
        <v>0</v>
      </c>
      <c r="BI107" s="2">
        <v>0</v>
      </c>
      <c r="BJ107" s="2">
        <v>0</v>
      </c>
      <c r="BK107" s="2">
        <v>0</v>
      </c>
      <c r="BL107" s="2">
        <v>0</v>
      </c>
      <c r="BM107" s="2">
        <v>0</v>
      </c>
      <c r="BN107" s="2">
        <v>0</v>
      </c>
      <c r="BO107" s="2">
        <v>0</v>
      </c>
      <c r="BP107" s="2">
        <v>0</v>
      </c>
      <c r="BQ107" s="2">
        <v>0</v>
      </c>
      <c r="BR107" s="2">
        <v>0</v>
      </c>
      <c r="BS107" s="2">
        <v>0</v>
      </c>
    </row>
    <row r="108" spans="2:71" outlineLevel="1">
      <c r="B108" s="24">
        <v>2027</v>
      </c>
      <c r="C108" s="24">
        <v>17</v>
      </c>
      <c r="E108" s="2">
        <f>IF($F$75="n/a",0,IF(E$77&lt;=$C108,0,IF(E$77&gt;($F$75+$C108),INDEX($D$89:$W$89,,$C108)-SUM($D108:D108),INDEX($D$89:$W$89,,$C108)/$F$75)))</f>
        <v>0</v>
      </c>
      <c r="F108" s="2">
        <f>IF($F$75="n/a",0,IF(F$77&lt;=$C108,0,IF(F$77&gt;($F$75+$C108),INDEX($D$89:$W$89,,$C108)-SUM($D108:E108),INDEX($D$89:$W$89,,$C108)/$F$75)))</f>
        <v>0</v>
      </c>
      <c r="G108" s="2">
        <f>IF($F$75="n/a",0,IF(G$77&lt;=$C108,0,IF(G$77&gt;($F$75+$C108),INDEX($D$89:$W$89,,$C108)-SUM($D108:F108),INDEX($D$89:$W$89,,$C108)/$F$75)))</f>
        <v>0</v>
      </c>
      <c r="H108" s="2">
        <f>IF($F$75="n/a",0,IF(H$77&lt;=$C108,0,IF(H$77&gt;($F$75+$C108),INDEX($D$89:$W$89,,$C108)-SUM($D108:G108),INDEX($D$89:$W$89,,$C108)/$F$75)))</f>
        <v>0</v>
      </c>
      <c r="I108" s="2">
        <f>IF($F$75="n/a",0,IF(I$77&lt;=$C108,0,IF(I$77&gt;($F$75+$C108),INDEX($D$89:$W$89,,$C108)-SUM($D108:H108),INDEX($D$89:$W$89,,$C108)/$F$75)))</f>
        <v>0</v>
      </c>
      <c r="J108" s="2">
        <f>IF($F$75="n/a",0,IF(J$77&lt;=$C108,0,IF(J$77&gt;($F$75+$C108),INDEX($D$89:$W$89,,$C108)-SUM($D108:I108),INDEX($D$89:$W$89,,$C108)/$F$75)))</f>
        <v>0</v>
      </c>
      <c r="K108" s="2">
        <f>IF($F$75="n/a",0,IF(K$77&lt;=$C108,0,IF(K$77&gt;($F$75+$C108),INDEX($D$89:$W$89,,$C108)-SUM($D108:J108),INDEX($D$89:$W$89,,$C108)/$F$75)))</f>
        <v>0</v>
      </c>
      <c r="L108" s="2">
        <f>IF($F$75="n/a",0,IF(L$77&lt;=$C108,0,IF(L$77&gt;($F$75+$C108),INDEX($D$89:$W$89,,$C108)-SUM($D108:K108),INDEX($D$89:$W$89,,$C108)/$F$75)))</f>
        <v>0</v>
      </c>
      <c r="M108" s="2">
        <f>IF($F$75="n/a",0,IF(M$77&lt;=$C108,0,IF(M$77&gt;($F$75+$C108),INDEX($D$89:$W$89,,$C108)-SUM($D108:L108),INDEX($D$89:$W$89,,$C108)/$F$75)))</f>
        <v>0</v>
      </c>
      <c r="N108" s="2">
        <v>0</v>
      </c>
      <c r="O108" s="2">
        <v>0</v>
      </c>
      <c r="P108" s="2">
        <v>0</v>
      </c>
      <c r="Q108" s="2">
        <v>0</v>
      </c>
      <c r="R108" s="2">
        <v>0</v>
      </c>
      <c r="S108" s="2">
        <v>0</v>
      </c>
      <c r="T108" s="2">
        <v>0</v>
      </c>
      <c r="U108" s="2">
        <v>0</v>
      </c>
      <c r="V108" s="2">
        <v>0</v>
      </c>
      <c r="W108" s="2">
        <v>0</v>
      </c>
      <c r="X108" s="2">
        <v>0</v>
      </c>
      <c r="Y108" s="2">
        <v>0</v>
      </c>
      <c r="Z108" s="2">
        <v>0</v>
      </c>
      <c r="AA108" s="2">
        <v>0</v>
      </c>
      <c r="AB108" s="2">
        <v>0</v>
      </c>
      <c r="AC108" s="2">
        <v>0</v>
      </c>
      <c r="AD108" s="2">
        <v>0</v>
      </c>
      <c r="AE108" s="2">
        <v>0</v>
      </c>
      <c r="AF108" s="2">
        <v>0</v>
      </c>
      <c r="AG108" s="2">
        <v>0</v>
      </c>
      <c r="AH108" s="2">
        <v>0</v>
      </c>
      <c r="AI108" s="2">
        <v>0</v>
      </c>
      <c r="AJ108" s="2">
        <v>0</v>
      </c>
      <c r="AK108" s="2">
        <v>0</v>
      </c>
      <c r="AL108" s="2">
        <v>0</v>
      </c>
      <c r="AM108" s="2">
        <v>0</v>
      </c>
      <c r="AN108" s="2">
        <v>0</v>
      </c>
      <c r="AO108" s="2">
        <v>0</v>
      </c>
      <c r="AP108" s="2">
        <v>0</v>
      </c>
      <c r="AQ108" s="2">
        <v>0</v>
      </c>
      <c r="AR108" s="2">
        <v>0</v>
      </c>
      <c r="AS108" s="2">
        <v>0</v>
      </c>
      <c r="AT108" s="2">
        <v>0</v>
      </c>
      <c r="AU108" s="2">
        <v>0</v>
      </c>
      <c r="AV108" s="2">
        <v>0</v>
      </c>
      <c r="AW108" s="2">
        <v>0</v>
      </c>
      <c r="AX108" s="2">
        <v>0</v>
      </c>
      <c r="AY108" s="2">
        <v>0</v>
      </c>
      <c r="AZ108" s="2">
        <v>0</v>
      </c>
      <c r="BA108" s="2">
        <v>0</v>
      </c>
      <c r="BB108" s="2">
        <v>0</v>
      </c>
      <c r="BC108" s="2">
        <v>0</v>
      </c>
      <c r="BD108" s="2">
        <v>0</v>
      </c>
      <c r="BE108" s="2">
        <v>0</v>
      </c>
      <c r="BF108" s="2">
        <v>0</v>
      </c>
      <c r="BG108" s="2">
        <v>0</v>
      </c>
      <c r="BH108" s="2">
        <v>0</v>
      </c>
      <c r="BI108" s="2">
        <v>0</v>
      </c>
      <c r="BJ108" s="2">
        <v>0</v>
      </c>
      <c r="BK108" s="2">
        <v>0</v>
      </c>
      <c r="BL108" s="2">
        <v>0</v>
      </c>
      <c r="BM108" s="2">
        <v>0</v>
      </c>
      <c r="BN108" s="2">
        <v>0</v>
      </c>
      <c r="BO108" s="2">
        <v>0</v>
      </c>
      <c r="BP108" s="2">
        <v>0</v>
      </c>
      <c r="BQ108" s="2">
        <v>0</v>
      </c>
      <c r="BR108" s="2">
        <v>0</v>
      </c>
      <c r="BS108" s="2">
        <v>0</v>
      </c>
    </row>
    <row r="109" spans="2:71" outlineLevel="1">
      <c r="B109" s="24">
        <v>2028</v>
      </c>
      <c r="C109" s="24">
        <v>18</v>
      </c>
      <c r="E109" s="2">
        <f>IF($F$75="n/a",0,IF(E$77&lt;=$C109,0,IF(E$77&gt;($F$75+$C109),INDEX($D$89:$W$89,,$C109)-SUM($D109:D109),INDEX($D$89:$W$89,,$C109)/$F$75)))</f>
        <v>0</v>
      </c>
      <c r="F109" s="2">
        <f>IF($F$75="n/a",0,IF(F$77&lt;=$C109,0,IF(F$77&gt;($F$75+$C109),INDEX($D$89:$W$89,,$C109)-SUM($D109:E109),INDEX($D$89:$W$89,,$C109)/$F$75)))</f>
        <v>0</v>
      </c>
      <c r="G109" s="2">
        <f>IF($F$75="n/a",0,IF(G$77&lt;=$C109,0,IF(G$77&gt;($F$75+$C109),INDEX($D$89:$W$89,,$C109)-SUM($D109:F109),INDEX($D$89:$W$89,,$C109)/$F$75)))</f>
        <v>0</v>
      </c>
      <c r="H109" s="2">
        <f>IF($F$75="n/a",0,IF(H$77&lt;=$C109,0,IF(H$77&gt;($F$75+$C109),INDEX($D$89:$W$89,,$C109)-SUM($D109:G109),INDEX($D$89:$W$89,,$C109)/$F$75)))</f>
        <v>0</v>
      </c>
      <c r="I109" s="2">
        <f>IF($F$75="n/a",0,IF(I$77&lt;=$C109,0,IF(I$77&gt;($F$75+$C109),INDEX($D$89:$W$89,,$C109)-SUM($D109:H109),INDEX($D$89:$W$89,,$C109)/$F$75)))</f>
        <v>0</v>
      </c>
      <c r="J109" s="2">
        <f>IF($F$75="n/a",0,IF(J$77&lt;=$C109,0,IF(J$77&gt;($F$75+$C109),INDEX($D$89:$W$89,,$C109)-SUM($D109:I109),INDEX($D$89:$W$89,,$C109)/$F$75)))</f>
        <v>0</v>
      </c>
      <c r="K109" s="2">
        <f>IF($F$75="n/a",0,IF(K$77&lt;=$C109,0,IF(K$77&gt;($F$75+$C109),INDEX($D$89:$W$89,,$C109)-SUM($D109:J109),INDEX($D$89:$W$89,,$C109)/$F$75)))</f>
        <v>0</v>
      </c>
      <c r="L109" s="2">
        <f>IF($F$75="n/a",0,IF(L$77&lt;=$C109,0,IF(L$77&gt;($F$75+$C109),INDEX($D$89:$W$89,,$C109)-SUM($D109:K109),INDEX($D$89:$W$89,,$C109)/$F$75)))</f>
        <v>0</v>
      </c>
      <c r="M109" s="2">
        <f>IF($F$75="n/a",0,IF(M$77&lt;=$C109,0,IF(M$77&gt;($F$75+$C109),INDEX($D$89:$W$89,,$C109)-SUM($D109:L109),INDEX($D$89:$W$89,,$C109)/$F$75)))</f>
        <v>0</v>
      </c>
      <c r="N109" s="2">
        <v>0</v>
      </c>
      <c r="O109" s="2">
        <v>0</v>
      </c>
      <c r="P109" s="2">
        <v>0</v>
      </c>
      <c r="Q109" s="2">
        <v>0</v>
      </c>
      <c r="R109" s="2">
        <v>0</v>
      </c>
      <c r="S109" s="2">
        <v>0</v>
      </c>
      <c r="T109" s="2">
        <v>0</v>
      </c>
      <c r="U109" s="2">
        <v>0</v>
      </c>
      <c r="V109" s="2">
        <v>0</v>
      </c>
      <c r="W109" s="2">
        <v>0</v>
      </c>
      <c r="X109" s="2">
        <v>0</v>
      </c>
      <c r="Y109" s="2">
        <v>0</v>
      </c>
      <c r="Z109" s="2">
        <v>0</v>
      </c>
      <c r="AA109" s="2">
        <v>0</v>
      </c>
      <c r="AB109" s="2">
        <v>0</v>
      </c>
      <c r="AC109" s="2">
        <v>0</v>
      </c>
      <c r="AD109" s="2">
        <v>0</v>
      </c>
      <c r="AE109" s="2">
        <v>0</v>
      </c>
      <c r="AF109" s="2">
        <v>0</v>
      </c>
      <c r="AG109" s="2">
        <v>0</v>
      </c>
      <c r="AH109" s="2">
        <v>0</v>
      </c>
      <c r="AI109" s="2">
        <v>0</v>
      </c>
      <c r="AJ109" s="2">
        <v>0</v>
      </c>
      <c r="AK109" s="2">
        <v>0</v>
      </c>
      <c r="AL109" s="2">
        <v>0</v>
      </c>
      <c r="AM109" s="2">
        <v>0</v>
      </c>
      <c r="AN109" s="2">
        <v>0</v>
      </c>
      <c r="AO109" s="2">
        <v>0</v>
      </c>
      <c r="AP109" s="2">
        <v>0</v>
      </c>
      <c r="AQ109" s="2">
        <v>0</v>
      </c>
      <c r="AR109" s="2">
        <v>0</v>
      </c>
      <c r="AS109" s="2">
        <v>0</v>
      </c>
      <c r="AT109" s="2">
        <v>0</v>
      </c>
      <c r="AU109" s="2">
        <v>0</v>
      </c>
      <c r="AV109" s="2">
        <v>0</v>
      </c>
      <c r="AW109" s="2">
        <v>0</v>
      </c>
      <c r="AX109" s="2">
        <v>0</v>
      </c>
      <c r="AY109" s="2">
        <v>0</v>
      </c>
      <c r="AZ109" s="2">
        <v>0</v>
      </c>
      <c r="BA109" s="2">
        <v>0</v>
      </c>
      <c r="BB109" s="2">
        <v>0</v>
      </c>
      <c r="BC109" s="2">
        <v>0</v>
      </c>
      <c r="BD109" s="2">
        <v>0</v>
      </c>
      <c r="BE109" s="2">
        <v>0</v>
      </c>
      <c r="BF109" s="2">
        <v>0</v>
      </c>
      <c r="BG109" s="2">
        <v>0</v>
      </c>
      <c r="BH109" s="2">
        <v>0</v>
      </c>
      <c r="BI109" s="2">
        <v>0</v>
      </c>
      <c r="BJ109" s="2">
        <v>0</v>
      </c>
      <c r="BK109" s="2">
        <v>0</v>
      </c>
      <c r="BL109" s="2">
        <v>0</v>
      </c>
      <c r="BM109" s="2">
        <v>0</v>
      </c>
      <c r="BN109" s="2">
        <v>0</v>
      </c>
      <c r="BO109" s="2">
        <v>0</v>
      </c>
      <c r="BP109" s="2">
        <v>0</v>
      </c>
      <c r="BQ109" s="2">
        <v>0</v>
      </c>
      <c r="BR109" s="2">
        <v>0</v>
      </c>
      <c r="BS109" s="2">
        <v>0</v>
      </c>
    </row>
    <row r="110" spans="2:71" outlineLevel="1">
      <c r="B110" s="24">
        <v>2029</v>
      </c>
      <c r="C110" s="24">
        <v>19</v>
      </c>
      <c r="E110" s="2">
        <f>IF($F$75="n/a",0,IF(E$77&lt;=$C110,0,IF(E$77&gt;($F$75+$C110),INDEX($D$89:$W$89,,$C110)-SUM($D110:D110),INDEX($D$89:$W$89,,$C110)/$F$75)))</f>
        <v>0</v>
      </c>
      <c r="F110" s="2">
        <f>IF($F$75="n/a",0,IF(F$77&lt;=$C110,0,IF(F$77&gt;($F$75+$C110),INDEX($D$89:$W$89,,$C110)-SUM($D110:E110),INDEX($D$89:$W$89,,$C110)/$F$75)))</f>
        <v>0</v>
      </c>
      <c r="G110" s="2">
        <f>IF($F$75="n/a",0,IF(G$77&lt;=$C110,0,IF(G$77&gt;($F$75+$C110),INDEX($D$89:$W$89,,$C110)-SUM($D110:F110),INDEX($D$89:$W$89,,$C110)/$F$75)))</f>
        <v>0</v>
      </c>
      <c r="H110" s="2">
        <f>IF($F$75="n/a",0,IF(H$77&lt;=$C110,0,IF(H$77&gt;($F$75+$C110),INDEX($D$89:$W$89,,$C110)-SUM($D110:G110),INDEX($D$89:$W$89,,$C110)/$F$75)))</f>
        <v>0</v>
      </c>
      <c r="I110" s="2">
        <f>IF($F$75="n/a",0,IF(I$77&lt;=$C110,0,IF(I$77&gt;($F$75+$C110),INDEX($D$89:$W$89,,$C110)-SUM($D110:H110),INDEX($D$89:$W$89,,$C110)/$F$75)))</f>
        <v>0</v>
      </c>
      <c r="J110" s="2">
        <f>IF($F$75="n/a",0,IF(J$77&lt;=$C110,0,IF(J$77&gt;($F$75+$C110),INDEX($D$89:$W$89,,$C110)-SUM($D110:I110),INDEX($D$89:$W$89,,$C110)/$F$75)))</f>
        <v>0</v>
      </c>
      <c r="K110" s="2">
        <f>IF($F$75="n/a",0,IF(K$77&lt;=$C110,0,IF(K$77&gt;($F$75+$C110),INDEX($D$89:$W$89,,$C110)-SUM($D110:J110),INDEX($D$89:$W$89,,$C110)/$F$75)))</f>
        <v>0</v>
      </c>
      <c r="L110" s="2">
        <f>IF($F$75="n/a",0,IF(L$77&lt;=$C110,0,IF(L$77&gt;($F$75+$C110),INDEX($D$89:$W$89,,$C110)-SUM($D110:K110),INDEX($D$89:$W$89,,$C110)/$F$75)))</f>
        <v>0</v>
      </c>
      <c r="M110" s="2">
        <f>IF($F$75="n/a",0,IF(M$77&lt;=$C110,0,IF(M$77&gt;($F$75+$C110),INDEX($D$89:$W$89,,$C110)-SUM($D110:L110),INDEX($D$89:$W$89,,$C110)/$F$75)))</f>
        <v>0</v>
      </c>
      <c r="N110" s="2">
        <v>0</v>
      </c>
      <c r="O110" s="2">
        <v>0</v>
      </c>
      <c r="P110" s="2">
        <v>0</v>
      </c>
      <c r="Q110" s="2">
        <v>0</v>
      </c>
      <c r="R110" s="2">
        <v>0</v>
      </c>
      <c r="S110" s="2">
        <v>0</v>
      </c>
      <c r="T110" s="2">
        <v>0</v>
      </c>
      <c r="U110" s="2">
        <v>0</v>
      </c>
      <c r="V110" s="2">
        <v>0</v>
      </c>
      <c r="W110" s="2">
        <v>0</v>
      </c>
      <c r="X110" s="2">
        <v>0</v>
      </c>
      <c r="Y110" s="2">
        <v>0</v>
      </c>
      <c r="Z110" s="2">
        <v>0</v>
      </c>
      <c r="AA110" s="2">
        <v>0</v>
      </c>
      <c r="AB110" s="2">
        <v>0</v>
      </c>
      <c r="AC110" s="2">
        <v>0</v>
      </c>
      <c r="AD110" s="2">
        <v>0</v>
      </c>
      <c r="AE110" s="2">
        <v>0</v>
      </c>
      <c r="AF110" s="2">
        <v>0</v>
      </c>
      <c r="AG110" s="2">
        <v>0</v>
      </c>
      <c r="AH110" s="2">
        <v>0</v>
      </c>
      <c r="AI110" s="2">
        <v>0</v>
      </c>
      <c r="AJ110" s="2">
        <v>0</v>
      </c>
      <c r="AK110" s="2">
        <v>0</v>
      </c>
      <c r="AL110" s="2">
        <v>0</v>
      </c>
      <c r="AM110" s="2">
        <v>0</v>
      </c>
      <c r="AN110" s="2">
        <v>0</v>
      </c>
      <c r="AO110" s="2">
        <v>0</v>
      </c>
      <c r="AP110" s="2">
        <v>0</v>
      </c>
      <c r="AQ110" s="2">
        <v>0</v>
      </c>
      <c r="AR110" s="2">
        <v>0</v>
      </c>
      <c r="AS110" s="2">
        <v>0</v>
      </c>
      <c r="AT110" s="2">
        <v>0</v>
      </c>
      <c r="AU110" s="2">
        <v>0</v>
      </c>
      <c r="AV110" s="2">
        <v>0</v>
      </c>
      <c r="AW110" s="2">
        <v>0</v>
      </c>
      <c r="AX110" s="2">
        <v>0</v>
      </c>
      <c r="AY110" s="2">
        <v>0</v>
      </c>
      <c r="AZ110" s="2">
        <v>0</v>
      </c>
      <c r="BA110" s="2">
        <v>0</v>
      </c>
      <c r="BB110" s="2">
        <v>0</v>
      </c>
      <c r="BC110" s="2">
        <v>0</v>
      </c>
      <c r="BD110" s="2">
        <v>0</v>
      </c>
      <c r="BE110" s="2">
        <v>0</v>
      </c>
      <c r="BF110" s="2">
        <v>0</v>
      </c>
      <c r="BG110" s="2">
        <v>0</v>
      </c>
      <c r="BH110" s="2">
        <v>0</v>
      </c>
      <c r="BI110" s="2">
        <v>0</v>
      </c>
      <c r="BJ110" s="2">
        <v>0</v>
      </c>
      <c r="BK110" s="2">
        <v>0</v>
      </c>
      <c r="BL110" s="2">
        <v>0</v>
      </c>
      <c r="BM110" s="2">
        <v>0</v>
      </c>
      <c r="BN110" s="2">
        <v>0</v>
      </c>
      <c r="BO110" s="2">
        <v>0</v>
      </c>
      <c r="BP110" s="2">
        <v>0</v>
      </c>
      <c r="BQ110" s="2">
        <v>0</v>
      </c>
      <c r="BR110" s="2">
        <v>0</v>
      </c>
      <c r="BS110" s="2">
        <v>0</v>
      </c>
    </row>
    <row r="111" spans="2:71" outlineLevel="1">
      <c r="B111" s="24">
        <v>2030</v>
      </c>
      <c r="C111" s="24">
        <v>20</v>
      </c>
      <c r="E111" s="2">
        <f>IF($F$75="n/a",0,IF(E$77&lt;=$C111,0,IF(E$77&gt;($F$75+$C111),INDEX($D$89:$W$89,,$C111)-SUM($D111:D111),INDEX($D$89:$W$89,,$C111)/$F$75)))</f>
        <v>0</v>
      </c>
      <c r="F111" s="2">
        <f>IF($F$75="n/a",0,IF(F$77&lt;=$C111,0,IF(F$77&gt;($F$75+$C111),INDEX($D$89:$W$89,,$C111)-SUM($D111:E111),INDEX($D$89:$W$89,,$C111)/$F$75)))</f>
        <v>0</v>
      </c>
      <c r="G111" s="2">
        <f>IF($F$75="n/a",0,IF(G$77&lt;=$C111,0,IF(G$77&gt;($F$75+$C111),INDEX($D$89:$W$89,,$C111)-SUM($D111:F111),INDEX($D$89:$W$89,,$C111)/$F$75)))</f>
        <v>0</v>
      </c>
      <c r="H111" s="2">
        <f>IF($F$75="n/a",0,IF(H$77&lt;=$C111,0,IF(H$77&gt;($F$75+$C111),INDEX($D$89:$W$89,,$C111)-SUM($D111:G111),INDEX($D$89:$W$89,,$C111)/$F$75)))</f>
        <v>0</v>
      </c>
      <c r="I111" s="2">
        <f>IF($F$75="n/a",0,IF(I$77&lt;=$C111,0,IF(I$77&gt;($F$75+$C111),INDEX($D$89:$W$89,,$C111)-SUM($D111:H111),INDEX($D$89:$W$89,,$C111)/$F$75)))</f>
        <v>0</v>
      </c>
      <c r="J111" s="2">
        <f>IF($F$75="n/a",0,IF(J$77&lt;=$C111,0,IF(J$77&gt;($F$75+$C111),INDEX($D$89:$W$89,,$C111)-SUM($D111:I111),INDEX($D$89:$W$89,,$C111)/$F$75)))</f>
        <v>0</v>
      </c>
      <c r="K111" s="2">
        <f>IF($F$75="n/a",0,IF(K$77&lt;=$C111,0,IF(K$77&gt;($F$75+$C111),INDEX($D$89:$W$89,,$C111)-SUM($D111:J111),INDEX($D$89:$W$89,,$C111)/$F$75)))</f>
        <v>0</v>
      </c>
      <c r="L111" s="2">
        <f>IF($F$75="n/a",0,IF(L$77&lt;=$C111,0,IF(L$77&gt;($F$75+$C111),INDEX($D$89:$W$89,,$C111)-SUM($D111:K111),INDEX($D$89:$W$89,,$C111)/$F$75)))</f>
        <v>0</v>
      </c>
      <c r="M111" s="2">
        <f>IF($F$75="n/a",0,IF(M$77&lt;=$C111,0,IF(M$77&gt;($F$75+$C111),INDEX($D$89:$W$89,,$C111)-SUM($D111:L111),INDEX($D$89:$W$89,,$C111)/$F$75)))</f>
        <v>0</v>
      </c>
      <c r="N111" s="2">
        <v>0</v>
      </c>
      <c r="O111" s="2">
        <v>0</v>
      </c>
      <c r="P111" s="2">
        <v>0</v>
      </c>
      <c r="Q111" s="2">
        <v>0</v>
      </c>
      <c r="R111" s="2">
        <v>0</v>
      </c>
      <c r="S111" s="2">
        <v>0</v>
      </c>
      <c r="T111" s="2">
        <v>0</v>
      </c>
      <c r="U111" s="2">
        <v>0</v>
      </c>
      <c r="V111" s="2">
        <v>0</v>
      </c>
      <c r="W111" s="2">
        <v>0</v>
      </c>
      <c r="X111" s="2">
        <v>0</v>
      </c>
      <c r="Y111" s="2">
        <v>0</v>
      </c>
      <c r="Z111" s="2">
        <v>0</v>
      </c>
      <c r="AA111" s="2">
        <v>0</v>
      </c>
      <c r="AB111" s="2">
        <v>0</v>
      </c>
      <c r="AC111" s="2">
        <v>0</v>
      </c>
      <c r="AD111" s="2">
        <v>0</v>
      </c>
      <c r="AE111" s="2">
        <v>0</v>
      </c>
      <c r="AF111" s="2">
        <v>0</v>
      </c>
      <c r="AG111" s="2">
        <v>0</v>
      </c>
      <c r="AH111" s="2">
        <v>0</v>
      </c>
      <c r="AI111" s="2">
        <v>0</v>
      </c>
      <c r="AJ111" s="2">
        <v>0</v>
      </c>
      <c r="AK111" s="2">
        <v>0</v>
      </c>
      <c r="AL111" s="2">
        <v>0</v>
      </c>
      <c r="AM111" s="2">
        <v>0</v>
      </c>
      <c r="AN111" s="2">
        <v>0</v>
      </c>
      <c r="AO111" s="2">
        <v>0</v>
      </c>
      <c r="AP111" s="2">
        <v>0</v>
      </c>
      <c r="AQ111" s="2">
        <v>0</v>
      </c>
      <c r="AR111" s="2">
        <v>0</v>
      </c>
      <c r="AS111" s="2">
        <v>0</v>
      </c>
      <c r="AT111" s="2">
        <v>0</v>
      </c>
      <c r="AU111" s="2">
        <v>0</v>
      </c>
      <c r="AV111" s="2">
        <v>0</v>
      </c>
      <c r="AW111" s="2">
        <v>0</v>
      </c>
      <c r="AX111" s="2">
        <v>0</v>
      </c>
      <c r="AY111" s="2">
        <v>0</v>
      </c>
      <c r="AZ111" s="2">
        <v>0</v>
      </c>
      <c r="BA111" s="2">
        <v>0</v>
      </c>
      <c r="BB111" s="2">
        <v>0</v>
      </c>
      <c r="BC111" s="2">
        <v>0</v>
      </c>
      <c r="BD111" s="2">
        <v>0</v>
      </c>
      <c r="BE111" s="2">
        <v>0</v>
      </c>
      <c r="BF111" s="2">
        <v>0</v>
      </c>
      <c r="BG111" s="2">
        <v>0</v>
      </c>
      <c r="BH111" s="2">
        <v>0</v>
      </c>
      <c r="BI111" s="2">
        <v>0</v>
      </c>
      <c r="BJ111" s="2">
        <v>0</v>
      </c>
      <c r="BK111" s="2">
        <v>0</v>
      </c>
      <c r="BL111" s="2">
        <v>0</v>
      </c>
      <c r="BM111" s="2">
        <v>0</v>
      </c>
      <c r="BN111" s="2">
        <v>0</v>
      </c>
      <c r="BO111" s="2">
        <v>0</v>
      </c>
      <c r="BP111" s="2">
        <v>0</v>
      </c>
      <c r="BQ111" s="2">
        <v>0</v>
      </c>
      <c r="BR111" s="2">
        <v>0</v>
      </c>
      <c r="BS111" s="2">
        <v>0</v>
      </c>
    </row>
    <row r="112" spans="2:71">
      <c r="B112" s="24"/>
      <c r="C112" s="24"/>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row>
    <row r="113" spans="2:71">
      <c r="B113" t="s">
        <v>26</v>
      </c>
      <c r="D113" s="2">
        <f>SUM(D92:D111)</f>
        <v>0</v>
      </c>
      <c r="E113" s="2">
        <f t="shared" ref="E113:M113" si="37">SUM(E92:E111)</f>
        <v>3.7668927769990246</v>
      </c>
      <c r="F113" s="2">
        <f t="shared" si="37"/>
        <v>7.8093857565324249</v>
      </c>
      <c r="G113" s="2">
        <f t="shared" si="37"/>
        <v>12.456586996585933</v>
      </c>
      <c r="H113" s="2">
        <f t="shared" si="37"/>
        <v>17.77075911844905</v>
      </c>
      <c r="I113" s="2">
        <f t="shared" si="37"/>
        <v>22.566380974284403</v>
      </c>
      <c r="J113" s="2">
        <f t="shared" si="37"/>
        <v>26.581562786988364</v>
      </c>
      <c r="K113" s="2">
        <f t="shared" si="37"/>
        <v>30.601066157371029</v>
      </c>
      <c r="L113" s="2">
        <f t="shared" si="37"/>
        <v>34.759162140990178</v>
      </c>
      <c r="M113" s="2">
        <f t="shared" si="37"/>
        <v>38.251600411907894</v>
      </c>
      <c r="N113" s="2">
        <v>20.525572374681499</v>
      </c>
      <c r="O113" s="2">
        <v>42.928727515978593</v>
      </c>
      <c r="P113" s="2">
        <v>42.928727515978593</v>
      </c>
      <c r="Q113" s="2">
        <v>42.928727515978593</v>
      </c>
      <c r="R113" s="2">
        <v>42.928727515978593</v>
      </c>
      <c r="S113" s="2">
        <v>42.928727515978593</v>
      </c>
      <c r="T113" s="2">
        <v>42.928727515978593</v>
      </c>
      <c r="U113" s="2">
        <v>42.928727515978593</v>
      </c>
      <c r="V113" s="2">
        <v>42.928727515978593</v>
      </c>
      <c r="W113" s="2">
        <v>42.928727515978593</v>
      </c>
      <c r="X113" s="2">
        <v>42.928727515978593</v>
      </c>
      <c r="Y113" s="2">
        <v>42.928727515978593</v>
      </c>
      <c r="Z113" s="2">
        <v>42.928727515978593</v>
      </c>
      <c r="AA113" s="2">
        <v>42.928727515978593</v>
      </c>
      <c r="AB113" s="2">
        <v>42.928727515978593</v>
      </c>
      <c r="AC113" s="2">
        <v>42.928727515978593</v>
      </c>
      <c r="AD113" s="2">
        <v>42.928727515978593</v>
      </c>
      <c r="AE113" s="2">
        <v>42.928727515978593</v>
      </c>
      <c r="AF113" s="2">
        <v>42.928727515978593</v>
      </c>
      <c r="AG113" s="2">
        <v>42.928727515978593</v>
      </c>
      <c r="AH113" s="2">
        <v>42.928727515978593</v>
      </c>
      <c r="AI113" s="2">
        <v>42.928727515978593</v>
      </c>
      <c r="AJ113" s="2">
        <v>42.928727515978593</v>
      </c>
      <c r="AK113" s="2">
        <v>42.928727515978593</v>
      </c>
      <c r="AL113" s="2">
        <v>42.928727515978593</v>
      </c>
      <c r="AM113" s="2">
        <v>42.928727515978593</v>
      </c>
      <c r="AN113" s="2">
        <v>42.928727515978593</v>
      </c>
      <c r="AO113" s="2">
        <v>42.928727515978593</v>
      </c>
      <c r="AP113" s="2">
        <v>42.928727515978593</v>
      </c>
      <c r="AQ113" s="2">
        <v>42.928727515978593</v>
      </c>
      <c r="AR113" s="2">
        <v>42.928727515978593</v>
      </c>
      <c r="AS113" s="2">
        <v>42.928727515978593</v>
      </c>
      <c r="AT113" s="2">
        <v>42.928727515978593</v>
      </c>
      <c r="AU113" s="2">
        <v>42.928727515978593</v>
      </c>
      <c r="AV113" s="2">
        <v>42.928727515978593</v>
      </c>
      <c r="AW113" s="2">
        <v>42.928727515978593</v>
      </c>
      <c r="AX113" s="2">
        <v>42.928727515978593</v>
      </c>
      <c r="AY113" s="2">
        <v>42.928727515978593</v>
      </c>
      <c r="AZ113" s="2">
        <v>42.928727515978593</v>
      </c>
      <c r="BA113" s="2">
        <v>42.928727515978593</v>
      </c>
      <c r="BB113" s="2">
        <v>42.928727515978593</v>
      </c>
      <c r="BC113" s="2">
        <v>41.045281127479171</v>
      </c>
      <c r="BD113" s="2">
        <v>37.140588249212918</v>
      </c>
      <c r="BE113" s="2">
        <v>32.795741139419512</v>
      </c>
      <c r="BF113" s="2">
        <v>27.815054458460953</v>
      </c>
      <c r="BG113" s="2">
        <v>22.76015746961194</v>
      </c>
      <c r="BH113" s="2">
        <v>18.3547556353423</v>
      </c>
      <c r="BI113" s="2">
        <v>14.337413043798861</v>
      </c>
      <c r="BJ113" s="2">
        <v>10.248613366797954</v>
      </c>
      <c r="BK113" s="2">
        <v>6.4233462395294403</v>
      </c>
      <c r="BL113" s="2">
        <v>3.2773549353432676</v>
      </c>
      <c r="BM113" s="2">
        <v>-2.8421709430404007E-14</v>
      </c>
      <c r="BN113" s="2">
        <v>0</v>
      </c>
      <c r="BO113" s="2">
        <v>0</v>
      </c>
      <c r="BP113" s="2">
        <v>0</v>
      </c>
      <c r="BQ113" s="2">
        <v>0</v>
      </c>
      <c r="BR113" s="2">
        <v>0</v>
      </c>
      <c r="BS113" s="2">
        <v>0</v>
      </c>
    </row>
    <row r="114" spans="2:71">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row>
    <row r="115" spans="2:71">
      <c r="B115" s="63" t="s">
        <v>123</v>
      </c>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row>
    <row r="116" spans="2:71">
      <c r="B116" s="67" t="s">
        <v>66</v>
      </c>
      <c r="D116" s="2"/>
      <c r="E116" s="2"/>
      <c r="F116" s="2"/>
      <c r="G116" s="2"/>
      <c r="H116" s="2"/>
      <c r="I116" s="2"/>
      <c r="J116" s="2"/>
      <c r="K116" s="2"/>
      <c r="L116" s="2"/>
      <c r="M116" s="43"/>
      <c r="N116" s="268">
        <v>-0.41632027944104272</v>
      </c>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row>
    <row r="117" spans="2:71">
      <c r="B117" s="63" t="s">
        <v>95</v>
      </c>
      <c r="C117">
        <v>10</v>
      </c>
      <c r="D117" s="2"/>
      <c r="E117" s="2"/>
      <c r="F117" s="2"/>
      <c r="G117" s="2"/>
      <c r="H117" s="2"/>
      <c r="I117" s="2"/>
      <c r="J117" s="2"/>
      <c r="K117" s="2"/>
      <c r="L117" s="2"/>
      <c r="M117" s="2"/>
      <c r="N117" s="183">
        <v>0</v>
      </c>
      <c r="O117" s="266">
        <v>-9.3555118975515213E-3</v>
      </c>
      <c r="P117" s="266">
        <v>-9.3555118975515213E-3</v>
      </c>
      <c r="Q117" s="266">
        <v>-9.3555118975515213E-3</v>
      </c>
      <c r="R117" s="266">
        <v>-9.3555118975515213E-3</v>
      </c>
      <c r="S117" s="266">
        <v>-9.3555118975515213E-3</v>
      </c>
      <c r="T117" s="266">
        <v>-9.3555118975515213E-3</v>
      </c>
      <c r="U117" s="266">
        <v>-9.3555118975515213E-3</v>
      </c>
      <c r="V117" s="266">
        <v>-9.3555118975515213E-3</v>
      </c>
      <c r="W117" s="266">
        <v>-9.3555118975515213E-3</v>
      </c>
      <c r="X117" s="266">
        <v>-9.3555118975515213E-3</v>
      </c>
      <c r="Y117" s="266">
        <v>-9.3555118975515213E-3</v>
      </c>
      <c r="Z117" s="266">
        <v>-9.3555118975515213E-3</v>
      </c>
      <c r="AA117" s="266">
        <v>-9.3555118975515213E-3</v>
      </c>
      <c r="AB117" s="266">
        <v>-9.3555118975515213E-3</v>
      </c>
      <c r="AC117" s="266">
        <v>-9.3555118975515213E-3</v>
      </c>
      <c r="AD117" s="266">
        <v>-9.3555118975515213E-3</v>
      </c>
      <c r="AE117" s="266">
        <v>-9.3555118975515213E-3</v>
      </c>
      <c r="AF117" s="266">
        <v>-9.3555118975515213E-3</v>
      </c>
      <c r="AG117" s="266">
        <v>-9.3555118975515213E-3</v>
      </c>
      <c r="AH117" s="266">
        <v>-9.3555118975515213E-3</v>
      </c>
      <c r="AI117" s="266">
        <v>-9.3555118975515213E-3</v>
      </c>
      <c r="AJ117" s="266">
        <v>-9.3555118975515213E-3</v>
      </c>
      <c r="AK117" s="266">
        <v>-9.3555118975515213E-3</v>
      </c>
      <c r="AL117" s="266">
        <v>-9.3555118975515213E-3</v>
      </c>
      <c r="AM117" s="266">
        <v>-9.3555118975515213E-3</v>
      </c>
      <c r="AN117" s="266">
        <v>-9.3555118975515213E-3</v>
      </c>
      <c r="AO117" s="266">
        <v>-9.3555118975515213E-3</v>
      </c>
      <c r="AP117" s="266">
        <v>-9.3555118975515213E-3</v>
      </c>
      <c r="AQ117" s="266">
        <v>-9.3555118975515213E-3</v>
      </c>
      <c r="AR117" s="266">
        <v>-9.3555118975515213E-3</v>
      </c>
      <c r="AS117" s="266">
        <v>-9.3555118975515213E-3</v>
      </c>
      <c r="AT117" s="266">
        <v>-9.3555118975515213E-3</v>
      </c>
      <c r="AU117" s="266">
        <v>-9.3555118975515213E-3</v>
      </c>
      <c r="AV117" s="266">
        <v>-9.3555118975515213E-3</v>
      </c>
      <c r="AW117" s="266">
        <v>-9.3555118975515213E-3</v>
      </c>
      <c r="AX117" s="266">
        <v>-9.3555118975515213E-3</v>
      </c>
      <c r="AY117" s="266">
        <v>-9.3555118975515213E-3</v>
      </c>
      <c r="AZ117" s="266">
        <v>-9.3555118975515213E-3</v>
      </c>
      <c r="BA117" s="266">
        <v>-9.3555118975515213E-3</v>
      </c>
      <c r="BB117" s="266">
        <v>-9.3555118975515213E-3</v>
      </c>
      <c r="BC117" s="266">
        <v>-9.3555118975515213E-3</v>
      </c>
      <c r="BD117" s="266">
        <v>-9.3555118975515213E-3</v>
      </c>
      <c r="BE117" s="266">
        <v>-9.3555118975515213E-3</v>
      </c>
      <c r="BF117" s="238">
        <v>-9.3555118975515213E-3</v>
      </c>
      <c r="BG117" s="266">
        <v>-4.6777559487759524E-3</v>
      </c>
      <c r="BH117" s="268">
        <v>0</v>
      </c>
      <c r="BI117" s="268">
        <v>0</v>
      </c>
      <c r="BJ117" s="268">
        <v>0</v>
      </c>
      <c r="BK117" s="268">
        <v>0</v>
      </c>
      <c r="BL117" s="268">
        <v>0</v>
      </c>
      <c r="BM117" s="268">
        <v>0</v>
      </c>
      <c r="BN117" s="268">
        <v>0</v>
      </c>
      <c r="BO117" s="268">
        <v>0</v>
      </c>
      <c r="BP117" s="268">
        <v>0</v>
      </c>
      <c r="BQ117" s="268">
        <v>0</v>
      </c>
      <c r="BR117" s="268">
        <v>0</v>
      </c>
      <c r="BS117" s="268">
        <v>0</v>
      </c>
    </row>
    <row r="118" spans="2:71" s="4" customFormat="1">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row>
    <row r="119" spans="2:71">
      <c r="B119" s="63" t="s">
        <v>144</v>
      </c>
      <c r="D119" s="2"/>
      <c r="E119" s="2"/>
      <c r="F119" s="2"/>
      <c r="G119" s="2"/>
      <c r="H119" s="2"/>
      <c r="I119" s="2"/>
      <c r="J119" s="2"/>
      <c r="K119" s="2"/>
      <c r="L119" s="2"/>
      <c r="M119" s="43"/>
      <c r="N119" s="317"/>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3"/>
      <c r="BA119" s="43"/>
      <c r="BB119" s="43"/>
      <c r="BC119" s="43"/>
      <c r="BD119" s="43"/>
      <c r="BE119" s="43"/>
      <c r="BF119" s="43"/>
      <c r="BG119" s="43"/>
      <c r="BH119" s="43"/>
      <c r="BI119" s="43"/>
      <c r="BJ119" s="43"/>
      <c r="BK119" s="43"/>
      <c r="BL119" s="43"/>
      <c r="BM119" s="43"/>
      <c r="BN119" s="43"/>
      <c r="BO119" s="43"/>
      <c r="BP119" s="43"/>
      <c r="BQ119" s="43"/>
      <c r="BR119" s="43"/>
      <c r="BS119" s="43"/>
    </row>
    <row r="120" spans="2:71">
      <c r="B120" s="63" t="s">
        <v>95</v>
      </c>
      <c r="D120" s="2"/>
      <c r="E120" s="2"/>
      <c r="F120" s="2"/>
      <c r="G120" s="2"/>
      <c r="H120" s="2"/>
      <c r="I120" s="2"/>
      <c r="J120" s="2"/>
      <c r="K120" s="2"/>
      <c r="L120" s="2"/>
      <c r="M120" s="2"/>
      <c r="N120" s="317"/>
      <c r="O120" s="317"/>
      <c r="P120" s="317"/>
      <c r="Q120" s="317"/>
      <c r="R120" s="317"/>
      <c r="S120" s="317"/>
      <c r="T120" s="317"/>
      <c r="U120" s="317"/>
      <c r="V120" s="317"/>
      <c r="W120" s="317"/>
      <c r="X120" s="317"/>
      <c r="Y120" s="317"/>
      <c r="Z120" s="317"/>
      <c r="AA120" s="317"/>
      <c r="AB120" s="317"/>
      <c r="AC120" s="317"/>
      <c r="AD120" s="317"/>
      <c r="AE120" s="317"/>
      <c r="AF120" s="317"/>
      <c r="AG120" s="317"/>
      <c r="AH120" s="317"/>
      <c r="AI120" s="317"/>
      <c r="AJ120" s="317"/>
      <c r="AK120" s="317"/>
      <c r="AL120" s="317"/>
      <c r="AM120" s="317"/>
      <c r="AN120" s="317"/>
      <c r="AO120" s="317"/>
      <c r="AP120" s="317"/>
      <c r="AQ120" s="317"/>
      <c r="AR120" s="317"/>
      <c r="AS120" s="317"/>
      <c r="AT120" s="317"/>
      <c r="AU120" s="317"/>
      <c r="AV120" s="317"/>
      <c r="AW120" s="317"/>
      <c r="AX120" s="317"/>
      <c r="AY120" s="317"/>
      <c r="AZ120" s="317"/>
      <c r="BA120" s="317"/>
      <c r="BB120" s="317"/>
      <c r="BC120" s="317"/>
      <c r="BD120" s="317"/>
      <c r="BE120" s="317"/>
      <c r="BF120" s="317"/>
      <c r="BG120" s="317"/>
      <c r="BH120" s="317"/>
      <c r="BI120" s="317"/>
      <c r="BJ120" s="317"/>
      <c r="BK120" s="317"/>
      <c r="BL120" s="317"/>
      <c r="BM120" s="317"/>
      <c r="BN120" s="317"/>
      <c r="BO120" s="317"/>
      <c r="BP120" s="317"/>
      <c r="BQ120" s="317"/>
      <c r="BR120" s="317"/>
      <c r="BS120" s="317"/>
    </row>
    <row r="121" spans="2:71" s="4" customFormat="1">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c r="BI121" s="25"/>
      <c r="BJ121" s="25"/>
      <c r="BK121" s="25"/>
      <c r="BL121" s="25"/>
      <c r="BM121" s="25"/>
      <c r="BN121" s="25"/>
      <c r="BO121" s="25"/>
      <c r="BP121" s="25"/>
      <c r="BQ121" s="25"/>
      <c r="BR121" s="25"/>
      <c r="BS121" s="25"/>
    </row>
    <row r="122" spans="2:71">
      <c r="B122" t="s">
        <v>24</v>
      </c>
      <c r="D122" s="2">
        <f t="shared" ref="D122:M122" si="38">D80+D113</f>
        <v>60.241413499651479</v>
      </c>
      <c r="E122" s="2">
        <f t="shared" si="38"/>
        <v>64.008306276650501</v>
      </c>
      <c r="F122" s="2">
        <f t="shared" si="38"/>
        <v>68.050799256183907</v>
      </c>
      <c r="G122" s="2">
        <f t="shared" si="38"/>
        <v>72.698000496237412</v>
      </c>
      <c r="H122" s="2">
        <f t="shared" si="38"/>
        <v>78.012172618100522</v>
      </c>
      <c r="I122" s="2">
        <f t="shared" si="38"/>
        <v>79.898149482280786</v>
      </c>
      <c r="J122" s="2">
        <f t="shared" si="38"/>
        <v>83.778415201402623</v>
      </c>
      <c r="K122" s="2">
        <f t="shared" si="38"/>
        <v>87.797918571785289</v>
      </c>
      <c r="L122" s="2">
        <f t="shared" si="38"/>
        <v>91.762009969920967</v>
      </c>
      <c r="M122" s="2">
        <f t="shared" si="38"/>
        <v>95.254448240838684</v>
      </c>
      <c r="N122" s="43">
        <v>49.026996289146872</v>
      </c>
      <c r="O122" s="43">
        <v>95.738695312754999</v>
      </c>
      <c r="P122" s="43">
        <v>95.738695312754999</v>
      </c>
      <c r="Q122" s="43">
        <v>95.738695312754999</v>
      </c>
      <c r="R122" s="43">
        <v>95.738695312754999</v>
      </c>
      <c r="S122" s="43">
        <v>95.738695312754999</v>
      </c>
      <c r="T122" s="43">
        <v>95.738695312754999</v>
      </c>
      <c r="U122" s="43">
        <v>95.738695312754999</v>
      </c>
      <c r="V122" s="43">
        <v>95.738695312754999</v>
      </c>
      <c r="W122" s="43">
        <v>95.738695312754999</v>
      </c>
      <c r="X122" s="43">
        <v>95.747337340475426</v>
      </c>
      <c r="Y122" s="43">
        <v>95.777455634579766</v>
      </c>
      <c r="Z122" s="43">
        <v>95.809734435614217</v>
      </c>
      <c r="AA122" s="43">
        <v>95.914053640183582</v>
      </c>
      <c r="AB122" s="43">
        <v>96.198009232539036</v>
      </c>
      <c r="AC122" s="43">
        <v>96.362571362059597</v>
      </c>
      <c r="AD122" s="43">
        <v>96.430419554651465</v>
      </c>
      <c r="AE122" s="43">
        <v>96.543638392775577</v>
      </c>
      <c r="AF122" s="43">
        <v>96.755596535098803</v>
      </c>
      <c r="AG122" s="43">
        <v>65.945850777262976</v>
      </c>
      <c r="AH122" s="43">
        <v>41.947445939028583</v>
      </c>
      <c r="AI122" s="43">
        <v>41.600712140257535</v>
      </c>
      <c r="AJ122" s="43">
        <v>41.715329989880566</v>
      </c>
      <c r="AK122" s="43">
        <v>41.721082644789334</v>
      </c>
      <c r="AL122" s="43">
        <v>41.505778638250014</v>
      </c>
      <c r="AM122" s="43">
        <v>41.309687719278919</v>
      </c>
      <c r="AN122" s="43">
        <v>41.309687719278919</v>
      </c>
      <c r="AO122" s="43">
        <v>41.309687719278919</v>
      </c>
      <c r="AP122" s="43">
        <v>41.309687719278919</v>
      </c>
      <c r="AQ122" s="43">
        <v>41.309687719278919</v>
      </c>
      <c r="AR122" s="43">
        <v>41.309687719278919</v>
      </c>
      <c r="AS122" s="43">
        <v>41.309687719278919</v>
      </c>
      <c r="AT122" s="43">
        <v>41.309687719278919</v>
      </c>
      <c r="AU122" s="43">
        <v>41.309687719278919</v>
      </c>
      <c r="AV122" s="43">
        <v>41.309687719278919</v>
      </c>
      <c r="AW122" s="43">
        <v>41.309687719278919</v>
      </c>
      <c r="AX122" s="43">
        <v>41.309687719278919</v>
      </c>
      <c r="AY122" s="43">
        <v>41.309687719278919</v>
      </c>
      <c r="AZ122" s="43">
        <v>41.309687719278919</v>
      </c>
      <c r="BA122" s="43">
        <v>41.309687719278919</v>
      </c>
      <c r="BB122" s="43">
        <v>41.309687719278919</v>
      </c>
      <c r="BC122" s="43">
        <v>39.497841226611463</v>
      </c>
      <c r="BD122" s="43">
        <v>35.771029263512062</v>
      </c>
      <c r="BE122" s="43">
        <v>31.715337071216851</v>
      </c>
      <c r="BF122" s="141">
        <v>27.206209018830531</v>
      </c>
      <c r="BG122" s="43">
        <v>22.600077115001206</v>
      </c>
      <c r="BH122" s="43">
        <v>18.3547556353423</v>
      </c>
      <c r="BI122" s="43">
        <v>14.337413043798861</v>
      </c>
      <c r="BJ122" s="43">
        <v>10.248613366797954</v>
      </c>
      <c r="BK122" s="43">
        <v>6.4233462395294403</v>
      </c>
      <c r="BL122" s="43">
        <v>3.2773549353432676</v>
      </c>
      <c r="BM122" s="43">
        <v>-2.8421709430404007E-14</v>
      </c>
      <c r="BN122" s="43">
        <v>0</v>
      </c>
      <c r="BO122" s="43">
        <v>0</v>
      </c>
      <c r="BP122" s="43">
        <v>0</v>
      </c>
      <c r="BQ122" s="43">
        <v>0</v>
      </c>
      <c r="BR122" s="43">
        <v>0</v>
      </c>
      <c r="BS122" s="43">
        <v>0</v>
      </c>
    </row>
    <row r="123" spans="2:71">
      <c r="B123" t="s">
        <v>25</v>
      </c>
      <c r="D123" s="2">
        <f>D89-D113</f>
        <v>188.34463884995122</v>
      </c>
      <c r="E123" s="2">
        <f>E89-E113+D123</f>
        <v>386.70239504962223</v>
      </c>
      <c r="F123" s="2">
        <f t="shared" ref="F123:H123" si="39">F89-F113+E123</f>
        <v>611.25307129576515</v>
      </c>
      <c r="G123" s="2">
        <f t="shared" si="39"/>
        <v>864.50509039233498</v>
      </c>
      <c r="H123" s="2">
        <f t="shared" si="39"/>
        <v>1086.5154240656534</v>
      </c>
      <c r="I123" s="2">
        <f t="shared" ref="I123" si="40">I89-I113+H123</f>
        <v>1264.708133726567</v>
      </c>
      <c r="J123" s="2">
        <f t="shared" ref="J123" si="41">J89-J113+I123</f>
        <v>1439.1017394587118</v>
      </c>
      <c r="K123" s="2">
        <f t="shared" ref="K123" si="42">K89-K113+J123</f>
        <v>1616.4054724822981</v>
      </c>
      <c r="L123" s="2">
        <f t="shared" ref="L123" si="43">L89-L113+K123</f>
        <v>1756.2682238871937</v>
      </c>
      <c r="M123" s="43">
        <f>M89-M113+L123+M116+M119</f>
        <v>1857.9938403480382</v>
      </c>
      <c r="N123" s="43">
        <v>1861.8194856871394</v>
      </c>
      <c r="O123" s="43">
        <v>1820.5097979678605</v>
      </c>
      <c r="P123" s="43">
        <v>1779.2001102485817</v>
      </c>
      <c r="Q123" s="43">
        <v>1737.8904225293029</v>
      </c>
      <c r="R123" s="43">
        <v>1696.5807348100241</v>
      </c>
      <c r="S123" s="43">
        <v>1655.2710470907452</v>
      </c>
      <c r="T123" s="43">
        <v>1613.9613593714664</v>
      </c>
      <c r="U123" s="43">
        <v>1572.6516716521876</v>
      </c>
      <c r="V123" s="43">
        <v>1531.3419839329088</v>
      </c>
      <c r="W123" s="43">
        <v>1490.0322962136299</v>
      </c>
      <c r="X123" s="43">
        <v>1448.7226084943511</v>
      </c>
      <c r="Y123" s="43">
        <v>1407.4129207750723</v>
      </c>
      <c r="Z123" s="43">
        <v>1366.1032330557935</v>
      </c>
      <c r="AA123" s="43">
        <v>1324.7935453365146</v>
      </c>
      <c r="AB123" s="43">
        <v>1283.4838576172358</v>
      </c>
      <c r="AC123" s="43">
        <v>1242.174169897957</v>
      </c>
      <c r="AD123" s="43">
        <v>1200.8644821786781</v>
      </c>
      <c r="AE123" s="43">
        <v>1159.5547944593993</v>
      </c>
      <c r="AF123" s="43">
        <v>1118.2451067401205</v>
      </c>
      <c r="AG123" s="43">
        <v>1076.9354190208417</v>
      </c>
      <c r="AH123" s="43">
        <v>1035.6257313015628</v>
      </c>
      <c r="AI123" s="43">
        <v>994.3160435822839</v>
      </c>
      <c r="AJ123" s="43">
        <v>953.00635586300496</v>
      </c>
      <c r="AK123" s="43">
        <v>911.69666814372601</v>
      </c>
      <c r="AL123" s="43">
        <v>870.38698042444707</v>
      </c>
      <c r="AM123" s="43">
        <v>829.07729270516813</v>
      </c>
      <c r="AN123" s="43">
        <v>787.76760498588919</v>
      </c>
      <c r="AO123" s="43">
        <v>746.45791726661025</v>
      </c>
      <c r="AP123" s="43">
        <v>705.14822954733131</v>
      </c>
      <c r="AQ123" s="43">
        <v>663.83854182805237</v>
      </c>
      <c r="AR123" s="43">
        <v>622.52885410877343</v>
      </c>
      <c r="AS123" s="43">
        <v>581.21916638949449</v>
      </c>
      <c r="AT123" s="43">
        <v>539.90947867021555</v>
      </c>
      <c r="AU123" s="43">
        <v>498.59979095093661</v>
      </c>
      <c r="AV123" s="43">
        <v>457.29010323165767</v>
      </c>
      <c r="AW123" s="43">
        <v>415.98041551237873</v>
      </c>
      <c r="AX123" s="43">
        <v>374.67072779309979</v>
      </c>
      <c r="AY123" s="43">
        <v>333.36104007382085</v>
      </c>
      <c r="AZ123" s="43">
        <v>292.0513523545419</v>
      </c>
      <c r="BA123" s="43">
        <v>250.74166463526296</v>
      </c>
      <c r="BB123" s="43">
        <v>209.43197691598402</v>
      </c>
      <c r="BC123" s="43">
        <v>169.93413568937257</v>
      </c>
      <c r="BD123" s="43">
        <v>134.16310642586049</v>
      </c>
      <c r="BE123" s="43">
        <v>102.44776935464365</v>
      </c>
      <c r="BF123" s="43">
        <v>75.241560335813134</v>
      </c>
      <c r="BG123" s="43">
        <v>52.641483220811928</v>
      </c>
      <c r="BH123" s="43">
        <v>34.286727585469627</v>
      </c>
      <c r="BI123" s="43">
        <v>19.949314541670766</v>
      </c>
      <c r="BJ123" s="43">
        <v>9.7007011748728118</v>
      </c>
      <c r="BK123" s="43">
        <v>3.2773549353433715</v>
      </c>
      <c r="BL123" s="43">
        <v>1.0391687510491465E-13</v>
      </c>
      <c r="BM123" s="43">
        <v>1.3233858453531866E-13</v>
      </c>
      <c r="BN123" s="43">
        <v>1.3233858453531866E-13</v>
      </c>
      <c r="BO123" s="43">
        <v>1.3233858453531866E-13</v>
      </c>
      <c r="BP123" s="43">
        <v>1.3233858453531866E-13</v>
      </c>
      <c r="BQ123" s="43">
        <v>1.3233858453531866E-13</v>
      </c>
      <c r="BR123" s="43">
        <v>1.3233858453531866E-13</v>
      </c>
      <c r="BS123" s="43">
        <v>1.3233858453531866E-13</v>
      </c>
    </row>
    <row r="124" spans="2:71">
      <c r="B124" t="s">
        <v>27</v>
      </c>
      <c r="D124" s="2">
        <f t="shared" ref="D124:M124" si="44">D86+D123</f>
        <v>1879.9050256619873</v>
      </c>
      <c r="E124" s="2">
        <f t="shared" si="44"/>
        <v>2018.0213683620068</v>
      </c>
      <c r="F124" s="2">
        <f t="shared" si="44"/>
        <v>2182.330631108498</v>
      </c>
      <c r="G124" s="2">
        <f t="shared" si="44"/>
        <v>2375.3412367054161</v>
      </c>
      <c r="H124" s="2">
        <f t="shared" si="44"/>
        <v>2465.4591472356879</v>
      </c>
      <c r="I124" s="2">
        <f t="shared" si="44"/>
        <v>2583.9225794021972</v>
      </c>
      <c r="J124" s="2">
        <f t="shared" si="44"/>
        <v>2701.119332719928</v>
      </c>
      <c r="K124" s="2">
        <f t="shared" si="44"/>
        <v>2816.6379204777495</v>
      </c>
      <c r="L124" s="2">
        <f t="shared" si="44"/>
        <v>2899.4978240537148</v>
      </c>
      <c r="M124" s="2">
        <f t="shared" si="44"/>
        <v>2944.2205926856286</v>
      </c>
      <c r="N124" s="2">
        <v>2872.0102544966862</v>
      </c>
      <c r="O124" s="2">
        <v>2776.2715591839315</v>
      </c>
      <c r="P124" s="2">
        <v>2680.5328638711767</v>
      </c>
      <c r="Q124" s="2">
        <v>2584.7941685584219</v>
      </c>
      <c r="R124" s="2">
        <v>2489.0554732456667</v>
      </c>
      <c r="S124" s="2">
        <v>2393.3167779329119</v>
      </c>
      <c r="T124" s="2">
        <v>2297.5780826201571</v>
      </c>
      <c r="U124" s="2">
        <v>2201.8393873074019</v>
      </c>
      <c r="V124" s="2">
        <v>2106.1006919946471</v>
      </c>
      <c r="W124" s="2">
        <v>2010.3619966818924</v>
      </c>
      <c r="X124" s="2">
        <v>1914.6146593414171</v>
      </c>
      <c r="Y124" s="2">
        <v>1818.8372037068375</v>
      </c>
      <c r="Z124" s="2">
        <v>1723.0274692712233</v>
      </c>
      <c r="AA124" s="2">
        <v>1627.1134156310397</v>
      </c>
      <c r="AB124" s="2">
        <v>1530.9154063985009</v>
      </c>
      <c r="AC124" s="2">
        <v>1434.5528350364411</v>
      </c>
      <c r="AD124" s="2">
        <v>1338.1224154817899</v>
      </c>
      <c r="AE124" s="2">
        <v>1241.5787770890145</v>
      </c>
      <c r="AF124" s="2">
        <v>1144.8231805539158</v>
      </c>
      <c r="AG124" s="2">
        <v>1078.8773297766529</v>
      </c>
      <c r="AH124" s="2">
        <v>1036.9298838376244</v>
      </c>
      <c r="AI124" s="2">
        <v>995.32917169736675</v>
      </c>
      <c r="AJ124" s="2">
        <v>953.61384170748613</v>
      </c>
      <c r="AK124" s="2">
        <v>911.89275906269677</v>
      </c>
      <c r="AL124" s="2">
        <v>870.38698042444673</v>
      </c>
      <c r="AM124" s="2">
        <v>829.07729270516779</v>
      </c>
      <c r="AN124" s="2">
        <v>787.76760498588885</v>
      </c>
      <c r="AO124" s="2">
        <v>746.45791726660991</v>
      </c>
      <c r="AP124" s="2">
        <v>705.14822954733097</v>
      </c>
      <c r="AQ124" s="2">
        <v>663.83854182805203</v>
      </c>
      <c r="AR124" s="2">
        <v>622.52885410877309</v>
      </c>
      <c r="AS124" s="2">
        <v>581.21916638949415</v>
      </c>
      <c r="AT124" s="2">
        <v>539.90947867021521</v>
      </c>
      <c r="AU124" s="2">
        <v>498.59979095093632</v>
      </c>
      <c r="AV124" s="2">
        <v>457.29010323165738</v>
      </c>
      <c r="AW124" s="2">
        <v>415.98041551237844</v>
      </c>
      <c r="AX124" s="2">
        <v>374.6707277930995</v>
      </c>
      <c r="AY124" s="2">
        <v>333.36104007382056</v>
      </c>
      <c r="AZ124" s="2">
        <v>292.05135235454162</v>
      </c>
      <c r="BA124" s="2">
        <v>250.74166463526265</v>
      </c>
      <c r="BB124" s="2">
        <v>209.43197691598371</v>
      </c>
      <c r="BC124" s="2">
        <v>169.93413568937225</v>
      </c>
      <c r="BD124" s="2">
        <v>134.16310642586018</v>
      </c>
      <c r="BE124" s="2">
        <v>102.44776935464336</v>
      </c>
      <c r="BF124" s="2">
        <v>75.241560335812835</v>
      </c>
      <c r="BG124" s="2">
        <v>52.641483220811622</v>
      </c>
      <c r="BH124" s="2">
        <v>34.286727585469322</v>
      </c>
      <c r="BI124" s="2">
        <v>19.949314541670464</v>
      </c>
      <c r="BJ124" s="2">
        <v>9.700701174872508</v>
      </c>
      <c r="BK124" s="2">
        <v>3.2773549353430682</v>
      </c>
      <c r="BL124" s="2">
        <v>-1.9934054407144686E-13</v>
      </c>
      <c r="BM124" s="2">
        <v>-1.7091883464104285E-13</v>
      </c>
      <c r="BN124" s="2">
        <v>-1.7091883464104285E-13</v>
      </c>
      <c r="BO124" s="2">
        <v>-1.7091883464104285E-13</v>
      </c>
      <c r="BP124" s="2">
        <v>-1.7091883464104285E-13</v>
      </c>
      <c r="BQ124" s="2">
        <v>-1.7091883464104285E-13</v>
      </c>
      <c r="BR124" s="2">
        <v>-1.7091883464104285E-13</v>
      </c>
      <c r="BS124" s="2">
        <v>-1.7091883464104285E-13</v>
      </c>
    </row>
    <row r="126" spans="2:71" s="3" customFormat="1">
      <c r="B126" s="3" t="s">
        <v>8</v>
      </c>
    </row>
    <row r="127" spans="2:71" s="4" customFormat="1"/>
    <row r="128" spans="2:71">
      <c r="D128" s="1" t="s">
        <v>2</v>
      </c>
      <c r="E128" s="1" t="s">
        <v>1</v>
      </c>
      <c r="F128" s="1" t="s">
        <v>3</v>
      </c>
    </row>
    <row r="129" spans="2:71">
      <c r="B129" t="s">
        <v>16</v>
      </c>
      <c r="D129" s="2">
        <f>'OAV 2011'!C7</f>
        <v>15.790380770985777</v>
      </c>
      <c r="E129" s="2">
        <f>'OAV 2011'!D7</f>
        <v>1</v>
      </c>
      <c r="F129" s="2" t="str">
        <f>'OAV 2011'!E7</f>
        <v>n/a</v>
      </c>
      <c r="I129" s="206">
        <f>IF(OR(E129&lt;I131,E129="n/a"),0,(E129-5)*(H140-H138)/H140+(F129-5)*H138/H140)</f>
        <v>0</v>
      </c>
      <c r="J129" s="207" t="s">
        <v>81</v>
      </c>
      <c r="K129" s="208" t="s">
        <v>82</v>
      </c>
      <c r="L129" s="208"/>
      <c r="M129" s="208"/>
      <c r="N129" s="208"/>
    </row>
    <row r="131" spans="2:71">
      <c r="D131" s="1">
        <v>1</v>
      </c>
      <c r="E131" s="1">
        <v>2</v>
      </c>
      <c r="F131" s="1">
        <v>3</v>
      </c>
      <c r="G131" s="1">
        <v>4</v>
      </c>
      <c r="H131" s="1">
        <v>5</v>
      </c>
      <c r="I131" s="1">
        <v>6</v>
      </c>
      <c r="J131" s="1">
        <v>7</v>
      </c>
      <c r="K131" s="1">
        <v>8</v>
      </c>
      <c r="L131" s="1">
        <v>9</v>
      </c>
      <c r="M131" s="1">
        <v>10</v>
      </c>
      <c r="N131" s="1">
        <v>11</v>
      </c>
      <c r="O131" s="1">
        <v>12</v>
      </c>
      <c r="P131" s="1">
        <v>13</v>
      </c>
      <c r="Q131" s="1">
        <v>14</v>
      </c>
      <c r="R131" s="1">
        <v>15</v>
      </c>
      <c r="S131" s="1">
        <v>16</v>
      </c>
      <c r="T131" s="1">
        <v>17</v>
      </c>
      <c r="U131" s="1">
        <v>18</v>
      </c>
      <c r="V131" s="1">
        <v>19</v>
      </c>
      <c r="W131" s="1">
        <v>20</v>
      </c>
      <c r="X131" s="1">
        <v>21</v>
      </c>
      <c r="Y131" s="1">
        <v>22</v>
      </c>
      <c r="Z131" s="1">
        <v>23</v>
      </c>
      <c r="AA131" s="1">
        <v>24</v>
      </c>
      <c r="AB131" s="1">
        <v>25</v>
      </c>
      <c r="AC131" s="1">
        <v>26</v>
      </c>
      <c r="AD131" s="1">
        <v>27</v>
      </c>
      <c r="AE131" s="1">
        <v>28</v>
      </c>
      <c r="AF131" s="1">
        <v>29</v>
      </c>
      <c r="AG131" s="1">
        <v>30</v>
      </c>
      <c r="AH131" s="1">
        <v>31</v>
      </c>
      <c r="AI131" s="1">
        <v>32</v>
      </c>
      <c r="AJ131" s="1">
        <v>33</v>
      </c>
      <c r="AK131" s="1">
        <v>34</v>
      </c>
      <c r="AL131" s="1">
        <v>35</v>
      </c>
      <c r="AM131" s="1">
        <v>36</v>
      </c>
      <c r="AN131" s="1">
        <v>37</v>
      </c>
      <c r="AO131" s="1">
        <v>38</v>
      </c>
      <c r="AP131" s="1">
        <v>39</v>
      </c>
      <c r="AQ131" s="1">
        <v>40</v>
      </c>
      <c r="AR131" s="1">
        <v>41</v>
      </c>
      <c r="AS131" s="1">
        <v>42</v>
      </c>
      <c r="AT131" s="1">
        <v>43</v>
      </c>
      <c r="AU131" s="1">
        <v>44</v>
      </c>
      <c r="AV131" s="1">
        <v>45</v>
      </c>
      <c r="AW131" s="1">
        <v>46</v>
      </c>
      <c r="AX131" s="1">
        <v>47</v>
      </c>
      <c r="AY131" s="1">
        <v>48</v>
      </c>
      <c r="AZ131" s="1">
        <v>49</v>
      </c>
      <c r="BA131" s="1">
        <v>50</v>
      </c>
      <c r="BB131" s="1">
        <v>51</v>
      </c>
      <c r="BC131" s="1">
        <v>52</v>
      </c>
      <c r="BD131" s="1">
        <v>53</v>
      </c>
      <c r="BE131" s="1">
        <v>54</v>
      </c>
      <c r="BF131" s="1">
        <v>55</v>
      </c>
      <c r="BG131" s="1">
        <v>56</v>
      </c>
      <c r="BH131" s="1">
        <v>57</v>
      </c>
      <c r="BI131" s="1">
        <v>58</v>
      </c>
      <c r="BJ131" s="1">
        <v>59</v>
      </c>
      <c r="BK131" s="1">
        <v>60</v>
      </c>
      <c r="BL131" s="1">
        <v>61</v>
      </c>
      <c r="BM131" s="1">
        <v>62</v>
      </c>
      <c r="BN131" s="1">
        <v>63</v>
      </c>
      <c r="BO131" s="1">
        <v>64</v>
      </c>
      <c r="BP131" s="1">
        <v>65</v>
      </c>
      <c r="BQ131" s="1">
        <v>66</v>
      </c>
      <c r="BR131" s="1">
        <v>67</v>
      </c>
      <c r="BS131" s="1">
        <v>68</v>
      </c>
    </row>
    <row r="132" spans="2:71">
      <c r="D132" s="1">
        <v>2011</v>
      </c>
      <c r="E132" s="1">
        <v>2012</v>
      </c>
      <c r="F132" s="1">
        <v>2013</v>
      </c>
      <c r="G132" s="1">
        <v>2014</v>
      </c>
      <c r="H132" s="1">
        <v>2015</v>
      </c>
      <c r="I132" s="1">
        <v>2016</v>
      </c>
      <c r="J132" s="1">
        <v>2017</v>
      </c>
      <c r="K132" s="1">
        <v>2018</v>
      </c>
      <c r="L132" s="1">
        <v>2019</v>
      </c>
      <c r="M132" s="1">
        <v>2020</v>
      </c>
      <c r="N132" s="1">
        <v>2021</v>
      </c>
      <c r="O132" s="1">
        <v>2022</v>
      </c>
      <c r="P132" s="1">
        <v>2023</v>
      </c>
      <c r="Q132" s="1">
        <v>2024</v>
      </c>
      <c r="R132" s="1">
        <v>2025</v>
      </c>
      <c r="S132" s="1">
        <v>2026</v>
      </c>
      <c r="T132" s="1">
        <v>2027</v>
      </c>
      <c r="U132" s="1">
        <v>2028</v>
      </c>
      <c r="V132" s="1">
        <v>2029</v>
      </c>
      <c r="W132" s="1">
        <v>2030</v>
      </c>
      <c r="X132" s="1">
        <v>2031</v>
      </c>
      <c r="Y132" s="1">
        <v>2032</v>
      </c>
      <c r="Z132" s="1">
        <v>2033</v>
      </c>
      <c r="AA132" s="1">
        <v>2034</v>
      </c>
      <c r="AB132" s="1">
        <v>2035</v>
      </c>
      <c r="AC132" s="1">
        <v>2036</v>
      </c>
      <c r="AD132" s="1">
        <v>2037</v>
      </c>
      <c r="AE132" s="1">
        <v>2038</v>
      </c>
      <c r="AF132" s="1">
        <v>2039</v>
      </c>
      <c r="AG132" s="1">
        <v>2040</v>
      </c>
      <c r="AH132" s="1">
        <v>2041</v>
      </c>
      <c r="AI132" s="1">
        <v>2042</v>
      </c>
      <c r="AJ132" s="1">
        <v>2043</v>
      </c>
      <c r="AK132" s="1">
        <v>2044</v>
      </c>
      <c r="AL132" s="1">
        <v>2045</v>
      </c>
      <c r="AM132" s="1">
        <v>2046</v>
      </c>
      <c r="AN132" s="1">
        <v>2047</v>
      </c>
      <c r="AO132" s="1">
        <v>2048</v>
      </c>
      <c r="AP132" s="1">
        <v>2049</v>
      </c>
      <c r="AQ132" s="1">
        <v>2050</v>
      </c>
      <c r="AR132" s="1">
        <v>2051</v>
      </c>
      <c r="AS132" s="1">
        <v>2052</v>
      </c>
      <c r="AT132" s="1">
        <v>2053</v>
      </c>
      <c r="AU132" s="1">
        <v>2054</v>
      </c>
      <c r="AV132" s="1">
        <v>2055</v>
      </c>
      <c r="AW132" s="1">
        <v>2056</v>
      </c>
      <c r="AX132" s="1">
        <v>2057</v>
      </c>
      <c r="AY132" s="1">
        <v>2058</v>
      </c>
      <c r="AZ132" s="1">
        <v>2059</v>
      </c>
      <c r="BA132" s="1">
        <v>2060</v>
      </c>
      <c r="BB132" s="1">
        <v>2061</v>
      </c>
      <c r="BC132" s="1">
        <v>2062</v>
      </c>
      <c r="BD132" s="1">
        <v>2063</v>
      </c>
      <c r="BE132" s="1">
        <v>2064</v>
      </c>
      <c r="BF132" s="1">
        <v>2065</v>
      </c>
      <c r="BG132" s="1">
        <v>2066</v>
      </c>
      <c r="BH132" s="1">
        <v>2067</v>
      </c>
      <c r="BI132" s="1">
        <v>2068</v>
      </c>
      <c r="BJ132" s="1">
        <v>2069</v>
      </c>
      <c r="BK132" s="1">
        <v>2070</v>
      </c>
      <c r="BL132" s="1">
        <v>2071</v>
      </c>
      <c r="BM132" s="1">
        <v>2072</v>
      </c>
      <c r="BN132" s="1">
        <v>2073</v>
      </c>
      <c r="BO132" s="1">
        <v>2074</v>
      </c>
      <c r="BP132" s="1">
        <v>2075</v>
      </c>
      <c r="BQ132" s="1">
        <v>2075</v>
      </c>
      <c r="BR132" s="1">
        <v>2076</v>
      </c>
      <c r="BS132" s="1">
        <v>2077</v>
      </c>
    </row>
    <row r="134" spans="2:71">
      <c r="B134" t="s">
        <v>21</v>
      </c>
      <c r="D134" s="2">
        <f>IF(AND($E129&lt;1,D131=1),$D129,IF(D131=1,$D129/$E129,IF(D131&gt;$E129,($D129+SUM(C138:$C138))-SUM(C134:$C134),($D129+SUM(C138:$C138))/$E129)))</f>
        <v>15.790380770985777</v>
      </c>
      <c r="E134" s="2">
        <f>IF(AND($E129&lt;1,E131=1),$D129,IF(E131=1,$D129/$E129,IF(E131&gt;$E129,($D129+SUM($C138:D138))-SUM($C134:D134),($D129+SUM($C138:D138))/$E129)))</f>
        <v>0</v>
      </c>
      <c r="F134" s="2">
        <f>IF(AND($E129&lt;1,F131=1),$D129,IF(F131=1,$D129/$E129,IF(F131&gt;$E129,($D129+SUM($C138:E138))-SUM($C134:E134),($D129+SUM($C138:E138))/$E129)))</f>
        <v>0</v>
      </c>
      <c r="G134" s="2">
        <f>IF(AND($E129&lt;1,G131=1),$D129,IF(G131=1,$D129/$E129,IF(G131&gt;$E129,($D129+SUM($C138:F138))-SUM($C134:F134),($D129+SUM($C138:F138))/$E129)))</f>
        <v>0</v>
      </c>
      <c r="H134" s="2">
        <f>IF(AND($E129&lt;1,H131=1),$D129,IF(H131=1,$D129/$E129,IF(H131&gt;$E129,($D129+SUM($C138:G138))-SUM($C134:G134),($D129+SUM($C138:G138))/$E129)))</f>
        <v>0</v>
      </c>
      <c r="I134" s="205">
        <f>IF(I129&gt;0,IF(AND(I131=1,$I129&lt;1),0,IF(I131-5&gt;$I129,$H140,$H140/$I129)),IF(OR(AND(I131=1,$E129&lt;1),$E129="n/a"),0,IF(I131&gt;$E129,($D129+SUM($C138:H139))-SUM($C134:H134),($D129+SUM($C138:H139))/$E129)))</f>
        <v>0</v>
      </c>
      <c r="J134" s="205">
        <f>IF(AND(J131=1,$I129&lt;1),0,IF(J131-5&gt;$I129,$H140-SUM($I134:I134),$H140/$I129))</f>
        <v>0</v>
      </c>
      <c r="K134" s="205">
        <f>IF(AND(K131=1,$I129&lt;1),0,IF(K131-5&gt;$I129,$H140-SUM($I134:J134),$H140/$I129))</f>
        <v>0</v>
      </c>
      <c r="L134" s="205">
        <f>IF(AND(L131=1,$I129&lt;1),0,IF(L131-5&gt;$I129,$H140-SUM($I134:K134),$H140/$I129))</f>
        <v>0</v>
      </c>
      <c r="M134" s="205">
        <f>IF(AND(M131=1,$I129&lt;1),0,IF(M131-5&gt;$I129,$H140-SUM($I134:L134),$H140/$I129))</f>
        <v>0</v>
      </c>
      <c r="N134" s="205">
        <f>IF(AND(N131=1,$I129&lt;1),0,IF(N131-5&gt;$I129,$H140-SUM($I134:M134),$H140/$I129))</f>
        <v>0</v>
      </c>
      <c r="O134" s="205">
        <f>IF(AND(O131=1,$I129&lt;1),0,IF(O131-5&gt;$I129,$H140-SUM($I134:N134),$H140/$I129))</f>
        <v>0</v>
      </c>
      <c r="P134" s="205">
        <f>IF(AND(P131=1,$I129&lt;1),0,IF(P131-5&gt;$I129,$H140-SUM($I134:O134),$H140/$I129))</f>
        <v>0</v>
      </c>
      <c r="Q134" s="205">
        <f>IF(AND(Q131=1,$I129&lt;1),0,IF(Q131-5&gt;$I129,$H140-SUM($I134:P134),$H140/$I129))</f>
        <v>0</v>
      </c>
      <c r="R134" s="205">
        <f>IF(AND(R131=1,$I129&lt;1),0,IF(R131-5&gt;$I129,$H140-SUM($I134:Q134),$H140/$I129))</f>
        <v>0</v>
      </c>
      <c r="S134" s="205">
        <f>IF(AND(S131=1,$I129&lt;1),0,IF(S131-5&gt;$I129,$H140-SUM($I134:R134),$H140/$I129))</f>
        <v>0</v>
      </c>
      <c r="T134" s="205">
        <f>IF(AND(T131=1,$I129&lt;1),0,IF(T131-5&gt;$I129,$H140-SUM($I134:S134),$H140/$I129))</f>
        <v>0</v>
      </c>
      <c r="U134" s="205">
        <f>IF(AND(U131=1,$I129&lt;1),0,IF(U131-5&gt;$I129,$H140-SUM($I134:T134),$H140/$I129))</f>
        <v>0</v>
      </c>
      <c r="V134" s="205">
        <f>IF(AND(V131=1,$I129&lt;1),0,IF(V131-5&gt;$I129,$H140-SUM($I134:U134),$H140/$I129))</f>
        <v>0</v>
      </c>
      <c r="W134" s="205">
        <f>IF(AND(W131=1,$I129&lt;1),0,IF(W131-5&gt;$I129,$H140-SUM($I134:V134),$H140/$I129))</f>
        <v>0</v>
      </c>
      <c r="X134" s="205">
        <f>IF(AND(X131=1,$I129&lt;1),0,IF(X131-5&gt;$I129,$H140-SUM($I134:W134),$H140/$I129))</f>
        <v>0</v>
      </c>
      <c r="Y134" s="205">
        <f>IF(AND(Y131=1,$I129&lt;1),0,IF(Y131-5&gt;$I129,$H140-SUM($I134:X134),$H140/$I129))</f>
        <v>0</v>
      </c>
      <c r="Z134" s="205">
        <f>IF(AND(Z131=1,$I129&lt;1),0,IF(Z131-5&gt;$I129,$H140-SUM($I134:Y134),$H140/$I129))</f>
        <v>0</v>
      </c>
      <c r="AA134" s="205">
        <f>IF(AND(AA131=1,$I129&lt;1),0,IF(AA131-5&gt;$I129,$H140-SUM($I134:Z134),$H140/$I129))</f>
        <v>0</v>
      </c>
      <c r="AB134" s="205">
        <f>IF(AND(AB131=1,$I129&lt;1),0,IF(AB131-5&gt;$I129,$H140-SUM($I134:AA134),$H140/$I129))</f>
        <v>0</v>
      </c>
      <c r="AC134" s="205">
        <f>IF(AND(AC131=1,$I129&lt;1),0,IF(AC131-5&gt;$I129,$H140-SUM($I134:AB134),$H140/$I129))</f>
        <v>0</v>
      </c>
      <c r="AD134" s="205">
        <f>IF(AND(AD131=1,$I129&lt;1),0,IF(AD131-5&gt;$I129,$H140-SUM($I134:AC134),$H140/$I129))</f>
        <v>0</v>
      </c>
      <c r="AE134" s="205">
        <f>IF(AND(AE131=1,$I129&lt;1),0,IF(AE131-5&gt;$I129,$H140-SUM($I134:AD134),$H140/$I129))</f>
        <v>0</v>
      </c>
      <c r="AF134" s="205">
        <f>IF(AND(AF131=1,$I129&lt;1),0,IF(AF131-5&gt;$I129,$H140-SUM($I134:AE134),$H140/$I129))</f>
        <v>0</v>
      </c>
      <c r="AG134" s="205">
        <f>IF(AND(AG131=1,$I129&lt;1),0,IF(AG131-5&gt;$I129,$H140-SUM($I134:AF134),$H140/$I129))</f>
        <v>0</v>
      </c>
      <c r="AH134" s="205">
        <f>IF(AND(AH131=1,$I129&lt;1),0,IF(AH131-5&gt;$I129,$H140-SUM($I134:AG134),$H140/$I129))</f>
        <v>0</v>
      </c>
      <c r="AI134" s="205">
        <f>IF(AND(AI131=1,$I129&lt;1),0,IF(AI131-5&gt;$I129,$H140-SUM($I134:AH134),$H140/$I129))</f>
        <v>0</v>
      </c>
      <c r="AJ134" s="205">
        <f>IF(AND(AJ131=1,$I129&lt;1),0,IF(AJ131-5&gt;$I129,$H140-SUM($I134:AI134),$H140/$I129))</f>
        <v>0</v>
      </c>
      <c r="AK134" s="205">
        <f>IF(AND(AK131=1,$I129&lt;1),0,IF(AK131-5&gt;$I129,$H140-SUM($I134:AJ134),$H140/$I129))</f>
        <v>0</v>
      </c>
      <c r="AL134" s="205">
        <f>IF(AND(AL131=1,$I129&lt;1),0,IF(AL131-5&gt;$I129,$H140-SUM($I134:AK134),$H140/$I129))</f>
        <v>0</v>
      </c>
      <c r="AM134" s="205">
        <f>IF(AND(AM131=1,$I129&lt;1),0,IF(AM131-5&gt;$I129,$H140-SUM($I134:AL134),$H140/$I129))</f>
        <v>0</v>
      </c>
      <c r="AN134" s="205">
        <f>IF(AND(AN131=1,$I129&lt;1),0,IF(AN131-5&gt;$I129,$H140-SUM($I134:AM134),$H140/$I129))</f>
        <v>0</v>
      </c>
      <c r="AO134" s="205">
        <f>IF(AND(AO131=1,$I129&lt;1),0,IF(AO131-5&gt;$I129,$H140-SUM($I134:AN134),$H140/$I129))</f>
        <v>0</v>
      </c>
      <c r="AP134" s="205">
        <f>IF(AND(AP131=1,$I129&lt;1),0,IF(AP131-5&gt;$I129,$H140-SUM($I134:AO134),$H140/$I129))</f>
        <v>0</v>
      </c>
      <c r="AQ134" s="205">
        <f>IF(AND(AQ131=1,$I129&lt;1),0,IF(AQ131-5&gt;$I129,$H140-SUM($I134:AP134),$H140/$I129))</f>
        <v>0</v>
      </c>
      <c r="AR134" s="205">
        <f>IF(AND(AR131=1,$I129&lt;1),0,IF(AR131-5&gt;$I129,$H140-SUM($I134:AQ134),$H140/$I129))</f>
        <v>0</v>
      </c>
      <c r="AS134" s="205">
        <f>IF(AND(AS131=1,$I129&lt;1),0,IF(AS131-5&gt;$I129,$H140-SUM($I134:AR134),$H140/$I129))</f>
        <v>0</v>
      </c>
      <c r="AT134" s="205">
        <f>IF(AND(AT131=1,$I129&lt;1),0,IF(AT131-5&gt;$I129,$H140-SUM($I134:AS134),$H140/$I129))</f>
        <v>0</v>
      </c>
      <c r="AU134" s="205">
        <f>IF(AND(AU131=1,$I129&lt;1),0,IF(AU131-5&gt;$I129,$H140-SUM($I134:AT134),$H140/$I129))</f>
        <v>0</v>
      </c>
      <c r="AV134" s="205">
        <f>IF(AND(AV131=1,$I129&lt;1),0,IF(AV131-5&gt;$I129,$H140-SUM($I134:AU134),$H140/$I129))</f>
        <v>0</v>
      </c>
      <c r="AW134" s="205">
        <f>IF(AND(AW131=1,$I129&lt;1),0,IF(AW131-5&gt;$I129,$H140-SUM($I134:AV134),$H140/$I129))</f>
        <v>0</v>
      </c>
      <c r="AX134" s="205">
        <f>IF(AND(AX131=1,$I129&lt;1),0,IF(AX131-5&gt;$I129,$H140-SUM($I134:AW134),$H140/$I129))</f>
        <v>0</v>
      </c>
      <c r="AY134" s="205">
        <f>IF(AND(AY131=1,$I129&lt;1),0,IF(AY131-5&gt;$I129,$H140-SUM($I134:AX134),$H140/$I129))</f>
        <v>0</v>
      </c>
      <c r="AZ134" s="205">
        <f>IF(AND(AZ131=1,$I129&lt;1),0,IF(AZ131-5&gt;$I129,$H140-SUM($I134:AY134),$H140/$I129))</f>
        <v>0</v>
      </c>
      <c r="BA134" s="205">
        <f>IF(AND(BA131=1,$I129&lt;1),0,IF(BA131-5&gt;$I129,$H140-SUM($I134:AZ134),$H140/$I129))</f>
        <v>0</v>
      </c>
      <c r="BB134" s="205">
        <f>IF(AND(BB131=1,$I129&lt;1),0,IF(BB131-5&gt;$I129,$H140-SUM($I134:BA134),$H140/$I129))</f>
        <v>0</v>
      </c>
      <c r="BC134" s="205">
        <f>IF(AND(BC131=1,$I129&lt;1),0,IF(BC131-5&gt;$I129,$H140-SUM($I134:BB134),$H140/$I129))</f>
        <v>0</v>
      </c>
      <c r="BD134" s="205">
        <f>IF(AND(BD131=1,$I129&lt;1),0,IF(BD131-5&gt;$I129,$H140-SUM($I134:BC134),$H140/$I129))</f>
        <v>0</v>
      </c>
      <c r="BE134" s="205">
        <f>IF(AND(BE131=1,$I129&lt;1),0,IF(BE131-5&gt;$I129,$H140-SUM($I134:BD134),$H140/$I129))</f>
        <v>0</v>
      </c>
      <c r="BF134" s="205">
        <f>IF(AND(BF131=1,$I129&lt;1),0,IF(BF131-5&gt;$I129,$H140-SUM($I134:BE134),$H140/$I129))</f>
        <v>0</v>
      </c>
      <c r="BG134" s="205">
        <f>IF(AND(BG131=1,$I129&lt;1),0,IF(BG131-5&gt;$I129,$H140-SUM($I134:BF134),$H140/$I129))</f>
        <v>0</v>
      </c>
      <c r="BH134" s="205">
        <f>IF(AND(BH131=1,$I129&lt;1),0,IF(BH131-5&gt;$I129,$H140-SUM($I134:BG134),$H140/$I129))</f>
        <v>0</v>
      </c>
      <c r="BI134" s="205">
        <f>IF(AND(BI131=1,$I129&lt;1),0,IF(BI131-5&gt;$I129,$H140-SUM($I134:BH134),$H140/$I129))</f>
        <v>0</v>
      </c>
      <c r="BJ134" s="205">
        <f>IF(AND(BJ131=1,$I129&lt;1),0,IF(BJ131-5&gt;$I129,$H140-SUM($I134:BI134),$H140/$I129))</f>
        <v>0</v>
      </c>
      <c r="BK134" s="205">
        <f>IF(AND(BK131=1,$I129&lt;1),0,IF(BK131-5&gt;$I129,$H140-SUM($I134:BJ134),$H140/$I129))</f>
        <v>0</v>
      </c>
      <c r="BL134" s="205">
        <f>IF(AND(BL131=1,$I129&lt;1),0,IF(BL131-5&gt;$I129,$H140-SUM($I134:BK134),$H140/$I129))</f>
        <v>0</v>
      </c>
      <c r="BM134" s="205">
        <f>IF(AND(BM131=1,$I129&lt;1),0,IF(BM131-5&gt;$I129,$H140-SUM($I134:BL134),$H140/$I129))</f>
        <v>0</v>
      </c>
      <c r="BN134" s="205">
        <f>IF(AND(BN131=1,$I129&lt;1),0,IF(BN131-5&gt;$I129,$H140-SUM($I134:BM134),$H140/$I129))</f>
        <v>0</v>
      </c>
      <c r="BO134" s="205">
        <f>IF(AND(BO131=1,$I129&lt;1),0,IF(BO131-5&gt;$I129,$H140-SUM($I134:BN134),$H140/$I129))</f>
        <v>0</v>
      </c>
      <c r="BP134" s="205">
        <f>IF(AND(BP131=1,$I129&lt;1),0,IF(BP131-5&gt;$I129,$H140-SUM($I134:BO134),$H140/$I129))</f>
        <v>0</v>
      </c>
      <c r="BQ134" s="205">
        <f>IF(AND(BQ131=1,$I129&lt;1),0,IF(BQ131-5&gt;$I129,$H140-SUM($I134:BP134),$H140/$I129))</f>
        <v>0</v>
      </c>
      <c r="BR134" s="205">
        <f>IF(AND(BR131=1,$I129&lt;1),0,IF(BR131-5&gt;$I129,$H140-SUM($I134:BQ134),$H140/$I129))</f>
        <v>0</v>
      </c>
      <c r="BS134" s="205">
        <f>IF(AND(BS131=1,$I129&lt;1),0,IF(BS131-5&gt;$I129,$H140-SUM($I134:BR134),$H140/$I129))</f>
        <v>0</v>
      </c>
    </row>
    <row r="135" spans="2:71">
      <c r="B135" t="s">
        <v>17</v>
      </c>
    </row>
    <row r="136" spans="2:71">
      <c r="B136" s="10" t="s">
        <v>18</v>
      </c>
      <c r="C136" s="10"/>
      <c r="H136" s="25">
        <f>VLOOKUP($B126,Inputs!$B$63:$I$72,8,FALSE)/Inputs!$I$5</f>
        <v>0</v>
      </c>
    </row>
    <row r="137" spans="2:71">
      <c r="B137" s="10" t="s">
        <v>19</v>
      </c>
      <c r="C137" s="10"/>
      <c r="D137" s="12"/>
      <c r="E137" s="12"/>
      <c r="F137" s="12"/>
      <c r="G137" s="12"/>
      <c r="H137" s="13">
        <f>VLOOKUP($B126,Inputs!$B$76:$I$85,8,FALSE)/Inputs!$I$5</f>
        <v>0</v>
      </c>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c r="BQ137" s="12"/>
      <c r="BR137" s="12"/>
      <c r="BS137" s="12"/>
    </row>
    <row r="138" spans="2:71">
      <c r="B138" s="10" t="s">
        <v>66</v>
      </c>
      <c r="C138" s="10"/>
      <c r="D138" s="2">
        <f t="shared" ref="D138:BK138" si="45">SUM(D136:D137)</f>
        <v>0</v>
      </c>
      <c r="E138" s="2">
        <f t="shared" si="45"/>
        <v>0</v>
      </c>
      <c r="F138" s="2">
        <f t="shared" si="45"/>
        <v>0</v>
      </c>
      <c r="G138" s="2">
        <f t="shared" si="45"/>
        <v>0</v>
      </c>
      <c r="H138" s="2">
        <f t="shared" si="45"/>
        <v>0</v>
      </c>
      <c r="I138" s="2">
        <f t="shared" si="45"/>
        <v>0</v>
      </c>
      <c r="J138" s="2">
        <f t="shared" si="45"/>
        <v>0</v>
      </c>
      <c r="K138" s="2">
        <f t="shared" si="45"/>
        <v>0</v>
      </c>
      <c r="L138" s="2">
        <f t="shared" si="45"/>
        <v>0</v>
      </c>
      <c r="M138" s="2">
        <f t="shared" si="45"/>
        <v>0</v>
      </c>
      <c r="N138" s="2">
        <f t="shared" si="45"/>
        <v>0</v>
      </c>
      <c r="O138" s="2">
        <f t="shared" si="45"/>
        <v>0</v>
      </c>
      <c r="P138" s="2">
        <f t="shared" si="45"/>
        <v>0</v>
      </c>
      <c r="Q138" s="2">
        <f t="shared" si="45"/>
        <v>0</v>
      </c>
      <c r="R138" s="2">
        <f t="shared" si="45"/>
        <v>0</v>
      </c>
      <c r="S138" s="2">
        <f t="shared" si="45"/>
        <v>0</v>
      </c>
      <c r="T138" s="2">
        <f t="shared" si="45"/>
        <v>0</v>
      </c>
      <c r="U138" s="2">
        <f t="shared" si="45"/>
        <v>0</v>
      </c>
      <c r="V138" s="2">
        <f t="shared" si="45"/>
        <v>0</v>
      </c>
      <c r="W138" s="2">
        <f t="shared" si="45"/>
        <v>0</v>
      </c>
      <c r="X138" s="2">
        <f t="shared" si="45"/>
        <v>0</v>
      </c>
      <c r="Y138" s="2">
        <f t="shared" si="45"/>
        <v>0</v>
      </c>
      <c r="Z138" s="2">
        <f t="shared" si="45"/>
        <v>0</v>
      </c>
      <c r="AA138" s="2">
        <f t="shared" si="45"/>
        <v>0</v>
      </c>
      <c r="AB138" s="2">
        <f t="shared" si="45"/>
        <v>0</v>
      </c>
      <c r="AC138" s="2">
        <f t="shared" si="45"/>
        <v>0</v>
      </c>
      <c r="AD138" s="2">
        <f t="shared" si="45"/>
        <v>0</v>
      </c>
      <c r="AE138" s="2">
        <f t="shared" si="45"/>
        <v>0</v>
      </c>
      <c r="AF138" s="2">
        <f t="shared" si="45"/>
        <v>0</v>
      </c>
      <c r="AG138" s="2">
        <f t="shared" si="45"/>
        <v>0</v>
      </c>
      <c r="AH138" s="2">
        <f t="shared" si="45"/>
        <v>0</v>
      </c>
      <c r="AI138" s="2">
        <f t="shared" si="45"/>
        <v>0</v>
      </c>
      <c r="AJ138" s="2">
        <f t="shared" si="45"/>
        <v>0</v>
      </c>
      <c r="AK138" s="2">
        <f t="shared" si="45"/>
        <v>0</v>
      </c>
      <c r="AL138" s="2">
        <f t="shared" si="45"/>
        <v>0</v>
      </c>
      <c r="AM138" s="2">
        <f t="shared" si="45"/>
        <v>0</v>
      </c>
      <c r="AN138" s="2">
        <f t="shared" si="45"/>
        <v>0</v>
      </c>
      <c r="AO138" s="2">
        <f t="shared" si="45"/>
        <v>0</v>
      </c>
      <c r="AP138" s="2">
        <f t="shared" si="45"/>
        <v>0</v>
      </c>
      <c r="AQ138" s="2">
        <f t="shared" si="45"/>
        <v>0</v>
      </c>
      <c r="AR138" s="2">
        <f t="shared" si="45"/>
        <v>0</v>
      </c>
      <c r="AS138" s="2">
        <f t="shared" si="45"/>
        <v>0</v>
      </c>
      <c r="AT138" s="2">
        <f t="shared" si="45"/>
        <v>0</v>
      </c>
      <c r="AU138" s="2">
        <f t="shared" si="45"/>
        <v>0</v>
      </c>
      <c r="AV138" s="2">
        <f t="shared" si="45"/>
        <v>0</v>
      </c>
      <c r="AW138" s="2">
        <f t="shared" si="45"/>
        <v>0</v>
      </c>
      <c r="AX138" s="2">
        <f t="shared" si="45"/>
        <v>0</v>
      </c>
      <c r="AY138" s="2">
        <f t="shared" si="45"/>
        <v>0</v>
      </c>
      <c r="AZ138" s="2">
        <f t="shared" si="45"/>
        <v>0</v>
      </c>
      <c r="BA138" s="2">
        <f t="shared" si="45"/>
        <v>0</v>
      </c>
      <c r="BB138" s="2">
        <f t="shared" si="45"/>
        <v>0</v>
      </c>
      <c r="BC138" s="2">
        <f t="shared" si="45"/>
        <v>0</v>
      </c>
      <c r="BD138" s="2">
        <f t="shared" si="45"/>
        <v>0</v>
      </c>
      <c r="BE138" s="2">
        <f t="shared" si="45"/>
        <v>0</v>
      </c>
      <c r="BF138" s="2">
        <f t="shared" si="45"/>
        <v>0</v>
      </c>
      <c r="BG138" s="2">
        <f t="shared" si="45"/>
        <v>0</v>
      </c>
      <c r="BH138" s="2">
        <f t="shared" si="45"/>
        <v>0</v>
      </c>
      <c r="BI138" s="2">
        <f t="shared" si="45"/>
        <v>0</v>
      </c>
      <c r="BJ138" s="2">
        <f t="shared" si="45"/>
        <v>0</v>
      </c>
      <c r="BK138" s="2">
        <f t="shared" si="45"/>
        <v>0</v>
      </c>
      <c r="BL138" s="2">
        <f t="shared" ref="BL138:BP138" si="46">SUM(BL136:BL137)</f>
        <v>0</v>
      </c>
      <c r="BM138" s="2">
        <f t="shared" si="46"/>
        <v>0</v>
      </c>
      <c r="BN138" s="2">
        <f t="shared" si="46"/>
        <v>0</v>
      </c>
      <c r="BO138" s="2">
        <f t="shared" si="46"/>
        <v>0</v>
      </c>
      <c r="BP138" s="2">
        <f t="shared" si="46"/>
        <v>0</v>
      </c>
      <c r="BQ138" s="2">
        <f t="shared" ref="BQ138:BS138" si="47">SUM(BQ136:BQ137)</f>
        <v>0</v>
      </c>
      <c r="BR138" s="2">
        <f t="shared" si="47"/>
        <v>0</v>
      </c>
      <c r="BS138" s="2">
        <f t="shared" si="47"/>
        <v>0</v>
      </c>
    </row>
    <row r="139" spans="2:71">
      <c r="B139" s="10"/>
      <c r="C139" s="10"/>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row>
    <row r="140" spans="2:71">
      <c r="B140" t="s">
        <v>22</v>
      </c>
      <c r="C140" s="36">
        <f>D129</f>
        <v>15.790380770985777</v>
      </c>
      <c r="D140" s="25">
        <f t="shared" ref="D140" si="48">C140-D134+D138+D139</f>
        <v>0</v>
      </c>
      <c r="E140" s="2">
        <f t="shared" ref="E140:BK140" si="49">D140-E134+E138</f>
        <v>0</v>
      </c>
      <c r="F140" s="2">
        <f t="shared" si="49"/>
        <v>0</v>
      </c>
      <c r="G140" s="2">
        <f t="shared" si="49"/>
        <v>0</v>
      </c>
      <c r="H140" s="2">
        <f t="shared" si="49"/>
        <v>0</v>
      </c>
      <c r="I140" s="2">
        <f t="shared" si="49"/>
        <v>0</v>
      </c>
      <c r="J140" s="2">
        <f t="shared" si="49"/>
        <v>0</v>
      </c>
      <c r="K140" s="2">
        <f t="shared" si="49"/>
        <v>0</v>
      </c>
      <c r="L140" s="2">
        <f t="shared" si="49"/>
        <v>0</v>
      </c>
      <c r="M140" s="2">
        <f t="shared" si="49"/>
        <v>0</v>
      </c>
      <c r="N140" s="2">
        <f t="shared" si="49"/>
        <v>0</v>
      </c>
      <c r="O140" s="2">
        <f t="shared" si="49"/>
        <v>0</v>
      </c>
      <c r="P140" s="2">
        <f t="shared" si="49"/>
        <v>0</v>
      </c>
      <c r="Q140" s="2">
        <f t="shared" si="49"/>
        <v>0</v>
      </c>
      <c r="R140" s="2">
        <f t="shared" si="49"/>
        <v>0</v>
      </c>
      <c r="S140" s="2">
        <f t="shared" si="49"/>
        <v>0</v>
      </c>
      <c r="T140" s="2">
        <f t="shared" si="49"/>
        <v>0</v>
      </c>
      <c r="U140" s="2">
        <f t="shared" si="49"/>
        <v>0</v>
      </c>
      <c r="V140" s="2">
        <f t="shared" si="49"/>
        <v>0</v>
      </c>
      <c r="W140" s="2">
        <f t="shared" si="49"/>
        <v>0</v>
      </c>
      <c r="X140" s="2">
        <f t="shared" si="49"/>
        <v>0</v>
      </c>
      <c r="Y140" s="2">
        <f t="shared" si="49"/>
        <v>0</v>
      </c>
      <c r="Z140" s="2">
        <f t="shared" si="49"/>
        <v>0</v>
      </c>
      <c r="AA140" s="2">
        <f t="shared" si="49"/>
        <v>0</v>
      </c>
      <c r="AB140" s="2">
        <f t="shared" si="49"/>
        <v>0</v>
      </c>
      <c r="AC140" s="2">
        <f t="shared" si="49"/>
        <v>0</v>
      </c>
      <c r="AD140" s="2">
        <f t="shared" si="49"/>
        <v>0</v>
      </c>
      <c r="AE140" s="2">
        <f t="shared" si="49"/>
        <v>0</v>
      </c>
      <c r="AF140" s="2">
        <f t="shared" si="49"/>
        <v>0</v>
      </c>
      <c r="AG140" s="2">
        <f t="shared" si="49"/>
        <v>0</v>
      </c>
      <c r="AH140" s="2">
        <f t="shared" si="49"/>
        <v>0</v>
      </c>
      <c r="AI140" s="2">
        <f t="shared" si="49"/>
        <v>0</v>
      </c>
      <c r="AJ140" s="2">
        <f t="shared" si="49"/>
        <v>0</v>
      </c>
      <c r="AK140" s="2">
        <f t="shared" si="49"/>
        <v>0</v>
      </c>
      <c r="AL140" s="2">
        <f t="shared" si="49"/>
        <v>0</v>
      </c>
      <c r="AM140" s="2">
        <f t="shared" si="49"/>
        <v>0</v>
      </c>
      <c r="AN140" s="2">
        <f t="shared" si="49"/>
        <v>0</v>
      </c>
      <c r="AO140" s="2">
        <f t="shared" si="49"/>
        <v>0</v>
      </c>
      <c r="AP140" s="2">
        <f t="shared" si="49"/>
        <v>0</v>
      </c>
      <c r="AQ140" s="2">
        <f t="shared" si="49"/>
        <v>0</v>
      </c>
      <c r="AR140" s="2">
        <f t="shared" si="49"/>
        <v>0</v>
      </c>
      <c r="AS140" s="2">
        <f t="shared" si="49"/>
        <v>0</v>
      </c>
      <c r="AT140" s="2">
        <f t="shared" si="49"/>
        <v>0</v>
      </c>
      <c r="AU140" s="2">
        <f t="shared" si="49"/>
        <v>0</v>
      </c>
      <c r="AV140" s="2">
        <f t="shared" si="49"/>
        <v>0</v>
      </c>
      <c r="AW140" s="2">
        <f t="shared" si="49"/>
        <v>0</v>
      </c>
      <c r="AX140" s="2">
        <f t="shared" si="49"/>
        <v>0</v>
      </c>
      <c r="AY140" s="2">
        <f t="shared" si="49"/>
        <v>0</v>
      </c>
      <c r="AZ140" s="2">
        <f t="shared" si="49"/>
        <v>0</v>
      </c>
      <c r="BA140" s="2">
        <f t="shared" si="49"/>
        <v>0</v>
      </c>
      <c r="BB140" s="2">
        <f t="shared" si="49"/>
        <v>0</v>
      </c>
      <c r="BC140" s="2">
        <f t="shared" si="49"/>
        <v>0</v>
      </c>
      <c r="BD140" s="2">
        <f t="shared" si="49"/>
        <v>0</v>
      </c>
      <c r="BE140" s="2">
        <f t="shared" si="49"/>
        <v>0</v>
      </c>
      <c r="BF140" s="2">
        <f t="shared" si="49"/>
        <v>0</v>
      </c>
      <c r="BG140" s="2">
        <f t="shared" si="49"/>
        <v>0</v>
      </c>
      <c r="BH140" s="2">
        <f t="shared" si="49"/>
        <v>0</v>
      </c>
      <c r="BI140" s="2">
        <f t="shared" si="49"/>
        <v>0</v>
      </c>
      <c r="BJ140" s="2">
        <f t="shared" si="49"/>
        <v>0</v>
      </c>
      <c r="BK140" s="2">
        <f t="shared" si="49"/>
        <v>0</v>
      </c>
      <c r="BL140" s="2">
        <f t="shared" ref="BL140" si="50">BK140-BL134+BL138</f>
        <v>0</v>
      </c>
      <c r="BM140" s="2">
        <f t="shared" ref="BM140" si="51">BL140-BM134+BM138</f>
        <v>0</v>
      </c>
      <c r="BN140" s="2">
        <f t="shared" ref="BN140" si="52">BM140-BN134+BN138</f>
        <v>0</v>
      </c>
      <c r="BO140" s="2">
        <f t="shared" ref="BO140" si="53">BN140-BO134+BO138</f>
        <v>0</v>
      </c>
      <c r="BP140" s="2">
        <f t="shared" ref="BP140:BQ140" si="54">BO140-BP134+BP138</f>
        <v>0</v>
      </c>
      <c r="BQ140" s="2">
        <f t="shared" si="54"/>
        <v>0</v>
      </c>
      <c r="BR140" s="2">
        <f t="shared" ref="BR140" si="55">BQ140-BR134+BR138</f>
        <v>0</v>
      </c>
      <c r="BS140" s="2">
        <f t="shared" ref="BS140" si="56">BR140-BS134+BS138</f>
        <v>0</v>
      </c>
    </row>
    <row r="143" spans="2:71">
      <c r="B143" t="s">
        <v>59</v>
      </c>
      <c r="D143" s="2">
        <f>INDEX(Inputs!$E$34:$X$44,MATCH('Depr schedule - Actual'!$B126,Inputs!$B$34:$B$44,0),MATCH('Depr schedule - Actual'!D132,Inputs!$E$18:$X$18,0))*IF(D132&gt;=Base_Reg_Year,(1+D$3)^0.5,(1+D$4)^0.5)</f>
        <v>0</v>
      </c>
      <c r="E143" s="2">
        <f>INDEX(Inputs!$E$34:$X$44,MATCH('Depr schedule - Actual'!$B126,Inputs!$B$34:$B$44,0),MATCH('Depr schedule - Actual'!E132,Inputs!$E$18:$X$18,0))*IF(E132&gt;=Base_Reg_Year,(1+E$3)^0.5,(1+E$4)^0.5)</f>
        <v>0</v>
      </c>
      <c r="F143" s="2">
        <f>INDEX(Inputs!$E$34:$X$44,MATCH('Depr schedule - Actual'!$B126,Inputs!$B$34:$B$44,0),MATCH('Depr schedule - Actual'!F132,Inputs!$E$18:$X$18,0))*IF(F132&gt;=Base_Reg_Year,(1+F$3)^0.5,(1+F$4)^0.5)</f>
        <v>0</v>
      </c>
      <c r="G143" s="2">
        <f>INDEX(Inputs!$E$34:$X$44,MATCH('Depr schedule - Actual'!$B126,Inputs!$B$34:$B$44,0),MATCH('Depr schedule - Actual'!G132,Inputs!$E$18:$X$18,0))*IF(G132&gt;=Base_Reg_Year,(1+G$3)^0.5,(1+G$4)^0.5)</f>
        <v>0</v>
      </c>
      <c r="H143" s="2">
        <f>INDEX(Inputs!$E$34:$X$44,MATCH('Depr schedule - Actual'!$B126,Inputs!$B$34:$B$44,0),MATCH('Depr schedule - Actual'!H132,Inputs!$E$18:$X$18,0))*IF(H132&gt;=Base_Reg_Year,(1+H$3)^0.5,(1+H$4)^0.5)</f>
        <v>0</v>
      </c>
      <c r="I143" s="2">
        <f>INDEX(Inputs!$E$34:$X$44,MATCH('Depr schedule - Actual'!$B126,Inputs!$B$34:$B$44,0),MATCH('Depr schedule - Actual'!I132,Inputs!$E$18:$X$18,0))*IF(I132&gt;=Base_Reg_Year,(1+I$3)^0.5,(1+I$4)^0.5)</f>
        <v>0</v>
      </c>
      <c r="J143" s="2">
        <f>INDEX(Inputs!$E$34:$X$44,MATCH('Depr schedule - Actual'!$B126,Inputs!$B$34:$B$44,0),MATCH('Depr schedule - Actual'!J132,Inputs!$E$18:$X$18,0))*IF(J132&gt;=Base_Reg_Year,(1+J$3)^0.5,(1+J$4)^0.5)</f>
        <v>0</v>
      </c>
      <c r="K143" s="2">
        <f>INDEX(Inputs!$E$34:$X$44,MATCH('Depr schedule - Actual'!$B126,Inputs!$B$34:$B$44,0),MATCH('Depr schedule - Actual'!K132,Inputs!$E$18:$X$18,0))*IF(K132&gt;=Base_Reg_Year,(1+K$3)^0.5,(1+K$4)^0.5)</f>
        <v>0</v>
      </c>
      <c r="L143" s="2">
        <f>INDEX(Inputs!$E$34:$X$44,MATCH('Depr schedule - Actual'!$B126,Inputs!$B$34:$B$44,0),MATCH('Depr schedule - Actual'!L132,Inputs!$E$18:$X$18,0))*IF(L132&gt;=Base_Reg_Year,(1+L$3)^0.5,(1+L$4)^0.5)</f>
        <v>0</v>
      </c>
      <c r="M143" s="2">
        <f>INDEX(Inputs!$E$34:$X$44,MATCH('Depr schedule - Actual'!$B126,Inputs!$B$34:$B$44,0),MATCH('Depr schedule - Actual'!M132,Inputs!$E$18:$X$18,0))*IF(M132&gt;=Base_Reg_Year,(1+M$3)^0.5,(1+M$4)^0.5)</f>
        <v>0</v>
      </c>
      <c r="N143" s="2">
        <f>INDEX(Inputs!$E$34:$X$44,MATCH('Depr schedule - Actual'!$B126,Inputs!$B$34:$B$44,0),MATCH('Depr schedule - Actual'!N132,Inputs!$E$18:$X$18,0))*IF(N132&gt;=Base_Reg_Year,(1+N$3)^0.5,(1+N$4)^0.5)</f>
        <v>0</v>
      </c>
      <c r="O143" s="2">
        <f>INDEX(Inputs!$E$34:$X$44,MATCH('Depr schedule - Actual'!$B126,Inputs!$B$34:$B$44,0),MATCH('Depr schedule - Actual'!O132,Inputs!$E$18:$X$18,0))*IF(O132&gt;=Base_Reg_Year,(1+O$3)^0.5,(1+O$4)^0.5)</f>
        <v>0</v>
      </c>
      <c r="P143" s="2">
        <f>INDEX(Inputs!$E$34:$X$44,MATCH('Depr schedule - Actual'!$B126,Inputs!$B$34:$B$44,0),MATCH('Depr schedule - Actual'!P132,Inputs!$E$18:$X$18,0))*IF(P132&gt;=Base_Reg_Year,(1+P$3)^0.5,(1+P$4)^0.5)</f>
        <v>0</v>
      </c>
      <c r="Q143" s="2">
        <f>INDEX(Inputs!$E$34:$X$44,MATCH('Depr schedule - Actual'!$B126,Inputs!$B$34:$B$44,0),MATCH('Depr schedule - Actual'!Q132,Inputs!$E$18:$X$18,0))*IF(Q132&gt;=Base_Reg_Year,(1+Q$3)^0.5,(1+Q$4)^0.5)</f>
        <v>0</v>
      </c>
      <c r="R143" s="2">
        <f>INDEX(Inputs!$E$34:$X$44,MATCH('Depr schedule - Actual'!$B126,Inputs!$B$34:$B$44,0),MATCH('Depr schedule - Actual'!R132,Inputs!$E$18:$X$18,0))*IF(R132&gt;=Base_Reg_Year,(1+R$3)^0.5,(1+R$4)^0.5)</f>
        <v>0</v>
      </c>
      <c r="S143" s="2">
        <f>INDEX(Inputs!$E$34:$X$44,MATCH('Depr schedule - Actual'!$B126,Inputs!$B$34:$B$44,0),MATCH('Depr schedule - Actual'!S132,Inputs!$E$18:$X$18,0))*IF(S132&gt;=Base_Reg_Year,(1+S$3)^0.5,(1+S$4)^0.5)</f>
        <v>0</v>
      </c>
      <c r="T143" s="2">
        <f>INDEX(Inputs!$E$34:$X$44,MATCH('Depr schedule - Actual'!$B126,Inputs!$B$34:$B$44,0),MATCH('Depr schedule - Actual'!T132,Inputs!$E$18:$X$18,0))*IF(T132&gt;=Base_Reg_Year,(1+T$3)^0.5,(1+T$4)^0.5)</f>
        <v>0</v>
      </c>
      <c r="U143" s="2">
        <f>INDEX(Inputs!$E$34:$X$44,MATCH('Depr schedule - Actual'!$B126,Inputs!$B$34:$B$44,0),MATCH('Depr schedule - Actual'!U132,Inputs!$E$18:$X$18,0))*IF(U132&gt;=Base_Reg_Year,(1+U$3)^0.5,(1+U$4)^0.5)</f>
        <v>0</v>
      </c>
      <c r="V143" s="2">
        <f>INDEX(Inputs!$E$34:$X$44,MATCH('Depr schedule - Actual'!$B126,Inputs!$B$34:$B$44,0),MATCH('Depr schedule - Actual'!V132,Inputs!$E$18:$X$18,0))*IF(V132&gt;=Base_Reg_Year,(1+V$3)^0.5,(1+V$4)^0.5)</f>
        <v>0</v>
      </c>
      <c r="W143" s="2">
        <f>INDEX(Inputs!$E$34:$X$44,MATCH('Depr schedule - Actual'!$B126,Inputs!$B$34:$B$44,0),MATCH('Depr schedule - Actual'!W132,Inputs!$E$18:$X$18,0))*IF(W132&gt;=Base_Reg_Year,(1+W$3)^0.5,(1+W$4)^0.5)</f>
        <v>0</v>
      </c>
    </row>
    <row r="145" spans="2:71">
      <c r="B145" t="s">
        <v>23</v>
      </c>
    </row>
    <row r="146" spans="2:71">
      <c r="B146" s="24">
        <v>2011</v>
      </c>
      <c r="C146" s="24">
        <v>1</v>
      </c>
      <c r="E146" s="2">
        <f>IF($F$129="n/a",0,IF(E$131&lt;=$C146,0,IF(E$131&gt;($F$129+$C146),INDEX($D$143:$W$143,,$C146)-SUM($D146:D146),INDEX($D$143:$W$143,,$C146)/$F$129)))</f>
        <v>0</v>
      </c>
      <c r="F146" s="2">
        <f>IF($F$129="n/a",0,IF(F$131&lt;=$C146,0,IF(F$131&gt;($F$129+$C146),INDEX($D$143:$W$143,,$C146)-SUM($D146:E146),INDEX($D$143:$W$143,,$C146)/$F$129)))</f>
        <v>0</v>
      </c>
      <c r="G146" s="2">
        <f>IF($F$129="n/a",0,IF(G$131&lt;=$C146,0,IF(G$131&gt;($F$129+$C146),INDEX($D$143:$W$143,,$C146)-SUM($D146:F146),INDEX($D$143:$W$143,,$C146)/$F$129)))</f>
        <v>0</v>
      </c>
      <c r="H146" s="2">
        <f>IF($F$129="n/a",0,IF(H$131&lt;=$C146,0,IF(H$131&gt;($F$129+$C146),INDEX($D$143:$W$143,,$C146)-SUM($D146:G146),INDEX($D$143:$W$143,,$C146)/$F$129)))</f>
        <v>0</v>
      </c>
      <c r="I146" s="2">
        <f>IF($F$129="n/a",0,IF(I$131&lt;=$C146,0,IF(I$131&gt;($F$129+$C146),INDEX($D$143:$W$143,,$C146)-SUM($D146:H146),INDEX($D$143:$W$143,,$C146)/$F$129)))</f>
        <v>0</v>
      </c>
      <c r="J146" s="2">
        <f>IF($F$129="n/a",0,IF(J$131&lt;=$C146,0,IF(J$131&gt;($F$129+$C146),INDEX($D$143:$W$143,,$C146)-SUM($D146:I146),INDEX($D$143:$W$143,,$C146)/$F$129)))</f>
        <v>0</v>
      </c>
      <c r="K146" s="2">
        <f>IF($F$129="n/a",0,IF(K$131&lt;=$C146,0,IF(K$131&gt;($F$129+$C146),INDEX($D$143:$W$143,,$C146)-SUM($D146:J146),INDEX($D$143:$W$143,,$C146)/$F$129)))</f>
        <v>0</v>
      </c>
      <c r="L146" s="2">
        <f>IF($F$129="n/a",0,IF(L$131&lt;=$C146,0,IF(L$131&gt;($F$129+$C146),INDEX($D$143:$W$143,,$C146)-SUM($D146:K146),INDEX($D$143:$W$143,,$C146)/$F$129)))</f>
        <v>0</v>
      </c>
      <c r="M146" s="2">
        <f>IF($F$129="n/a",0,IF(M$131&lt;=$C146,0,IF(M$131&gt;($F$129+$C146),INDEX($D$143:$W$143,,$C146)-SUM($D146:L146),INDEX($D$143:$W$143,,$C146)/$F$129)))</f>
        <v>0</v>
      </c>
      <c r="N146" s="2">
        <f>IF($F$129="n/a",0,IF(N$131&lt;=$C146,0,IF(N$131&gt;($F$129+$C146),INDEX($D$143:$W$143,,$C146)-SUM($D146:M146),INDEX($D$143:$W$143,,$C146)/$F$129)))</f>
        <v>0</v>
      </c>
      <c r="O146" s="2">
        <f>IF($F$129="n/a",0,IF(O$131&lt;=$C146,0,IF(O$131&gt;($F$129+$C146),INDEX($D$143:$W$143,,$C146)-SUM($D146:N146),INDEX($D$143:$W$143,,$C146)/$F$129)))</f>
        <v>0</v>
      </c>
      <c r="P146" s="2">
        <f>IF($F$129="n/a",0,IF(P$131&lt;=$C146,0,IF(P$131&gt;($F$129+$C146),INDEX($D$143:$W$143,,$C146)-SUM($D146:O146),INDEX($D$143:$W$143,,$C146)/$F$129)))</f>
        <v>0</v>
      </c>
      <c r="Q146" s="2">
        <f>IF($F$129="n/a",0,IF(Q$131&lt;=$C146,0,IF(Q$131&gt;($F$129+$C146),INDEX($D$143:$W$143,,$C146)-SUM($D146:P146),INDEX($D$143:$W$143,,$C146)/$F$129)))</f>
        <v>0</v>
      </c>
      <c r="R146" s="2">
        <f>IF($F$129="n/a",0,IF(R$131&lt;=$C146,0,IF(R$131&gt;($F$129+$C146),INDEX($D$143:$W$143,,$C146)-SUM($D146:Q146),INDEX($D$143:$W$143,,$C146)/$F$129)))</f>
        <v>0</v>
      </c>
      <c r="S146" s="2">
        <f>IF($F$129="n/a",0,IF(S$131&lt;=$C146,0,IF(S$131&gt;($F$129+$C146),INDEX($D$143:$W$143,,$C146)-SUM($D146:R146),INDEX($D$143:$W$143,,$C146)/$F$129)))</f>
        <v>0</v>
      </c>
      <c r="T146" s="2">
        <f>IF($F$129="n/a",0,IF(T$131&lt;=$C146,0,IF(T$131&gt;($F$129+$C146),INDEX($D$143:$W$143,,$C146)-SUM($D146:S146),INDEX($D$143:$W$143,,$C146)/$F$129)))</f>
        <v>0</v>
      </c>
      <c r="U146" s="2">
        <f>IF($F$129="n/a",0,IF(U$131&lt;=$C146,0,IF(U$131&gt;($F$129+$C146),INDEX($D$143:$W$143,,$C146)-SUM($D146:T146),INDEX($D$143:$W$143,,$C146)/$F$129)))</f>
        <v>0</v>
      </c>
      <c r="V146" s="2">
        <f>IF($F$129="n/a",0,IF(V$131&lt;=$C146,0,IF(V$131&gt;($F$129+$C146),INDEX($D$143:$W$143,,$C146)-SUM($D146:U146),INDEX($D$143:$W$143,,$C146)/$F$129)))</f>
        <v>0</v>
      </c>
      <c r="W146" s="2">
        <f>IF($F$129="n/a",0,IF(W$131&lt;=$C146,0,IF(W$131&gt;($F$129+$C146),INDEX($D$143:$W$143,,$C146)-SUM($D146:V146),INDEX($D$143:$W$143,,$C146)/$F$129)))</f>
        <v>0</v>
      </c>
      <c r="X146" s="2">
        <f>IF($F$129="n/a",0,IF(X$131&lt;=$C146,0,IF(X$131&gt;($F$129+$C146),INDEX($D$143:$W$143,,$C146)-SUM($D146:W146),INDEX($D$143:$W$143,,$C146)/$F$129)))</f>
        <v>0</v>
      </c>
      <c r="Y146" s="2">
        <f>IF($F$129="n/a",0,IF(Y$131&lt;=$C146,0,IF(Y$131&gt;($F$129+$C146),INDEX($D$143:$W$143,,$C146)-SUM($D146:X146),INDEX($D$143:$W$143,,$C146)/$F$129)))</f>
        <v>0</v>
      </c>
      <c r="Z146" s="2">
        <f>IF($F$129="n/a",0,IF(Z$131&lt;=$C146,0,IF(Z$131&gt;($F$129+$C146),INDEX($D$143:$W$143,,$C146)-SUM($D146:Y146),INDEX($D$143:$W$143,,$C146)/$F$129)))</f>
        <v>0</v>
      </c>
      <c r="AA146" s="2">
        <f>IF($F$129="n/a",0,IF(AA$131&lt;=$C146,0,IF(AA$131&gt;($F$129+$C146),INDEX($D$143:$W$143,,$C146)-SUM($D146:Z146),INDEX($D$143:$W$143,,$C146)/$F$129)))</f>
        <v>0</v>
      </c>
      <c r="AB146" s="2">
        <f>IF($F$129="n/a",0,IF(AB$131&lt;=$C146,0,IF(AB$131&gt;($F$129+$C146),INDEX($D$143:$W$143,,$C146)-SUM($D146:AA146),INDEX($D$143:$W$143,,$C146)/$F$129)))</f>
        <v>0</v>
      </c>
      <c r="AC146" s="2">
        <f>IF($F$129="n/a",0,IF(AC$131&lt;=$C146,0,IF(AC$131&gt;($F$129+$C146),INDEX($D$143:$W$143,,$C146)-SUM($D146:AB146),INDEX($D$143:$W$143,,$C146)/$F$129)))</f>
        <v>0</v>
      </c>
      <c r="AD146" s="2">
        <f>IF($F$129="n/a",0,IF(AD$131&lt;=$C146,0,IF(AD$131&gt;($F$129+$C146),INDEX($D$143:$W$143,,$C146)-SUM($D146:AC146),INDEX($D$143:$W$143,,$C146)/$F$129)))</f>
        <v>0</v>
      </c>
      <c r="AE146" s="2">
        <f>IF($F$129="n/a",0,IF(AE$131&lt;=$C146,0,IF(AE$131&gt;($F$129+$C146),INDEX($D$143:$W$143,,$C146)-SUM($D146:AD146),INDEX($D$143:$W$143,,$C146)/$F$129)))</f>
        <v>0</v>
      </c>
      <c r="AF146" s="2">
        <f>IF($F$129="n/a",0,IF(AF$131&lt;=$C146,0,IF(AF$131&gt;($F$129+$C146),INDEX($D$143:$W$143,,$C146)-SUM($D146:AE146),INDEX($D$143:$W$143,,$C146)/$F$129)))</f>
        <v>0</v>
      </c>
      <c r="AG146" s="2">
        <f>IF($F$129="n/a",0,IF(AG$131&lt;=$C146,0,IF(AG$131&gt;($F$129+$C146),INDEX($D$143:$W$143,,$C146)-SUM($D146:AF146),INDEX($D$143:$W$143,,$C146)/$F$129)))</f>
        <v>0</v>
      </c>
      <c r="AH146" s="2">
        <f>IF($F$129="n/a",0,IF(AH$131&lt;=$C146,0,IF(AH$131&gt;($F$129+$C146),INDEX($D$143:$W$143,,$C146)-SUM($D146:AG146),INDEX($D$143:$W$143,,$C146)/$F$129)))</f>
        <v>0</v>
      </c>
      <c r="AI146" s="2">
        <f>IF($F$129="n/a",0,IF(AI$131&lt;=$C146,0,IF(AI$131&gt;($F$129+$C146),INDEX($D$143:$W$143,,$C146)-SUM($D146:AH146),INDEX($D$143:$W$143,,$C146)/$F$129)))</f>
        <v>0</v>
      </c>
      <c r="AJ146" s="2">
        <f>IF($F$129="n/a",0,IF(AJ$131&lt;=$C146,0,IF(AJ$131&gt;($F$129+$C146),INDEX($D$143:$W$143,,$C146)-SUM($D146:AI146),INDEX($D$143:$W$143,,$C146)/$F$129)))</f>
        <v>0</v>
      </c>
      <c r="AK146" s="2">
        <f>IF($F$129="n/a",0,IF(AK$131&lt;=$C146,0,IF(AK$131&gt;($F$129+$C146),INDEX($D$143:$W$143,,$C146)-SUM($D146:AJ146),INDEX($D$143:$W$143,,$C146)/$F$129)))</f>
        <v>0</v>
      </c>
      <c r="AL146" s="2">
        <f>IF($F$129="n/a",0,IF(AL$131&lt;=$C146,0,IF(AL$131&gt;($F$129+$C146),INDEX($D$143:$W$143,,$C146)-SUM($D146:AK146),INDEX($D$143:$W$143,,$C146)/$F$129)))</f>
        <v>0</v>
      </c>
      <c r="AM146" s="2">
        <f>IF($F$129="n/a",0,IF(AM$131&lt;=$C146,0,IF(AM$131&gt;($F$129+$C146),INDEX($D$143:$W$143,,$C146)-SUM($D146:AL146),INDEX($D$143:$W$143,,$C146)/$F$129)))</f>
        <v>0</v>
      </c>
      <c r="AN146" s="2">
        <f>IF($F$129="n/a",0,IF(AN$131&lt;=$C146,0,IF(AN$131&gt;($F$129+$C146),INDEX($D$143:$W$143,,$C146)-SUM($D146:AM146),INDEX($D$143:$W$143,,$C146)/$F$129)))</f>
        <v>0</v>
      </c>
      <c r="AO146" s="2">
        <f>IF($F$129="n/a",0,IF(AO$131&lt;=$C146,0,IF(AO$131&gt;($F$129+$C146),INDEX($D$143:$W$143,,$C146)-SUM($D146:AN146),INDEX($D$143:$W$143,,$C146)/$F$129)))</f>
        <v>0</v>
      </c>
      <c r="AP146" s="2">
        <f>IF($F$129="n/a",0,IF(AP$131&lt;=$C146,0,IF(AP$131&gt;($F$129+$C146),INDEX($D$143:$W$143,,$C146)-SUM($D146:AO146),INDEX($D$143:$W$143,,$C146)/$F$129)))</f>
        <v>0</v>
      </c>
      <c r="AQ146" s="2">
        <f>IF($F$129="n/a",0,IF(AQ$131&lt;=$C146,0,IF(AQ$131&gt;($F$129+$C146),INDEX($D$143:$W$143,,$C146)-SUM($D146:AP146),INDEX($D$143:$W$143,,$C146)/$F$129)))</f>
        <v>0</v>
      </c>
      <c r="AR146" s="2">
        <f>IF($F$129="n/a",0,IF(AR$131&lt;=$C146,0,IF(AR$131&gt;($F$129+$C146),INDEX($D$143:$W$143,,$C146)-SUM($D146:AQ146),INDEX($D$143:$W$143,,$C146)/$F$129)))</f>
        <v>0</v>
      </c>
      <c r="AS146" s="2">
        <f>IF($F$129="n/a",0,IF(AS$131&lt;=$C146,0,IF(AS$131&gt;($F$129+$C146),INDEX($D$143:$W$143,,$C146)-SUM($D146:AR146),INDEX($D$143:$W$143,,$C146)/$F$129)))</f>
        <v>0</v>
      </c>
      <c r="AT146" s="2">
        <f>IF($F$129="n/a",0,IF(AT$131&lt;=$C146,0,IF(AT$131&gt;($F$129+$C146),INDEX($D$143:$W$143,,$C146)-SUM($D146:AS146),INDEX($D$143:$W$143,,$C146)/$F$129)))</f>
        <v>0</v>
      </c>
      <c r="AU146" s="2">
        <f>IF($F$129="n/a",0,IF(AU$131&lt;=$C146,0,IF(AU$131&gt;($F$129+$C146),INDEX($D$143:$W$143,,$C146)-SUM($D146:AT146),INDEX($D$143:$W$143,,$C146)/$F$129)))</f>
        <v>0</v>
      </c>
      <c r="AV146" s="2">
        <f>IF($F$129="n/a",0,IF(AV$131&lt;=$C146,0,IF(AV$131&gt;($F$129+$C146),INDEX($D$143:$W$143,,$C146)-SUM($D146:AU146),INDEX($D$143:$W$143,,$C146)/$F$129)))</f>
        <v>0</v>
      </c>
      <c r="AW146" s="2">
        <f>IF($F$129="n/a",0,IF(AW$131&lt;=$C146,0,IF(AW$131&gt;($F$129+$C146),INDEX($D$143:$W$143,,$C146)-SUM($D146:AV146),INDEX($D$143:$W$143,,$C146)/$F$129)))</f>
        <v>0</v>
      </c>
      <c r="AX146" s="2">
        <f>IF($F$129="n/a",0,IF(AX$131&lt;=$C146,0,IF(AX$131&gt;($F$129+$C146),INDEX($D$143:$W$143,,$C146)-SUM($D146:AW146),INDEX($D$143:$W$143,,$C146)/$F$129)))</f>
        <v>0</v>
      </c>
      <c r="AY146" s="2">
        <f>IF($F$129="n/a",0,IF(AY$131&lt;=$C146,0,IF(AY$131&gt;($F$129+$C146),INDEX($D$143:$W$143,,$C146)-SUM($D146:AX146),INDEX($D$143:$W$143,,$C146)/$F$129)))</f>
        <v>0</v>
      </c>
      <c r="AZ146" s="2">
        <f>IF($F$129="n/a",0,IF(AZ$131&lt;=$C146,0,IF(AZ$131&gt;($F$129+$C146),INDEX($D$143:$W$143,,$C146)-SUM($D146:AY146),INDEX($D$143:$W$143,,$C146)/$F$129)))</f>
        <v>0</v>
      </c>
      <c r="BA146" s="2">
        <f>IF($F$129="n/a",0,IF(BA$131&lt;=$C146,0,IF(BA$131&gt;($F$129+$C146),INDEX($D$143:$W$143,,$C146)-SUM($D146:AZ146),INDEX($D$143:$W$143,,$C146)/$F$129)))</f>
        <v>0</v>
      </c>
      <c r="BB146" s="2">
        <f>IF($F$129="n/a",0,IF(BB$131&lt;=$C146,0,IF(BB$131&gt;($F$129+$C146),INDEX($D$143:$W$143,,$C146)-SUM($D146:BA146),INDEX($D$143:$W$143,,$C146)/$F$129)))</f>
        <v>0</v>
      </c>
      <c r="BC146" s="2">
        <f>IF($F$129="n/a",0,IF(BC$131&lt;=$C146,0,IF(BC$131&gt;($F$129+$C146),INDEX($D$143:$W$143,,$C146)-SUM($D146:BB146),INDEX($D$143:$W$143,,$C146)/$F$129)))</f>
        <v>0</v>
      </c>
      <c r="BD146" s="2">
        <f>IF($F$129="n/a",0,IF(BD$131&lt;=$C146,0,IF(BD$131&gt;($F$129+$C146),INDEX($D$143:$W$143,,$C146)-SUM($D146:BC146),INDEX($D$143:$W$143,,$C146)/$F$129)))</f>
        <v>0</v>
      </c>
      <c r="BE146" s="2">
        <f>IF($F$129="n/a",0,IF(BE$131&lt;=$C146,0,IF(BE$131&gt;($F$129+$C146),INDEX($D$143:$W$143,,$C146)-SUM($D146:BD146),INDEX($D$143:$W$143,,$C146)/$F$129)))</f>
        <v>0</v>
      </c>
      <c r="BF146" s="2">
        <f>IF($F$129="n/a",0,IF(BF$131&lt;=$C146,0,IF(BF$131&gt;($F$129+$C146),INDEX($D$143:$W$143,,$C146)-SUM($D146:BE146),INDEX($D$143:$W$143,,$C146)/$F$129)))</f>
        <v>0</v>
      </c>
      <c r="BG146" s="2">
        <f>IF($F$129="n/a",0,IF(BG$131&lt;=$C146,0,IF(BG$131&gt;($F$129+$C146),INDEX($D$143:$W$143,,$C146)-SUM($D146:BF146),INDEX($D$143:$W$143,,$C146)/$F$129)))</f>
        <v>0</v>
      </c>
      <c r="BH146" s="2">
        <f>IF($F$129="n/a",0,IF(BH$131&lt;=$C146,0,IF(BH$131&gt;($F$129+$C146),INDEX($D$143:$W$143,,$C146)-SUM($D146:BG146),INDEX($D$143:$W$143,,$C146)/$F$129)))</f>
        <v>0</v>
      </c>
      <c r="BI146" s="2">
        <f>IF($F$129="n/a",0,IF(BI$131&lt;=$C146,0,IF(BI$131&gt;($F$129+$C146),INDEX($D$143:$W$143,,$C146)-SUM($D146:BH146),INDEX($D$143:$W$143,,$C146)/$F$129)))</f>
        <v>0</v>
      </c>
      <c r="BJ146" s="2">
        <f>IF($F$129="n/a",0,IF(BJ$131&lt;=$C146,0,IF(BJ$131&gt;($F$129+$C146),INDEX($D$143:$W$143,,$C146)-SUM($D146:BI146),INDEX($D$143:$W$143,,$C146)/$F$129)))</f>
        <v>0</v>
      </c>
      <c r="BK146" s="2">
        <f>IF($F$129="n/a",0,IF(BK$131&lt;=$C146,0,IF(BK$131&gt;($F$129+$C146),INDEX($D$143:$W$143,,$C146)-SUM($D146:BJ146),INDEX($D$143:$W$143,,$C146)/$F$129)))</f>
        <v>0</v>
      </c>
      <c r="BL146" s="2">
        <f>IF($F$129="n/a",0,IF(BL$131&lt;=$C146,0,IF(BL$131&gt;($F$129+$C146),INDEX($D$143:$W$143,,$C146)-SUM($D146:BK146),INDEX($D$143:$W$143,,$C146)/$F$129)))</f>
        <v>0</v>
      </c>
      <c r="BM146" s="2">
        <f>IF($F$129="n/a",0,IF(BM$131&lt;=$C146,0,IF(BM$131&gt;($F$129+$C146),INDEX($D$143:$W$143,,$C146)-SUM($D146:BL146),INDEX($D$143:$W$143,,$C146)/$F$129)))</f>
        <v>0</v>
      </c>
      <c r="BN146" s="2">
        <f>IF($F$129="n/a",0,IF(BN$131&lt;=$C146,0,IF(BN$131&gt;($F$129+$C146),INDEX($D$143:$W$143,,$C146)-SUM($D146:BM146),INDEX($D$143:$W$143,,$C146)/$F$129)))</f>
        <v>0</v>
      </c>
      <c r="BO146" s="2">
        <f>IF($F$129="n/a",0,IF(BO$131&lt;=$C146,0,IF(BO$131&gt;($F$129+$C146),INDEX($D$143:$W$143,,$C146)-SUM($D146:BN146),INDEX($D$143:$W$143,,$C146)/$F$129)))</f>
        <v>0</v>
      </c>
      <c r="BP146" s="2">
        <f>IF($F$129="n/a",0,IF(BP$131&lt;=$C146,0,IF(BP$131&gt;($F$129+$C146),INDEX($D$143:$W$143,,$C146)-SUM($D146:BO146),INDEX($D$143:$W$143,,$C146)/$F$129)))</f>
        <v>0</v>
      </c>
      <c r="BQ146" s="2">
        <f>IF($F$129="n/a",0,IF(BQ$131&lt;=$C146,0,IF(BQ$131&gt;($F$129+$C146),INDEX($D$143:$W$143,,$C146)-SUM($D146:BP146),INDEX($D$143:$W$143,,$C146)/$F$129)))</f>
        <v>0</v>
      </c>
      <c r="BR146" s="2">
        <f>IF($F$129="n/a",0,IF(BR$131&lt;=$C146,0,IF(BR$131&gt;($F$129+$C146),INDEX($D$143:$W$143,,$C146)-SUM($D146:BQ146),INDEX($D$143:$W$143,,$C146)/$F$129)))</f>
        <v>0</v>
      </c>
      <c r="BS146" s="2">
        <f>IF($F$129="n/a",0,IF(BS$131&lt;=$C146,0,IF(BS$131&gt;($F$129+$C146),INDEX($D$143:$W$143,,$C146)-SUM($D146:BR146),INDEX($D$143:$W$143,,$C146)/$F$129)))</f>
        <v>0</v>
      </c>
    </row>
    <row r="147" spans="2:71">
      <c r="B147" s="24">
        <v>2012</v>
      </c>
      <c r="C147" s="24">
        <v>2</v>
      </c>
      <c r="E147" s="2">
        <f>IF($F$129="n/a",0,IF(E$131&lt;=$C147,0,IF(E$131&gt;($F$129+$C147),INDEX($D$143:$W$143,,$C147)-SUM($D147:D147),INDEX($D$143:$W$143,,$C147)/$F$129)))</f>
        <v>0</v>
      </c>
      <c r="F147" s="2">
        <f>IF($F$129="n/a",0,IF(F$131&lt;=$C147,0,IF(F$131&gt;($F$129+$C147),INDEX($D$143:$W$143,,$C147)-SUM($D147:E147),INDEX($D$143:$W$143,,$C147)/$F$129)))</f>
        <v>0</v>
      </c>
      <c r="G147" s="2">
        <f>IF($F$129="n/a",0,IF(G$131&lt;=$C147,0,IF(G$131&gt;($F$129+$C147),INDEX($D$143:$W$143,,$C147)-SUM($D147:F147),INDEX($D$143:$W$143,,$C147)/$F$129)))</f>
        <v>0</v>
      </c>
      <c r="H147" s="2">
        <f>IF($F$129="n/a",0,IF(H$131&lt;=$C147,0,IF(H$131&gt;($F$129+$C147),INDEX($D$143:$W$143,,$C147)-SUM($D147:G147),INDEX($D$143:$W$143,,$C147)/$F$129)))</f>
        <v>0</v>
      </c>
      <c r="I147" s="2">
        <f>IF($F$129="n/a",0,IF(I$131&lt;=$C147,0,IF(I$131&gt;($F$129+$C147),INDEX($D$143:$W$143,,$C147)-SUM($D147:H147),INDEX($D$143:$W$143,,$C147)/$F$129)))</f>
        <v>0</v>
      </c>
      <c r="J147" s="2">
        <f>IF($F$129="n/a",0,IF(J$131&lt;=$C147,0,IF(J$131&gt;($F$129+$C147),INDEX($D$143:$W$143,,$C147)-SUM($D147:I147),INDEX($D$143:$W$143,,$C147)/$F$129)))</f>
        <v>0</v>
      </c>
      <c r="K147" s="2">
        <f>IF($F$129="n/a",0,IF(K$131&lt;=$C147,0,IF(K$131&gt;($F$129+$C147),INDEX($D$143:$W$143,,$C147)-SUM($D147:J147),INDEX($D$143:$W$143,,$C147)/$F$129)))</f>
        <v>0</v>
      </c>
      <c r="L147" s="2">
        <f>IF($F$129="n/a",0,IF(L$131&lt;=$C147,0,IF(L$131&gt;($F$129+$C147),INDEX($D$143:$W$143,,$C147)-SUM($D147:K147),INDEX($D$143:$W$143,,$C147)/$F$129)))</f>
        <v>0</v>
      </c>
      <c r="M147" s="2">
        <f>IF($F$129="n/a",0,IF(M$131&lt;=$C147,0,IF(M$131&gt;($F$129+$C147),INDEX($D$143:$W$143,,$C147)-SUM($D147:L147),INDEX($D$143:$W$143,,$C147)/$F$129)))</f>
        <v>0</v>
      </c>
      <c r="N147" s="2">
        <f>IF($F$129="n/a",0,IF(N$131&lt;=$C147,0,IF(N$131&gt;($F$129+$C147),INDEX($D$143:$W$143,,$C147)-SUM($D147:M147),INDEX($D$143:$W$143,,$C147)/$F$129)))</f>
        <v>0</v>
      </c>
      <c r="O147" s="2">
        <f>IF($F$129="n/a",0,IF(O$131&lt;=$C147,0,IF(O$131&gt;($F$129+$C147),INDEX($D$143:$W$143,,$C147)-SUM($D147:N147),INDEX($D$143:$W$143,,$C147)/$F$129)))</f>
        <v>0</v>
      </c>
      <c r="P147" s="2">
        <f>IF($F$129="n/a",0,IF(P$131&lt;=$C147,0,IF(P$131&gt;($F$129+$C147),INDEX($D$143:$W$143,,$C147)-SUM($D147:O147),INDEX($D$143:$W$143,,$C147)/$F$129)))</f>
        <v>0</v>
      </c>
      <c r="Q147" s="2">
        <f>IF($F$129="n/a",0,IF(Q$131&lt;=$C147,0,IF(Q$131&gt;($F$129+$C147),INDEX($D$143:$W$143,,$C147)-SUM($D147:P147),INDEX($D$143:$W$143,,$C147)/$F$129)))</f>
        <v>0</v>
      </c>
      <c r="R147" s="2">
        <f>IF($F$129="n/a",0,IF(R$131&lt;=$C147,0,IF(R$131&gt;($F$129+$C147),INDEX($D$143:$W$143,,$C147)-SUM($D147:Q147),INDEX($D$143:$W$143,,$C147)/$F$129)))</f>
        <v>0</v>
      </c>
      <c r="S147" s="2">
        <f>IF($F$129="n/a",0,IF(S$131&lt;=$C147,0,IF(S$131&gt;($F$129+$C147),INDEX($D$143:$W$143,,$C147)-SUM($D147:R147),INDEX($D$143:$W$143,,$C147)/$F$129)))</f>
        <v>0</v>
      </c>
      <c r="T147" s="2">
        <f>IF($F$129="n/a",0,IF(T$131&lt;=$C147,0,IF(T$131&gt;($F$129+$C147),INDEX($D$143:$W$143,,$C147)-SUM($D147:S147),INDEX($D$143:$W$143,,$C147)/$F$129)))</f>
        <v>0</v>
      </c>
      <c r="U147" s="2">
        <f>IF($F$129="n/a",0,IF(U$131&lt;=$C147,0,IF(U$131&gt;($F$129+$C147),INDEX($D$143:$W$143,,$C147)-SUM($D147:T147),INDEX($D$143:$W$143,,$C147)/$F$129)))</f>
        <v>0</v>
      </c>
      <c r="V147" s="2">
        <f>IF($F$129="n/a",0,IF(V$131&lt;=$C147,0,IF(V$131&gt;($F$129+$C147),INDEX($D$143:$W$143,,$C147)-SUM($D147:U147),INDEX($D$143:$W$143,,$C147)/$F$129)))</f>
        <v>0</v>
      </c>
      <c r="W147" s="2">
        <f>IF($F$129="n/a",0,IF(W$131&lt;=$C147,0,IF(W$131&gt;($F$129+$C147),INDEX($D$143:$W$143,,$C147)-SUM($D147:V147),INDEX($D$143:$W$143,,$C147)/$F$129)))</f>
        <v>0</v>
      </c>
      <c r="X147" s="2">
        <f>IF($F$129="n/a",0,IF(X$131&lt;=$C147,0,IF(X$131&gt;($F$129+$C147),INDEX($D$143:$W$143,,$C147)-SUM($D147:W147),INDEX($D$143:$W$143,,$C147)/$F$129)))</f>
        <v>0</v>
      </c>
      <c r="Y147" s="2">
        <f>IF($F$129="n/a",0,IF(Y$131&lt;=$C147,0,IF(Y$131&gt;($F$129+$C147),INDEX($D$143:$W$143,,$C147)-SUM($D147:X147),INDEX($D$143:$W$143,,$C147)/$F$129)))</f>
        <v>0</v>
      </c>
      <c r="Z147" s="2">
        <f>IF($F$129="n/a",0,IF(Z$131&lt;=$C147,0,IF(Z$131&gt;($F$129+$C147),INDEX($D$143:$W$143,,$C147)-SUM($D147:Y147),INDEX($D$143:$W$143,,$C147)/$F$129)))</f>
        <v>0</v>
      </c>
      <c r="AA147" s="2">
        <f>IF($F$129="n/a",0,IF(AA$131&lt;=$C147,0,IF(AA$131&gt;($F$129+$C147),INDEX($D$143:$W$143,,$C147)-SUM($D147:Z147),INDEX($D$143:$W$143,,$C147)/$F$129)))</f>
        <v>0</v>
      </c>
      <c r="AB147" s="2">
        <f>IF($F$129="n/a",0,IF(AB$131&lt;=$C147,0,IF(AB$131&gt;($F$129+$C147),INDEX($D$143:$W$143,,$C147)-SUM($D147:AA147),INDEX($D$143:$W$143,,$C147)/$F$129)))</f>
        <v>0</v>
      </c>
      <c r="AC147" s="2">
        <f>IF($F$129="n/a",0,IF(AC$131&lt;=$C147,0,IF(AC$131&gt;($F$129+$C147),INDEX($D$143:$W$143,,$C147)-SUM($D147:AB147),INDEX($D$143:$W$143,,$C147)/$F$129)))</f>
        <v>0</v>
      </c>
      <c r="AD147" s="2">
        <f>IF($F$129="n/a",0,IF(AD$131&lt;=$C147,0,IF(AD$131&gt;($F$129+$C147),INDEX($D$143:$W$143,,$C147)-SUM($D147:AC147),INDEX($D$143:$W$143,,$C147)/$F$129)))</f>
        <v>0</v>
      </c>
      <c r="AE147" s="2">
        <f>IF($F$129="n/a",0,IF(AE$131&lt;=$C147,0,IF(AE$131&gt;($F$129+$C147),INDEX($D$143:$W$143,,$C147)-SUM($D147:AD147),INDEX($D$143:$W$143,,$C147)/$F$129)))</f>
        <v>0</v>
      </c>
      <c r="AF147" s="2">
        <f>IF($F$129="n/a",0,IF(AF$131&lt;=$C147,0,IF(AF$131&gt;($F$129+$C147),INDEX($D$143:$W$143,,$C147)-SUM($D147:AE147),INDEX($D$143:$W$143,,$C147)/$F$129)))</f>
        <v>0</v>
      </c>
      <c r="AG147" s="2">
        <f>IF($F$129="n/a",0,IF(AG$131&lt;=$C147,0,IF(AG$131&gt;($F$129+$C147),INDEX($D$143:$W$143,,$C147)-SUM($D147:AF147),INDEX($D$143:$W$143,,$C147)/$F$129)))</f>
        <v>0</v>
      </c>
      <c r="AH147" s="2">
        <f>IF($F$129="n/a",0,IF(AH$131&lt;=$C147,0,IF(AH$131&gt;($F$129+$C147),INDEX($D$143:$W$143,,$C147)-SUM($D147:AG147),INDEX($D$143:$W$143,,$C147)/$F$129)))</f>
        <v>0</v>
      </c>
      <c r="AI147" s="2">
        <f>IF($F$129="n/a",0,IF(AI$131&lt;=$C147,0,IF(AI$131&gt;($F$129+$C147),INDEX($D$143:$W$143,,$C147)-SUM($D147:AH147),INDEX($D$143:$W$143,,$C147)/$F$129)))</f>
        <v>0</v>
      </c>
      <c r="AJ147" s="2">
        <f>IF($F$129="n/a",0,IF(AJ$131&lt;=$C147,0,IF(AJ$131&gt;($F$129+$C147),INDEX($D$143:$W$143,,$C147)-SUM($D147:AI147),INDEX($D$143:$W$143,,$C147)/$F$129)))</f>
        <v>0</v>
      </c>
      <c r="AK147" s="2">
        <f>IF($F$129="n/a",0,IF(AK$131&lt;=$C147,0,IF(AK$131&gt;($F$129+$C147),INDEX($D$143:$W$143,,$C147)-SUM($D147:AJ147),INDEX($D$143:$W$143,,$C147)/$F$129)))</f>
        <v>0</v>
      </c>
      <c r="AL147" s="2">
        <f>IF($F$129="n/a",0,IF(AL$131&lt;=$C147,0,IF(AL$131&gt;($F$129+$C147),INDEX($D$143:$W$143,,$C147)-SUM($D147:AK147),INDEX($D$143:$W$143,,$C147)/$F$129)))</f>
        <v>0</v>
      </c>
      <c r="AM147" s="2">
        <f>IF($F$129="n/a",0,IF(AM$131&lt;=$C147,0,IF(AM$131&gt;($F$129+$C147),INDEX($D$143:$W$143,,$C147)-SUM($D147:AL147),INDEX($D$143:$W$143,,$C147)/$F$129)))</f>
        <v>0</v>
      </c>
      <c r="AN147" s="2">
        <f>IF($F$129="n/a",0,IF(AN$131&lt;=$C147,0,IF(AN$131&gt;($F$129+$C147),INDEX($D$143:$W$143,,$C147)-SUM($D147:AM147),INDEX($D$143:$W$143,,$C147)/$F$129)))</f>
        <v>0</v>
      </c>
      <c r="AO147" s="2">
        <f>IF($F$129="n/a",0,IF(AO$131&lt;=$C147,0,IF(AO$131&gt;($F$129+$C147),INDEX($D$143:$W$143,,$C147)-SUM($D147:AN147),INDEX($D$143:$W$143,,$C147)/$F$129)))</f>
        <v>0</v>
      </c>
      <c r="AP147" s="2">
        <f>IF($F$129="n/a",0,IF(AP$131&lt;=$C147,0,IF(AP$131&gt;($F$129+$C147),INDEX($D$143:$W$143,,$C147)-SUM($D147:AO147),INDEX($D$143:$W$143,,$C147)/$F$129)))</f>
        <v>0</v>
      </c>
      <c r="AQ147" s="2">
        <f>IF($F$129="n/a",0,IF(AQ$131&lt;=$C147,0,IF(AQ$131&gt;($F$129+$C147),INDEX($D$143:$W$143,,$C147)-SUM($D147:AP147),INDEX($D$143:$W$143,,$C147)/$F$129)))</f>
        <v>0</v>
      </c>
      <c r="AR147" s="2">
        <f>IF($F$129="n/a",0,IF(AR$131&lt;=$C147,0,IF(AR$131&gt;($F$129+$C147),INDEX($D$143:$W$143,,$C147)-SUM($D147:AQ147),INDEX($D$143:$W$143,,$C147)/$F$129)))</f>
        <v>0</v>
      </c>
      <c r="AS147" s="2">
        <f>IF($F$129="n/a",0,IF(AS$131&lt;=$C147,0,IF(AS$131&gt;($F$129+$C147),INDEX($D$143:$W$143,,$C147)-SUM($D147:AR147),INDEX($D$143:$W$143,,$C147)/$F$129)))</f>
        <v>0</v>
      </c>
      <c r="AT147" s="2">
        <f>IF($F$129="n/a",0,IF(AT$131&lt;=$C147,0,IF(AT$131&gt;($F$129+$C147),INDEX($D$143:$W$143,,$C147)-SUM($D147:AS147),INDEX($D$143:$W$143,,$C147)/$F$129)))</f>
        <v>0</v>
      </c>
      <c r="AU147" s="2">
        <f>IF($F$129="n/a",0,IF(AU$131&lt;=$C147,0,IF(AU$131&gt;($F$129+$C147),INDEX($D$143:$W$143,,$C147)-SUM($D147:AT147),INDEX($D$143:$W$143,,$C147)/$F$129)))</f>
        <v>0</v>
      </c>
      <c r="AV147" s="2">
        <f>IF($F$129="n/a",0,IF(AV$131&lt;=$C147,0,IF(AV$131&gt;($F$129+$C147),INDEX($D$143:$W$143,,$C147)-SUM($D147:AU147),INDEX($D$143:$W$143,,$C147)/$F$129)))</f>
        <v>0</v>
      </c>
      <c r="AW147" s="2">
        <f>IF($F$129="n/a",0,IF(AW$131&lt;=$C147,0,IF(AW$131&gt;($F$129+$C147),INDEX($D$143:$W$143,,$C147)-SUM($D147:AV147),INDEX($D$143:$W$143,,$C147)/$F$129)))</f>
        <v>0</v>
      </c>
      <c r="AX147" s="2">
        <f>IF($F$129="n/a",0,IF(AX$131&lt;=$C147,0,IF(AX$131&gt;($F$129+$C147),INDEX($D$143:$W$143,,$C147)-SUM($D147:AW147),INDEX($D$143:$W$143,,$C147)/$F$129)))</f>
        <v>0</v>
      </c>
      <c r="AY147" s="2">
        <f>IF($F$129="n/a",0,IF(AY$131&lt;=$C147,0,IF(AY$131&gt;($F$129+$C147),INDEX($D$143:$W$143,,$C147)-SUM($D147:AX147),INDEX($D$143:$W$143,,$C147)/$F$129)))</f>
        <v>0</v>
      </c>
      <c r="AZ147" s="2">
        <f>IF($F$129="n/a",0,IF(AZ$131&lt;=$C147,0,IF(AZ$131&gt;($F$129+$C147),INDEX($D$143:$W$143,,$C147)-SUM($D147:AY147),INDEX($D$143:$W$143,,$C147)/$F$129)))</f>
        <v>0</v>
      </c>
      <c r="BA147" s="2">
        <f>IF($F$129="n/a",0,IF(BA$131&lt;=$C147,0,IF(BA$131&gt;($F$129+$C147),INDEX($D$143:$W$143,,$C147)-SUM($D147:AZ147),INDEX($D$143:$W$143,,$C147)/$F$129)))</f>
        <v>0</v>
      </c>
      <c r="BB147" s="2">
        <f>IF($F$129="n/a",0,IF(BB$131&lt;=$C147,0,IF(BB$131&gt;($F$129+$C147),INDEX($D$143:$W$143,,$C147)-SUM($D147:BA147),INDEX($D$143:$W$143,,$C147)/$F$129)))</f>
        <v>0</v>
      </c>
      <c r="BC147" s="2">
        <f>IF($F$129="n/a",0,IF(BC$131&lt;=$C147,0,IF(BC$131&gt;($F$129+$C147),INDEX($D$143:$W$143,,$C147)-SUM($D147:BB147),INDEX($D$143:$W$143,,$C147)/$F$129)))</f>
        <v>0</v>
      </c>
      <c r="BD147" s="2">
        <f>IF($F$129="n/a",0,IF(BD$131&lt;=$C147,0,IF(BD$131&gt;($F$129+$C147),INDEX($D$143:$W$143,,$C147)-SUM($D147:BC147),INDEX($D$143:$W$143,,$C147)/$F$129)))</f>
        <v>0</v>
      </c>
      <c r="BE147" s="2">
        <f>IF($F$129="n/a",0,IF(BE$131&lt;=$C147,0,IF(BE$131&gt;($F$129+$C147),INDEX($D$143:$W$143,,$C147)-SUM($D147:BD147),INDEX($D$143:$W$143,,$C147)/$F$129)))</f>
        <v>0</v>
      </c>
      <c r="BF147" s="2">
        <f>IF($F$129="n/a",0,IF(BF$131&lt;=$C147,0,IF(BF$131&gt;($F$129+$C147),INDEX($D$143:$W$143,,$C147)-SUM($D147:BE147),INDEX($D$143:$W$143,,$C147)/$F$129)))</f>
        <v>0</v>
      </c>
      <c r="BG147" s="2">
        <f>IF($F$129="n/a",0,IF(BG$131&lt;=$C147,0,IF(BG$131&gt;($F$129+$C147),INDEX($D$143:$W$143,,$C147)-SUM($D147:BF147),INDEX($D$143:$W$143,,$C147)/$F$129)))</f>
        <v>0</v>
      </c>
      <c r="BH147" s="2">
        <f>IF($F$129="n/a",0,IF(BH$131&lt;=$C147,0,IF(BH$131&gt;($F$129+$C147),INDEX($D$143:$W$143,,$C147)-SUM($D147:BG147),INDEX($D$143:$W$143,,$C147)/$F$129)))</f>
        <v>0</v>
      </c>
      <c r="BI147" s="2">
        <f>IF($F$129="n/a",0,IF(BI$131&lt;=$C147,0,IF(BI$131&gt;($F$129+$C147),INDEX($D$143:$W$143,,$C147)-SUM($D147:BH147),INDEX($D$143:$W$143,,$C147)/$F$129)))</f>
        <v>0</v>
      </c>
      <c r="BJ147" s="2">
        <f>IF($F$129="n/a",0,IF(BJ$131&lt;=$C147,0,IF(BJ$131&gt;($F$129+$C147),INDEX($D$143:$W$143,,$C147)-SUM($D147:BI147),INDEX($D$143:$W$143,,$C147)/$F$129)))</f>
        <v>0</v>
      </c>
      <c r="BK147" s="2">
        <f>IF($F$129="n/a",0,IF(BK$131&lt;=$C147,0,IF(BK$131&gt;($F$129+$C147),INDEX($D$143:$W$143,,$C147)-SUM($D147:BJ147),INDEX($D$143:$W$143,,$C147)/$F$129)))</f>
        <v>0</v>
      </c>
      <c r="BL147" s="2">
        <f>IF($F$129="n/a",0,IF(BL$131&lt;=$C147,0,IF(BL$131&gt;($F$129+$C147),INDEX($D$143:$W$143,,$C147)-SUM($D147:BK147),INDEX($D$143:$W$143,,$C147)/$F$129)))</f>
        <v>0</v>
      </c>
      <c r="BM147" s="2">
        <f>IF($F$129="n/a",0,IF(BM$131&lt;=$C147,0,IF(BM$131&gt;($F$129+$C147),INDEX($D$143:$W$143,,$C147)-SUM($D147:BL147),INDEX($D$143:$W$143,,$C147)/$F$129)))</f>
        <v>0</v>
      </c>
      <c r="BN147" s="2">
        <f>IF($F$129="n/a",0,IF(BN$131&lt;=$C147,0,IF(BN$131&gt;($F$129+$C147),INDEX($D$143:$W$143,,$C147)-SUM($D147:BM147),INDEX($D$143:$W$143,,$C147)/$F$129)))</f>
        <v>0</v>
      </c>
      <c r="BO147" s="2">
        <f>IF($F$129="n/a",0,IF(BO$131&lt;=$C147,0,IF(BO$131&gt;($F$129+$C147),INDEX($D$143:$W$143,,$C147)-SUM($D147:BN147),INDEX($D$143:$W$143,,$C147)/$F$129)))</f>
        <v>0</v>
      </c>
      <c r="BP147" s="2">
        <f>IF($F$129="n/a",0,IF(BP$131&lt;=$C147,0,IF(BP$131&gt;($F$129+$C147),INDEX($D$143:$W$143,,$C147)-SUM($D147:BO147),INDEX($D$143:$W$143,,$C147)/$F$129)))</f>
        <v>0</v>
      </c>
      <c r="BQ147" s="2">
        <f>IF($F$129="n/a",0,IF(BQ$131&lt;=$C147,0,IF(BQ$131&gt;($F$129+$C147),INDEX($D$143:$W$143,,$C147)-SUM($D147:BP147),INDEX($D$143:$W$143,,$C147)/$F$129)))</f>
        <v>0</v>
      </c>
      <c r="BR147" s="2">
        <f>IF($F$129="n/a",0,IF(BR$131&lt;=$C147,0,IF(BR$131&gt;($F$129+$C147),INDEX($D$143:$W$143,,$C147)-SUM($D147:BQ147),INDEX($D$143:$W$143,,$C147)/$F$129)))</f>
        <v>0</v>
      </c>
      <c r="BS147" s="2">
        <f>IF($F$129="n/a",0,IF(BS$131&lt;=$C147,0,IF(BS$131&gt;($F$129+$C147),INDEX($D$143:$W$143,,$C147)-SUM($D147:BR147),INDEX($D$143:$W$143,,$C147)/$F$129)))</f>
        <v>0</v>
      </c>
    </row>
    <row r="148" spans="2:71">
      <c r="B148" s="24">
        <v>2013</v>
      </c>
      <c r="C148" s="24">
        <v>3</v>
      </c>
      <c r="E148" s="2">
        <f>IF($F$129="n/a",0,IF(E$131&lt;=$C148,0,IF(E$131&gt;($F$129+$C148),INDEX($D$143:$W$143,,$C148)-SUM($D148:D148),INDEX($D$143:$W$143,,$C148)/$F$129)))</f>
        <v>0</v>
      </c>
      <c r="F148" s="2">
        <f>IF($F$129="n/a",0,IF(F$131&lt;=$C148,0,IF(F$131&gt;($F$129+$C148),INDEX($D$143:$W$143,,$C148)-SUM($D148:E148),INDEX($D$143:$W$143,,$C148)/$F$129)))</f>
        <v>0</v>
      </c>
      <c r="G148" s="2">
        <f>IF($F$129="n/a",0,IF(G$131&lt;=$C148,0,IF(G$131&gt;($F$129+$C148),INDEX($D$143:$W$143,,$C148)-SUM($D148:F148),INDEX($D$143:$W$143,,$C148)/$F$129)))</f>
        <v>0</v>
      </c>
      <c r="H148" s="2">
        <f>IF($F$129="n/a",0,IF(H$131&lt;=$C148,0,IF(H$131&gt;($F$129+$C148),INDEX($D$143:$W$143,,$C148)-SUM($D148:G148),INDEX($D$143:$W$143,,$C148)/$F$129)))</f>
        <v>0</v>
      </c>
      <c r="I148" s="2">
        <f>IF($F$129="n/a",0,IF(I$131&lt;=$C148,0,IF(I$131&gt;($F$129+$C148),INDEX($D$143:$W$143,,$C148)-SUM($D148:H148),INDEX($D$143:$W$143,,$C148)/$F$129)))</f>
        <v>0</v>
      </c>
      <c r="J148" s="2">
        <f>IF($F$129="n/a",0,IF(J$131&lt;=$C148,0,IF(J$131&gt;($F$129+$C148),INDEX($D$143:$W$143,,$C148)-SUM($D148:I148),INDEX($D$143:$W$143,,$C148)/$F$129)))</f>
        <v>0</v>
      </c>
      <c r="K148" s="2">
        <f>IF($F$129="n/a",0,IF(K$131&lt;=$C148,0,IF(K$131&gt;($F$129+$C148),INDEX($D$143:$W$143,,$C148)-SUM($D148:J148),INDEX($D$143:$W$143,,$C148)/$F$129)))</f>
        <v>0</v>
      </c>
      <c r="L148" s="2">
        <f>IF($F$129="n/a",0,IF(L$131&lt;=$C148,0,IF(L$131&gt;($F$129+$C148),INDEX($D$143:$W$143,,$C148)-SUM($D148:K148),INDEX($D$143:$W$143,,$C148)/$F$129)))</f>
        <v>0</v>
      </c>
      <c r="M148" s="2">
        <f>IF($F$129="n/a",0,IF(M$131&lt;=$C148,0,IF(M$131&gt;($F$129+$C148),INDEX($D$143:$W$143,,$C148)-SUM($D148:L148),INDEX($D$143:$W$143,,$C148)/$F$129)))</f>
        <v>0</v>
      </c>
      <c r="N148" s="2">
        <f>IF($F$129="n/a",0,IF(N$131&lt;=$C148,0,IF(N$131&gt;($F$129+$C148),INDEX($D$143:$W$143,,$C148)-SUM($D148:M148),INDEX($D$143:$W$143,,$C148)/$F$129)))</f>
        <v>0</v>
      </c>
      <c r="O148" s="2">
        <f>IF($F$129="n/a",0,IF(O$131&lt;=$C148,0,IF(O$131&gt;($F$129+$C148),INDEX($D$143:$W$143,,$C148)-SUM($D148:N148),INDEX($D$143:$W$143,,$C148)/$F$129)))</f>
        <v>0</v>
      </c>
      <c r="P148" s="2">
        <f>IF($F$129="n/a",0,IF(P$131&lt;=$C148,0,IF(P$131&gt;($F$129+$C148),INDEX($D$143:$W$143,,$C148)-SUM($D148:O148),INDEX($D$143:$W$143,,$C148)/$F$129)))</f>
        <v>0</v>
      </c>
      <c r="Q148" s="2">
        <f>IF($F$129="n/a",0,IF(Q$131&lt;=$C148,0,IF(Q$131&gt;($F$129+$C148),INDEX($D$143:$W$143,,$C148)-SUM($D148:P148),INDEX($D$143:$W$143,,$C148)/$F$129)))</f>
        <v>0</v>
      </c>
      <c r="R148" s="2">
        <f>IF($F$129="n/a",0,IF(R$131&lt;=$C148,0,IF(R$131&gt;($F$129+$C148),INDEX($D$143:$W$143,,$C148)-SUM($D148:Q148),INDEX($D$143:$W$143,,$C148)/$F$129)))</f>
        <v>0</v>
      </c>
      <c r="S148" s="2">
        <f>IF($F$129="n/a",0,IF(S$131&lt;=$C148,0,IF(S$131&gt;($F$129+$C148),INDEX($D$143:$W$143,,$C148)-SUM($D148:R148),INDEX($D$143:$W$143,,$C148)/$F$129)))</f>
        <v>0</v>
      </c>
      <c r="T148" s="2">
        <f>IF($F$129="n/a",0,IF(T$131&lt;=$C148,0,IF(T$131&gt;($F$129+$C148),INDEX($D$143:$W$143,,$C148)-SUM($D148:S148),INDEX($D$143:$W$143,,$C148)/$F$129)))</f>
        <v>0</v>
      </c>
      <c r="U148" s="2">
        <f>IF($F$129="n/a",0,IF(U$131&lt;=$C148,0,IF(U$131&gt;($F$129+$C148),INDEX($D$143:$W$143,,$C148)-SUM($D148:T148),INDEX($D$143:$W$143,,$C148)/$F$129)))</f>
        <v>0</v>
      </c>
      <c r="V148" s="2">
        <f>IF($F$129="n/a",0,IF(V$131&lt;=$C148,0,IF(V$131&gt;($F$129+$C148),INDEX($D$143:$W$143,,$C148)-SUM($D148:U148),INDEX($D$143:$W$143,,$C148)/$F$129)))</f>
        <v>0</v>
      </c>
      <c r="W148" s="2">
        <f>IF($F$129="n/a",0,IF(W$131&lt;=$C148,0,IF(W$131&gt;($F$129+$C148),INDEX($D$143:$W$143,,$C148)-SUM($D148:V148),INDEX($D$143:$W$143,,$C148)/$F$129)))</f>
        <v>0</v>
      </c>
      <c r="X148" s="2">
        <f>IF($F$129="n/a",0,IF(X$131&lt;=$C148,0,IF(X$131&gt;($F$129+$C148),INDEX($D$143:$W$143,,$C148)-SUM($D148:W148),INDEX($D$143:$W$143,,$C148)/$F$129)))</f>
        <v>0</v>
      </c>
      <c r="Y148" s="2">
        <f>IF($F$129="n/a",0,IF(Y$131&lt;=$C148,0,IF(Y$131&gt;($F$129+$C148),INDEX($D$143:$W$143,,$C148)-SUM($D148:X148),INDEX($D$143:$W$143,,$C148)/$F$129)))</f>
        <v>0</v>
      </c>
      <c r="Z148" s="2">
        <f>IF($F$129="n/a",0,IF(Z$131&lt;=$C148,0,IF(Z$131&gt;($F$129+$C148),INDEX($D$143:$W$143,,$C148)-SUM($D148:Y148),INDEX($D$143:$W$143,,$C148)/$F$129)))</f>
        <v>0</v>
      </c>
      <c r="AA148" s="2">
        <f>IF($F$129="n/a",0,IF(AA$131&lt;=$C148,0,IF(AA$131&gt;($F$129+$C148),INDEX($D$143:$W$143,,$C148)-SUM($D148:Z148),INDEX($D$143:$W$143,,$C148)/$F$129)))</f>
        <v>0</v>
      </c>
      <c r="AB148" s="2">
        <f>IF($F$129="n/a",0,IF(AB$131&lt;=$C148,0,IF(AB$131&gt;($F$129+$C148),INDEX($D$143:$W$143,,$C148)-SUM($D148:AA148),INDEX($D$143:$W$143,,$C148)/$F$129)))</f>
        <v>0</v>
      </c>
      <c r="AC148" s="2">
        <f>IF($F$129="n/a",0,IF(AC$131&lt;=$C148,0,IF(AC$131&gt;($F$129+$C148),INDEX($D$143:$W$143,,$C148)-SUM($D148:AB148),INDEX($D$143:$W$143,,$C148)/$F$129)))</f>
        <v>0</v>
      </c>
      <c r="AD148" s="2">
        <f>IF($F$129="n/a",0,IF(AD$131&lt;=$C148,0,IF(AD$131&gt;($F$129+$C148),INDEX($D$143:$W$143,,$C148)-SUM($D148:AC148),INDEX($D$143:$W$143,,$C148)/$F$129)))</f>
        <v>0</v>
      </c>
      <c r="AE148" s="2">
        <f>IF($F$129="n/a",0,IF(AE$131&lt;=$C148,0,IF(AE$131&gt;($F$129+$C148),INDEX($D$143:$W$143,,$C148)-SUM($D148:AD148),INDEX($D$143:$W$143,,$C148)/$F$129)))</f>
        <v>0</v>
      </c>
      <c r="AF148" s="2">
        <f>IF($F$129="n/a",0,IF(AF$131&lt;=$C148,0,IF(AF$131&gt;($F$129+$C148),INDEX($D$143:$W$143,,$C148)-SUM($D148:AE148),INDEX($D$143:$W$143,,$C148)/$F$129)))</f>
        <v>0</v>
      </c>
      <c r="AG148" s="2">
        <f>IF($F$129="n/a",0,IF(AG$131&lt;=$C148,0,IF(AG$131&gt;($F$129+$C148),INDEX($D$143:$W$143,,$C148)-SUM($D148:AF148),INDEX($D$143:$W$143,,$C148)/$F$129)))</f>
        <v>0</v>
      </c>
      <c r="AH148" s="2">
        <f>IF($F$129="n/a",0,IF(AH$131&lt;=$C148,0,IF(AH$131&gt;($F$129+$C148),INDEX($D$143:$W$143,,$C148)-SUM($D148:AG148),INDEX($D$143:$W$143,,$C148)/$F$129)))</f>
        <v>0</v>
      </c>
      <c r="AI148" s="2">
        <f>IF($F$129="n/a",0,IF(AI$131&lt;=$C148,0,IF(AI$131&gt;($F$129+$C148),INDEX($D$143:$W$143,,$C148)-SUM($D148:AH148),INDEX($D$143:$W$143,,$C148)/$F$129)))</f>
        <v>0</v>
      </c>
      <c r="AJ148" s="2">
        <f>IF($F$129="n/a",0,IF(AJ$131&lt;=$C148,0,IF(AJ$131&gt;($F$129+$C148),INDEX($D$143:$W$143,,$C148)-SUM($D148:AI148),INDEX($D$143:$W$143,,$C148)/$F$129)))</f>
        <v>0</v>
      </c>
      <c r="AK148" s="2">
        <f>IF($F$129="n/a",0,IF(AK$131&lt;=$C148,0,IF(AK$131&gt;($F$129+$C148),INDEX($D$143:$W$143,,$C148)-SUM($D148:AJ148),INDEX($D$143:$W$143,,$C148)/$F$129)))</f>
        <v>0</v>
      </c>
      <c r="AL148" s="2">
        <f>IF($F$129="n/a",0,IF(AL$131&lt;=$C148,0,IF(AL$131&gt;($F$129+$C148),INDEX($D$143:$W$143,,$C148)-SUM($D148:AK148),INDEX($D$143:$W$143,,$C148)/$F$129)))</f>
        <v>0</v>
      </c>
      <c r="AM148" s="2">
        <f>IF($F$129="n/a",0,IF(AM$131&lt;=$C148,0,IF(AM$131&gt;($F$129+$C148),INDEX($D$143:$W$143,,$C148)-SUM($D148:AL148),INDEX($D$143:$W$143,,$C148)/$F$129)))</f>
        <v>0</v>
      </c>
      <c r="AN148" s="2">
        <f>IF($F$129="n/a",0,IF(AN$131&lt;=$C148,0,IF(AN$131&gt;($F$129+$C148),INDEX($D$143:$W$143,,$C148)-SUM($D148:AM148),INDEX($D$143:$W$143,,$C148)/$F$129)))</f>
        <v>0</v>
      </c>
      <c r="AO148" s="2">
        <f>IF($F$129="n/a",0,IF(AO$131&lt;=$C148,0,IF(AO$131&gt;($F$129+$C148),INDEX($D$143:$W$143,,$C148)-SUM($D148:AN148),INDEX($D$143:$W$143,,$C148)/$F$129)))</f>
        <v>0</v>
      </c>
      <c r="AP148" s="2">
        <f>IF($F$129="n/a",0,IF(AP$131&lt;=$C148,0,IF(AP$131&gt;($F$129+$C148),INDEX($D$143:$W$143,,$C148)-SUM($D148:AO148),INDEX($D$143:$W$143,,$C148)/$F$129)))</f>
        <v>0</v>
      </c>
      <c r="AQ148" s="2">
        <f>IF($F$129="n/a",0,IF(AQ$131&lt;=$C148,0,IF(AQ$131&gt;($F$129+$C148),INDEX($D$143:$W$143,,$C148)-SUM($D148:AP148),INDEX($D$143:$W$143,,$C148)/$F$129)))</f>
        <v>0</v>
      </c>
      <c r="AR148" s="2">
        <f>IF($F$129="n/a",0,IF(AR$131&lt;=$C148,0,IF(AR$131&gt;($F$129+$C148),INDEX($D$143:$W$143,,$C148)-SUM($D148:AQ148),INDEX($D$143:$W$143,,$C148)/$F$129)))</f>
        <v>0</v>
      </c>
      <c r="AS148" s="2">
        <f>IF($F$129="n/a",0,IF(AS$131&lt;=$C148,0,IF(AS$131&gt;($F$129+$C148),INDEX($D$143:$W$143,,$C148)-SUM($D148:AR148),INDEX($D$143:$W$143,,$C148)/$F$129)))</f>
        <v>0</v>
      </c>
      <c r="AT148" s="2">
        <f>IF($F$129="n/a",0,IF(AT$131&lt;=$C148,0,IF(AT$131&gt;($F$129+$C148),INDEX($D$143:$W$143,,$C148)-SUM($D148:AS148),INDEX($D$143:$W$143,,$C148)/$F$129)))</f>
        <v>0</v>
      </c>
      <c r="AU148" s="2">
        <f>IF($F$129="n/a",0,IF(AU$131&lt;=$C148,0,IF(AU$131&gt;($F$129+$C148),INDEX($D$143:$W$143,,$C148)-SUM($D148:AT148),INDEX($D$143:$W$143,,$C148)/$F$129)))</f>
        <v>0</v>
      </c>
      <c r="AV148" s="2">
        <f>IF($F$129="n/a",0,IF(AV$131&lt;=$C148,0,IF(AV$131&gt;($F$129+$C148),INDEX($D$143:$W$143,,$C148)-SUM($D148:AU148),INDEX($D$143:$W$143,,$C148)/$F$129)))</f>
        <v>0</v>
      </c>
      <c r="AW148" s="2">
        <f>IF($F$129="n/a",0,IF(AW$131&lt;=$C148,0,IF(AW$131&gt;($F$129+$C148),INDEX($D$143:$W$143,,$C148)-SUM($D148:AV148),INDEX($D$143:$W$143,,$C148)/$F$129)))</f>
        <v>0</v>
      </c>
      <c r="AX148" s="2">
        <f>IF($F$129="n/a",0,IF(AX$131&lt;=$C148,0,IF(AX$131&gt;($F$129+$C148),INDEX($D$143:$W$143,,$C148)-SUM($D148:AW148),INDEX($D$143:$W$143,,$C148)/$F$129)))</f>
        <v>0</v>
      </c>
      <c r="AY148" s="2">
        <f>IF($F$129="n/a",0,IF(AY$131&lt;=$C148,0,IF(AY$131&gt;($F$129+$C148),INDEX($D$143:$W$143,,$C148)-SUM($D148:AX148),INDEX($D$143:$W$143,,$C148)/$F$129)))</f>
        <v>0</v>
      </c>
      <c r="AZ148" s="2">
        <f>IF($F$129="n/a",0,IF(AZ$131&lt;=$C148,0,IF(AZ$131&gt;($F$129+$C148),INDEX($D$143:$W$143,,$C148)-SUM($D148:AY148),INDEX($D$143:$W$143,,$C148)/$F$129)))</f>
        <v>0</v>
      </c>
      <c r="BA148" s="2">
        <f>IF($F$129="n/a",0,IF(BA$131&lt;=$C148,0,IF(BA$131&gt;($F$129+$C148),INDEX($D$143:$W$143,,$C148)-SUM($D148:AZ148),INDEX($D$143:$W$143,,$C148)/$F$129)))</f>
        <v>0</v>
      </c>
      <c r="BB148" s="2">
        <f>IF($F$129="n/a",0,IF(BB$131&lt;=$C148,0,IF(BB$131&gt;($F$129+$C148),INDEX($D$143:$W$143,,$C148)-SUM($D148:BA148),INDEX($D$143:$W$143,,$C148)/$F$129)))</f>
        <v>0</v>
      </c>
      <c r="BC148" s="2">
        <f>IF($F$129="n/a",0,IF(BC$131&lt;=$C148,0,IF(BC$131&gt;($F$129+$C148),INDEX($D$143:$W$143,,$C148)-SUM($D148:BB148),INDEX($D$143:$W$143,,$C148)/$F$129)))</f>
        <v>0</v>
      </c>
      <c r="BD148" s="2">
        <f>IF($F$129="n/a",0,IF(BD$131&lt;=$C148,0,IF(BD$131&gt;($F$129+$C148),INDEX($D$143:$W$143,,$C148)-SUM($D148:BC148),INDEX($D$143:$W$143,,$C148)/$F$129)))</f>
        <v>0</v>
      </c>
      <c r="BE148" s="2">
        <f>IF($F$129="n/a",0,IF(BE$131&lt;=$C148,0,IF(BE$131&gt;($F$129+$C148),INDEX($D$143:$W$143,,$C148)-SUM($D148:BD148),INDEX($D$143:$W$143,,$C148)/$F$129)))</f>
        <v>0</v>
      </c>
      <c r="BF148" s="2">
        <f>IF($F$129="n/a",0,IF(BF$131&lt;=$C148,0,IF(BF$131&gt;($F$129+$C148),INDEX($D$143:$W$143,,$C148)-SUM($D148:BE148),INDEX($D$143:$W$143,,$C148)/$F$129)))</f>
        <v>0</v>
      </c>
      <c r="BG148" s="2">
        <f>IF($F$129="n/a",0,IF(BG$131&lt;=$C148,0,IF(BG$131&gt;($F$129+$C148),INDEX($D$143:$W$143,,$C148)-SUM($D148:BF148),INDEX($D$143:$W$143,,$C148)/$F$129)))</f>
        <v>0</v>
      </c>
      <c r="BH148" s="2">
        <f>IF($F$129="n/a",0,IF(BH$131&lt;=$C148,0,IF(BH$131&gt;($F$129+$C148),INDEX($D$143:$W$143,,$C148)-SUM($D148:BG148),INDEX($D$143:$W$143,,$C148)/$F$129)))</f>
        <v>0</v>
      </c>
      <c r="BI148" s="2">
        <f>IF($F$129="n/a",0,IF(BI$131&lt;=$C148,0,IF(BI$131&gt;($F$129+$C148),INDEX($D$143:$W$143,,$C148)-SUM($D148:BH148),INDEX($D$143:$W$143,,$C148)/$F$129)))</f>
        <v>0</v>
      </c>
      <c r="BJ148" s="2">
        <f>IF($F$129="n/a",0,IF(BJ$131&lt;=$C148,0,IF(BJ$131&gt;($F$129+$C148),INDEX($D$143:$W$143,,$C148)-SUM($D148:BI148),INDEX($D$143:$W$143,,$C148)/$F$129)))</f>
        <v>0</v>
      </c>
      <c r="BK148" s="2">
        <f>IF($F$129="n/a",0,IF(BK$131&lt;=$C148,0,IF(BK$131&gt;($F$129+$C148),INDEX($D$143:$W$143,,$C148)-SUM($D148:BJ148),INDEX($D$143:$W$143,,$C148)/$F$129)))</f>
        <v>0</v>
      </c>
      <c r="BL148" s="2">
        <f>IF($F$129="n/a",0,IF(BL$131&lt;=$C148,0,IF(BL$131&gt;($F$129+$C148),INDEX($D$143:$W$143,,$C148)-SUM($D148:BK148),INDEX($D$143:$W$143,,$C148)/$F$129)))</f>
        <v>0</v>
      </c>
      <c r="BM148" s="2">
        <f>IF($F$129="n/a",0,IF(BM$131&lt;=$C148,0,IF(BM$131&gt;($F$129+$C148),INDEX($D$143:$W$143,,$C148)-SUM($D148:BL148),INDEX($D$143:$W$143,,$C148)/$F$129)))</f>
        <v>0</v>
      </c>
      <c r="BN148" s="2">
        <f>IF($F$129="n/a",0,IF(BN$131&lt;=$C148,0,IF(BN$131&gt;($F$129+$C148),INDEX($D$143:$W$143,,$C148)-SUM($D148:BM148),INDEX($D$143:$W$143,,$C148)/$F$129)))</f>
        <v>0</v>
      </c>
      <c r="BO148" s="2">
        <f>IF($F$129="n/a",0,IF(BO$131&lt;=$C148,0,IF(BO$131&gt;($F$129+$C148),INDEX($D$143:$W$143,,$C148)-SUM($D148:BN148),INDEX($D$143:$W$143,,$C148)/$F$129)))</f>
        <v>0</v>
      </c>
      <c r="BP148" s="2">
        <f>IF($F$129="n/a",0,IF(BP$131&lt;=$C148,0,IF(BP$131&gt;($F$129+$C148),INDEX($D$143:$W$143,,$C148)-SUM($D148:BO148),INDEX($D$143:$W$143,,$C148)/$F$129)))</f>
        <v>0</v>
      </c>
      <c r="BQ148" s="2">
        <f>IF($F$129="n/a",0,IF(BQ$131&lt;=$C148,0,IF(BQ$131&gt;($F$129+$C148),INDEX($D$143:$W$143,,$C148)-SUM($D148:BP148),INDEX($D$143:$W$143,,$C148)/$F$129)))</f>
        <v>0</v>
      </c>
      <c r="BR148" s="2">
        <f>IF($F$129="n/a",0,IF(BR$131&lt;=$C148,0,IF(BR$131&gt;($F$129+$C148),INDEX($D$143:$W$143,,$C148)-SUM($D148:BQ148),INDEX($D$143:$W$143,,$C148)/$F$129)))</f>
        <v>0</v>
      </c>
      <c r="BS148" s="2">
        <f>IF($F$129="n/a",0,IF(BS$131&lt;=$C148,0,IF(BS$131&gt;($F$129+$C148),INDEX($D$143:$W$143,,$C148)-SUM($D148:BR148),INDEX($D$143:$W$143,,$C148)/$F$129)))</f>
        <v>0</v>
      </c>
    </row>
    <row r="149" spans="2:71">
      <c r="B149" s="24">
        <v>2014</v>
      </c>
      <c r="C149" s="24">
        <v>4</v>
      </c>
      <c r="E149" s="2">
        <f>IF($F$129="n/a",0,IF(E$131&lt;=$C149,0,IF(E$131&gt;($F$129+$C149),INDEX($D$143:$W$143,,$C149)-SUM($D149:D149),INDEX($D$143:$W$143,,$C149)/$F$129)))</f>
        <v>0</v>
      </c>
      <c r="F149" s="2">
        <f>IF($F$129="n/a",0,IF(F$131&lt;=$C149,0,IF(F$131&gt;($F$129+$C149),INDEX($D$143:$W$143,,$C149)-SUM($D149:E149),INDEX($D$143:$W$143,,$C149)/$F$129)))</f>
        <v>0</v>
      </c>
      <c r="G149" s="2">
        <f>IF($F$129="n/a",0,IF(G$131&lt;=$C149,0,IF(G$131&gt;($F$129+$C149),INDEX($D$143:$W$143,,$C149)-SUM($D149:F149),INDEX($D$143:$W$143,,$C149)/$F$129)))</f>
        <v>0</v>
      </c>
      <c r="H149" s="2">
        <f>IF($F$129="n/a",0,IF(H$131&lt;=$C149,0,IF(H$131&gt;($F$129+$C149),INDEX($D$143:$W$143,,$C149)-SUM($D149:G149),INDEX($D$143:$W$143,,$C149)/$F$129)))</f>
        <v>0</v>
      </c>
      <c r="I149" s="2">
        <f>IF($F$129="n/a",0,IF(I$131&lt;=$C149,0,IF(I$131&gt;($F$129+$C149),INDEX($D$143:$W$143,,$C149)-SUM($D149:H149),INDEX($D$143:$W$143,,$C149)/$F$129)))</f>
        <v>0</v>
      </c>
      <c r="J149" s="2">
        <f>IF($F$129="n/a",0,IF(J$131&lt;=$C149,0,IF(J$131&gt;($F$129+$C149),INDEX($D$143:$W$143,,$C149)-SUM($D149:I149),INDEX($D$143:$W$143,,$C149)/$F$129)))</f>
        <v>0</v>
      </c>
      <c r="K149" s="2">
        <f>IF($F$129="n/a",0,IF(K$131&lt;=$C149,0,IF(K$131&gt;($F$129+$C149),INDEX($D$143:$W$143,,$C149)-SUM($D149:J149),INDEX($D$143:$W$143,,$C149)/$F$129)))</f>
        <v>0</v>
      </c>
      <c r="L149" s="2">
        <f>IF($F$129="n/a",0,IF(L$131&lt;=$C149,0,IF(L$131&gt;($F$129+$C149),INDEX($D$143:$W$143,,$C149)-SUM($D149:K149),INDEX($D$143:$W$143,,$C149)/$F$129)))</f>
        <v>0</v>
      </c>
      <c r="M149" s="2">
        <f>IF($F$129="n/a",0,IF(M$131&lt;=$C149,0,IF(M$131&gt;($F$129+$C149),INDEX($D$143:$W$143,,$C149)-SUM($D149:L149),INDEX($D$143:$W$143,,$C149)/$F$129)))</f>
        <v>0</v>
      </c>
      <c r="N149" s="2">
        <f>IF($F$129="n/a",0,IF(N$131&lt;=$C149,0,IF(N$131&gt;($F$129+$C149),INDEX($D$143:$W$143,,$C149)-SUM($D149:M149),INDEX($D$143:$W$143,,$C149)/$F$129)))</f>
        <v>0</v>
      </c>
      <c r="O149" s="2">
        <f>IF($F$129="n/a",0,IF(O$131&lt;=$C149,0,IF(O$131&gt;($F$129+$C149),INDEX($D$143:$W$143,,$C149)-SUM($D149:N149),INDEX($D$143:$W$143,,$C149)/$F$129)))</f>
        <v>0</v>
      </c>
      <c r="P149" s="2">
        <f>IF($F$129="n/a",0,IF(P$131&lt;=$C149,0,IF(P$131&gt;($F$129+$C149),INDEX($D$143:$W$143,,$C149)-SUM($D149:O149),INDEX($D$143:$W$143,,$C149)/$F$129)))</f>
        <v>0</v>
      </c>
      <c r="Q149" s="2">
        <f>IF($F$129="n/a",0,IF(Q$131&lt;=$C149,0,IF(Q$131&gt;($F$129+$C149),INDEX($D$143:$W$143,,$C149)-SUM($D149:P149),INDEX($D$143:$W$143,,$C149)/$F$129)))</f>
        <v>0</v>
      </c>
      <c r="R149" s="2">
        <f>IF($F$129="n/a",0,IF(R$131&lt;=$C149,0,IF(R$131&gt;($F$129+$C149),INDEX($D$143:$W$143,,$C149)-SUM($D149:Q149),INDEX($D$143:$W$143,,$C149)/$F$129)))</f>
        <v>0</v>
      </c>
      <c r="S149" s="2">
        <f>IF($F$129="n/a",0,IF(S$131&lt;=$C149,0,IF(S$131&gt;($F$129+$C149),INDEX($D$143:$W$143,,$C149)-SUM($D149:R149),INDEX($D$143:$W$143,,$C149)/$F$129)))</f>
        <v>0</v>
      </c>
      <c r="T149" s="2">
        <f>IF($F$129="n/a",0,IF(T$131&lt;=$C149,0,IF(T$131&gt;($F$129+$C149),INDEX($D$143:$W$143,,$C149)-SUM($D149:S149),INDEX($D$143:$W$143,,$C149)/$F$129)))</f>
        <v>0</v>
      </c>
      <c r="U149" s="2">
        <f>IF($F$129="n/a",0,IF(U$131&lt;=$C149,0,IF(U$131&gt;($F$129+$C149),INDEX($D$143:$W$143,,$C149)-SUM($D149:T149),INDEX($D$143:$W$143,,$C149)/$F$129)))</f>
        <v>0</v>
      </c>
      <c r="V149" s="2">
        <f>IF($F$129="n/a",0,IF(V$131&lt;=$C149,0,IF(V$131&gt;($F$129+$C149),INDEX($D$143:$W$143,,$C149)-SUM($D149:U149),INDEX($D$143:$W$143,,$C149)/$F$129)))</f>
        <v>0</v>
      </c>
      <c r="W149" s="2">
        <f>IF($F$129="n/a",0,IF(W$131&lt;=$C149,0,IF(W$131&gt;($F$129+$C149),INDEX($D$143:$W$143,,$C149)-SUM($D149:V149),INDEX($D$143:$W$143,,$C149)/$F$129)))</f>
        <v>0</v>
      </c>
      <c r="X149" s="2">
        <f>IF($F$129="n/a",0,IF(X$131&lt;=$C149,0,IF(X$131&gt;($F$129+$C149),INDEX($D$143:$W$143,,$C149)-SUM($D149:W149),INDEX($D$143:$W$143,,$C149)/$F$129)))</f>
        <v>0</v>
      </c>
      <c r="Y149" s="2">
        <f>IF($F$129="n/a",0,IF(Y$131&lt;=$C149,0,IF(Y$131&gt;($F$129+$C149),INDEX($D$143:$W$143,,$C149)-SUM($D149:X149),INDEX($D$143:$W$143,,$C149)/$F$129)))</f>
        <v>0</v>
      </c>
      <c r="Z149" s="2">
        <f>IF($F$129="n/a",0,IF(Z$131&lt;=$C149,0,IF(Z$131&gt;($F$129+$C149),INDEX($D$143:$W$143,,$C149)-SUM($D149:Y149),INDEX($D$143:$W$143,,$C149)/$F$129)))</f>
        <v>0</v>
      </c>
      <c r="AA149" s="2">
        <f>IF($F$129="n/a",0,IF(AA$131&lt;=$C149,0,IF(AA$131&gt;($F$129+$C149),INDEX($D$143:$W$143,,$C149)-SUM($D149:Z149),INDEX($D$143:$W$143,,$C149)/$F$129)))</f>
        <v>0</v>
      </c>
      <c r="AB149" s="2">
        <f>IF($F$129="n/a",0,IF(AB$131&lt;=$C149,0,IF(AB$131&gt;($F$129+$C149),INDEX($D$143:$W$143,,$C149)-SUM($D149:AA149),INDEX($D$143:$W$143,,$C149)/$F$129)))</f>
        <v>0</v>
      </c>
      <c r="AC149" s="2">
        <f>IF($F$129="n/a",0,IF(AC$131&lt;=$C149,0,IF(AC$131&gt;($F$129+$C149),INDEX($D$143:$W$143,,$C149)-SUM($D149:AB149),INDEX($D$143:$W$143,,$C149)/$F$129)))</f>
        <v>0</v>
      </c>
      <c r="AD149" s="2">
        <f>IF($F$129="n/a",0,IF(AD$131&lt;=$C149,0,IF(AD$131&gt;($F$129+$C149),INDEX($D$143:$W$143,,$C149)-SUM($D149:AC149),INDEX($D$143:$W$143,,$C149)/$F$129)))</f>
        <v>0</v>
      </c>
      <c r="AE149" s="2">
        <f>IF($F$129="n/a",0,IF(AE$131&lt;=$C149,0,IF(AE$131&gt;($F$129+$C149),INDEX($D$143:$W$143,,$C149)-SUM($D149:AD149),INDEX($D$143:$W$143,,$C149)/$F$129)))</f>
        <v>0</v>
      </c>
      <c r="AF149" s="2">
        <f>IF($F$129="n/a",0,IF(AF$131&lt;=$C149,0,IF(AF$131&gt;($F$129+$C149),INDEX($D$143:$W$143,,$C149)-SUM($D149:AE149),INDEX($D$143:$W$143,,$C149)/$F$129)))</f>
        <v>0</v>
      </c>
      <c r="AG149" s="2">
        <f>IF($F$129="n/a",0,IF(AG$131&lt;=$C149,0,IF(AG$131&gt;($F$129+$C149),INDEX($D$143:$W$143,,$C149)-SUM($D149:AF149),INDEX($D$143:$W$143,,$C149)/$F$129)))</f>
        <v>0</v>
      </c>
      <c r="AH149" s="2">
        <f>IF($F$129="n/a",0,IF(AH$131&lt;=$C149,0,IF(AH$131&gt;($F$129+$C149),INDEX($D$143:$W$143,,$C149)-SUM($D149:AG149),INDEX($D$143:$W$143,,$C149)/$F$129)))</f>
        <v>0</v>
      </c>
      <c r="AI149" s="2">
        <f>IF($F$129="n/a",0,IF(AI$131&lt;=$C149,0,IF(AI$131&gt;($F$129+$C149),INDEX($D$143:$W$143,,$C149)-SUM($D149:AH149),INDEX($D$143:$W$143,,$C149)/$F$129)))</f>
        <v>0</v>
      </c>
      <c r="AJ149" s="2">
        <f>IF($F$129="n/a",0,IF(AJ$131&lt;=$C149,0,IF(AJ$131&gt;($F$129+$C149),INDEX($D$143:$W$143,,$C149)-SUM($D149:AI149),INDEX($D$143:$W$143,,$C149)/$F$129)))</f>
        <v>0</v>
      </c>
      <c r="AK149" s="2">
        <f>IF($F$129="n/a",0,IF(AK$131&lt;=$C149,0,IF(AK$131&gt;($F$129+$C149),INDEX($D$143:$W$143,,$C149)-SUM($D149:AJ149),INDEX($D$143:$W$143,,$C149)/$F$129)))</f>
        <v>0</v>
      </c>
      <c r="AL149" s="2">
        <f>IF($F$129="n/a",0,IF(AL$131&lt;=$C149,0,IF(AL$131&gt;($F$129+$C149),INDEX($D$143:$W$143,,$C149)-SUM($D149:AK149),INDEX($D$143:$W$143,,$C149)/$F$129)))</f>
        <v>0</v>
      </c>
      <c r="AM149" s="2">
        <f>IF($F$129="n/a",0,IF(AM$131&lt;=$C149,0,IF(AM$131&gt;($F$129+$C149),INDEX($D$143:$W$143,,$C149)-SUM($D149:AL149),INDEX($D$143:$W$143,,$C149)/$F$129)))</f>
        <v>0</v>
      </c>
      <c r="AN149" s="2">
        <f>IF($F$129="n/a",0,IF(AN$131&lt;=$C149,0,IF(AN$131&gt;($F$129+$C149),INDEX($D$143:$W$143,,$C149)-SUM($D149:AM149),INDEX($D$143:$W$143,,$C149)/$F$129)))</f>
        <v>0</v>
      </c>
      <c r="AO149" s="2">
        <f>IF($F$129="n/a",0,IF(AO$131&lt;=$C149,0,IF(AO$131&gt;($F$129+$C149),INDEX($D$143:$W$143,,$C149)-SUM($D149:AN149),INDEX($D$143:$W$143,,$C149)/$F$129)))</f>
        <v>0</v>
      </c>
      <c r="AP149" s="2">
        <f>IF($F$129="n/a",0,IF(AP$131&lt;=$C149,0,IF(AP$131&gt;($F$129+$C149),INDEX($D$143:$W$143,,$C149)-SUM($D149:AO149),INDEX($D$143:$W$143,,$C149)/$F$129)))</f>
        <v>0</v>
      </c>
      <c r="AQ149" s="2">
        <f>IF($F$129="n/a",0,IF(AQ$131&lt;=$C149,0,IF(AQ$131&gt;($F$129+$C149),INDEX($D$143:$W$143,,$C149)-SUM($D149:AP149),INDEX($D$143:$W$143,,$C149)/$F$129)))</f>
        <v>0</v>
      </c>
      <c r="AR149" s="2">
        <f>IF($F$129="n/a",0,IF(AR$131&lt;=$C149,0,IF(AR$131&gt;($F$129+$C149),INDEX($D$143:$W$143,,$C149)-SUM($D149:AQ149),INDEX($D$143:$W$143,,$C149)/$F$129)))</f>
        <v>0</v>
      </c>
      <c r="AS149" s="2">
        <f>IF($F$129="n/a",0,IF(AS$131&lt;=$C149,0,IF(AS$131&gt;($F$129+$C149),INDEX($D$143:$W$143,,$C149)-SUM($D149:AR149),INDEX($D$143:$W$143,,$C149)/$F$129)))</f>
        <v>0</v>
      </c>
      <c r="AT149" s="2">
        <f>IF($F$129="n/a",0,IF(AT$131&lt;=$C149,0,IF(AT$131&gt;($F$129+$C149),INDEX($D$143:$W$143,,$C149)-SUM($D149:AS149),INDEX($D$143:$W$143,,$C149)/$F$129)))</f>
        <v>0</v>
      </c>
      <c r="AU149" s="2">
        <f>IF($F$129="n/a",0,IF(AU$131&lt;=$C149,0,IF(AU$131&gt;($F$129+$C149),INDEX($D$143:$W$143,,$C149)-SUM($D149:AT149),INDEX($D$143:$W$143,,$C149)/$F$129)))</f>
        <v>0</v>
      </c>
      <c r="AV149" s="2">
        <f>IF($F$129="n/a",0,IF(AV$131&lt;=$C149,0,IF(AV$131&gt;($F$129+$C149),INDEX($D$143:$W$143,,$C149)-SUM($D149:AU149),INDEX($D$143:$W$143,,$C149)/$F$129)))</f>
        <v>0</v>
      </c>
      <c r="AW149" s="2">
        <f>IF($F$129="n/a",0,IF(AW$131&lt;=$C149,0,IF(AW$131&gt;($F$129+$C149),INDEX($D$143:$W$143,,$C149)-SUM($D149:AV149),INDEX($D$143:$W$143,,$C149)/$F$129)))</f>
        <v>0</v>
      </c>
      <c r="AX149" s="2">
        <f>IF($F$129="n/a",0,IF(AX$131&lt;=$C149,0,IF(AX$131&gt;($F$129+$C149),INDEX($D$143:$W$143,,$C149)-SUM($D149:AW149),INDEX($D$143:$W$143,,$C149)/$F$129)))</f>
        <v>0</v>
      </c>
      <c r="AY149" s="2">
        <f>IF($F$129="n/a",0,IF(AY$131&lt;=$C149,0,IF(AY$131&gt;($F$129+$C149),INDEX($D$143:$W$143,,$C149)-SUM($D149:AX149),INDEX($D$143:$W$143,,$C149)/$F$129)))</f>
        <v>0</v>
      </c>
      <c r="AZ149" s="2">
        <f>IF($F$129="n/a",0,IF(AZ$131&lt;=$C149,0,IF(AZ$131&gt;($F$129+$C149),INDEX($D$143:$W$143,,$C149)-SUM($D149:AY149),INDEX($D$143:$W$143,,$C149)/$F$129)))</f>
        <v>0</v>
      </c>
      <c r="BA149" s="2">
        <f>IF($F$129="n/a",0,IF(BA$131&lt;=$C149,0,IF(BA$131&gt;($F$129+$C149),INDEX($D$143:$W$143,,$C149)-SUM($D149:AZ149),INDEX($D$143:$W$143,,$C149)/$F$129)))</f>
        <v>0</v>
      </c>
      <c r="BB149" s="2">
        <f>IF($F$129="n/a",0,IF(BB$131&lt;=$C149,0,IF(BB$131&gt;($F$129+$C149),INDEX($D$143:$W$143,,$C149)-SUM($D149:BA149),INDEX($D$143:$W$143,,$C149)/$F$129)))</f>
        <v>0</v>
      </c>
      <c r="BC149" s="2">
        <f>IF($F$129="n/a",0,IF(BC$131&lt;=$C149,0,IF(BC$131&gt;($F$129+$C149),INDEX($D$143:$W$143,,$C149)-SUM($D149:BB149),INDEX($D$143:$W$143,,$C149)/$F$129)))</f>
        <v>0</v>
      </c>
      <c r="BD149" s="2">
        <f>IF($F$129="n/a",0,IF(BD$131&lt;=$C149,0,IF(BD$131&gt;($F$129+$C149),INDEX($D$143:$W$143,,$C149)-SUM($D149:BC149),INDEX($D$143:$W$143,,$C149)/$F$129)))</f>
        <v>0</v>
      </c>
      <c r="BE149" s="2">
        <f>IF($F$129="n/a",0,IF(BE$131&lt;=$C149,0,IF(BE$131&gt;($F$129+$C149),INDEX($D$143:$W$143,,$C149)-SUM($D149:BD149),INDEX($D$143:$W$143,,$C149)/$F$129)))</f>
        <v>0</v>
      </c>
      <c r="BF149" s="2">
        <f>IF($F$129="n/a",0,IF(BF$131&lt;=$C149,0,IF(BF$131&gt;($F$129+$C149),INDEX($D$143:$W$143,,$C149)-SUM($D149:BE149),INDEX($D$143:$W$143,,$C149)/$F$129)))</f>
        <v>0</v>
      </c>
      <c r="BG149" s="2">
        <f>IF($F$129="n/a",0,IF(BG$131&lt;=$C149,0,IF(BG$131&gt;($F$129+$C149),INDEX($D$143:$W$143,,$C149)-SUM($D149:BF149),INDEX($D$143:$W$143,,$C149)/$F$129)))</f>
        <v>0</v>
      </c>
      <c r="BH149" s="2">
        <f>IF($F$129="n/a",0,IF(BH$131&lt;=$C149,0,IF(BH$131&gt;($F$129+$C149),INDEX($D$143:$W$143,,$C149)-SUM($D149:BG149),INDEX($D$143:$W$143,,$C149)/$F$129)))</f>
        <v>0</v>
      </c>
      <c r="BI149" s="2">
        <f>IF($F$129="n/a",0,IF(BI$131&lt;=$C149,0,IF(BI$131&gt;($F$129+$C149),INDEX($D$143:$W$143,,$C149)-SUM($D149:BH149),INDEX($D$143:$W$143,,$C149)/$F$129)))</f>
        <v>0</v>
      </c>
      <c r="BJ149" s="2">
        <f>IF($F$129="n/a",0,IF(BJ$131&lt;=$C149,0,IF(BJ$131&gt;($F$129+$C149),INDEX($D$143:$W$143,,$C149)-SUM($D149:BI149),INDEX($D$143:$W$143,,$C149)/$F$129)))</f>
        <v>0</v>
      </c>
      <c r="BK149" s="2">
        <f>IF($F$129="n/a",0,IF(BK$131&lt;=$C149,0,IF(BK$131&gt;($F$129+$C149),INDEX($D$143:$W$143,,$C149)-SUM($D149:BJ149),INDEX($D$143:$W$143,,$C149)/$F$129)))</f>
        <v>0</v>
      </c>
      <c r="BL149" s="2">
        <f>IF($F$129="n/a",0,IF(BL$131&lt;=$C149,0,IF(BL$131&gt;($F$129+$C149),INDEX($D$143:$W$143,,$C149)-SUM($D149:BK149),INDEX($D$143:$W$143,,$C149)/$F$129)))</f>
        <v>0</v>
      </c>
      <c r="BM149" s="2">
        <f>IF($F$129="n/a",0,IF(BM$131&lt;=$C149,0,IF(BM$131&gt;($F$129+$C149),INDEX($D$143:$W$143,,$C149)-SUM($D149:BL149),INDEX($D$143:$W$143,,$C149)/$F$129)))</f>
        <v>0</v>
      </c>
      <c r="BN149" s="2">
        <f>IF($F$129="n/a",0,IF(BN$131&lt;=$C149,0,IF(BN$131&gt;($F$129+$C149),INDEX($D$143:$W$143,,$C149)-SUM($D149:BM149),INDEX($D$143:$W$143,,$C149)/$F$129)))</f>
        <v>0</v>
      </c>
      <c r="BO149" s="2">
        <f>IF($F$129="n/a",0,IF(BO$131&lt;=$C149,0,IF(BO$131&gt;($F$129+$C149),INDEX($D$143:$W$143,,$C149)-SUM($D149:BN149),INDEX($D$143:$W$143,,$C149)/$F$129)))</f>
        <v>0</v>
      </c>
      <c r="BP149" s="2">
        <f>IF($F$129="n/a",0,IF(BP$131&lt;=$C149,0,IF(BP$131&gt;($F$129+$C149),INDEX($D$143:$W$143,,$C149)-SUM($D149:BO149),INDEX($D$143:$W$143,,$C149)/$F$129)))</f>
        <v>0</v>
      </c>
      <c r="BQ149" s="2">
        <f>IF($F$129="n/a",0,IF(BQ$131&lt;=$C149,0,IF(BQ$131&gt;($F$129+$C149),INDEX($D$143:$W$143,,$C149)-SUM($D149:BP149),INDEX($D$143:$W$143,,$C149)/$F$129)))</f>
        <v>0</v>
      </c>
      <c r="BR149" s="2">
        <f>IF($F$129="n/a",0,IF(BR$131&lt;=$C149,0,IF(BR$131&gt;($F$129+$C149),INDEX($D$143:$W$143,,$C149)-SUM($D149:BQ149),INDEX($D$143:$W$143,,$C149)/$F$129)))</f>
        <v>0</v>
      </c>
      <c r="BS149" s="2">
        <f>IF($F$129="n/a",0,IF(BS$131&lt;=$C149,0,IF(BS$131&gt;($F$129+$C149),INDEX($D$143:$W$143,,$C149)-SUM($D149:BR149),INDEX($D$143:$W$143,,$C149)/$F$129)))</f>
        <v>0</v>
      </c>
    </row>
    <row r="150" spans="2:71">
      <c r="B150" s="24">
        <v>2015</v>
      </c>
      <c r="C150" s="24">
        <v>5</v>
      </c>
      <c r="E150" s="2">
        <f>IF($F$129="n/a",0,IF(E$131&lt;=$C150,0,IF(E$131&gt;($F$129+$C150),INDEX($D$143:$W$143,,$C150)-SUM($D150:D150),INDEX($D$143:$W$143,,$C150)/$F$129)))</f>
        <v>0</v>
      </c>
      <c r="F150" s="2">
        <f>IF($F$129="n/a",0,IF(F$131&lt;=$C150,0,IF(F$131&gt;($F$129+$C150),INDEX($D$143:$W$143,,$C150)-SUM($D150:E150),INDEX($D$143:$W$143,,$C150)/$F$129)))</f>
        <v>0</v>
      </c>
      <c r="G150" s="2">
        <f>IF($F$129="n/a",0,IF(G$131&lt;=$C150,0,IF(G$131&gt;($F$129+$C150),INDEX($D$143:$W$143,,$C150)-SUM($D150:F150),INDEX($D$143:$W$143,,$C150)/$F$129)))</f>
        <v>0</v>
      </c>
      <c r="H150" s="2">
        <f>IF($F$129="n/a",0,IF(H$131&lt;=$C150,0,IF(H$131&gt;($F$129+$C150),INDEX($D$143:$W$143,,$C150)-SUM($D150:G150),INDEX($D$143:$W$143,,$C150)/$F$129)))</f>
        <v>0</v>
      </c>
      <c r="I150" s="2">
        <f>IF($F$129="n/a",0,IF(I$131&lt;=$C150,0,IF(I$131&gt;($F$129+$C150),INDEX($D$143:$W$143,,$C150)-SUM($D150:H150),INDEX($D$143:$W$143,,$C150)/$F$129)))</f>
        <v>0</v>
      </c>
      <c r="J150" s="2">
        <f>IF($F$129="n/a",0,IF(J$131&lt;=$C150,0,IF(J$131&gt;($F$129+$C150),INDEX($D$143:$W$143,,$C150)-SUM($D150:I150),INDEX($D$143:$W$143,,$C150)/$F$129)))</f>
        <v>0</v>
      </c>
      <c r="K150" s="2">
        <f>IF($F$129="n/a",0,IF(K$131&lt;=$C150,0,IF(K$131&gt;($F$129+$C150),INDEX($D$143:$W$143,,$C150)-SUM($D150:J150),INDEX($D$143:$W$143,,$C150)/$F$129)))</f>
        <v>0</v>
      </c>
      <c r="L150" s="2">
        <f>IF($F$129="n/a",0,IF(L$131&lt;=$C150,0,IF(L$131&gt;($F$129+$C150),INDEX($D$143:$W$143,,$C150)-SUM($D150:K150),INDEX($D$143:$W$143,,$C150)/$F$129)))</f>
        <v>0</v>
      </c>
      <c r="M150" s="2">
        <f>IF($F$129="n/a",0,IF(M$131&lt;=$C150,0,IF(M$131&gt;($F$129+$C150),INDEX($D$143:$W$143,,$C150)-SUM($D150:L150),INDEX($D$143:$W$143,,$C150)/$F$129)))</f>
        <v>0</v>
      </c>
      <c r="N150" s="2">
        <f>IF($F$129="n/a",0,IF(N$131&lt;=$C150,0,IF(N$131&gt;($F$129+$C150),INDEX($D$143:$W$143,,$C150)-SUM($D150:M150),INDEX($D$143:$W$143,,$C150)/$F$129)))</f>
        <v>0</v>
      </c>
      <c r="O150" s="2">
        <f>IF($F$129="n/a",0,IF(O$131&lt;=$C150,0,IF(O$131&gt;($F$129+$C150),INDEX($D$143:$W$143,,$C150)-SUM($D150:N150),INDEX($D$143:$W$143,,$C150)/$F$129)))</f>
        <v>0</v>
      </c>
      <c r="P150" s="2">
        <f>IF($F$129="n/a",0,IF(P$131&lt;=$C150,0,IF(P$131&gt;($F$129+$C150),INDEX($D$143:$W$143,,$C150)-SUM($D150:O150),INDEX($D$143:$W$143,,$C150)/$F$129)))</f>
        <v>0</v>
      </c>
      <c r="Q150" s="2">
        <f>IF($F$129="n/a",0,IF(Q$131&lt;=$C150,0,IF(Q$131&gt;($F$129+$C150),INDEX($D$143:$W$143,,$C150)-SUM($D150:P150),INDEX($D$143:$W$143,,$C150)/$F$129)))</f>
        <v>0</v>
      </c>
      <c r="R150" s="2">
        <f>IF($F$129="n/a",0,IF(R$131&lt;=$C150,0,IF(R$131&gt;($F$129+$C150),INDEX($D$143:$W$143,,$C150)-SUM($D150:Q150),INDEX($D$143:$W$143,,$C150)/$F$129)))</f>
        <v>0</v>
      </c>
      <c r="S150" s="2">
        <f>IF($F$129="n/a",0,IF(S$131&lt;=$C150,0,IF(S$131&gt;($F$129+$C150),INDEX($D$143:$W$143,,$C150)-SUM($D150:R150),INDEX($D$143:$W$143,,$C150)/$F$129)))</f>
        <v>0</v>
      </c>
      <c r="T150" s="2">
        <f>IF($F$129="n/a",0,IF(T$131&lt;=$C150,0,IF(T$131&gt;($F$129+$C150),INDEX($D$143:$W$143,,$C150)-SUM($D150:S150),INDEX($D$143:$W$143,,$C150)/$F$129)))</f>
        <v>0</v>
      </c>
      <c r="U150" s="2">
        <f>IF($F$129="n/a",0,IF(U$131&lt;=$C150,0,IF(U$131&gt;($F$129+$C150),INDEX($D$143:$W$143,,$C150)-SUM($D150:T150),INDEX($D$143:$W$143,,$C150)/$F$129)))</f>
        <v>0</v>
      </c>
      <c r="V150" s="2">
        <f>IF($F$129="n/a",0,IF(V$131&lt;=$C150,0,IF(V$131&gt;($F$129+$C150),INDEX($D$143:$W$143,,$C150)-SUM($D150:U150),INDEX($D$143:$W$143,,$C150)/$F$129)))</f>
        <v>0</v>
      </c>
      <c r="W150" s="2">
        <f>IF($F$129="n/a",0,IF(W$131&lt;=$C150,0,IF(W$131&gt;($F$129+$C150),INDEX($D$143:$W$143,,$C150)-SUM($D150:V150),INDEX($D$143:$W$143,,$C150)/$F$129)))</f>
        <v>0</v>
      </c>
      <c r="X150" s="2">
        <f>IF($F$129="n/a",0,IF(X$131&lt;=$C150,0,IF(X$131&gt;($F$129+$C150),INDEX($D$143:$W$143,,$C150)-SUM($D150:W150),INDEX($D$143:$W$143,,$C150)/$F$129)))</f>
        <v>0</v>
      </c>
      <c r="Y150" s="2">
        <f>IF($F$129="n/a",0,IF(Y$131&lt;=$C150,0,IF(Y$131&gt;($F$129+$C150),INDEX($D$143:$W$143,,$C150)-SUM($D150:X150),INDEX($D$143:$W$143,,$C150)/$F$129)))</f>
        <v>0</v>
      </c>
      <c r="Z150" s="2">
        <f>IF($F$129="n/a",0,IF(Z$131&lt;=$C150,0,IF(Z$131&gt;($F$129+$C150),INDEX($D$143:$W$143,,$C150)-SUM($D150:Y150),INDEX($D$143:$W$143,,$C150)/$F$129)))</f>
        <v>0</v>
      </c>
      <c r="AA150" s="2">
        <f>IF($F$129="n/a",0,IF(AA$131&lt;=$C150,0,IF(AA$131&gt;($F$129+$C150),INDEX($D$143:$W$143,,$C150)-SUM($D150:Z150),INDEX($D$143:$W$143,,$C150)/$F$129)))</f>
        <v>0</v>
      </c>
      <c r="AB150" s="2">
        <f>IF($F$129="n/a",0,IF(AB$131&lt;=$C150,0,IF(AB$131&gt;($F$129+$C150),INDEX($D$143:$W$143,,$C150)-SUM($D150:AA150),INDEX($D$143:$W$143,,$C150)/$F$129)))</f>
        <v>0</v>
      </c>
      <c r="AC150" s="2">
        <f>IF($F$129="n/a",0,IF(AC$131&lt;=$C150,0,IF(AC$131&gt;($F$129+$C150),INDEX($D$143:$W$143,,$C150)-SUM($D150:AB150),INDEX($D$143:$W$143,,$C150)/$F$129)))</f>
        <v>0</v>
      </c>
      <c r="AD150" s="2">
        <f>IF($F$129="n/a",0,IF(AD$131&lt;=$C150,0,IF(AD$131&gt;($F$129+$C150),INDEX($D$143:$W$143,,$C150)-SUM($D150:AC150),INDEX($D$143:$W$143,,$C150)/$F$129)))</f>
        <v>0</v>
      </c>
      <c r="AE150" s="2">
        <f>IF($F$129="n/a",0,IF(AE$131&lt;=$C150,0,IF(AE$131&gt;($F$129+$C150),INDEX($D$143:$W$143,,$C150)-SUM($D150:AD150),INDEX($D$143:$W$143,,$C150)/$F$129)))</f>
        <v>0</v>
      </c>
      <c r="AF150" s="2">
        <f>IF($F$129="n/a",0,IF(AF$131&lt;=$C150,0,IF(AF$131&gt;($F$129+$C150),INDEX($D$143:$W$143,,$C150)-SUM($D150:AE150),INDEX($D$143:$W$143,,$C150)/$F$129)))</f>
        <v>0</v>
      </c>
      <c r="AG150" s="2">
        <f>IF($F$129="n/a",0,IF(AG$131&lt;=$C150,0,IF(AG$131&gt;($F$129+$C150),INDEX($D$143:$W$143,,$C150)-SUM($D150:AF150),INDEX($D$143:$W$143,,$C150)/$F$129)))</f>
        <v>0</v>
      </c>
      <c r="AH150" s="2">
        <f>IF($F$129="n/a",0,IF(AH$131&lt;=$C150,0,IF(AH$131&gt;($F$129+$C150),INDEX($D$143:$W$143,,$C150)-SUM($D150:AG150),INDEX($D$143:$W$143,,$C150)/$F$129)))</f>
        <v>0</v>
      </c>
      <c r="AI150" s="2">
        <f>IF($F$129="n/a",0,IF(AI$131&lt;=$C150,0,IF(AI$131&gt;($F$129+$C150),INDEX($D$143:$W$143,,$C150)-SUM($D150:AH150),INDEX($D$143:$W$143,,$C150)/$F$129)))</f>
        <v>0</v>
      </c>
      <c r="AJ150" s="2">
        <f>IF($F$129="n/a",0,IF(AJ$131&lt;=$C150,0,IF(AJ$131&gt;($F$129+$C150),INDEX($D$143:$W$143,,$C150)-SUM($D150:AI150),INDEX($D$143:$W$143,,$C150)/$F$129)))</f>
        <v>0</v>
      </c>
      <c r="AK150" s="2">
        <f>IF($F$129="n/a",0,IF(AK$131&lt;=$C150,0,IF(AK$131&gt;($F$129+$C150),INDEX($D$143:$W$143,,$C150)-SUM($D150:AJ150),INDEX($D$143:$W$143,,$C150)/$F$129)))</f>
        <v>0</v>
      </c>
      <c r="AL150" s="2">
        <f>IF($F$129="n/a",0,IF(AL$131&lt;=$C150,0,IF(AL$131&gt;($F$129+$C150),INDEX($D$143:$W$143,,$C150)-SUM($D150:AK150),INDEX($D$143:$W$143,,$C150)/$F$129)))</f>
        <v>0</v>
      </c>
      <c r="AM150" s="2">
        <f>IF($F$129="n/a",0,IF(AM$131&lt;=$C150,0,IF(AM$131&gt;($F$129+$C150),INDEX($D$143:$W$143,,$C150)-SUM($D150:AL150),INDEX($D$143:$W$143,,$C150)/$F$129)))</f>
        <v>0</v>
      </c>
      <c r="AN150" s="2">
        <f>IF($F$129="n/a",0,IF(AN$131&lt;=$C150,0,IF(AN$131&gt;($F$129+$C150),INDEX($D$143:$W$143,,$C150)-SUM($D150:AM150),INDEX($D$143:$W$143,,$C150)/$F$129)))</f>
        <v>0</v>
      </c>
      <c r="AO150" s="2">
        <f>IF($F$129="n/a",0,IF(AO$131&lt;=$C150,0,IF(AO$131&gt;($F$129+$C150),INDEX($D$143:$W$143,,$C150)-SUM($D150:AN150),INDEX($D$143:$W$143,,$C150)/$F$129)))</f>
        <v>0</v>
      </c>
      <c r="AP150" s="2">
        <f>IF($F$129="n/a",0,IF(AP$131&lt;=$C150,0,IF(AP$131&gt;($F$129+$C150),INDEX($D$143:$W$143,,$C150)-SUM($D150:AO150),INDEX($D$143:$W$143,,$C150)/$F$129)))</f>
        <v>0</v>
      </c>
      <c r="AQ150" s="2">
        <f>IF($F$129="n/a",0,IF(AQ$131&lt;=$C150,0,IF(AQ$131&gt;($F$129+$C150),INDEX($D$143:$W$143,,$C150)-SUM($D150:AP150),INDEX($D$143:$W$143,,$C150)/$F$129)))</f>
        <v>0</v>
      </c>
      <c r="AR150" s="2">
        <f>IF($F$129="n/a",0,IF(AR$131&lt;=$C150,0,IF(AR$131&gt;($F$129+$C150),INDEX($D$143:$W$143,,$C150)-SUM($D150:AQ150),INDEX($D$143:$W$143,,$C150)/$F$129)))</f>
        <v>0</v>
      </c>
      <c r="AS150" s="2">
        <f>IF($F$129="n/a",0,IF(AS$131&lt;=$C150,0,IF(AS$131&gt;($F$129+$C150),INDEX($D$143:$W$143,,$C150)-SUM($D150:AR150),INDEX($D$143:$W$143,,$C150)/$F$129)))</f>
        <v>0</v>
      </c>
      <c r="AT150" s="2">
        <f>IF($F$129="n/a",0,IF(AT$131&lt;=$C150,0,IF(AT$131&gt;($F$129+$C150),INDEX($D$143:$W$143,,$C150)-SUM($D150:AS150),INDEX($D$143:$W$143,,$C150)/$F$129)))</f>
        <v>0</v>
      </c>
      <c r="AU150" s="2">
        <f>IF($F$129="n/a",0,IF(AU$131&lt;=$C150,0,IF(AU$131&gt;($F$129+$C150),INDEX($D$143:$W$143,,$C150)-SUM($D150:AT150),INDEX($D$143:$W$143,,$C150)/$F$129)))</f>
        <v>0</v>
      </c>
      <c r="AV150" s="2">
        <f>IF($F$129="n/a",0,IF(AV$131&lt;=$C150,0,IF(AV$131&gt;($F$129+$C150),INDEX($D$143:$W$143,,$C150)-SUM($D150:AU150),INDEX($D$143:$W$143,,$C150)/$F$129)))</f>
        <v>0</v>
      </c>
      <c r="AW150" s="2">
        <f>IF($F$129="n/a",0,IF(AW$131&lt;=$C150,0,IF(AW$131&gt;($F$129+$C150),INDEX($D$143:$W$143,,$C150)-SUM($D150:AV150),INDEX($D$143:$W$143,,$C150)/$F$129)))</f>
        <v>0</v>
      </c>
      <c r="AX150" s="2">
        <f>IF($F$129="n/a",0,IF(AX$131&lt;=$C150,0,IF(AX$131&gt;($F$129+$C150),INDEX($D$143:$W$143,,$C150)-SUM($D150:AW150),INDEX($D$143:$W$143,,$C150)/$F$129)))</f>
        <v>0</v>
      </c>
      <c r="AY150" s="2">
        <f>IF($F$129="n/a",0,IF(AY$131&lt;=$C150,0,IF(AY$131&gt;($F$129+$C150),INDEX($D$143:$W$143,,$C150)-SUM($D150:AX150),INDEX($D$143:$W$143,,$C150)/$F$129)))</f>
        <v>0</v>
      </c>
      <c r="AZ150" s="2">
        <f>IF($F$129="n/a",0,IF(AZ$131&lt;=$C150,0,IF(AZ$131&gt;($F$129+$C150),INDEX($D$143:$W$143,,$C150)-SUM($D150:AY150),INDEX($D$143:$W$143,,$C150)/$F$129)))</f>
        <v>0</v>
      </c>
      <c r="BA150" s="2">
        <f>IF($F$129="n/a",0,IF(BA$131&lt;=$C150,0,IF(BA$131&gt;($F$129+$C150),INDEX($D$143:$W$143,,$C150)-SUM($D150:AZ150),INDEX($D$143:$W$143,,$C150)/$F$129)))</f>
        <v>0</v>
      </c>
      <c r="BB150" s="2">
        <f>IF($F$129="n/a",0,IF(BB$131&lt;=$C150,0,IF(BB$131&gt;($F$129+$C150),INDEX($D$143:$W$143,,$C150)-SUM($D150:BA150),INDEX($D$143:$W$143,,$C150)/$F$129)))</f>
        <v>0</v>
      </c>
      <c r="BC150" s="2">
        <f>IF($F$129="n/a",0,IF(BC$131&lt;=$C150,0,IF(BC$131&gt;($F$129+$C150),INDEX($D$143:$W$143,,$C150)-SUM($D150:BB150),INDEX($D$143:$W$143,,$C150)/$F$129)))</f>
        <v>0</v>
      </c>
      <c r="BD150" s="2">
        <f>IF($F$129="n/a",0,IF(BD$131&lt;=$C150,0,IF(BD$131&gt;($F$129+$C150),INDEX($D$143:$W$143,,$C150)-SUM($D150:BC150),INDEX($D$143:$W$143,,$C150)/$F$129)))</f>
        <v>0</v>
      </c>
      <c r="BE150" s="2">
        <f>IF($F$129="n/a",0,IF(BE$131&lt;=$C150,0,IF(BE$131&gt;($F$129+$C150),INDEX($D$143:$W$143,,$C150)-SUM($D150:BD150),INDEX($D$143:$W$143,,$C150)/$F$129)))</f>
        <v>0</v>
      </c>
      <c r="BF150" s="2">
        <f>IF($F$129="n/a",0,IF(BF$131&lt;=$C150,0,IF(BF$131&gt;($F$129+$C150),INDEX($D$143:$W$143,,$C150)-SUM($D150:BE150),INDEX($D$143:$W$143,,$C150)/$F$129)))</f>
        <v>0</v>
      </c>
      <c r="BG150" s="2">
        <f>IF($F$129="n/a",0,IF(BG$131&lt;=$C150,0,IF(BG$131&gt;($F$129+$C150),INDEX($D$143:$W$143,,$C150)-SUM($D150:BF150),INDEX($D$143:$W$143,,$C150)/$F$129)))</f>
        <v>0</v>
      </c>
      <c r="BH150" s="2">
        <f>IF($F$129="n/a",0,IF(BH$131&lt;=$C150,0,IF(BH$131&gt;($F$129+$C150),INDEX($D$143:$W$143,,$C150)-SUM($D150:BG150),INDEX($D$143:$W$143,,$C150)/$F$129)))</f>
        <v>0</v>
      </c>
      <c r="BI150" s="2">
        <f>IF($F$129="n/a",0,IF(BI$131&lt;=$C150,0,IF(BI$131&gt;($F$129+$C150),INDEX($D$143:$W$143,,$C150)-SUM($D150:BH150),INDEX($D$143:$W$143,,$C150)/$F$129)))</f>
        <v>0</v>
      </c>
      <c r="BJ150" s="2">
        <f>IF($F$129="n/a",0,IF(BJ$131&lt;=$C150,0,IF(BJ$131&gt;($F$129+$C150),INDEX($D$143:$W$143,,$C150)-SUM($D150:BI150),INDEX($D$143:$W$143,,$C150)/$F$129)))</f>
        <v>0</v>
      </c>
      <c r="BK150" s="2">
        <f>IF($F$129="n/a",0,IF(BK$131&lt;=$C150,0,IF(BK$131&gt;($F$129+$C150),INDEX($D$143:$W$143,,$C150)-SUM($D150:BJ150),INDEX($D$143:$W$143,,$C150)/$F$129)))</f>
        <v>0</v>
      </c>
      <c r="BL150" s="2">
        <f>IF($F$129="n/a",0,IF(BL$131&lt;=$C150,0,IF(BL$131&gt;($F$129+$C150),INDEX($D$143:$W$143,,$C150)-SUM($D150:BK150),INDEX($D$143:$W$143,,$C150)/$F$129)))</f>
        <v>0</v>
      </c>
      <c r="BM150" s="2">
        <f>IF($F$129="n/a",0,IF(BM$131&lt;=$C150,0,IF(BM$131&gt;($F$129+$C150),INDEX($D$143:$W$143,,$C150)-SUM($D150:BL150),INDEX($D$143:$W$143,,$C150)/$F$129)))</f>
        <v>0</v>
      </c>
      <c r="BN150" s="2">
        <f>IF($F$129="n/a",0,IF(BN$131&lt;=$C150,0,IF(BN$131&gt;($F$129+$C150),INDEX($D$143:$W$143,,$C150)-SUM($D150:BM150),INDEX($D$143:$W$143,,$C150)/$F$129)))</f>
        <v>0</v>
      </c>
      <c r="BO150" s="2">
        <f>IF($F$129="n/a",0,IF(BO$131&lt;=$C150,0,IF(BO$131&gt;($F$129+$C150),INDEX($D$143:$W$143,,$C150)-SUM($D150:BN150),INDEX($D$143:$W$143,,$C150)/$F$129)))</f>
        <v>0</v>
      </c>
      <c r="BP150" s="2">
        <f>IF($F$129="n/a",0,IF(BP$131&lt;=$C150,0,IF(BP$131&gt;($F$129+$C150),INDEX($D$143:$W$143,,$C150)-SUM($D150:BO150),INDEX($D$143:$W$143,,$C150)/$F$129)))</f>
        <v>0</v>
      </c>
      <c r="BQ150" s="2">
        <f>IF($F$129="n/a",0,IF(BQ$131&lt;=$C150,0,IF(BQ$131&gt;($F$129+$C150),INDEX($D$143:$W$143,,$C150)-SUM($D150:BP150),INDEX($D$143:$W$143,,$C150)/$F$129)))</f>
        <v>0</v>
      </c>
      <c r="BR150" s="2">
        <f>IF($F$129="n/a",0,IF(BR$131&lt;=$C150,0,IF(BR$131&gt;($F$129+$C150),INDEX($D$143:$W$143,,$C150)-SUM($D150:BQ150),INDEX($D$143:$W$143,,$C150)/$F$129)))</f>
        <v>0</v>
      </c>
      <c r="BS150" s="2">
        <f>IF($F$129="n/a",0,IF(BS$131&lt;=$C150,0,IF(BS$131&gt;($F$129+$C150),INDEX($D$143:$W$143,,$C150)-SUM($D150:BR150),INDEX($D$143:$W$143,,$C150)/$F$129)))</f>
        <v>0</v>
      </c>
    </row>
    <row r="151" spans="2:71">
      <c r="B151" s="24">
        <v>2016</v>
      </c>
      <c r="C151" s="24">
        <v>6</v>
      </c>
      <c r="E151" s="2">
        <f>IF($F$129="n/a",0,IF(E$131&lt;=$C151,0,IF(E$131&gt;($F$129+$C151),INDEX($D$143:$W$143,,$C151)-SUM($D151:D151),INDEX($D$143:$W$143,,$C151)/$F$129)))</f>
        <v>0</v>
      </c>
      <c r="F151" s="2">
        <f>IF($F$129="n/a",0,IF(F$131&lt;=$C151,0,IF(F$131&gt;($F$129+$C151),INDEX($D$143:$W$143,,$C151)-SUM($D151:E151),INDEX($D$143:$W$143,,$C151)/$F$129)))</f>
        <v>0</v>
      </c>
      <c r="G151" s="2">
        <f>IF($F$129="n/a",0,IF(G$131&lt;=$C151,0,IF(G$131&gt;($F$129+$C151),INDEX($D$143:$W$143,,$C151)-SUM($D151:F151),INDEX($D$143:$W$143,,$C151)/$F$129)))</f>
        <v>0</v>
      </c>
      <c r="H151" s="2">
        <f>IF($F$129="n/a",0,IF(H$131&lt;=$C151,0,IF(H$131&gt;($F$129+$C151),INDEX($D$143:$W$143,,$C151)-SUM($D151:G151),INDEX($D$143:$W$143,,$C151)/$F$129)))</f>
        <v>0</v>
      </c>
      <c r="I151" s="2">
        <f>IF($F$129="n/a",0,IF(I$131&lt;=$C151,0,IF(I$131&gt;($F$129+$C151),INDEX($D$143:$W$143,,$C151)-SUM($D151:H151),INDEX($D$143:$W$143,,$C151)/$F$129)))</f>
        <v>0</v>
      </c>
      <c r="J151" s="2">
        <f>IF($F$129="n/a",0,IF(J$131&lt;=$C151,0,IF(J$131&gt;($F$129+$C151),INDEX($D$143:$W$143,,$C151)-SUM($D151:I151),INDEX($D$143:$W$143,,$C151)/$F$129)))</f>
        <v>0</v>
      </c>
      <c r="K151" s="2">
        <f>IF($F$129="n/a",0,IF(K$131&lt;=$C151,0,IF(K$131&gt;($F$129+$C151),INDEX($D$143:$W$143,,$C151)-SUM($D151:J151),INDEX($D$143:$W$143,,$C151)/$F$129)))</f>
        <v>0</v>
      </c>
      <c r="L151" s="2">
        <f>IF($F$129="n/a",0,IF(L$131&lt;=$C151,0,IF(L$131&gt;($F$129+$C151),INDEX($D$143:$W$143,,$C151)-SUM($D151:K151),INDEX($D$143:$W$143,,$C151)/$F$129)))</f>
        <v>0</v>
      </c>
      <c r="M151" s="2">
        <f>IF($F$129="n/a",0,IF(M$131&lt;=$C151,0,IF(M$131&gt;($F$129+$C151),INDEX($D$143:$W$143,,$C151)-SUM($D151:L151),INDEX($D$143:$W$143,,$C151)/$F$129)))</f>
        <v>0</v>
      </c>
      <c r="N151" s="2">
        <f>IF($F$129="n/a",0,IF(N$131&lt;=$C151,0,IF(N$131&gt;($F$129+$C151),INDEX($D$143:$W$143,,$C151)-SUM($D151:M151),INDEX($D$143:$W$143,,$C151)/$F$129)))</f>
        <v>0</v>
      </c>
      <c r="O151" s="2">
        <f>IF($F$129="n/a",0,IF(O$131&lt;=$C151,0,IF(O$131&gt;($F$129+$C151),INDEX($D$143:$W$143,,$C151)-SUM($D151:N151),INDEX($D$143:$W$143,,$C151)/$F$129)))</f>
        <v>0</v>
      </c>
      <c r="P151" s="2">
        <f>IF($F$129="n/a",0,IF(P$131&lt;=$C151,0,IF(P$131&gt;($F$129+$C151),INDEX($D$143:$W$143,,$C151)-SUM($D151:O151),INDEX($D$143:$W$143,,$C151)/$F$129)))</f>
        <v>0</v>
      </c>
      <c r="Q151" s="2">
        <f>IF($F$129="n/a",0,IF(Q$131&lt;=$C151,0,IF(Q$131&gt;($F$129+$C151),INDEX($D$143:$W$143,,$C151)-SUM($D151:P151),INDEX($D$143:$W$143,,$C151)/$F$129)))</f>
        <v>0</v>
      </c>
      <c r="R151" s="2">
        <f>IF($F$129="n/a",0,IF(R$131&lt;=$C151,0,IF(R$131&gt;($F$129+$C151),INDEX($D$143:$W$143,,$C151)-SUM($D151:Q151),INDEX($D$143:$W$143,,$C151)/$F$129)))</f>
        <v>0</v>
      </c>
      <c r="S151" s="2">
        <f>IF($F$129="n/a",0,IF(S$131&lt;=$C151,0,IF(S$131&gt;($F$129+$C151),INDEX($D$143:$W$143,,$C151)-SUM($D151:R151),INDEX($D$143:$W$143,,$C151)/$F$129)))</f>
        <v>0</v>
      </c>
      <c r="T151" s="2">
        <f>IF($F$129="n/a",0,IF(T$131&lt;=$C151,0,IF(T$131&gt;($F$129+$C151),INDEX($D$143:$W$143,,$C151)-SUM($D151:S151),INDEX($D$143:$W$143,,$C151)/$F$129)))</f>
        <v>0</v>
      </c>
      <c r="U151" s="2">
        <f>IF($F$129="n/a",0,IF(U$131&lt;=$C151,0,IF(U$131&gt;($F$129+$C151),INDEX($D$143:$W$143,,$C151)-SUM($D151:T151),INDEX($D$143:$W$143,,$C151)/$F$129)))</f>
        <v>0</v>
      </c>
      <c r="V151" s="2">
        <f>IF($F$129="n/a",0,IF(V$131&lt;=$C151,0,IF(V$131&gt;($F$129+$C151),INDEX($D$143:$W$143,,$C151)-SUM($D151:U151),INDEX($D$143:$W$143,,$C151)/$F$129)))</f>
        <v>0</v>
      </c>
      <c r="W151" s="2">
        <f>IF($F$129="n/a",0,IF(W$131&lt;=$C151,0,IF(W$131&gt;($F$129+$C151),INDEX($D$143:$W$143,,$C151)-SUM($D151:V151),INDEX($D$143:$W$143,,$C151)/$F$129)))</f>
        <v>0</v>
      </c>
      <c r="X151" s="2">
        <f>IF($F$129="n/a",0,IF(X$131&lt;=$C151,0,IF(X$131&gt;($F$129+$C151),INDEX($D$143:$W$143,,$C151)-SUM($D151:W151),INDEX($D$143:$W$143,,$C151)/$F$129)))</f>
        <v>0</v>
      </c>
      <c r="Y151" s="2">
        <f>IF($F$129="n/a",0,IF(Y$131&lt;=$C151,0,IF(Y$131&gt;($F$129+$C151),INDEX($D$143:$W$143,,$C151)-SUM($D151:X151),INDEX($D$143:$W$143,,$C151)/$F$129)))</f>
        <v>0</v>
      </c>
      <c r="Z151" s="2">
        <f>IF($F$129="n/a",0,IF(Z$131&lt;=$C151,0,IF(Z$131&gt;($F$129+$C151),INDEX($D$143:$W$143,,$C151)-SUM($D151:Y151),INDEX($D$143:$W$143,,$C151)/$F$129)))</f>
        <v>0</v>
      </c>
      <c r="AA151" s="2">
        <f>IF($F$129="n/a",0,IF(AA$131&lt;=$C151,0,IF(AA$131&gt;($F$129+$C151),INDEX($D$143:$W$143,,$C151)-SUM($D151:Z151),INDEX($D$143:$W$143,,$C151)/$F$129)))</f>
        <v>0</v>
      </c>
      <c r="AB151" s="2">
        <f>IF($F$129="n/a",0,IF(AB$131&lt;=$C151,0,IF(AB$131&gt;($F$129+$C151),INDEX($D$143:$W$143,,$C151)-SUM($D151:AA151),INDEX($D$143:$W$143,,$C151)/$F$129)))</f>
        <v>0</v>
      </c>
      <c r="AC151" s="2">
        <f>IF($F$129="n/a",0,IF(AC$131&lt;=$C151,0,IF(AC$131&gt;($F$129+$C151),INDEX($D$143:$W$143,,$C151)-SUM($D151:AB151),INDEX($D$143:$W$143,,$C151)/$F$129)))</f>
        <v>0</v>
      </c>
      <c r="AD151" s="2">
        <f>IF($F$129="n/a",0,IF(AD$131&lt;=$C151,0,IF(AD$131&gt;($F$129+$C151),INDEX($D$143:$W$143,,$C151)-SUM($D151:AC151),INDEX($D$143:$W$143,,$C151)/$F$129)))</f>
        <v>0</v>
      </c>
      <c r="AE151" s="2">
        <f>IF($F$129="n/a",0,IF(AE$131&lt;=$C151,0,IF(AE$131&gt;($F$129+$C151),INDEX($D$143:$W$143,,$C151)-SUM($D151:AD151),INDEX($D$143:$W$143,,$C151)/$F$129)))</f>
        <v>0</v>
      </c>
      <c r="AF151" s="2">
        <f>IF($F$129="n/a",0,IF(AF$131&lt;=$C151,0,IF(AF$131&gt;($F$129+$C151),INDEX($D$143:$W$143,,$C151)-SUM($D151:AE151),INDEX($D$143:$W$143,,$C151)/$F$129)))</f>
        <v>0</v>
      </c>
      <c r="AG151" s="2">
        <f>IF($F$129="n/a",0,IF(AG$131&lt;=$C151,0,IF(AG$131&gt;($F$129+$C151),INDEX($D$143:$W$143,,$C151)-SUM($D151:AF151),INDEX($D$143:$W$143,,$C151)/$F$129)))</f>
        <v>0</v>
      </c>
      <c r="AH151" s="2">
        <f>IF($F$129="n/a",0,IF(AH$131&lt;=$C151,0,IF(AH$131&gt;($F$129+$C151),INDEX($D$143:$W$143,,$C151)-SUM($D151:AG151),INDEX($D$143:$W$143,,$C151)/$F$129)))</f>
        <v>0</v>
      </c>
      <c r="AI151" s="2">
        <f>IF($F$129="n/a",0,IF(AI$131&lt;=$C151,0,IF(AI$131&gt;($F$129+$C151),INDEX($D$143:$W$143,,$C151)-SUM($D151:AH151),INDEX($D$143:$W$143,,$C151)/$F$129)))</f>
        <v>0</v>
      </c>
      <c r="AJ151" s="2">
        <f>IF($F$129="n/a",0,IF(AJ$131&lt;=$C151,0,IF(AJ$131&gt;($F$129+$C151),INDEX($D$143:$W$143,,$C151)-SUM($D151:AI151),INDEX($D$143:$W$143,,$C151)/$F$129)))</f>
        <v>0</v>
      </c>
      <c r="AK151" s="2">
        <f>IF($F$129="n/a",0,IF(AK$131&lt;=$C151,0,IF(AK$131&gt;($F$129+$C151),INDEX($D$143:$W$143,,$C151)-SUM($D151:AJ151),INDEX($D$143:$W$143,,$C151)/$F$129)))</f>
        <v>0</v>
      </c>
      <c r="AL151" s="2">
        <f>IF($F$129="n/a",0,IF(AL$131&lt;=$C151,0,IF(AL$131&gt;($F$129+$C151),INDEX($D$143:$W$143,,$C151)-SUM($D151:AK151),INDEX($D$143:$W$143,,$C151)/$F$129)))</f>
        <v>0</v>
      </c>
      <c r="AM151" s="2">
        <f>IF($F$129="n/a",0,IF(AM$131&lt;=$C151,0,IF(AM$131&gt;($F$129+$C151),INDEX($D$143:$W$143,,$C151)-SUM($D151:AL151),INDEX($D$143:$W$143,,$C151)/$F$129)))</f>
        <v>0</v>
      </c>
      <c r="AN151" s="2">
        <f>IF($F$129="n/a",0,IF(AN$131&lt;=$C151,0,IF(AN$131&gt;($F$129+$C151),INDEX($D$143:$W$143,,$C151)-SUM($D151:AM151),INDEX($D$143:$W$143,,$C151)/$F$129)))</f>
        <v>0</v>
      </c>
      <c r="AO151" s="2">
        <f>IF($F$129="n/a",0,IF(AO$131&lt;=$C151,0,IF(AO$131&gt;($F$129+$C151),INDEX($D$143:$W$143,,$C151)-SUM($D151:AN151),INDEX($D$143:$W$143,,$C151)/$F$129)))</f>
        <v>0</v>
      </c>
      <c r="AP151" s="2">
        <f>IF($F$129="n/a",0,IF(AP$131&lt;=$C151,0,IF(AP$131&gt;($F$129+$C151),INDEX($D$143:$W$143,,$C151)-SUM($D151:AO151),INDEX($D$143:$W$143,,$C151)/$F$129)))</f>
        <v>0</v>
      </c>
      <c r="AQ151" s="2">
        <f>IF($F$129="n/a",0,IF(AQ$131&lt;=$C151,0,IF(AQ$131&gt;($F$129+$C151),INDEX($D$143:$W$143,,$C151)-SUM($D151:AP151),INDEX($D$143:$W$143,,$C151)/$F$129)))</f>
        <v>0</v>
      </c>
      <c r="AR151" s="2">
        <f>IF($F$129="n/a",0,IF(AR$131&lt;=$C151,0,IF(AR$131&gt;($F$129+$C151),INDEX($D$143:$W$143,,$C151)-SUM($D151:AQ151),INDEX($D$143:$W$143,,$C151)/$F$129)))</f>
        <v>0</v>
      </c>
      <c r="AS151" s="2">
        <f>IF($F$129="n/a",0,IF(AS$131&lt;=$C151,0,IF(AS$131&gt;($F$129+$C151),INDEX($D$143:$W$143,,$C151)-SUM($D151:AR151),INDEX($D$143:$W$143,,$C151)/$F$129)))</f>
        <v>0</v>
      </c>
      <c r="AT151" s="2">
        <f>IF($F$129="n/a",0,IF(AT$131&lt;=$C151,0,IF(AT$131&gt;($F$129+$C151),INDEX($D$143:$W$143,,$C151)-SUM($D151:AS151),INDEX($D$143:$W$143,,$C151)/$F$129)))</f>
        <v>0</v>
      </c>
      <c r="AU151" s="2">
        <f>IF($F$129="n/a",0,IF(AU$131&lt;=$C151,0,IF(AU$131&gt;($F$129+$C151),INDEX($D$143:$W$143,,$C151)-SUM($D151:AT151),INDEX($D$143:$W$143,,$C151)/$F$129)))</f>
        <v>0</v>
      </c>
      <c r="AV151" s="2">
        <f>IF($F$129="n/a",0,IF(AV$131&lt;=$C151,0,IF(AV$131&gt;($F$129+$C151),INDEX($D$143:$W$143,,$C151)-SUM($D151:AU151),INDEX($D$143:$W$143,,$C151)/$F$129)))</f>
        <v>0</v>
      </c>
      <c r="AW151" s="2">
        <f>IF($F$129="n/a",0,IF(AW$131&lt;=$C151,0,IF(AW$131&gt;($F$129+$C151),INDEX($D$143:$W$143,,$C151)-SUM($D151:AV151),INDEX($D$143:$W$143,,$C151)/$F$129)))</f>
        <v>0</v>
      </c>
      <c r="AX151" s="2">
        <f>IF($F$129="n/a",0,IF(AX$131&lt;=$C151,0,IF(AX$131&gt;($F$129+$C151),INDEX($D$143:$W$143,,$C151)-SUM($D151:AW151),INDEX($D$143:$W$143,,$C151)/$F$129)))</f>
        <v>0</v>
      </c>
      <c r="AY151" s="2">
        <f>IF($F$129="n/a",0,IF(AY$131&lt;=$C151,0,IF(AY$131&gt;($F$129+$C151),INDEX($D$143:$W$143,,$C151)-SUM($D151:AX151),INDEX($D$143:$W$143,,$C151)/$F$129)))</f>
        <v>0</v>
      </c>
      <c r="AZ151" s="2">
        <f>IF($F$129="n/a",0,IF(AZ$131&lt;=$C151,0,IF(AZ$131&gt;($F$129+$C151),INDEX($D$143:$W$143,,$C151)-SUM($D151:AY151),INDEX($D$143:$W$143,,$C151)/$F$129)))</f>
        <v>0</v>
      </c>
      <c r="BA151" s="2">
        <f>IF($F$129="n/a",0,IF(BA$131&lt;=$C151,0,IF(BA$131&gt;($F$129+$C151),INDEX($D$143:$W$143,,$C151)-SUM($D151:AZ151),INDEX($D$143:$W$143,,$C151)/$F$129)))</f>
        <v>0</v>
      </c>
      <c r="BB151" s="2">
        <f>IF($F$129="n/a",0,IF(BB$131&lt;=$C151,0,IF(BB$131&gt;($F$129+$C151),INDEX($D$143:$W$143,,$C151)-SUM($D151:BA151),INDEX($D$143:$W$143,,$C151)/$F$129)))</f>
        <v>0</v>
      </c>
      <c r="BC151" s="2">
        <f>IF($F$129="n/a",0,IF(BC$131&lt;=$C151,0,IF(BC$131&gt;($F$129+$C151),INDEX($D$143:$W$143,,$C151)-SUM($D151:BB151),INDEX($D$143:$W$143,,$C151)/$F$129)))</f>
        <v>0</v>
      </c>
      <c r="BD151" s="2">
        <f>IF($F$129="n/a",0,IF(BD$131&lt;=$C151,0,IF(BD$131&gt;($F$129+$C151),INDEX($D$143:$W$143,,$C151)-SUM($D151:BC151),INDEX($D$143:$W$143,,$C151)/$F$129)))</f>
        <v>0</v>
      </c>
      <c r="BE151" s="2">
        <f>IF($F$129="n/a",0,IF(BE$131&lt;=$C151,0,IF(BE$131&gt;($F$129+$C151),INDEX($D$143:$W$143,,$C151)-SUM($D151:BD151),INDEX($D$143:$W$143,,$C151)/$F$129)))</f>
        <v>0</v>
      </c>
      <c r="BF151" s="2">
        <f>IF($F$129="n/a",0,IF(BF$131&lt;=$C151,0,IF(BF$131&gt;($F$129+$C151),INDEX($D$143:$W$143,,$C151)-SUM($D151:BE151),INDEX($D$143:$W$143,,$C151)/$F$129)))</f>
        <v>0</v>
      </c>
      <c r="BG151" s="2">
        <f>IF($F$129="n/a",0,IF(BG$131&lt;=$C151,0,IF(BG$131&gt;($F$129+$C151),INDEX($D$143:$W$143,,$C151)-SUM($D151:BF151),INDEX($D$143:$W$143,,$C151)/$F$129)))</f>
        <v>0</v>
      </c>
      <c r="BH151" s="2">
        <f>IF($F$129="n/a",0,IF(BH$131&lt;=$C151,0,IF(BH$131&gt;($F$129+$C151),INDEX($D$143:$W$143,,$C151)-SUM($D151:BG151),INDEX($D$143:$W$143,,$C151)/$F$129)))</f>
        <v>0</v>
      </c>
      <c r="BI151" s="2">
        <f>IF($F$129="n/a",0,IF(BI$131&lt;=$C151,0,IF(BI$131&gt;($F$129+$C151),INDEX($D$143:$W$143,,$C151)-SUM($D151:BH151),INDEX($D$143:$W$143,,$C151)/$F$129)))</f>
        <v>0</v>
      </c>
      <c r="BJ151" s="2">
        <f>IF($F$129="n/a",0,IF(BJ$131&lt;=$C151,0,IF(BJ$131&gt;($F$129+$C151),INDEX($D$143:$W$143,,$C151)-SUM($D151:BI151),INDEX($D$143:$W$143,,$C151)/$F$129)))</f>
        <v>0</v>
      </c>
      <c r="BK151" s="2">
        <f>IF($F$129="n/a",0,IF(BK$131&lt;=$C151,0,IF(BK$131&gt;($F$129+$C151),INDEX($D$143:$W$143,,$C151)-SUM($D151:BJ151),INDEX($D$143:$W$143,,$C151)/$F$129)))</f>
        <v>0</v>
      </c>
      <c r="BL151" s="2">
        <f>IF($F$129="n/a",0,IF(BL$131&lt;=$C151,0,IF(BL$131&gt;($F$129+$C151),INDEX($D$143:$W$143,,$C151)-SUM($D151:BK151),INDEX($D$143:$W$143,,$C151)/$F$129)))</f>
        <v>0</v>
      </c>
      <c r="BM151" s="2">
        <f>IF($F$129="n/a",0,IF(BM$131&lt;=$C151,0,IF(BM$131&gt;($F$129+$C151),INDEX($D$143:$W$143,,$C151)-SUM($D151:BL151),INDEX($D$143:$W$143,,$C151)/$F$129)))</f>
        <v>0</v>
      </c>
      <c r="BN151" s="2">
        <f>IF($F$129="n/a",0,IF(BN$131&lt;=$C151,0,IF(BN$131&gt;($F$129+$C151),INDEX($D$143:$W$143,,$C151)-SUM($D151:BM151),INDEX($D$143:$W$143,,$C151)/$F$129)))</f>
        <v>0</v>
      </c>
      <c r="BO151" s="2">
        <f>IF($F$129="n/a",0,IF(BO$131&lt;=$C151,0,IF(BO$131&gt;($F$129+$C151),INDEX($D$143:$W$143,,$C151)-SUM($D151:BN151),INDEX($D$143:$W$143,,$C151)/$F$129)))</f>
        <v>0</v>
      </c>
      <c r="BP151" s="2">
        <f>IF($F$129="n/a",0,IF(BP$131&lt;=$C151,0,IF(BP$131&gt;($F$129+$C151),INDEX($D$143:$W$143,,$C151)-SUM($D151:BO151),INDEX($D$143:$W$143,,$C151)/$F$129)))</f>
        <v>0</v>
      </c>
      <c r="BQ151" s="2">
        <f>IF($F$129="n/a",0,IF(BQ$131&lt;=$C151,0,IF(BQ$131&gt;($F$129+$C151),INDEX($D$143:$W$143,,$C151)-SUM($D151:BP151),INDEX($D$143:$W$143,,$C151)/$F$129)))</f>
        <v>0</v>
      </c>
      <c r="BR151" s="2">
        <f>IF($F$129="n/a",0,IF(BR$131&lt;=$C151,0,IF(BR$131&gt;($F$129+$C151),INDEX($D$143:$W$143,,$C151)-SUM($D151:BQ151),INDEX($D$143:$W$143,,$C151)/$F$129)))</f>
        <v>0</v>
      </c>
      <c r="BS151" s="2">
        <f>IF($F$129="n/a",0,IF(BS$131&lt;=$C151,0,IF(BS$131&gt;($F$129+$C151),INDEX($D$143:$W$143,,$C151)-SUM($D151:BR151),INDEX($D$143:$W$143,,$C151)/$F$129)))</f>
        <v>0</v>
      </c>
    </row>
    <row r="152" spans="2:71">
      <c r="B152" s="24">
        <v>2017</v>
      </c>
      <c r="C152" s="24">
        <v>7</v>
      </c>
      <c r="E152" s="2">
        <f>IF($F$129="n/a",0,IF(E$131&lt;=$C152,0,IF(E$131&gt;($F$129+$C152),INDEX($D$143:$W$143,,$C152)-SUM($D152:D152),INDEX($D$143:$W$143,,$C152)/$F$129)))</f>
        <v>0</v>
      </c>
      <c r="F152" s="2">
        <f>IF($F$129="n/a",0,IF(F$131&lt;=$C152,0,IF(F$131&gt;($F$129+$C152),INDEX($D$143:$W$143,,$C152)-SUM($D152:E152),INDEX($D$143:$W$143,,$C152)/$F$129)))</f>
        <v>0</v>
      </c>
      <c r="G152" s="2">
        <f>IF($F$129="n/a",0,IF(G$131&lt;=$C152,0,IF(G$131&gt;($F$129+$C152),INDEX($D$143:$W$143,,$C152)-SUM($D152:F152),INDEX($D$143:$W$143,,$C152)/$F$129)))</f>
        <v>0</v>
      </c>
      <c r="H152" s="2">
        <f>IF($F$129="n/a",0,IF(H$131&lt;=$C152,0,IF(H$131&gt;($F$129+$C152),INDEX($D$143:$W$143,,$C152)-SUM($D152:G152),INDEX($D$143:$W$143,,$C152)/$F$129)))</f>
        <v>0</v>
      </c>
      <c r="I152" s="2">
        <f>IF($F$129="n/a",0,IF(I$131&lt;=$C152,0,IF(I$131&gt;($F$129+$C152),INDEX($D$143:$W$143,,$C152)-SUM($D152:H152),INDEX($D$143:$W$143,,$C152)/$F$129)))</f>
        <v>0</v>
      </c>
      <c r="J152" s="2">
        <f>IF($F$129="n/a",0,IF(J$131&lt;=$C152,0,IF(J$131&gt;($F$129+$C152),INDEX($D$143:$W$143,,$C152)-SUM($D152:I152),INDEX($D$143:$W$143,,$C152)/$F$129)))</f>
        <v>0</v>
      </c>
      <c r="K152" s="2">
        <f>IF($F$129="n/a",0,IF(K$131&lt;=$C152,0,IF(K$131&gt;($F$129+$C152),INDEX($D$143:$W$143,,$C152)-SUM($D152:J152),INDEX($D$143:$W$143,,$C152)/$F$129)))</f>
        <v>0</v>
      </c>
      <c r="L152" s="2">
        <f>IF($F$129="n/a",0,IF(L$131&lt;=$C152,0,IF(L$131&gt;($F$129+$C152),INDEX($D$143:$W$143,,$C152)-SUM($D152:K152),INDEX($D$143:$W$143,,$C152)/$F$129)))</f>
        <v>0</v>
      </c>
      <c r="M152" s="2">
        <f>IF($F$129="n/a",0,IF(M$131&lt;=$C152,0,IF(M$131&gt;($F$129+$C152),INDEX($D$143:$W$143,,$C152)-SUM($D152:L152),INDEX($D$143:$W$143,,$C152)/$F$129)))</f>
        <v>0</v>
      </c>
      <c r="N152" s="2">
        <f>IF($F$129="n/a",0,IF(N$131&lt;=$C152,0,IF(N$131&gt;($F$129+$C152),INDEX($D$143:$W$143,,$C152)-SUM($D152:M152),INDEX($D$143:$W$143,,$C152)/$F$129)))</f>
        <v>0</v>
      </c>
      <c r="O152" s="2">
        <f>IF($F$129="n/a",0,IF(O$131&lt;=$C152,0,IF(O$131&gt;($F$129+$C152),INDEX($D$143:$W$143,,$C152)-SUM($D152:N152),INDEX($D$143:$W$143,,$C152)/$F$129)))</f>
        <v>0</v>
      </c>
      <c r="P152" s="2">
        <f>IF($F$129="n/a",0,IF(P$131&lt;=$C152,0,IF(P$131&gt;($F$129+$C152),INDEX($D$143:$W$143,,$C152)-SUM($D152:O152),INDEX($D$143:$W$143,,$C152)/$F$129)))</f>
        <v>0</v>
      </c>
      <c r="Q152" s="2">
        <f>IF($F$129="n/a",0,IF(Q$131&lt;=$C152,0,IF(Q$131&gt;($F$129+$C152),INDEX($D$143:$W$143,,$C152)-SUM($D152:P152),INDEX($D$143:$W$143,,$C152)/$F$129)))</f>
        <v>0</v>
      </c>
      <c r="R152" s="2">
        <f>IF($F$129="n/a",0,IF(R$131&lt;=$C152,0,IF(R$131&gt;($F$129+$C152),INDEX($D$143:$W$143,,$C152)-SUM($D152:Q152),INDEX($D$143:$W$143,,$C152)/$F$129)))</f>
        <v>0</v>
      </c>
      <c r="S152" s="2">
        <f>IF($F$129="n/a",0,IF(S$131&lt;=$C152,0,IF(S$131&gt;($F$129+$C152),INDEX($D$143:$W$143,,$C152)-SUM($D152:R152),INDEX($D$143:$W$143,,$C152)/$F$129)))</f>
        <v>0</v>
      </c>
      <c r="T152" s="2">
        <f>IF($F$129="n/a",0,IF(T$131&lt;=$C152,0,IF(T$131&gt;($F$129+$C152),INDEX($D$143:$W$143,,$C152)-SUM($D152:S152),INDEX($D$143:$W$143,,$C152)/$F$129)))</f>
        <v>0</v>
      </c>
      <c r="U152" s="2">
        <f>IF($F$129="n/a",0,IF(U$131&lt;=$C152,0,IF(U$131&gt;($F$129+$C152),INDEX($D$143:$W$143,,$C152)-SUM($D152:T152),INDEX($D$143:$W$143,,$C152)/$F$129)))</f>
        <v>0</v>
      </c>
      <c r="V152" s="2">
        <f>IF($F$129="n/a",0,IF(V$131&lt;=$C152,0,IF(V$131&gt;($F$129+$C152),INDEX($D$143:$W$143,,$C152)-SUM($D152:U152),INDEX($D$143:$W$143,,$C152)/$F$129)))</f>
        <v>0</v>
      </c>
      <c r="W152" s="2">
        <f>IF($F$129="n/a",0,IF(W$131&lt;=$C152,0,IF(W$131&gt;($F$129+$C152),INDEX($D$143:$W$143,,$C152)-SUM($D152:V152),INDEX($D$143:$W$143,,$C152)/$F$129)))</f>
        <v>0</v>
      </c>
      <c r="X152" s="2">
        <f>IF($F$129="n/a",0,IF(X$131&lt;=$C152,0,IF(X$131&gt;($F$129+$C152),INDEX($D$143:$W$143,,$C152)-SUM($D152:W152),INDEX($D$143:$W$143,,$C152)/$F$129)))</f>
        <v>0</v>
      </c>
      <c r="Y152" s="2">
        <f>IF($F$129="n/a",0,IF(Y$131&lt;=$C152,0,IF(Y$131&gt;($F$129+$C152),INDEX($D$143:$W$143,,$C152)-SUM($D152:X152),INDEX($D$143:$W$143,,$C152)/$F$129)))</f>
        <v>0</v>
      </c>
      <c r="Z152" s="2">
        <f>IF($F$129="n/a",0,IF(Z$131&lt;=$C152,0,IF(Z$131&gt;($F$129+$C152),INDEX($D$143:$W$143,,$C152)-SUM($D152:Y152),INDEX($D$143:$W$143,,$C152)/$F$129)))</f>
        <v>0</v>
      </c>
      <c r="AA152" s="2">
        <f>IF($F$129="n/a",0,IF(AA$131&lt;=$C152,0,IF(AA$131&gt;($F$129+$C152),INDEX($D$143:$W$143,,$C152)-SUM($D152:Z152),INDEX($D$143:$W$143,,$C152)/$F$129)))</f>
        <v>0</v>
      </c>
      <c r="AB152" s="2">
        <f>IF($F$129="n/a",0,IF(AB$131&lt;=$C152,0,IF(AB$131&gt;($F$129+$C152),INDEX($D$143:$W$143,,$C152)-SUM($D152:AA152),INDEX($D$143:$W$143,,$C152)/$F$129)))</f>
        <v>0</v>
      </c>
      <c r="AC152" s="2">
        <f>IF($F$129="n/a",0,IF(AC$131&lt;=$C152,0,IF(AC$131&gt;($F$129+$C152),INDEX($D$143:$W$143,,$C152)-SUM($D152:AB152),INDEX($D$143:$W$143,,$C152)/$F$129)))</f>
        <v>0</v>
      </c>
      <c r="AD152" s="2">
        <f>IF($F$129="n/a",0,IF(AD$131&lt;=$C152,0,IF(AD$131&gt;($F$129+$C152),INDEX($D$143:$W$143,,$C152)-SUM($D152:AC152),INDEX($D$143:$W$143,,$C152)/$F$129)))</f>
        <v>0</v>
      </c>
      <c r="AE152" s="2">
        <f>IF($F$129="n/a",0,IF(AE$131&lt;=$C152,0,IF(AE$131&gt;($F$129+$C152),INDEX($D$143:$W$143,,$C152)-SUM($D152:AD152),INDEX($D$143:$W$143,,$C152)/$F$129)))</f>
        <v>0</v>
      </c>
      <c r="AF152" s="2">
        <f>IF($F$129="n/a",0,IF(AF$131&lt;=$C152,0,IF(AF$131&gt;($F$129+$C152),INDEX($D$143:$W$143,,$C152)-SUM($D152:AE152),INDEX($D$143:$W$143,,$C152)/$F$129)))</f>
        <v>0</v>
      </c>
      <c r="AG152" s="2">
        <f>IF($F$129="n/a",0,IF(AG$131&lt;=$C152,0,IF(AG$131&gt;($F$129+$C152),INDEX($D$143:$W$143,,$C152)-SUM($D152:AF152),INDEX($D$143:$W$143,,$C152)/$F$129)))</f>
        <v>0</v>
      </c>
      <c r="AH152" s="2">
        <f>IF($F$129="n/a",0,IF(AH$131&lt;=$C152,0,IF(AH$131&gt;($F$129+$C152),INDEX($D$143:$W$143,,$C152)-SUM($D152:AG152),INDEX($D$143:$W$143,,$C152)/$F$129)))</f>
        <v>0</v>
      </c>
      <c r="AI152" s="2">
        <f>IF($F$129="n/a",0,IF(AI$131&lt;=$C152,0,IF(AI$131&gt;($F$129+$C152),INDEX($D$143:$W$143,,$C152)-SUM($D152:AH152),INDEX($D$143:$W$143,,$C152)/$F$129)))</f>
        <v>0</v>
      </c>
      <c r="AJ152" s="2">
        <f>IF($F$129="n/a",0,IF(AJ$131&lt;=$C152,0,IF(AJ$131&gt;($F$129+$C152),INDEX($D$143:$W$143,,$C152)-SUM($D152:AI152),INDEX($D$143:$W$143,,$C152)/$F$129)))</f>
        <v>0</v>
      </c>
      <c r="AK152" s="2">
        <f>IF($F$129="n/a",0,IF(AK$131&lt;=$C152,0,IF(AK$131&gt;($F$129+$C152),INDEX($D$143:$W$143,,$C152)-SUM($D152:AJ152),INDEX($D$143:$W$143,,$C152)/$F$129)))</f>
        <v>0</v>
      </c>
      <c r="AL152" s="2">
        <f>IF($F$129="n/a",0,IF(AL$131&lt;=$C152,0,IF(AL$131&gt;($F$129+$C152),INDEX($D$143:$W$143,,$C152)-SUM($D152:AK152),INDEX($D$143:$W$143,,$C152)/$F$129)))</f>
        <v>0</v>
      </c>
      <c r="AM152" s="2">
        <f>IF($F$129="n/a",0,IF(AM$131&lt;=$C152,0,IF(AM$131&gt;($F$129+$C152),INDEX($D$143:$W$143,,$C152)-SUM($D152:AL152),INDEX($D$143:$W$143,,$C152)/$F$129)))</f>
        <v>0</v>
      </c>
      <c r="AN152" s="2">
        <f>IF($F$129="n/a",0,IF(AN$131&lt;=$C152,0,IF(AN$131&gt;($F$129+$C152),INDEX($D$143:$W$143,,$C152)-SUM($D152:AM152),INDEX($D$143:$W$143,,$C152)/$F$129)))</f>
        <v>0</v>
      </c>
      <c r="AO152" s="2">
        <f>IF($F$129="n/a",0,IF(AO$131&lt;=$C152,0,IF(AO$131&gt;($F$129+$C152),INDEX($D$143:$W$143,,$C152)-SUM($D152:AN152),INDEX($D$143:$W$143,,$C152)/$F$129)))</f>
        <v>0</v>
      </c>
      <c r="AP152" s="2">
        <f>IF($F$129="n/a",0,IF(AP$131&lt;=$C152,0,IF(AP$131&gt;($F$129+$C152),INDEX($D$143:$W$143,,$C152)-SUM($D152:AO152),INDEX($D$143:$W$143,,$C152)/$F$129)))</f>
        <v>0</v>
      </c>
      <c r="AQ152" s="2">
        <f>IF($F$129="n/a",0,IF(AQ$131&lt;=$C152,0,IF(AQ$131&gt;($F$129+$C152),INDEX($D$143:$W$143,,$C152)-SUM($D152:AP152),INDEX($D$143:$W$143,,$C152)/$F$129)))</f>
        <v>0</v>
      </c>
      <c r="AR152" s="2">
        <f>IF($F$129="n/a",0,IF(AR$131&lt;=$C152,0,IF(AR$131&gt;($F$129+$C152),INDEX($D$143:$W$143,,$C152)-SUM($D152:AQ152),INDEX($D$143:$W$143,,$C152)/$F$129)))</f>
        <v>0</v>
      </c>
      <c r="AS152" s="2">
        <f>IF($F$129="n/a",0,IF(AS$131&lt;=$C152,0,IF(AS$131&gt;($F$129+$C152),INDEX($D$143:$W$143,,$C152)-SUM($D152:AR152),INDEX($D$143:$W$143,,$C152)/$F$129)))</f>
        <v>0</v>
      </c>
      <c r="AT152" s="2">
        <f>IF($F$129="n/a",0,IF(AT$131&lt;=$C152,0,IF(AT$131&gt;($F$129+$C152),INDEX($D$143:$W$143,,$C152)-SUM($D152:AS152),INDEX($D$143:$W$143,,$C152)/$F$129)))</f>
        <v>0</v>
      </c>
      <c r="AU152" s="2">
        <f>IF($F$129="n/a",0,IF(AU$131&lt;=$C152,0,IF(AU$131&gt;($F$129+$C152),INDEX($D$143:$W$143,,$C152)-SUM($D152:AT152),INDEX($D$143:$W$143,,$C152)/$F$129)))</f>
        <v>0</v>
      </c>
      <c r="AV152" s="2">
        <f>IF($F$129="n/a",0,IF(AV$131&lt;=$C152,0,IF(AV$131&gt;($F$129+$C152),INDEX($D$143:$W$143,,$C152)-SUM($D152:AU152),INDEX($D$143:$W$143,,$C152)/$F$129)))</f>
        <v>0</v>
      </c>
      <c r="AW152" s="2">
        <f>IF($F$129="n/a",0,IF(AW$131&lt;=$C152,0,IF(AW$131&gt;($F$129+$C152),INDEX($D$143:$W$143,,$C152)-SUM($D152:AV152),INDEX($D$143:$W$143,,$C152)/$F$129)))</f>
        <v>0</v>
      </c>
      <c r="AX152" s="2">
        <f>IF($F$129="n/a",0,IF(AX$131&lt;=$C152,0,IF(AX$131&gt;($F$129+$C152),INDEX($D$143:$W$143,,$C152)-SUM($D152:AW152),INDEX($D$143:$W$143,,$C152)/$F$129)))</f>
        <v>0</v>
      </c>
      <c r="AY152" s="2">
        <f>IF($F$129="n/a",0,IF(AY$131&lt;=$C152,0,IF(AY$131&gt;($F$129+$C152),INDEX($D$143:$W$143,,$C152)-SUM($D152:AX152),INDEX($D$143:$W$143,,$C152)/$F$129)))</f>
        <v>0</v>
      </c>
      <c r="AZ152" s="2">
        <f>IF($F$129="n/a",0,IF(AZ$131&lt;=$C152,0,IF(AZ$131&gt;($F$129+$C152),INDEX($D$143:$W$143,,$C152)-SUM($D152:AY152),INDEX($D$143:$W$143,,$C152)/$F$129)))</f>
        <v>0</v>
      </c>
      <c r="BA152" s="2">
        <f>IF($F$129="n/a",0,IF(BA$131&lt;=$C152,0,IF(BA$131&gt;($F$129+$C152),INDEX($D$143:$W$143,,$C152)-SUM($D152:AZ152),INDEX($D$143:$W$143,,$C152)/$F$129)))</f>
        <v>0</v>
      </c>
      <c r="BB152" s="2">
        <f>IF($F$129="n/a",0,IF(BB$131&lt;=$C152,0,IF(BB$131&gt;($F$129+$C152),INDEX($D$143:$W$143,,$C152)-SUM($D152:BA152),INDEX($D$143:$W$143,,$C152)/$F$129)))</f>
        <v>0</v>
      </c>
      <c r="BC152" s="2">
        <f>IF($F$129="n/a",0,IF(BC$131&lt;=$C152,0,IF(BC$131&gt;($F$129+$C152),INDEX($D$143:$W$143,,$C152)-SUM($D152:BB152),INDEX($D$143:$W$143,,$C152)/$F$129)))</f>
        <v>0</v>
      </c>
      <c r="BD152" s="2">
        <f>IF($F$129="n/a",0,IF(BD$131&lt;=$C152,0,IF(BD$131&gt;($F$129+$C152),INDEX($D$143:$W$143,,$C152)-SUM($D152:BC152),INDEX($D$143:$W$143,,$C152)/$F$129)))</f>
        <v>0</v>
      </c>
      <c r="BE152" s="2">
        <f>IF($F$129="n/a",0,IF(BE$131&lt;=$C152,0,IF(BE$131&gt;($F$129+$C152),INDEX($D$143:$W$143,,$C152)-SUM($D152:BD152),INDEX($D$143:$W$143,,$C152)/$F$129)))</f>
        <v>0</v>
      </c>
      <c r="BF152" s="2">
        <f>IF($F$129="n/a",0,IF(BF$131&lt;=$C152,0,IF(BF$131&gt;($F$129+$C152),INDEX($D$143:$W$143,,$C152)-SUM($D152:BE152),INDEX($D$143:$W$143,,$C152)/$F$129)))</f>
        <v>0</v>
      </c>
      <c r="BG152" s="2">
        <f>IF($F$129="n/a",0,IF(BG$131&lt;=$C152,0,IF(BG$131&gt;($F$129+$C152),INDEX($D$143:$W$143,,$C152)-SUM($D152:BF152),INDEX($D$143:$W$143,,$C152)/$F$129)))</f>
        <v>0</v>
      </c>
      <c r="BH152" s="2">
        <f>IF($F$129="n/a",0,IF(BH$131&lt;=$C152,0,IF(BH$131&gt;($F$129+$C152),INDEX($D$143:$W$143,,$C152)-SUM($D152:BG152),INDEX($D$143:$W$143,,$C152)/$F$129)))</f>
        <v>0</v>
      </c>
      <c r="BI152" s="2">
        <f>IF($F$129="n/a",0,IF(BI$131&lt;=$C152,0,IF(BI$131&gt;($F$129+$C152),INDEX($D$143:$W$143,,$C152)-SUM($D152:BH152),INDEX($D$143:$W$143,,$C152)/$F$129)))</f>
        <v>0</v>
      </c>
      <c r="BJ152" s="2">
        <f>IF($F$129="n/a",0,IF(BJ$131&lt;=$C152,0,IF(BJ$131&gt;($F$129+$C152),INDEX($D$143:$W$143,,$C152)-SUM($D152:BI152),INDEX($D$143:$W$143,,$C152)/$F$129)))</f>
        <v>0</v>
      </c>
      <c r="BK152" s="2">
        <f>IF($F$129="n/a",0,IF(BK$131&lt;=$C152,0,IF(BK$131&gt;($F$129+$C152),INDEX($D$143:$W$143,,$C152)-SUM($D152:BJ152),INDEX($D$143:$W$143,,$C152)/$F$129)))</f>
        <v>0</v>
      </c>
      <c r="BL152" s="2">
        <f>IF($F$129="n/a",0,IF(BL$131&lt;=$C152,0,IF(BL$131&gt;($F$129+$C152),INDEX($D$143:$W$143,,$C152)-SUM($D152:BK152),INDEX($D$143:$W$143,,$C152)/$F$129)))</f>
        <v>0</v>
      </c>
      <c r="BM152" s="2">
        <f>IF($F$129="n/a",0,IF(BM$131&lt;=$C152,0,IF(BM$131&gt;($F$129+$C152),INDEX($D$143:$W$143,,$C152)-SUM($D152:BL152),INDEX($D$143:$W$143,,$C152)/$F$129)))</f>
        <v>0</v>
      </c>
      <c r="BN152" s="2">
        <f>IF($F$129="n/a",0,IF(BN$131&lt;=$C152,0,IF(BN$131&gt;($F$129+$C152),INDEX($D$143:$W$143,,$C152)-SUM($D152:BM152),INDEX($D$143:$W$143,,$C152)/$F$129)))</f>
        <v>0</v>
      </c>
      <c r="BO152" s="2">
        <f>IF($F$129="n/a",0,IF(BO$131&lt;=$C152,0,IF(BO$131&gt;($F$129+$C152),INDEX($D$143:$W$143,,$C152)-SUM($D152:BN152),INDEX($D$143:$W$143,,$C152)/$F$129)))</f>
        <v>0</v>
      </c>
      <c r="BP152" s="2">
        <f>IF($F$129="n/a",0,IF(BP$131&lt;=$C152,0,IF(BP$131&gt;($F$129+$C152),INDEX($D$143:$W$143,,$C152)-SUM($D152:BO152),INDEX($D$143:$W$143,,$C152)/$F$129)))</f>
        <v>0</v>
      </c>
      <c r="BQ152" s="2">
        <f>IF($F$129="n/a",0,IF(BQ$131&lt;=$C152,0,IF(BQ$131&gt;($F$129+$C152),INDEX($D$143:$W$143,,$C152)-SUM($D152:BP152),INDEX($D$143:$W$143,,$C152)/$F$129)))</f>
        <v>0</v>
      </c>
      <c r="BR152" s="2">
        <f>IF($F$129="n/a",0,IF(BR$131&lt;=$C152,0,IF(BR$131&gt;($F$129+$C152),INDEX($D$143:$W$143,,$C152)-SUM($D152:BQ152),INDEX($D$143:$W$143,,$C152)/$F$129)))</f>
        <v>0</v>
      </c>
      <c r="BS152" s="2">
        <f>IF($F$129="n/a",0,IF(BS$131&lt;=$C152,0,IF(BS$131&gt;($F$129+$C152),INDEX($D$143:$W$143,,$C152)-SUM($D152:BR152),INDEX($D$143:$W$143,,$C152)/$F$129)))</f>
        <v>0</v>
      </c>
    </row>
    <row r="153" spans="2:71">
      <c r="B153" s="24">
        <v>2018</v>
      </c>
      <c r="C153" s="24">
        <v>8</v>
      </c>
      <c r="E153" s="2">
        <f>IF($F$129="n/a",0,IF(E$131&lt;=$C153,0,IF(E$131&gt;($F$129+$C153),INDEX($D$143:$W$143,,$C153)-SUM($D153:D153),INDEX($D$143:$W$143,,$C153)/$F$129)))</f>
        <v>0</v>
      </c>
      <c r="F153" s="2">
        <f>IF($F$129="n/a",0,IF(F$131&lt;=$C153,0,IF(F$131&gt;($F$129+$C153),INDEX($D$143:$W$143,,$C153)-SUM($D153:E153),INDEX($D$143:$W$143,,$C153)/$F$129)))</f>
        <v>0</v>
      </c>
      <c r="G153" s="2">
        <f>IF($F$129="n/a",0,IF(G$131&lt;=$C153,0,IF(G$131&gt;($F$129+$C153),INDEX($D$143:$W$143,,$C153)-SUM($D153:F153),INDEX($D$143:$W$143,,$C153)/$F$129)))</f>
        <v>0</v>
      </c>
      <c r="H153" s="2">
        <f>IF($F$129="n/a",0,IF(H$131&lt;=$C153,0,IF(H$131&gt;($F$129+$C153),INDEX($D$143:$W$143,,$C153)-SUM($D153:G153),INDEX($D$143:$W$143,,$C153)/$F$129)))</f>
        <v>0</v>
      </c>
      <c r="I153" s="2">
        <f>IF($F$129="n/a",0,IF(I$131&lt;=$C153,0,IF(I$131&gt;($F$129+$C153),INDEX($D$143:$W$143,,$C153)-SUM($D153:H153),INDEX($D$143:$W$143,,$C153)/$F$129)))</f>
        <v>0</v>
      </c>
      <c r="J153" s="2">
        <f>IF($F$129="n/a",0,IF(J$131&lt;=$C153,0,IF(J$131&gt;($F$129+$C153),INDEX($D$143:$W$143,,$C153)-SUM($D153:I153),INDEX($D$143:$W$143,,$C153)/$F$129)))</f>
        <v>0</v>
      </c>
      <c r="K153" s="2">
        <f>IF($F$129="n/a",0,IF(K$131&lt;=$C153,0,IF(K$131&gt;($F$129+$C153),INDEX($D$143:$W$143,,$C153)-SUM($D153:J153),INDEX($D$143:$W$143,,$C153)/$F$129)))</f>
        <v>0</v>
      </c>
      <c r="L153" s="2">
        <f>IF($F$129="n/a",0,IF(L$131&lt;=$C153,0,IF(L$131&gt;($F$129+$C153),INDEX($D$143:$W$143,,$C153)-SUM($D153:K153),INDEX($D$143:$W$143,,$C153)/$F$129)))</f>
        <v>0</v>
      </c>
      <c r="M153" s="2">
        <f>IF($F$129="n/a",0,IF(M$131&lt;=$C153,0,IF(M$131&gt;($F$129+$C153),INDEX($D$143:$W$143,,$C153)-SUM($D153:L153),INDEX($D$143:$W$143,,$C153)/$F$129)))</f>
        <v>0</v>
      </c>
      <c r="N153" s="2">
        <f>IF($F$129="n/a",0,IF(N$131&lt;=$C153,0,IF(N$131&gt;($F$129+$C153),INDEX($D$143:$W$143,,$C153)-SUM($D153:M153),INDEX($D$143:$W$143,,$C153)/$F$129)))</f>
        <v>0</v>
      </c>
      <c r="O153" s="2">
        <f>IF($F$129="n/a",0,IF(O$131&lt;=$C153,0,IF(O$131&gt;($F$129+$C153),INDEX($D$143:$W$143,,$C153)-SUM($D153:N153),INDEX($D$143:$W$143,,$C153)/$F$129)))</f>
        <v>0</v>
      </c>
      <c r="P153" s="2">
        <f>IF($F$129="n/a",0,IF(P$131&lt;=$C153,0,IF(P$131&gt;($F$129+$C153),INDEX($D$143:$W$143,,$C153)-SUM($D153:O153),INDEX($D$143:$W$143,,$C153)/$F$129)))</f>
        <v>0</v>
      </c>
      <c r="Q153" s="2">
        <f>IF($F$129="n/a",0,IF(Q$131&lt;=$C153,0,IF(Q$131&gt;($F$129+$C153),INDEX($D$143:$W$143,,$C153)-SUM($D153:P153),INDEX($D$143:$W$143,,$C153)/$F$129)))</f>
        <v>0</v>
      </c>
      <c r="R153" s="2">
        <f>IF($F$129="n/a",0,IF(R$131&lt;=$C153,0,IF(R$131&gt;($F$129+$C153),INDEX($D$143:$W$143,,$C153)-SUM($D153:Q153),INDEX($D$143:$W$143,,$C153)/$F$129)))</f>
        <v>0</v>
      </c>
      <c r="S153" s="2">
        <f>IF($F$129="n/a",0,IF(S$131&lt;=$C153,0,IF(S$131&gt;($F$129+$C153),INDEX($D$143:$W$143,,$C153)-SUM($D153:R153),INDEX($D$143:$W$143,,$C153)/$F$129)))</f>
        <v>0</v>
      </c>
      <c r="T153" s="2">
        <f>IF($F$129="n/a",0,IF(T$131&lt;=$C153,0,IF(T$131&gt;($F$129+$C153),INDEX($D$143:$W$143,,$C153)-SUM($D153:S153),INDEX($D$143:$W$143,,$C153)/$F$129)))</f>
        <v>0</v>
      </c>
      <c r="U153" s="2">
        <f>IF($F$129="n/a",0,IF(U$131&lt;=$C153,0,IF(U$131&gt;($F$129+$C153),INDEX($D$143:$W$143,,$C153)-SUM($D153:T153),INDEX($D$143:$W$143,,$C153)/$F$129)))</f>
        <v>0</v>
      </c>
      <c r="V153" s="2">
        <f>IF($F$129="n/a",0,IF(V$131&lt;=$C153,0,IF(V$131&gt;($F$129+$C153),INDEX($D$143:$W$143,,$C153)-SUM($D153:U153),INDEX($D$143:$W$143,,$C153)/$F$129)))</f>
        <v>0</v>
      </c>
      <c r="W153" s="2">
        <f>IF($F$129="n/a",0,IF(W$131&lt;=$C153,0,IF(W$131&gt;($F$129+$C153),INDEX($D$143:$W$143,,$C153)-SUM($D153:V153),INDEX($D$143:$W$143,,$C153)/$F$129)))</f>
        <v>0</v>
      </c>
      <c r="X153" s="2">
        <f>IF($F$129="n/a",0,IF(X$131&lt;=$C153,0,IF(X$131&gt;($F$129+$C153),INDEX($D$143:$W$143,,$C153)-SUM($D153:W153),INDEX($D$143:$W$143,,$C153)/$F$129)))</f>
        <v>0</v>
      </c>
      <c r="Y153" s="2">
        <f>IF($F$129="n/a",0,IF(Y$131&lt;=$C153,0,IF(Y$131&gt;($F$129+$C153),INDEX($D$143:$W$143,,$C153)-SUM($D153:X153),INDEX($D$143:$W$143,,$C153)/$F$129)))</f>
        <v>0</v>
      </c>
      <c r="Z153" s="2">
        <f>IF($F$129="n/a",0,IF(Z$131&lt;=$C153,0,IF(Z$131&gt;($F$129+$C153),INDEX($D$143:$W$143,,$C153)-SUM($D153:Y153),INDEX($D$143:$W$143,,$C153)/$F$129)))</f>
        <v>0</v>
      </c>
      <c r="AA153" s="2">
        <f>IF($F$129="n/a",0,IF(AA$131&lt;=$C153,0,IF(AA$131&gt;($F$129+$C153),INDEX($D$143:$W$143,,$C153)-SUM($D153:Z153),INDEX($D$143:$W$143,,$C153)/$F$129)))</f>
        <v>0</v>
      </c>
      <c r="AB153" s="2">
        <f>IF($F$129="n/a",0,IF(AB$131&lt;=$C153,0,IF(AB$131&gt;($F$129+$C153),INDEX($D$143:$W$143,,$C153)-SUM($D153:AA153),INDEX($D$143:$W$143,,$C153)/$F$129)))</f>
        <v>0</v>
      </c>
      <c r="AC153" s="2">
        <f>IF($F$129="n/a",0,IF(AC$131&lt;=$C153,0,IF(AC$131&gt;($F$129+$C153),INDEX($D$143:$W$143,,$C153)-SUM($D153:AB153),INDEX($D$143:$W$143,,$C153)/$F$129)))</f>
        <v>0</v>
      </c>
      <c r="AD153" s="2">
        <f>IF($F$129="n/a",0,IF(AD$131&lt;=$C153,0,IF(AD$131&gt;($F$129+$C153),INDEX($D$143:$W$143,,$C153)-SUM($D153:AC153),INDEX($D$143:$W$143,,$C153)/$F$129)))</f>
        <v>0</v>
      </c>
      <c r="AE153" s="2">
        <f>IF($F$129="n/a",0,IF(AE$131&lt;=$C153,0,IF(AE$131&gt;($F$129+$C153),INDEX($D$143:$W$143,,$C153)-SUM($D153:AD153),INDEX($D$143:$W$143,,$C153)/$F$129)))</f>
        <v>0</v>
      </c>
      <c r="AF153" s="2">
        <f>IF($F$129="n/a",0,IF(AF$131&lt;=$C153,0,IF(AF$131&gt;($F$129+$C153),INDEX($D$143:$W$143,,$C153)-SUM($D153:AE153),INDEX($D$143:$W$143,,$C153)/$F$129)))</f>
        <v>0</v>
      </c>
      <c r="AG153" s="2">
        <f>IF($F$129="n/a",0,IF(AG$131&lt;=$C153,0,IF(AG$131&gt;($F$129+$C153),INDEX($D$143:$W$143,,$C153)-SUM($D153:AF153),INDEX($D$143:$W$143,,$C153)/$F$129)))</f>
        <v>0</v>
      </c>
      <c r="AH153" s="2">
        <f>IF($F$129="n/a",0,IF(AH$131&lt;=$C153,0,IF(AH$131&gt;($F$129+$C153),INDEX($D$143:$W$143,,$C153)-SUM($D153:AG153),INDEX($D$143:$W$143,,$C153)/$F$129)))</f>
        <v>0</v>
      </c>
      <c r="AI153" s="2">
        <f>IF($F$129="n/a",0,IF(AI$131&lt;=$C153,0,IF(AI$131&gt;($F$129+$C153),INDEX($D$143:$W$143,,$C153)-SUM($D153:AH153),INDEX($D$143:$W$143,,$C153)/$F$129)))</f>
        <v>0</v>
      </c>
      <c r="AJ153" s="2">
        <f>IF($F$129="n/a",0,IF(AJ$131&lt;=$C153,0,IF(AJ$131&gt;($F$129+$C153),INDEX($D$143:$W$143,,$C153)-SUM($D153:AI153),INDEX($D$143:$W$143,,$C153)/$F$129)))</f>
        <v>0</v>
      </c>
      <c r="AK153" s="2">
        <f>IF($F$129="n/a",0,IF(AK$131&lt;=$C153,0,IF(AK$131&gt;($F$129+$C153),INDEX($D$143:$W$143,,$C153)-SUM($D153:AJ153),INDEX($D$143:$W$143,,$C153)/$F$129)))</f>
        <v>0</v>
      </c>
      <c r="AL153" s="2">
        <f>IF($F$129="n/a",0,IF(AL$131&lt;=$C153,0,IF(AL$131&gt;($F$129+$C153),INDEX($D$143:$W$143,,$C153)-SUM($D153:AK153),INDEX($D$143:$W$143,,$C153)/$F$129)))</f>
        <v>0</v>
      </c>
      <c r="AM153" s="2">
        <f>IF($F$129="n/a",0,IF(AM$131&lt;=$C153,0,IF(AM$131&gt;($F$129+$C153),INDEX($D$143:$W$143,,$C153)-SUM($D153:AL153),INDEX($D$143:$W$143,,$C153)/$F$129)))</f>
        <v>0</v>
      </c>
      <c r="AN153" s="2">
        <f>IF($F$129="n/a",0,IF(AN$131&lt;=$C153,0,IF(AN$131&gt;($F$129+$C153),INDEX($D$143:$W$143,,$C153)-SUM($D153:AM153),INDEX($D$143:$W$143,,$C153)/$F$129)))</f>
        <v>0</v>
      </c>
      <c r="AO153" s="2">
        <f>IF($F$129="n/a",0,IF(AO$131&lt;=$C153,0,IF(AO$131&gt;($F$129+$C153),INDEX($D$143:$W$143,,$C153)-SUM($D153:AN153),INDEX($D$143:$W$143,,$C153)/$F$129)))</f>
        <v>0</v>
      </c>
      <c r="AP153" s="2">
        <f>IF($F$129="n/a",0,IF(AP$131&lt;=$C153,0,IF(AP$131&gt;($F$129+$C153),INDEX($D$143:$W$143,,$C153)-SUM($D153:AO153),INDEX($D$143:$W$143,,$C153)/$F$129)))</f>
        <v>0</v>
      </c>
      <c r="AQ153" s="2">
        <f>IF($F$129="n/a",0,IF(AQ$131&lt;=$C153,0,IF(AQ$131&gt;($F$129+$C153),INDEX($D$143:$W$143,,$C153)-SUM($D153:AP153),INDEX($D$143:$W$143,,$C153)/$F$129)))</f>
        <v>0</v>
      </c>
      <c r="AR153" s="2">
        <f>IF($F$129="n/a",0,IF(AR$131&lt;=$C153,0,IF(AR$131&gt;($F$129+$C153),INDEX($D$143:$W$143,,$C153)-SUM($D153:AQ153),INDEX($D$143:$W$143,,$C153)/$F$129)))</f>
        <v>0</v>
      </c>
      <c r="AS153" s="2">
        <f>IF($F$129="n/a",0,IF(AS$131&lt;=$C153,0,IF(AS$131&gt;($F$129+$C153),INDEX($D$143:$W$143,,$C153)-SUM($D153:AR153),INDEX($D$143:$W$143,,$C153)/$F$129)))</f>
        <v>0</v>
      </c>
      <c r="AT153" s="2">
        <f>IF($F$129="n/a",0,IF(AT$131&lt;=$C153,0,IF(AT$131&gt;($F$129+$C153),INDEX($D$143:$W$143,,$C153)-SUM($D153:AS153),INDEX($D$143:$W$143,,$C153)/$F$129)))</f>
        <v>0</v>
      </c>
      <c r="AU153" s="2">
        <f>IF($F$129="n/a",0,IF(AU$131&lt;=$C153,0,IF(AU$131&gt;($F$129+$C153),INDEX($D$143:$W$143,,$C153)-SUM($D153:AT153),INDEX($D$143:$W$143,,$C153)/$F$129)))</f>
        <v>0</v>
      </c>
      <c r="AV153" s="2">
        <f>IF($F$129="n/a",0,IF(AV$131&lt;=$C153,0,IF(AV$131&gt;($F$129+$C153),INDEX($D$143:$W$143,,$C153)-SUM($D153:AU153),INDEX($D$143:$W$143,,$C153)/$F$129)))</f>
        <v>0</v>
      </c>
      <c r="AW153" s="2">
        <f>IF($F$129="n/a",0,IF(AW$131&lt;=$C153,0,IF(AW$131&gt;($F$129+$C153),INDEX($D$143:$W$143,,$C153)-SUM($D153:AV153),INDEX($D$143:$W$143,,$C153)/$F$129)))</f>
        <v>0</v>
      </c>
      <c r="AX153" s="2">
        <f>IF($F$129="n/a",0,IF(AX$131&lt;=$C153,0,IF(AX$131&gt;($F$129+$C153),INDEX($D$143:$W$143,,$C153)-SUM($D153:AW153),INDEX($D$143:$W$143,,$C153)/$F$129)))</f>
        <v>0</v>
      </c>
      <c r="AY153" s="2">
        <f>IF($F$129="n/a",0,IF(AY$131&lt;=$C153,0,IF(AY$131&gt;($F$129+$C153),INDEX($D$143:$W$143,,$C153)-SUM($D153:AX153),INDEX($D$143:$W$143,,$C153)/$F$129)))</f>
        <v>0</v>
      </c>
      <c r="AZ153" s="2">
        <f>IF($F$129="n/a",0,IF(AZ$131&lt;=$C153,0,IF(AZ$131&gt;($F$129+$C153),INDEX($D$143:$W$143,,$C153)-SUM($D153:AY153),INDEX($D$143:$W$143,,$C153)/$F$129)))</f>
        <v>0</v>
      </c>
      <c r="BA153" s="2">
        <f>IF($F$129="n/a",0,IF(BA$131&lt;=$C153,0,IF(BA$131&gt;($F$129+$C153),INDEX($D$143:$W$143,,$C153)-SUM($D153:AZ153),INDEX($D$143:$W$143,,$C153)/$F$129)))</f>
        <v>0</v>
      </c>
      <c r="BB153" s="2">
        <f>IF($F$129="n/a",0,IF(BB$131&lt;=$C153,0,IF(BB$131&gt;($F$129+$C153),INDEX($D$143:$W$143,,$C153)-SUM($D153:BA153),INDEX($D$143:$W$143,,$C153)/$F$129)))</f>
        <v>0</v>
      </c>
      <c r="BC153" s="2">
        <f>IF($F$129="n/a",0,IF(BC$131&lt;=$C153,0,IF(BC$131&gt;($F$129+$C153),INDEX($D$143:$W$143,,$C153)-SUM($D153:BB153),INDEX($D$143:$W$143,,$C153)/$F$129)))</f>
        <v>0</v>
      </c>
      <c r="BD153" s="2">
        <f>IF($F$129="n/a",0,IF(BD$131&lt;=$C153,0,IF(BD$131&gt;($F$129+$C153),INDEX($D$143:$W$143,,$C153)-SUM($D153:BC153),INDEX($D$143:$W$143,,$C153)/$F$129)))</f>
        <v>0</v>
      </c>
      <c r="BE153" s="2">
        <f>IF($F$129="n/a",0,IF(BE$131&lt;=$C153,0,IF(BE$131&gt;($F$129+$C153),INDEX($D$143:$W$143,,$C153)-SUM($D153:BD153),INDEX($D$143:$W$143,,$C153)/$F$129)))</f>
        <v>0</v>
      </c>
      <c r="BF153" s="2">
        <f>IF($F$129="n/a",0,IF(BF$131&lt;=$C153,0,IF(BF$131&gt;($F$129+$C153),INDEX($D$143:$W$143,,$C153)-SUM($D153:BE153),INDEX($D$143:$W$143,,$C153)/$F$129)))</f>
        <v>0</v>
      </c>
      <c r="BG153" s="2">
        <f>IF($F$129="n/a",0,IF(BG$131&lt;=$C153,0,IF(BG$131&gt;($F$129+$C153),INDEX($D$143:$W$143,,$C153)-SUM($D153:BF153),INDEX($D$143:$W$143,,$C153)/$F$129)))</f>
        <v>0</v>
      </c>
      <c r="BH153" s="2">
        <f>IF($F$129="n/a",0,IF(BH$131&lt;=$C153,0,IF(BH$131&gt;($F$129+$C153),INDEX($D$143:$W$143,,$C153)-SUM($D153:BG153),INDEX($D$143:$W$143,,$C153)/$F$129)))</f>
        <v>0</v>
      </c>
      <c r="BI153" s="2">
        <f>IF($F$129="n/a",0,IF(BI$131&lt;=$C153,0,IF(BI$131&gt;($F$129+$C153),INDEX($D$143:$W$143,,$C153)-SUM($D153:BH153),INDEX($D$143:$W$143,,$C153)/$F$129)))</f>
        <v>0</v>
      </c>
      <c r="BJ153" s="2">
        <f>IF($F$129="n/a",0,IF(BJ$131&lt;=$C153,0,IF(BJ$131&gt;($F$129+$C153),INDEX($D$143:$W$143,,$C153)-SUM($D153:BI153),INDEX($D$143:$W$143,,$C153)/$F$129)))</f>
        <v>0</v>
      </c>
      <c r="BK153" s="2">
        <f>IF($F$129="n/a",0,IF(BK$131&lt;=$C153,0,IF(BK$131&gt;($F$129+$C153),INDEX($D$143:$W$143,,$C153)-SUM($D153:BJ153),INDEX($D$143:$W$143,,$C153)/$F$129)))</f>
        <v>0</v>
      </c>
      <c r="BL153" s="2">
        <f>IF($F$129="n/a",0,IF(BL$131&lt;=$C153,0,IF(BL$131&gt;($F$129+$C153),INDEX($D$143:$W$143,,$C153)-SUM($D153:BK153),INDEX($D$143:$W$143,,$C153)/$F$129)))</f>
        <v>0</v>
      </c>
      <c r="BM153" s="2">
        <f>IF($F$129="n/a",0,IF(BM$131&lt;=$C153,0,IF(BM$131&gt;($F$129+$C153),INDEX($D$143:$W$143,,$C153)-SUM($D153:BL153),INDEX($D$143:$W$143,,$C153)/$F$129)))</f>
        <v>0</v>
      </c>
      <c r="BN153" s="2">
        <f>IF($F$129="n/a",0,IF(BN$131&lt;=$C153,0,IF(BN$131&gt;($F$129+$C153),INDEX($D$143:$W$143,,$C153)-SUM($D153:BM153),INDEX($D$143:$W$143,,$C153)/$F$129)))</f>
        <v>0</v>
      </c>
      <c r="BO153" s="2">
        <f>IF($F$129="n/a",0,IF(BO$131&lt;=$C153,0,IF(BO$131&gt;($F$129+$C153),INDEX($D$143:$W$143,,$C153)-SUM($D153:BN153),INDEX($D$143:$W$143,,$C153)/$F$129)))</f>
        <v>0</v>
      </c>
      <c r="BP153" s="2">
        <f>IF($F$129="n/a",0,IF(BP$131&lt;=$C153,0,IF(BP$131&gt;($F$129+$C153),INDEX($D$143:$W$143,,$C153)-SUM($D153:BO153),INDEX($D$143:$W$143,,$C153)/$F$129)))</f>
        <v>0</v>
      </c>
      <c r="BQ153" s="2">
        <f>IF($F$129="n/a",0,IF(BQ$131&lt;=$C153,0,IF(BQ$131&gt;($F$129+$C153),INDEX($D$143:$W$143,,$C153)-SUM($D153:BP153),INDEX($D$143:$W$143,,$C153)/$F$129)))</f>
        <v>0</v>
      </c>
      <c r="BR153" s="2">
        <f>IF($F$129="n/a",0,IF(BR$131&lt;=$C153,0,IF(BR$131&gt;($F$129+$C153),INDEX($D$143:$W$143,,$C153)-SUM($D153:BQ153),INDEX($D$143:$W$143,,$C153)/$F$129)))</f>
        <v>0</v>
      </c>
      <c r="BS153" s="2">
        <f>IF($F$129="n/a",0,IF(BS$131&lt;=$C153,0,IF(BS$131&gt;($F$129+$C153),INDEX($D$143:$W$143,,$C153)-SUM($D153:BR153),INDEX($D$143:$W$143,,$C153)/$F$129)))</f>
        <v>0</v>
      </c>
    </row>
    <row r="154" spans="2:71">
      <c r="B154" s="24">
        <v>2019</v>
      </c>
      <c r="C154" s="24">
        <v>9</v>
      </c>
      <c r="E154" s="2">
        <f>IF($F$129="n/a",0,IF(E$131&lt;=$C154,0,IF(E$131&gt;($F$129+$C154),INDEX($D$143:$W$143,,$C154)-SUM($D154:D154),INDEX($D$143:$W$143,,$C154)/$F$129)))</f>
        <v>0</v>
      </c>
      <c r="F154" s="2">
        <f>IF($F$129="n/a",0,IF(F$131&lt;=$C154,0,IF(F$131&gt;($F$129+$C154),INDEX($D$143:$W$143,,$C154)-SUM($D154:E154),INDEX($D$143:$W$143,,$C154)/$F$129)))</f>
        <v>0</v>
      </c>
      <c r="G154" s="2">
        <f>IF($F$129="n/a",0,IF(G$131&lt;=$C154,0,IF(G$131&gt;($F$129+$C154),INDEX($D$143:$W$143,,$C154)-SUM($D154:F154),INDEX($D$143:$W$143,,$C154)/$F$129)))</f>
        <v>0</v>
      </c>
      <c r="H154" s="2">
        <f>IF($F$129="n/a",0,IF(H$131&lt;=$C154,0,IF(H$131&gt;($F$129+$C154),INDEX($D$143:$W$143,,$C154)-SUM($D154:G154),INDEX($D$143:$W$143,,$C154)/$F$129)))</f>
        <v>0</v>
      </c>
      <c r="I154" s="2">
        <f>IF($F$129="n/a",0,IF(I$131&lt;=$C154,0,IF(I$131&gt;($F$129+$C154),INDEX($D$143:$W$143,,$C154)-SUM($D154:H154),INDEX($D$143:$W$143,,$C154)/$F$129)))</f>
        <v>0</v>
      </c>
      <c r="J154" s="2">
        <f>IF($F$129="n/a",0,IF(J$131&lt;=$C154,0,IF(J$131&gt;($F$129+$C154),INDEX($D$143:$W$143,,$C154)-SUM($D154:I154),INDEX($D$143:$W$143,,$C154)/$F$129)))</f>
        <v>0</v>
      </c>
      <c r="K154" s="2">
        <f>IF($F$129="n/a",0,IF(K$131&lt;=$C154,0,IF(K$131&gt;($F$129+$C154),INDEX($D$143:$W$143,,$C154)-SUM($D154:J154),INDEX($D$143:$W$143,,$C154)/$F$129)))</f>
        <v>0</v>
      </c>
      <c r="L154" s="2">
        <f>IF($F$129="n/a",0,IF(L$131&lt;=$C154,0,IF(L$131&gt;($F$129+$C154),INDEX($D$143:$W$143,,$C154)-SUM($D154:K154),INDEX($D$143:$W$143,,$C154)/$F$129)))</f>
        <v>0</v>
      </c>
      <c r="M154" s="2">
        <f>IF($F$129="n/a",0,IF(M$131&lt;=$C154,0,IF(M$131&gt;($F$129+$C154),INDEX($D$143:$W$143,,$C154)-SUM($D154:L154),INDEX($D$143:$W$143,,$C154)/$F$129)))</f>
        <v>0</v>
      </c>
      <c r="N154" s="2">
        <f>IF($F$129="n/a",0,IF(N$131&lt;=$C154,0,IF(N$131&gt;($F$129+$C154),INDEX($D$143:$W$143,,$C154)-SUM($D154:M154),INDEX($D$143:$W$143,,$C154)/$F$129)))</f>
        <v>0</v>
      </c>
      <c r="O154" s="2">
        <f>IF($F$129="n/a",0,IF(O$131&lt;=$C154,0,IF(O$131&gt;($F$129+$C154),INDEX($D$143:$W$143,,$C154)-SUM($D154:N154),INDEX($D$143:$W$143,,$C154)/$F$129)))</f>
        <v>0</v>
      </c>
      <c r="P154" s="2">
        <f>IF($F$129="n/a",0,IF(P$131&lt;=$C154,0,IF(P$131&gt;($F$129+$C154),INDEX($D$143:$W$143,,$C154)-SUM($D154:O154),INDEX($D$143:$W$143,,$C154)/$F$129)))</f>
        <v>0</v>
      </c>
      <c r="Q154" s="2">
        <f>IF($F$129="n/a",0,IF(Q$131&lt;=$C154,0,IF(Q$131&gt;($F$129+$C154),INDEX($D$143:$W$143,,$C154)-SUM($D154:P154),INDEX($D$143:$W$143,,$C154)/$F$129)))</f>
        <v>0</v>
      </c>
      <c r="R154" s="2">
        <f>IF($F$129="n/a",0,IF(R$131&lt;=$C154,0,IF(R$131&gt;($F$129+$C154),INDEX($D$143:$W$143,,$C154)-SUM($D154:Q154),INDEX($D$143:$W$143,,$C154)/$F$129)))</f>
        <v>0</v>
      </c>
      <c r="S154" s="2">
        <f>IF($F$129="n/a",0,IF(S$131&lt;=$C154,0,IF(S$131&gt;($F$129+$C154),INDEX($D$143:$W$143,,$C154)-SUM($D154:R154),INDEX($D$143:$W$143,,$C154)/$F$129)))</f>
        <v>0</v>
      </c>
      <c r="T154" s="2">
        <f>IF($F$129="n/a",0,IF(T$131&lt;=$C154,0,IF(T$131&gt;($F$129+$C154),INDEX($D$143:$W$143,,$C154)-SUM($D154:S154),INDEX($D$143:$W$143,,$C154)/$F$129)))</f>
        <v>0</v>
      </c>
      <c r="U154" s="2">
        <f>IF($F$129="n/a",0,IF(U$131&lt;=$C154,0,IF(U$131&gt;($F$129+$C154),INDEX($D$143:$W$143,,$C154)-SUM($D154:T154),INDEX($D$143:$W$143,,$C154)/$F$129)))</f>
        <v>0</v>
      </c>
      <c r="V154" s="2">
        <f>IF($F$129="n/a",0,IF(V$131&lt;=$C154,0,IF(V$131&gt;($F$129+$C154),INDEX($D$143:$W$143,,$C154)-SUM($D154:U154),INDEX($D$143:$W$143,,$C154)/$F$129)))</f>
        <v>0</v>
      </c>
      <c r="W154" s="2">
        <f>IF($F$129="n/a",0,IF(W$131&lt;=$C154,0,IF(W$131&gt;($F$129+$C154),INDEX($D$143:$W$143,,$C154)-SUM($D154:V154),INDEX($D$143:$W$143,,$C154)/$F$129)))</f>
        <v>0</v>
      </c>
      <c r="X154" s="2">
        <f>IF($F$129="n/a",0,IF(X$131&lt;=$C154,0,IF(X$131&gt;($F$129+$C154),INDEX($D$143:$W$143,,$C154)-SUM($D154:W154),INDEX($D$143:$W$143,,$C154)/$F$129)))</f>
        <v>0</v>
      </c>
      <c r="Y154" s="2">
        <f>IF($F$129="n/a",0,IF(Y$131&lt;=$C154,0,IF(Y$131&gt;($F$129+$C154),INDEX($D$143:$W$143,,$C154)-SUM($D154:X154),INDEX($D$143:$W$143,,$C154)/$F$129)))</f>
        <v>0</v>
      </c>
      <c r="Z154" s="2">
        <f>IF($F$129="n/a",0,IF(Z$131&lt;=$C154,0,IF(Z$131&gt;($F$129+$C154),INDEX($D$143:$W$143,,$C154)-SUM($D154:Y154),INDEX($D$143:$W$143,,$C154)/$F$129)))</f>
        <v>0</v>
      </c>
      <c r="AA154" s="2">
        <f>IF($F$129="n/a",0,IF(AA$131&lt;=$C154,0,IF(AA$131&gt;($F$129+$C154),INDEX($D$143:$W$143,,$C154)-SUM($D154:Z154),INDEX($D$143:$W$143,,$C154)/$F$129)))</f>
        <v>0</v>
      </c>
      <c r="AB154" s="2">
        <f>IF($F$129="n/a",0,IF(AB$131&lt;=$C154,0,IF(AB$131&gt;($F$129+$C154),INDEX($D$143:$W$143,,$C154)-SUM($D154:AA154),INDEX($D$143:$W$143,,$C154)/$F$129)))</f>
        <v>0</v>
      </c>
      <c r="AC154" s="2">
        <f>IF($F$129="n/a",0,IF(AC$131&lt;=$C154,0,IF(AC$131&gt;($F$129+$C154),INDEX($D$143:$W$143,,$C154)-SUM($D154:AB154),INDEX($D$143:$W$143,,$C154)/$F$129)))</f>
        <v>0</v>
      </c>
      <c r="AD154" s="2">
        <f>IF($F$129="n/a",0,IF(AD$131&lt;=$C154,0,IF(AD$131&gt;($F$129+$C154),INDEX($D$143:$W$143,,$C154)-SUM($D154:AC154),INDEX($D$143:$W$143,,$C154)/$F$129)))</f>
        <v>0</v>
      </c>
      <c r="AE154" s="2">
        <f>IF($F$129="n/a",0,IF(AE$131&lt;=$C154,0,IF(AE$131&gt;($F$129+$C154),INDEX($D$143:$W$143,,$C154)-SUM($D154:AD154),INDEX($D$143:$W$143,,$C154)/$F$129)))</f>
        <v>0</v>
      </c>
      <c r="AF154" s="2">
        <f>IF($F$129="n/a",0,IF(AF$131&lt;=$C154,0,IF(AF$131&gt;($F$129+$C154),INDEX($D$143:$W$143,,$C154)-SUM($D154:AE154),INDEX($D$143:$W$143,,$C154)/$F$129)))</f>
        <v>0</v>
      </c>
      <c r="AG154" s="2">
        <f>IF($F$129="n/a",0,IF(AG$131&lt;=$C154,0,IF(AG$131&gt;($F$129+$C154),INDEX($D$143:$W$143,,$C154)-SUM($D154:AF154),INDEX($D$143:$W$143,,$C154)/$F$129)))</f>
        <v>0</v>
      </c>
      <c r="AH154" s="2">
        <f>IF($F$129="n/a",0,IF(AH$131&lt;=$C154,0,IF(AH$131&gt;($F$129+$C154),INDEX($D$143:$W$143,,$C154)-SUM($D154:AG154),INDEX($D$143:$W$143,,$C154)/$F$129)))</f>
        <v>0</v>
      </c>
      <c r="AI154" s="2">
        <f>IF($F$129="n/a",0,IF(AI$131&lt;=$C154,0,IF(AI$131&gt;($F$129+$C154),INDEX($D$143:$W$143,,$C154)-SUM($D154:AH154),INDEX($D$143:$W$143,,$C154)/$F$129)))</f>
        <v>0</v>
      </c>
      <c r="AJ154" s="2">
        <f>IF($F$129="n/a",0,IF(AJ$131&lt;=$C154,0,IF(AJ$131&gt;($F$129+$C154),INDEX($D$143:$W$143,,$C154)-SUM($D154:AI154),INDEX($D$143:$W$143,,$C154)/$F$129)))</f>
        <v>0</v>
      </c>
      <c r="AK154" s="2">
        <f>IF($F$129="n/a",0,IF(AK$131&lt;=$C154,0,IF(AK$131&gt;($F$129+$C154),INDEX($D$143:$W$143,,$C154)-SUM($D154:AJ154),INDEX($D$143:$W$143,,$C154)/$F$129)))</f>
        <v>0</v>
      </c>
      <c r="AL154" s="2">
        <f>IF($F$129="n/a",0,IF(AL$131&lt;=$C154,0,IF(AL$131&gt;($F$129+$C154),INDEX($D$143:$W$143,,$C154)-SUM($D154:AK154),INDEX($D$143:$W$143,,$C154)/$F$129)))</f>
        <v>0</v>
      </c>
      <c r="AM154" s="2">
        <f>IF($F$129="n/a",0,IF(AM$131&lt;=$C154,0,IF(AM$131&gt;($F$129+$C154),INDEX($D$143:$W$143,,$C154)-SUM($D154:AL154),INDEX($D$143:$W$143,,$C154)/$F$129)))</f>
        <v>0</v>
      </c>
      <c r="AN154" s="2">
        <f>IF($F$129="n/a",0,IF(AN$131&lt;=$C154,0,IF(AN$131&gt;($F$129+$C154),INDEX($D$143:$W$143,,$C154)-SUM($D154:AM154),INDEX($D$143:$W$143,,$C154)/$F$129)))</f>
        <v>0</v>
      </c>
      <c r="AO154" s="2">
        <f>IF($F$129="n/a",0,IF(AO$131&lt;=$C154,0,IF(AO$131&gt;($F$129+$C154),INDEX($D$143:$W$143,,$C154)-SUM($D154:AN154),INDEX($D$143:$W$143,,$C154)/$F$129)))</f>
        <v>0</v>
      </c>
      <c r="AP154" s="2">
        <f>IF($F$129="n/a",0,IF(AP$131&lt;=$C154,0,IF(AP$131&gt;($F$129+$C154),INDEX($D$143:$W$143,,$C154)-SUM($D154:AO154),INDEX($D$143:$W$143,,$C154)/$F$129)))</f>
        <v>0</v>
      </c>
      <c r="AQ154" s="2">
        <f>IF($F$129="n/a",0,IF(AQ$131&lt;=$C154,0,IF(AQ$131&gt;($F$129+$C154),INDEX($D$143:$W$143,,$C154)-SUM($D154:AP154),INDEX($D$143:$W$143,,$C154)/$F$129)))</f>
        <v>0</v>
      </c>
      <c r="AR154" s="2">
        <f>IF($F$129="n/a",0,IF(AR$131&lt;=$C154,0,IF(AR$131&gt;($F$129+$C154),INDEX($D$143:$W$143,,$C154)-SUM($D154:AQ154),INDEX($D$143:$W$143,,$C154)/$F$129)))</f>
        <v>0</v>
      </c>
      <c r="AS154" s="2">
        <f>IF($F$129="n/a",0,IF(AS$131&lt;=$C154,0,IF(AS$131&gt;($F$129+$C154),INDEX($D$143:$W$143,,$C154)-SUM($D154:AR154),INDEX($D$143:$W$143,,$C154)/$F$129)))</f>
        <v>0</v>
      </c>
      <c r="AT154" s="2">
        <f>IF($F$129="n/a",0,IF(AT$131&lt;=$C154,0,IF(AT$131&gt;($F$129+$C154),INDEX($D$143:$W$143,,$C154)-SUM($D154:AS154),INDEX($D$143:$W$143,,$C154)/$F$129)))</f>
        <v>0</v>
      </c>
      <c r="AU154" s="2">
        <f>IF($F$129="n/a",0,IF(AU$131&lt;=$C154,0,IF(AU$131&gt;($F$129+$C154),INDEX($D$143:$W$143,,$C154)-SUM($D154:AT154),INDEX($D$143:$W$143,,$C154)/$F$129)))</f>
        <v>0</v>
      </c>
      <c r="AV154" s="2">
        <f>IF($F$129="n/a",0,IF(AV$131&lt;=$C154,0,IF(AV$131&gt;($F$129+$C154),INDEX($D$143:$W$143,,$C154)-SUM($D154:AU154),INDEX($D$143:$W$143,,$C154)/$F$129)))</f>
        <v>0</v>
      </c>
      <c r="AW154" s="2">
        <f>IF($F$129="n/a",0,IF(AW$131&lt;=$C154,0,IF(AW$131&gt;($F$129+$C154),INDEX($D$143:$W$143,,$C154)-SUM($D154:AV154),INDEX($D$143:$W$143,,$C154)/$F$129)))</f>
        <v>0</v>
      </c>
      <c r="AX154" s="2">
        <f>IF($F$129="n/a",0,IF(AX$131&lt;=$C154,0,IF(AX$131&gt;($F$129+$C154),INDEX($D$143:$W$143,,$C154)-SUM($D154:AW154),INDEX($D$143:$W$143,,$C154)/$F$129)))</f>
        <v>0</v>
      </c>
      <c r="AY154" s="2">
        <f>IF($F$129="n/a",0,IF(AY$131&lt;=$C154,0,IF(AY$131&gt;($F$129+$C154),INDEX($D$143:$W$143,,$C154)-SUM($D154:AX154),INDEX($D$143:$W$143,,$C154)/$F$129)))</f>
        <v>0</v>
      </c>
      <c r="AZ154" s="2">
        <f>IF($F$129="n/a",0,IF(AZ$131&lt;=$C154,0,IF(AZ$131&gt;($F$129+$C154),INDEX($D$143:$W$143,,$C154)-SUM($D154:AY154),INDEX($D$143:$W$143,,$C154)/$F$129)))</f>
        <v>0</v>
      </c>
      <c r="BA154" s="2">
        <f>IF($F$129="n/a",0,IF(BA$131&lt;=$C154,0,IF(BA$131&gt;($F$129+$C154),INDEX($D$143:$W$143,,$C154)-SUM($D154:AZ154),INDEX($D$143:$W$143,,$C154)/$F$129)))</f>
        <v>0</v>
      </c>
      <c r="BB154" s="2">
        <f>IF($F$129="n/a",0,IF(BB$131&lt;=$C154,0,IF(BB$131&gt;($F$129+$C154),INDEX($D$143:$W$143,,$C154)-SUM($D154:BA154),INDEX($D$143:$W$143,,$C154)/$F$129)))</f>
        <v>0</v>
      </c>
      <c r="BC154" s="2">
        <f>IF($F$129="n/a",0,IF(BC$131&lt;=$C154,0,IF(BC$131&gt;($F$129+$C154),INDEX($D$143:$W$143,,$C154)-SUM($D154:BB154),INDEX($D$143:$W$143,,$C154)/$F$129)))</f>
        <v>0</v>
      </c>
      <c r="BD154" s="2">
        <f>IF($F$129="n/a",0,IF(BD$131&lt;=$C154,0,IF(BD$131&gt;($F$129+$C154),INDEX($D$143:$W$143,,$C154)-SUM($D154:BC154),INDEX($D$143:$W$143,,$C154)/$F$129)))</f>
        <v>0</v>
      </c>
      <c r="BE154" s="2">
        <f>IF($F$129="n/a",0,IF(BE$131&lt;=$C154,0,IF(BE$131&gt;($F$129+$C154),INDEX($D$143:$W$143,,$C154)-SUM($D154:BD154),INDEX($D$143:$W$143,,$C154)/$F$129)))</f>
        <v>0</v>
      </c>
      <c r="BF154" s="2">
        <f>IF($F$129="n/a",0,IF(BF$131&lt;=$C154,0,IF(BF$131&gt;($F$129+$C154),INDEX($D$143:$W$143,,$C154)-SUM($D154:BE154),INDEX($D$143:$W$143,,$C154)/$F$129)))</f>
        <v>0</v>
      </c>
      <c r="BG154" s="2">
        <f>IF($F$129="n/a",0,IF(BG$131&lt;=$C154,0,IF(BG$131&gt;($F$129+$C154),INDEX($D$143:$W$143,,$C154)-SUM($D154:BF154),INDEX($D$143:$W$143,,$C154)/$F$129)))</f>
        <v>0</v>
      </c>
      <c r="BH154" s="2">
        <f>IF($F$129="n/a",0,IF(BH$131&lt;=$C154,0,IF(BH$131&gt;($F$129+$C154),INDEX($D$143:$W$143,,$C154)-SUM($D154:BG154),INDEX($D$143:$W$143,,$C154)/$F$129)))</f>
        <v>0</v>
      </c>
      <c r="BI154" s="2">
        <f>IF($F$129="n/a",0,IF(BI$131&lt;=$C154,0,IF(BI$131&gt;($F$129+$C154),INDEX($D$143:$W$143,,$C154)-SUM($D154:BH154),INDEX($D$143:$W$143,,$C154)/$F$129)))</f>
        <v>0</v>
      </c>
      <c r="BJ154" s="2">
        <f>IF($F$129="n/a",0,IF(BJ$131&lt;=$C154,0,IF(BJ$131&gt;($F$129+$C154),INDEX($D$143:$W$143,,$C154)-SUM($D154:BI154),INDEX($D$143:$W$143,,$C154)/$F$129)))</f>
        <v>0</v>
      </c>
      <c r="BK154" s="2">
        <f>IF($F$129="n/a",0,IF(BK$131&lt;=$C154,0,IF(BK$131&gt;($F$129+$C154),INDEX($D$143:$W$143,,$C154)-SUM($D154:BJ154),INDEX($D$143:$W$143,,$C154)/$F$129)))</f>
        <v>0</v>
      </c>
      <c r="BL154" s="2">
        <f>IF($F$129="n/a",0,IF(BL$131&lt;=$C154,0,IF(BL$131&gt;($F$129+$C154),INDEX($D$143:$W$143,,$C154)-SUM($D154:BK154),INDEX($D$143:$W$143,,$C154)/$F$129)))</f>
        <v>0</v>
      </c>
      <c r="BM154" s="2">
        <f>IF($F$129="n/a",0,IF(BM$131&lt;=$C154,0,IF(BM$131&gt;($F$129+$C154),INDEX($D$143:$W$143,,$C154)-SUM($D154:BL154),INDEX($D$143:$W$143,,$C154)/$F$129)))</f>
        <v>0</v>
      </c>
      <c r="BN154" s="2">
        <f>IF($F$129="n/a",0,IF(BN$131&lt;=$C154,0,IF(BN$131&gt;($F$129+$C154),INDEX($D$143:$W$143,,$C154)-SUM($D154:BM154),INDEX($D$143:$W$143,,$C154)/$F$129)))</f>
        <v>0</v>
      </c>
      <c r="BO154" s="2">
        <f>IF($F$129="n/a",0,IF(BO$131&lt;=$C154,0,IF(BO$131&gt;($F$129+$C154),INDEX($D$143:$W$143,,$C154)-SUM($D154:BN154),INDEX($D$143:$W$143,,$C154)/$F$129)))</f>
        <v>0</v>
      </c>
      <c r="BP154" s="2">
        <f>IF($F$129="n/a",0,IF(BP$131&lt;=$C154,0,IF(BP$131&gt;($F$129+$C154),INDEX($D$143:$W$143,,$C154)-SUM($D154:BO154),INDEX($D$143:$W$143,,$C154)/$F$129)))</f>
        <v>0</v>
      </c>
      <c r="BQ154" s="2">
        <f>IF($F$129="n/a",0,IF(BQ$131&lt;=$C154,0,IF(BQ$131&gt;($F$129+$C154),INDEX($D$143:$W$143,,$C154)-SUM($D154:BP154),INDEX($D$143:$W$143,,$C154)/$F$129)))</f>
        <v>0</v>
      </c>
      <c r="BR154" s="2">
        <f>IF($F$129="n/a",0,IF(BR$131&lt;=$C154,0,IF(BR$131&gt;($F$129+$C154),INDEX($D$143:$W$143,,$C154)-SUM($D154:BQ154),INDEX($D$143:$W$143,,$C154)/$F$129)))</f>
        <v>0</v>
      </c>
      <c r="BS154" s="2">
        <f>IF($F$129="n/a",0,IF(BS$131&lt;=$C154,0,IF(BS$131&gt;($F$129+$C154),INDEX($D$143:$W$143,,$C154)-SUM($D154:BR154),INDEX($D$143:$W$143,,$C154)/$F$129)))</f>
        <v>0</v>
      </c>
    </row>
    <row r="155" spans="2:71">
      <c r="B155" s="24">
        <v>2020</v>
      </c>
      <c r="C155" s="24">
        <v>10</v>
      </c>
      <c r="E155" s="2">
        <f>IF($F$129="n/a",0,IF(E$131&lt;=$C155,0,IF(E$131&gt;($F$129+$C155),INDEX($D$143:$W$143,,$C155)-SUM($D155:D155),INDEX($D$143:$W$143,,$C155)/$F$129)))</f>
        <v>0</v>
      </c>
      <c r="F155" s="2">
        <f>IF($F$129="n/a",0,IF(F$131&lt;=$C155,0,IF(F$131&gt;($F$129+$C155),INDEX($D$143:$W$143,,$C155)-SUM($D155:E155),INDEX($D$143:$W$143,,$C155)/$F$129)))</f>
        <v>0</v>
      </c>
      <c r="G155" s="2">
        <f>IF($F$129="n/a",0,IF(G$131&lt;=$C155,0,IF(G$131&gt;($F$129+$C155),INDEX($D$143:$W$143,,$C155)-SUM($D155:F155),INDEX($D$143:$W$143,,$C155)/$F$129)))</f>
        <v>0</v>
      </c>
      <c r="H155" s="2">
        <f>IF($F$129="n/a",0,IF(H$131&lt;=$C155,0,IF(H$131&gt;($F$129+$C155),INDEX($D$143:$W$143,,$C155)-SUM($D155:G155),INDEX($D$143:$W$143,,$C155)/$F$129)))</f>
        <v>0</v>
      </c>
      <c r="I155" s="2">
        <f>IF($F$129="n/a",0,IF(I$131&lt;=$C155,0,IF(I$131&gt;($F$129+$C155),INDEX($D$143:$W$143,,$C155)-SUM($D155:H155),INDEX($D$143:$W$143,,$C155)/$F$129)))</f>
        <v>0</v>
      </c>
      <c r="J155" s="2">
        <f>IF($F$129="n/a",0,IF(J$131&lt;=$C155,0,IF(J$131&gt;($F$129+$C155),INDEX($D$143:$W$143,,$C155)-SUM($D155:I155),INDEX($D$143:$W$143,,$C155)/$F$129)))</f>
        <v>0</v>
      </c>
      <c r="K155" s="2">
        <f>IF($F$129="n/a",0,IF(K$131&lt;=$C155,0,IF(K$131&gt;($F$129+$C155),INDEX($D$143:$W$143,,$C155)-SUM($D155:J155),INDEX($D$143:$W$143,,$C155)/$F$129)))</f>
        <v>0</v>
      </c>
      <c r="L155" s="2">
        <f>IF($F$129="n/a",0,IF(L$131&lt;=$C155,0,IF(L$131&gt;($F$129+$C155),INDEX($D$143:$W$143,,$C155)-SUM($D155:K155),INDEX($D$143:$W$143,,$C155)/$F$129)))</f>
        <v>0</v>
      </c>
      <c r="M155" s="2">
        <f>IF($F$129="n/a",0,IF(M$131&lt;=$C155,0,IF(M$131&gt;($F$129+$C155),INDEX($D$143:$W$143,,$C155)-SUM($D155:L155),INDEX($D$143:$W$143,,$C155)/$F$129)))</f>
        <v>0</v>
      </c>
      <c r="N155" s="2">
        <f>IF($F$129="n/a",0,IF(N$131&lt;=$C155,0,IF(N$131&gt;($F$129+$C155),INDEX($D$143:$W$143,,$C155)-SUM($D155:M155),INDEX($D$143:$W$143,,$C155)/$F$129)))</f>
        <v>0</v>
      </c>
      <c r="O155" s="2">
        <f>IF($F$129="n/a",0,IF(O$131&lt;=$C155,0,IF(O$131&gt;($F$129+$C155),INDEX($D$143:$W$143,,$C155)-SUM($D155:N155),INDEX($D$143:$W$143,,$C155)/$F$129)))</f>
        <v>0</v>
      </c>
      <c r="P155" s="2">
        <f>IF($F$129="n/a",0,IF(P$131&lt;=$C155,0,IF(P$131&gt;($F$129+$C155),INDEX($D$143:$W$143,,$C155)-SUM($D155:O155),INDEX($D$143:$W$143,,$C155)/$F$129)))</f>
        <v>0</v>
      </c>
      <c r="Q155" s="2">
        <f>IF($F$129="n/a",0,IF(Q$131&lt;=$C155,0,IF(Q$131&gt;($F$129+$C155),INDEX($D$143:$W$143,,$C155)-SUM($D155:P155),INDEX($D$143:$W$143,,$C155)/$F$129)))</f>
        <v>0</v>
      </c>
      <c r="R155" s="2">
        <f>IF($F$129="n/a",0,IF(R$131&lt;=$C155,0,IF(R$131&gt;($F$129+$C155),INDEX($D$143:$W$143,,$C155)-SUM($D155:Q155),INDEX($D$143:$W$143,,$C155)/$F$129)))</f>
        <v>0</v>
      </c>
      <c r="S155" s="2">
        <f>IF($F$129="n/a",0,IF(S$131&lt;=$C155,0,IF(S$131&gt;($F$129+$C155),INDEX($D$143:$W$143,,$C155)-SUM($D155:R155),INDEX($D$143:$W$143,,$C155)/$F$129)))</f>
        <v>0</v>
      </c>
      <c r="T155" s="2">
        <f>IF($F$129="n/a",0,IF(T$131&lt;=$C155,0,IF(T$131&gt;($F$129+$C155),INDEX($D$143:$W$143,,$C155)-SUM($D155:S155),INDEX($D$143:$W$143,,$C155)/$F$129)))</f>
        <v>0</v>
      </c>
      <c r="U155" s="2">
        <f>IF($F$129="n/a",0,IF(U$131&lt;=$C155,0,IF(U$131&gt;($F$129+$C155),INDEX($D$143:$W$143,,$C155)-SUM($D155:T155),INDEX($D$143:$W$143,,$C155)/$F$129)))</f>
        <v>0</v>
      </c>
      <c r="V155" s="2">
        <f>IF($F$129="n/a",0,IF(V$131&lt;=$C155,0,IF(V$131&gt;($F$129+$C155),INDEX($D$143:$W$143,,$C155)-SUM($D155:U155),INDEX($D$143:$W$143,,$C155)/$F$129)))</f>
        <v>0</v>
      </c>
      <c r="W155" s="2">
        <f>IF($F$129="n/a",0,IF(W$131&lt;=$C155,0,IF(W$131&gt;($F$129+$C155),INDEX($D$143:$W$143,,$C155)-SUM($D155:V155),INDEX($D$143:$W$143,,$C155)/$F$129)))</f>
        <v>0</v>
      </c>
      <c r="X155" s="2">
        <f>IF($F$129="n/a",0,IF(X$131&lt;=$C155,0,IF(X$131&gt;($F$129+$C155),INDEX($D$143:$W$143,,$C155)-SUM($D155:W155),INDEX($D$143:$W$143,,$C155)/$F$129)))</f>
        <v>0</v>
      </c>
      <c r="Y155" s="2">
        <f>IF($F$129="n/a",0,IF(Y$131&lt;=$C155,0,IF(Y$131&gt;($F$129+$C155),INDEX($D$143:$W$143,,$C155)-SUM($D155:X155),INDEX($D$143:$W$143,,$C155)/$F$129)))</f>
        <v>0</v>
      </c>
      <c r="Z155" s="2">
        <f>IF($F$129="n/a",0,IF(Z$131&lt;=$C155,0,IF(Z$131&gt;($F$129+$C155),INDEX($D$143:$W$143,,$C155)-SUM($D155:Y155),INDEX($D$143:$W$143,,$C155)/$F$129)))</f>
        <v>0</v>
      </c>
      <c r="AA155" s="2">
        <f>IF($F$129="n/a",0,IF(AA$131&lt;=$C155,0,IF(AA$131&gt;($F$129+$C155),INDEX($D$143:$W$143,,$C155)-SUM($D155:Z155),INDEX($D$143:$W$143,,$C155)/$F$129)))</f>
        <v>0</v>
      </c>
      <c r="AB155" s="2">
        <f>IF($F$129="n/a",0,IF(AB$131&lt;=$C155,0,IF(AB$131&gt;($F$129+$C155),INDEX($D$143:$W$143,,$C155)-SUM($D155:AA155),INDEX($D$143:$W$143,,$C155)/$F$129)))</f>
        <v>0</v>
      </c>
      <c r="AC155" s="2">
        <f>IF($F$129="n/a",0,IF(AC$131&lt;=$C155,0,IF(AC$131&gt;($F$129+$C155),INDEX($D$143:$W$143,,$C155)-SUM($D155:AB155),INDEX($D$143:$W$143,,$C155)/$F$129)))</f>
        <v>0</v>
      </c>
      <c r="AD155" s="2">
        <f>IF($F$129="n/a",0,IF(AD$131&lt;=$C155,0,IF(AD$131&gt;($F$129+$C155),INDEX($D$143:$W$143,,$C155)-SUM($D155:AC155),INDEX($D$143:$W$143,,$C155)/$F$129)))</f>
        <v>0</v>
      </c>
      <c r="AE155" s="2">
        <f>IF($F$129="n/a",0,IF(AE$131&lt;=$C155,0,IF(AE$131&gt;($F$129+$C155),INDEX($D$143:$W$143,,$C155)-SUM($D155:AD155),INDEX($D$143:$W$143,,$C155)/$F$129)))</f>
        <v>0</v>
      </c>
      <c r="AF155" s="2">
        <f>IF($F$129="n/a",0,IF(AF$131&lt;=$C155,0,IF(AF$131&gt;($F$129+$C155),INDEX($D$143:$W$143,,$C155)-SUM($D155:AE155),INDEX($D$143:$W$143,,$C155)/$F$129)))</f>
        <v>0</v>
      </c>
      <c r="AG155" s="2">
        <f>IF($F$129="n/a",0,IF(AG$131&lt;=$C155,0,IF(AG$131&gt;($F$129+$C155),INDEX($D$143:$W$143,,$C155)-SUM($D155:AF155),INDEX($D$143:$W$143,,$C155)/$F$129)))</f>
        <v>0</v>
      </c>
      <c r="AH155" s="2">
        <f>IF($F$129="n/a",0,IF(AH$131&lt;=$C155,0,IF(AH$131&gt;($F$129+$C155),INDEX($D$143:$W$143,,$C155)-SUM($D155:AG155),INDEX($D$143:$W$143,,$C155)/$F$129)))</f>
        <v>0</v>
      </c>
      <c r="AI155" s="2">
        <f>IF($F$129="n/a",0,IF(AI$131&lt;=$C155,0,IF(AI$131&gt;($F$129+$C155),INDEX($D$143:$W$143,,$C155)-SUM($D155:AH155),INDEX($D$143:$W$143,,$C155)/$F$129)))</f>
        <v>0</v>
      </c>
      <c r="AJ155" s="2">
        <f>IF($F$129="n/a",0,IF(AJ$131&lt;=$C155,0,IF(AJ$131&gt;($F$129+$C155),INDEX($D$143:$W$143,,$C155)-SUM($D155:AI155),INDEX($D$143:$W$143,,$C155)/$F$129)))</f>
        <v>0</v>
      </c>
      <c r="AK155" s="2">
        <f>IF($F$129="n/a",0,IF(AK$131&lt;=$C155,0,IF(AK$131&gt;($F$129+$C155),INDEX($D$143:$W$143,,$C155)-SUM($D155:AJ155),INDEX($D$143:$W$143,,$C155)/$F$129)))</f>
        <v>0</v>
      </c>
      <c r="AL155" s="2">
        <f>IF($F$129="n/a",0,IF(AL$131&lt;=$C155,0,IF(AL$131&gt;($F$129+$C155),INDEX($D$143:$W$143,,$C155)-SUM($D155:AK155),INDEX($D$143:$W$143,,$C155)/$F$129)))</f>
        <v>0</v>
      </c>
      <c r="AM155" s="2">
        <f>IF($F$129="n/a",0,IF(AM$131&lt;=$C155,0,IF(AM$131&gt;($F$129+$C155),INDEX($D$143:$W$143,,$C155)-SUM($D155:AL155),INDEX($D$143:$W$143,,$C155)/$F$129)))</f>
        <v>0</v>
      </c>
      <c r="AN155" s="2">
        <f>IF($F$129="n/a",0,IF(AN$131&lt;=$C155,0,IF(AN$131&gt;($F$129+$C155),INDEX($D$143:$W$143,,$C155)-SUM($D155:AM155),INDEX($D$143:$W$143,,$C155)/$F$129)))</f>
        <v>0</v>
      </c>
      <c r="AO155" s="2">
        <f>IF($F$129="n/a",0,IF(AO$131&lt;=$C155,0,IF(AO$131&gt;($F$129+$C155),INDEX($D$143:$W$143,,$C155)-SUM($D155:AN155),INDEX($D$143:$W$143,,$C155)/$F$129)))</f>
        <v>0</v>
      </c>
      <c r="AP155" s="2">
        <f>IF($F$129="n/a",0,IF(AP$131&lt;=$C155,0,IF(AP$131&gt;($F$129+$C155),INDEX($D$143:$W$143,,$C155)-SUM($D155:AO155),INDEX($D$143:$W$143,,$C155)/$F$129)))</f>
        <v>0</v>
      </c>
      <c r="AQ155" s="2">
        <f>IF($F$129="n/a",0,IF(AQ$131&lt;=$C155,0,IF(AQ$131&gt;($F$129+$C155),INDEX($D$143:$W$143,,$C155)-SUM($D155:AP155),INDEX($D$143:$W$143,,$C155)/$F$129)))</f>
        <v>0</v>
      </c>
      <c r="AR155" s="2">
        <f>IF($F$129="n/a",0,IF(AR$131&lt;=$C155,0,IF(AR$131&gt;($F$129+$C155),INDEX($D$143:$W$143,,$C155)-SUM($D155:AQ155),INDEX($D$143:$W$143,,$C155)/$F$129)))</f>
        <v>0</v>
      </c>
      <c r="AS155" s="2">
        <f>IF($F$129="n/a",0,IF(AS$131&lt;=$C155,0,IF(AS$131&gt;($F$129+$C155),INDEX($D$143:$W$143,,$C155)-SUM($D155:AR155),INDEX($D$143:$W$143,,$C155)/$F$129)))</f>
        <v>0</v>
      </c>
      <c r="AT155" s="2">
        <f>IF($F$129="n/a",0,IF(AT$131&lt;=$C155,0,IF(AT$131&gt;($F$129+$C155),INDEX($D$143:$W$143,,$C155)-SUM($D155:AS155),INDEX($D$143:$W$143,,$C155)/$F$129)))</f>
        <v>0</v>
      </c>
      <c r="AU155" s="2">
        <f>IF($F$129="n/a",0,IF(AU$131&lt;=$C155,0,IF(AU$131&gt;($F$129+$C155),INDEX($D$143:$W$143,,$C155)-SUM($D155:AT155),INDEX($D$143:$W$143,,$C155)/$F$129)))</f>
        <v>0</v>
      </c>
      <c r="AV155" s="2">
        <f>IF($F$129="n/a",0,IF(AV$131&lt;=$C155,0,IF(AV$131&gt;($F$129+$C155),INDEX($D$143:$W$143,,$C155)-SUM($D155:AU155),INDEX($D$143:$W$143,,$C155)/$F$129)))</f>
        <v>0</v>
      </c>
      <c r="AW155" s="2">
        <f>IF($F$129="n/a",0,IF(AW$131&lt;=$C155,0,IF(AW$131&gt;($F$129+$C155),INDEX($D$143:$W$143,,$C155)-SUM($D155:AV155),INDEX($D$143:$W$143,,$C155)/$F$129)))</f>
        <v>0</v>
      </c>
      <c r="AX155" s="2">
        <f>IF($F$129="n/a",0,IF(AX$131&lt;=$C155,0,IF(AX$131&gt;($F$129+$C155),INDEX($D$143:$W$143,,$C155)-SUM($D155:AW155),INDEX($D$143:$W$143,,$C155)/$F$129)))</f>
        <v>0</v>
      </c>
      <c r="AY155" s="2">
        <f>IF($F$129="n/a",0,IF(AY$131&lt;=$C155,0,IF(AY$131&gt;($F$129+$C155),INDEX($D$143:$W$143,,$C155)-SUM($D155:AX155),INDEX($D$143:$W$143,,$C155)/$F$129)))</f>
        <v>0</v>
      </c>
      <c r="AZ155" s="2">
        <f>IF($F$129="n/a",0,IF(AZ$131&lt;=$C155,0,IF(AZ$131&gt;($F$129+$C155),INDEX($D$143:$W$143,,$C155)-SUM($D155:AY155),INDEX($D$143:$W$143,,$C155)/$F$129)))</f>
        <v>0</v>
      </c>
      <c r="BA155" s="2">
        <f>IF($F$129="n/a",0,IF(BA$131&lt;=$C155,0,IF(BA$131&gt;($F$129+$C155),INDEX($D$143:$W$143,,$C155)-SUM($D155:AZ155),INDEX($D$143:$W$143,,$C155)/$F$129)))</f>
        <v>0</v>
      </c>
      <c r="BB155" s="2">
        <f>IF($F$129="n/a",0,IF(BB$131&lt;=$C155,0,IF(BB$131&gt;($F$129+$C155),INDEX($D$143:$W$143,,$C155)-SUM($D155:BA155),INDEX($D$143:$W$143,,$C155)/$F$129)))</f>
        <v>0</v>
      </c>
      <c r="BC155" s="2">
        <f>IF($F$129="n/a",0,IF(BC$131&lt;=$C155,0,IF(BC$131&gt;($F$129+$C155),INDEX($D$143:$W$143,,$C155)-SUM($D155:BB155),INDEX($D$143:$W$143,,$C155)/$F$129)))</f>
        <v>0</v>
      </c>
      <c r="BD155" s="2">
        <f>IF($F$129="n/a",0,IF(BD$131&lt;=$C155,0,IF(BD$131&gt;($F$129+$C155),INDEX($D$143:$W$143,,$C155)-SUM($D155:BC155),INDEX($D$143:$W$143,,$C155)/$F$129)))</f>
        <v>0</v>
      </c>
      <c r="BE155" s="2">
        <f>IF($F$129="n/a",0,IF(BE$131&lt;=$C155,0,IF(BE$131&gt;($F$129+$C155),INDEX($D$143:$W$143,,$C155)-SUM($D155:BD155),INDEX($D$143:$W$143,,$C155)/$F$129)))</f>
        <v>0</v>
      </c>
      <c r="BF155" s="2">
        <f>IF($F$129="n/a",0,IF(BF$131&lt;=$C155,0,IF(BF$131&gt;($F$129+$C155),INDEX($D$143:$W$143,,$C155)-SUM($D155:BE155),INDEX($D$143:$W$143,,$C155)/$F$129)))</f>
        <v>0</v>
      </c>
      <c r="BG155" s="2">
        <f>IF($F$129="n/a",0,IF(BG$131&lt;=$C155,0,IF(BG$131&gt;($F$129+$C155),INDEX($D$143:$W$143,,$C155)-SUM($D155:BF155),INDEX($D$143:$W$143,,$C155)/$F$129)))</f>
        <v>0</v>
      </c>
      <c r="BH155" s="2">
        <f>IF($F$129="n/a",0,IF(BH$131&lt;=$C155,0,IF(BH$131&gt;($F$129+$C155),INDEX($D$143:$W$143,,$C155)-SUM($D155:BG155),INDEX($D$143:$W$143,,$C155)/$F$129)))</f>
        <v>0</v>
      </c>
      <c r="BI155" s="2">
        <f>IF($F$129="n/a",0,IF(BI$131&lt;=$C155,0,IF(BI$131&gt;($F$129+$C155),INDEX($D$143:$W$143,,$C155)-SUM($D155:BH155),INDEX($D$143:$W$143,,$C155)/$F$129)))</f>
        <v>0</v>
      </c>
      <c r="BJ155" s="2">
        <f>IF($F$129="n/a",0,IF(BJ$131&lt;=$C155,0,IF(BJ$131&gt;($F$129+$C155),INDEX($D$143:$W$143,,$C155)-SUM($D155:BI155),INDEX($D$143:$W$143,,$C155)/$F$129)))</f>
        <v>0</v>
      </c>
      <c r="BK155" s="2">
        <f>IF($F$129="n/a",0,IF(BK$131&lt;=$C155,0,IF(BK$131&gt;($F$129+$C155),INDEX($D$143:$W$143,,$C155)-SUM($D155:BJ155),INDEX($D$143:$W$143,,$C155)/$F$129)))</f>
        <v>0</v>
      </c>
      <c r="BL155" s="2">
        <f>IF($F$129="n/a",0,IF(BL$131&lt;=$C155,0,IF(BL$131&gt;($F$129+$C155),INDEX($D$143:$W$143,,$C155)-SUM($D155:BK155),INDEX($D$143:$W$143,,$C155)/$F$129)))</f>
        <v>0</v>
      </c>
      <c r="BM155" s="2">
        <f>IF($F$129="n/a",0,IF(BM$131&lt;=$C155,0,IF(BM$131&gt;($F$129+$C155),INDEX($D$143:$W$143,,$C155)-SUM($D155:BL155),INDEX($D$143:$W$143,,$C155)/$F$129)))</f>
        <v>0</v>
      </c>
      <c r="BN155" s="2">
        <f>IF($F$129="n/a",0,IF(BN$131&lt;=$C155,0,IF(BN$131&gt;($F$129+$C155),INDEX($D$143:$W$143,,$C155)-SUM($D155:BM155),INDEX($D$143:$W$143,,$C155)/$F$129)))</f>
        <v>0</v>
      </c>
      <c r="BO155" s="2">
        <f>IF($F$129="n/a",0,IF(BO$131&lt;=$C155,0,IF(BO$131&gt;($F$129+$C155),INDEX($D$143:$W$143,,$C155)-SUM($D155:BN155),INDEX($D$143:$W$143,,$C155)/$F$129)))</f>
        <v>0</v>
      </c>
      <c r="BP155" s="2">
        <f>IF($F$129="n/a",0,IF(BP$131&lt;=$C155,0,IF(BP$131&gt;($F$129+$C155),INDEX($D$143:$W$143,,$C155)-SUM($D155:BO155),INDEX($D$143:$W$143,,$C155)/$F$129)))</f>
        <v>0</v>
      </c>
      <c r="BQ155" s="2">
        <f>IF($F$129="n/a",0,IF(BQ$131&lt;=$C155,0,IF(BQ$131&gt;($F$129+$C155),INDEX($D$143:$W$143,,$C155)-SUM($D155:BP155),INDEX($D$143:$W$143,,$C155)/$F$129)))</f>
        <v>0</v>
      </c>
      <c r="BR155" s="2">
        <f>IF($F$129="n/a",0,IF(BR$131&lt;=$C155,0,IF(BR$131&gt;($F$129+$C155),INDEX($D$143:$W$143,,$C155)-SUM($D155:BQ155),INDEX($D$143:$W$143,,$C155)/$F$129)))</f>
        <v>0</v>
      </c>
      <c r="BS155" s="2">
        <f>IF($F$129="n/a",0,IF(BS$131&lt;=$C155,0,IF(BS$131&gt;($F$129+$C155),INDEX($D$143:$W$143,,$C155)-SUM($D155:BR155),INDEX($D$143:$W$143,,$C155)/$F$129)))</f>
        <v>0</v>
      </c>
    </row>
    <row r="156" spans="2:71" outlineLevel="1">
      <c r="B156" s="24">
        <v>2021</v>
      </c>
      <c r="C156" s="24">
        <v>11</v>
      </c>
      <c r="E156" s="2">
        <f>IF($F$129="n/a",0,IF(E$131&lt;=$C156,0,IF(E$131&gt;($F$129+$C156),INDEX($D$143:$W$143,,$C156)-SUM($D156:D156),INDEX($D$143:$W$143,,$C156)/$F$129)))</f>
        <v>0</v>
      </c>
      <c r="F156" s="2">
        <f>IF($F$129="n/a",0,IF(F$131&lt;=$C156,0,IF(F$131&gt;($F$129+$C156),INDEX($D$143:$W$143,,$C156)-SUM($D156:E156),INDEX($D$143:$W$143,,$C156)/$F$129)))</f>
        <v>0</v>
      </c>
      <c r="G156" s="2">
        <f>IF($F$129="n/a",0,IF(G$131&lt;=$C156,0,IF(G$131&gt;($F$129+$C156),INDEX($D$143:$W$143,,$C156)-SUM($D156:F156),INDEX($D$143:$W$143,,$C156)/$F$129)))</f>
        <v>0</v>
      </c>
      <c r="H156" s="2">
        <f>IF($F$129="n/a",0,IF(H$131&lt;=$C156,0,IF(H$131&gt;($F$129+$C156),INDEX($D$143:$W$143,,$C156)-SUM($D156:G156),INDEX($D$143:$W$143,,$C156)/$F$129)))</f>
        <v>0</v>
      </c>
      <c r="I156" s="2">
        <f>IF($F$129="n/a",0,IF(I$131&lt;=$C156,0,IF(I$131&gt;($F$129+$C156),INDEX($D$143:$W$143,,$C156)-SUM($D156:H156),INDEX($D$143:$W$143,,$C156)/$F$129)))</f>
        <v>0</v>
      </c>
      <c r="J156" s="2">
        <f>IF($F$129="n/a",0,IF(J$131&lt;=$C156,0,IF(J$131&gt;($F$129+$C156),INDEX($D$143:$W$143,,$C156)-SUM($D156:I156),INDEX($D$143:$W$143,,$C156)/$F$129)))</f>
        <v>0</v>
      </c>
      <c r="K156" s="2">
        <f>IF($F$129="n/a",0,IF(K$131&lt;=$C156,0,IF(K$131&gt;($F$129+$C156),INDEX($D$143:$W$143,,$C156)-SUM($D156:J156),INDEX($D$143:$W$143,,$C156)/$F$129)))</f>
        <v>0</v>
      </c>
      <c r="L156" s="2">
        <f>IF($F$129="n/a",0,IF(L$131&lt;=$C156,0,IF(L$131&gt;($F$129+$C156),INDEX($D$143:$W$143,,$C156)-SUM($D156:K156),INDEX($D$143:$W$143,,$C156)/$F$129)))</f>
        <v>0</v>
      </c>
      <c r="M156" s="2">
        <f>IF($F$129="n/a",0,IF(M$131&lt;=$C156,0,IF(M$131&gt;($F$129+$C156),INDEX($D$143:$W$143,,$C156)-SUM($D156:L156),INDEX($D$143:$W$143,,$C156)/$F$129)))</f>
        <v>0</v>
      </c>
      <c r="N156" s="2">
        <f>IF($F$129="n/a",0,IF(N$131&lt;=$C156,0,IF(N$131&gt;($F$129+$C156),INDEX($D$143:$W$143,,$C156)-SUM($D156:M156),INDEX($D$143:$W$143,,$C156)/$F$129)))</f>
        <v>0</v>
      </c>
      <c r="O156" s="2">
        <f>IF($F$129="n/a",0,IF(O$131&lt;=$C156,0,IF(O$131&gt;($F$129+$C156),INDEX($D$143:$W$143,,$C156)-SUM($D156:N156),INDEX($D$143:$W$143,,$C156)/$F$129)))</f>
        <v>0</v>
      </c>
      <c r="P156" s="2">
        <f>IF($F$129="n/a",0,IF(P$131&lt;=$C156,0,IF(P$131&gt;($F$129+$C156),INDEX($D$143:$W$143,,$C156)-SUM($D156:O156),INDEX($D$143:$W$143,,$C156)/$F$129)))</f>
        <v>0</v>
      </c>
      <c r="Q156" s="2">
        <f>IF($F$129="n/a",0,IF(Q$131&lt;=$C156,0,IF(Q$131&gt;($F$129+$C156),INDEX($D$143:$W$143,,$C156)-SUM($D156:P156),INDEX($D$143:$W$143,,$C156)/$F$129)))</f>
        <v>0</v>
      </c>
      <c r="R156" s="2">
        <f>IF($F$129="n/a",0,IF(R$131&lt;=$C156,0,IF(R$131&gt;($F$129+$C156),INDEX($D$143:$W$143,,$C156)-SUM($D156:Q156),INDEX($D$143:$W$143,,$C156)/$F$129)))</f>
        <v>0</v>
      </c>
      <c r="S156" s="2">
        <f>IF($F$129="n/a",0,IF(S$131&lt;=$C156,0,IF(S$131&gt;($F$129+$C156),INDEX($D$143:$W$143,,$C156)-SUM($D156:R156),INDEX($D$143:$W$143,,$C156)/$F$129)))</f>
        <v>0</v>
      </c>
      <c r="T156" s="2">
        <f>IF($F$129="n/a",0,IF(T$131&lt;=$C156,0,IF(T$131&gt;($F$129+$C156),INDEX($D$143:$W$143,,$C156)-SUM($D156:S156),INDEX($D$143:$W$143,,$C156)/$F$129)))</f>
        <v>0</v>
      </c>
      <c r="U156" s="2">
        <f>IF($F$129="n/a",0,IF(U$131&lt;=$C156,0,IF(U$131&gt;($F$129+$C156),INDEX($D$143:$W$143,,$C156)-SUM($D156:T156),INDEX($D$143:$W$143,,$C156)/$F$129)))</f>
        <v>0</v>
      </c>
      <c r="V156" s="2">
        <f>IF($F$129="n/a",0,IF(V$131&lt;=$C156,0,IF(V$131&gt;($F$129+$C156),INDEX($D$143:$W$143,,$C156)-SUM($D156:U156),INDEX($D$143:$W$143,,$C156)/$F$129)))</f>
        <v>0</v>
      </c>
      <c r="W156" s="2">
        <f>IF($F$129="n/a",0,IF(W$131&lt;=$C156,0,IF(W$131&gt;($F$129+$C156),INDEX($D$143:$W$143,,$C156)-SUM($D156:V156),INDEX($D$143:$W$143,,$C156)/$F$129)))</f>
        <v>0</v>
      </c>
      <c r="X156" s="2">
        <f>IF($F$129="n/a",0,IF(X$131&lt;=$C156,0,IF(X$131&gt;($F$129+$C156),INDEX($D$143:$W$143,,$C156)-SUM($D156:W156),INDEX($D$143:$W$143,,$C156)/$F$129)))</f>
        <v>0</v>
      </c>
      <c r="Y156" s="2">
        <f>IF($F$129="n/a",0,IF(Y$131&lt;=$C156,0,IF(Y$131&gt;($F$129+$C156),INDEX($D$143:$W$143,,$C156)-SUM($D156:X156),INDEX($D$143:$W$143,,$C156)/$F$129)))</f>
        <v>0</v>
      </c>
      <c r="Z156" s="2">
        <f>IF($F$129="n/a",0,IF(Z$131&lt;=$C156,0,IF(Z$131&gt;($F$129+$C156),INDEX($D$143:$W$143,,$C156)-SUM($D156:Y156),INDEX($D$143:$W$143,,$C156)/$F$129)))</f>
        <v>0</v>
      </c>
      <c r="AA156" s="2">
        <f>IF($F$129="n/a",0,IF(AA$131&lt;=$C156,0,IF(AA$131&gt;($F$129+$C156),INDEX($D$143:$W$143,,$C156)-SUM($D156:Z156),INDEX($D$143:$W$143,,$C156)/$F$129)))</f>
        <v>0</v>
      </c>
      <c r="AB156" s="2">
        <f>IF($F$129="n/a",0,IF(AB$131&lt;=$C156,0,IF(AB$131&gt;($F$129+$C156),INDEX($D$143:$W$143,,$C156)-SUM($D156:AA156),INDEX($D$143:$W$143,,$C156)/$F$129)))</f>
        <v>0</v>
      </c>
      <c r="AC156" s="2">
        <f>IF($F$129="n/a",0,IF(AC$131&lt;=$C156,0,IF(AC$131&gt;($F$129+$C156),INDEX($D$143:$W$143,,$C156)-SUM($D156:AB156),INDEX($D$143:$W$143,,$C156)/$F$129)))</f>
        <v>0</v>
      </c>
      <c r="AD156" s="2">
        <f>IF($F$129="n/a",0,IF(AD$131&lt;=$C156,0,IF(AD$131&gt;($F$129+$C156),INDEX($D$143:$W$143,,$C156)-SUM($D156:AC156),INDEX($D$143:$W$143,,$C156)/$F$129)))</f>
        <v>0</v>
      </c>
      <c r="AE156" s="2">
        <f>IF($F$129="n/a",0,IF(AE$131&lt;=$C156,0,IF(AE$131&gt;($F$129+$C156),INDEX($D$143:$W$143,,$C156)-SUM($D156:AD156),INDEX($D$143:$W$143,,$C156)/$F$129)))</f>
        <v>0</v>
      </c>
      <c r="AF156" s="2">
        <f>IF($F$129="n/a",0,IF(AF$131&lt;=$C156,0,IF(AF$131&gt;($F$129+$C156),INDEX($D$143:$W$143,,$C156)-SUM($D156:AE156),INDEX($D$143:$W$143,,$C156)/$F$129)))</f>
        <v>0</v>
      </c>
      <c r="AG156" s="2">
        <f>IF($F$129="n/a",0,IF(AG$131&lt;=$C156,0,IF(AG$131&gt;($F$129+$C156),INDEX($D$143:$W$143,,$C156)-SUM($D156:AF156),INDEX($D$143:$W$143,,$C156)/$F$129)))</f>
        <v>0</v>
      </c>
      <c r="AH156" s="2">
        <f>IF($F$129="n/a",0,IF(AH$131&lt;=$C156,0,IF(AH$131&gt;($F$129+$C156),INDEX($D$143:$W$143,,$C156)-SUM($D156:AG156),INDEX($D$143:$W$143,,$C156)/$F$129)))</f>
        <v>0</v>
      </c>
      <c r="AI156" s="2">
        <f>IF($F$129="n/a",0,IF(AI$131&lt;=$C156,0,IF(AI$131&gt;($F$129+$C156),INDEX($D$143:$W$143,,$C156)-SUM($D156:AH156),INDEX($D$143:$W$143,,$C156)/$F$129)))</f>
        <v>0</v>
      </c>
      <c r="AJ156" s="2">
        <f>IF($F$129="n/a",0,IF(AJ$131&lt;=$C156,0,IF(AJ$131&gt;($F$129+$C156),INDEX($D$143:$W$143,,$C156)-SUM($D156:AI156),INDEX($D$143:$W$143,,$C156)/$F$129)))</f>
        <v>0</v>
      </c>
      <c r="AK156" s="2">
        <f>IF($F$129="n/a",0,IF(AK$131&lt;=$C156,0,IF(AK$131&gt;($F$129+$C156),INDEX($D$143:$W$143,,$C156)-SUM($D156:AJ156),INDEX($D$143:$W$143,,$C156)/$F$129)))</f>
        <v>0</v>
      </c>
      <c r="AL156" s="2">
        <f>IF($F$129="n/a",0,IF(AL$131&lt;=$C156,0,IF(AL$131&gt;($F$129+$C156),INDEX($D$143:$W$143,,$C156)-SUM($D156:AK156),INDEX($D$143:$W$143,,$C156)/$F$129)))</f>
        <v>0</v>
      </c>
      <c r="AM156" s="2">
        <f>IF($F$129="n/a",0,IF(AM$131&lt;=$C156,0,IF(AM$131&gt;($F$129+$C156),INDEX($D$143:$W$143,,$C156)-SUM($D156:AL156),INDEX($D$143:$W$143,,$C156)/$F$129)))</f>
        <v>0</v>
      </c>
      <c r="AN156" s="2">
        <f>IF($F$129="n/a",0,IF(AN$131&lt;=$C156,0,IF(AN$131&gt;($F$129+$C156),INDEX($D$143:$W$143,,$C156)-SUM($D156:AM156),INDEX($D$143:$W$143,,$C156)/$F$129)))</f>
        <v>0</v>
      </c>
      <c r="AO156" s="2">
        <f>IF($F$129="n/a",0,IF(AO$131&lt;=$C156,0,IF(AO$131&gt;($F$129+$C156),INDEX($D$143:$W$143,,$C156)-SUM($D156:AN156),INDEX($D$143:$W$143,,$C156)/$F$129)))</f>
        <v>0</v>
      </c>
      <c r="AP156" s="2">
        <f>IF($F$129="n/a",0,IF(AP$131&lt;=$C156,0,IF(AP$131&gt;($F$129+$C156),INDEX($D$143:$W$143,,$C156)-SUM($D156:AO156),INDEX($D$143:$W$143,,$C156)/$F$129)))</f>
        <v>0</v>
      </c>
      <c r="AQ156" s="2">
        <f>IF($F$129="n/a",0,IF(AQ$131&lt;=$C156,0,IF(AQ$131&gt;($F$129+$C156),INDEX($D$143:$W$143,,$C156)-SUM($D156:AP156),INDEX($D$143:$W$143,,$C156)/$F$129)))</f>
        <v>0</v>
      </c>
      <c r="AR156" s="2">
        <f>IF($F$129="n/a",0,IF(AR$131&lt;=$C156,0,IF(AR$131&gt;($F$129+$C156),INDEX($D$143:$W$143,,$C156)-SUM($D156:AQ156),INDEX($D$143:$W$143,,$C156)/$F$129)))</f>
        <v>0</v>
      </c>
      <c r="AS156" s="2">
        <f>IF($F$129="n/a",0,IF(AS$131&lt;=$C156,0,IF(AS$131&gt;($F$129+$C156),INDEX($D$143:$W$143,,$C156)-SUM($D156:AR156),INDEX($D$143:$W$143,,$C156)/$F$129)))</f>
        <v>0</v>
      </c>
      <c r="AT156" s="2">
        <f>IF($F$129="n/a",0,IF(AT$131&lt;=$C156,0,IF(AT$131&gt;($F$129+$C156),INDEX($D$143:$W$143,,$C156)-SUM($D156:AS156),INDEX($D$143:$W$143,,$C156)/$F$129)))</f>
        <v>0</v>
      </c>
      <c r="AU156" s="2">
        <f>IF($F$129="n/a",0,IF(AU$131&lt;=$C156,0,IF(AU$131&gt;($F$129+$C156),INDEX($D$143:$W$143,,$C156)-SUM($D156:AT156),INDEX($D$143:$W$143,,$C156)/$F$129)))</f>
        <v>0</v>
      </c>
      <c r="AV156" s="2">
        <f>IF($F$129="n/a",0,IF(AV$131&lt;=$C156,0,IF(AV$131&gt;($F$129+$C156),INDEX($D$143:$W$143,,$C156)-SUM($D156:AU156),INDEX($D$143:$W$143,,$C156)/$F$129)))</f>
        <v>0</v>
      </c>
      <c r="AW156" s="2">
        <f>IF($F$129="n/a",0,IF(AW$131&lt;=$C156,0,IF(AW$131&gt;($F$129+$C156),INDEX($D$143:$W$143,,$C156)-SUM($D156:AV156),INDEX($D$143:$W$143,,$C156)/$F$129)))</f>
        <v>0</v>
      </c>
      <c r="AX156" s="2">
        <f>IF($F$129="n/a",0,IF(AX$131&lt;=$C156,0,IF(AX$131&gt;($F$129+$C156),INDEX($D$143:$W$143,,$C156)-SUM($D156:AW156),INDEX($D$143:$W$143,,$C156)/$F$129)))</f>
        <v>0</v>
      </c>
      <c r="AY156" s="2">
        <f>IF($F$129="n/a",0,IF(AY$131&lt;=$C156,0,IF(AY$131&gt;($F$129+$C156),INDEX($D$143:$W$143,,$C156)-SUM($D156:AX156),INDEX($D$143:$W$143,,$C156)/$F$129)))</f>
        <v>0</v>
      </c>
      <c r="AZ156" s="2">
        <f>IF($F$129="n/a",0,IF(AZ$131&lt;=$C156,0,IF(AZ$131&gt;($F$129+$C156),INDEX($D$143:$W$143,,$C156)-SUM($D156:AY156),INDEX($D$143:$W$143,,$C156)/$F$129)))</f>
        <v>0</v>
      </c>
      <c r="BA156" s="2">
        <f>IF($F$129="n/a",0,IF(BA$131&lt;=$C156,0,IF(BA$131&gt;($F$129+$C156),INDEX($D$143:$W$143,,$C156)-SUM($D156:AZ156),INDEX($D$143:$W$143,,$C156)/$F$129)))</f>
        <v>0</v>
      </c>
      <c r="BB156" s="2">
        <f>IF($F$129="n/a",0,IF(BB$131&lt;=$C156,0,IF(BB$131&gt;($F$129+$C156),INDEX($D$143:$W$143,,$C156)-SUM($D156:BA156),INDEX($D$143:$W$143,,$C156)/$F$129)))</f>
        <v>0</v>
      </c>
      <c r="BC156" s="2">
        <f>IF($F$129="n/a",0,IF(BC$131&lt;=$C156,0,IF(BC$131&gt;($F$129+$C156),INDEX($D$143:$W$143,,$C156)-SUM($D156:BB156),INDEX($D$143:$W$143,,$C156)/$F$129)))</f>
        <v>0</v>
      </c>
      <c r="BD156" s="2">
        <f>IF($F$129="n/a",0,IF(BD$131&lt;=$C156,0,IF(BD$131&gt;($F$129+$C156),INDEX($D$143:$W$143,,$C156)-SUM($D156:BC156),INDEX($D$143:$W$143,,$C156)/$F$129)))</f>
        <v>0</v>
      </c>
      <c r="BE156" s="2">
        <f>IF($F$129="n/a",0,IF(BE$131&lt;=$C156,0,IF(BE$131&gt;($F$129+$C156),INDEX($D$143:$W$143,,$C156)-SUM($D156:BD156),INDEX($D$143:$W$143,,$C156)/$F$129)))</f>
        <v>0</v>
      </c>
      <c r="BF156" s="2">
        <f>IF($F$129="n/a",0,IF(BF$131&lt;=$C156,0,IF(BF$131&gt;($F$129+$C156),INDEX($D$143:$W$143,,$C156)-SUM($D156:BE156),INDEX($D$143:$W$143,,$C156)/$F$129)))</f>
        <v>0</v>
      </c>
      <c r="BG156" s="2">
        <f>IF($F$129="n/a",0,IF(BG$131&lt;=$C156,0,IF(BG$131&gt;($F$129+$C156),INDEX($D$143:$W$143,,$C156)-SUM($D156:BF156),INDEX($D$143:$W$143,,$C156)/$F$129)))</f>
        <v>0</v>
      </c>
      <c r="BH156" s="2">
        <f>IF($F$129="n/a",0,IF(BH$131&lt;=$C156,0,IF(BH$131&gt;($F$129+$C156),INDEX($D$143:$W$143,,$C156)-SUM($D156:BG156),INDEX($D$143:$W$143,,$C156)/$F$129)))</f>
        <v>0</v>
      </c>
      <c r="BI156" s="2">
        <f>IF($F$129="n/a",0,IF(BI$131&lt;=$C156,0,IF(BI$131&gt;($F$129+$C156),INDEX($D$143:$W$143,,$C156)-SUM($D156:BH156),INDEX($D$143:$W$143,,$C156)/$F$129)))</f>
        <v>0</v>
      </c>
      <c r="BJ156" s="2">
        <f>IF($F$129="n/a",0,IF(BJ$131&lt;=$C156,0,IF(BJ$131&gt;($F$129+$C156),INDEX($D$143:$W$143,,$C156)-SUM($D156:BI156),INDEX($D$143:$W$143,,$C156)/$F$129)))</f>
        <v>0</v>
      </c>
      <c r="BK156" s="2">
        <f>IF($F$129="n/a",0,IF(BK$131&lt;=$C156,0,IF(BK$131&gt;($F$129+$C156),INDEX($D$143:$W$143,,$C156)-SUM($D156:BJ156),INDEX($D$143:$W$143,,$C156)/$F$129)))</f>
        <v>0</v>
      </c>
      <c r="BL156" s="2">
        <f>IF($F$129="n/a",0,IF(BL$131&lt;=$C156,0,IF(BL$131&gt;($F$129+$C156),INDEX($D$143:$W$143,,$C156)-SUM($D156:BK156),INDEX($D$143:$W$143,,$C156)/$F$129)))</f>
        <v>0</v>
      </c>
      <c r="BM156" s="2">
        <f>IF($F$129="n/a",0,IF(BM$131&lt;=$C156,0,IF(BM$131&gt;($F$129+$C156),INDEX($D$143:$W$143,,$C156)-SUM($D156:BL156),INDEX($D$143:$W$143,,$C156)/$F$129)))</f>
        <v>0</v>
      </c>
      <c r="BN156" s="2">
        <f>IF($F$129="n/a",0,IF(BN$131&lt;=$C156,0,IF(BN$131&gt;($F$129+$C156),INDEX($D$143:$W$143,,$C156)-SUM($D156:BM156),INDEX($D$143:$W$143,,$C156)/$F$129)))</f>
        <v>0</v>
      </c>
      <c r="BO156" s="2">
        <f>IF($F$129="n/a",0,IF(BO$131&lt;=$C156,0,IF(BO$131&gt;($F$129+$C156),INDEX($D$143:$W$143,,$C156)-SUM($D156:BN156),INDEX($D$143:$W$143,,$C156)/$F$129)))</f>
        <v>0</v>
      </c>
      <c r="BP156" s="2">
        <f>IF($F$129="n/a",0,IF(BP$131&lt;=$C156,0,IF(BP$131&gt;($F$129+$C156),INDEX($D$143:$W$143,,$C156)-SUM($D156:BO156),INDEX($D$143:$W$143,,$C156)/$F$129)))</f>
        <v>0</v>
      </c>
      <c r="BQ156" s="2">
        <f>IF($F$129="n/a",0,IF(BQ$131&lt;=$C156,0,IF(BQ$131&gt;($F$129+$C156),INDEX($D$143:$W$143,,$C156)-SUM($D156:BP156),INDEX($D$143:$W$143,,$C156)/$F$129)))</f>
        <v>0</v>
      </c>
      <c r="BR156" s="2">
        <f>IF($F$129="n/a",0,IF(BR$131&lt;=$C156,0,IF(BR$131&gt;($F$129+$C156),INDEX($D$143:$W$143,,$C156)-SUM($D156:BQ156),INDEX($D$143:$W$143,,$C156)/$F$129)))</f>
        <v>0</v>
      </c>
      <c r="BS156" s="2">
        <f>IF($F$129="n/a",0,IF(BS$131&lt;=$C156,0,IF(BS$131&gt;($F$129+$C156),INDEX($D$143:$W$143,,$C156)-SUM($D156:BR156),INDEX($D$143:$W$143,,$C156)/$F$129)))</f>
        <v>0</v>
      </c>
    </row>
    <row r="157" spans="2:71" outlineLevel="1">
      <c r="B157" s="24">
        <v>2022</v>
      </c>
      <c r="C157" s="24">
        <v>12</v>
      </c>
      <c r="E157" s="2">
        <f>IF($F$129="n/a",0,IF(E$131&lt;=$C157,0,IF(E$131&gt;($F$129+$C157),INDEX($D$143:$W$143,,$C157)-SUM($D157:D157),INDEX($D$143:$W$143,,$C157)/$F$129)))</f>
        <v>0</v>
      </c>
      <c r="F157" s="2">
        <f>IF($F$129="n/a",0,IF(F$131&lt;=$C157,0,IF(F$131&gt;($F$129+$C157),INDEX($D$143:$W$143,,$C157)-SUM($D157:E157),INDEX($D$143:$W$143,,$C157)/$F$129)))</f>
        <v>0</v>
      </c>
      <c r="G157" s="2">
        <f>IF($F$129="n/a",0,IF(G$131&lt;=$C157,0,IF(G$131&gt;($F$129+$C157),INDEX($D$143:$W$143,,$C157)-SUM($D157:F157),INDEX($D$143:$W$143,,$C157)/$F$129)))</f>
        <v>0</v>
      </c>
      <c r="H157" s="2">
        <f>IF($F$129="n/a",0,IF(H$131&lt;=$C157,0,IF(H$131&gt;($F$129+$C157),INDEX($D$143:$W$143,,$C157)-SUM($D157:G157),INDEX($D$143:$W$143,,$C157)/$F$129)))</f>
        <v>0</v>
      </c>
      <c r="I157" s="2">
        <f>IF($F$129="n/a",0,IF(I$131&lt;=$C157,0,IF(I$131&gt;($F$129+$C157),INDEX($D$143:$W$143,,$C157)-SUM($D157:H157),INDEX($D$143:$W$143,,$C157)/$F$129)))</f>
        <v>0</v>
      </c>
      <c r="J157" s="2">
        <f>IF($F$129="n/a",0,IF(J$131&lt;=$C157,0,IF(J$131&gt;($F$129+$C157),INDEX($D$143:$W$143,,$C157)-SUM($D157:I157),INDEX($D$143:$W$143,,$C157)/$F$129)))</f>
        <v>0</v>
      </c>
      <c r="K157" s="2">
        <f>IF($F$129="n/a",0,IF(K$131&lt;=$C157,0,IF(K$131&gt;($F$129+$C157),INDEX($D$143:$W$143,,$C157)-SUM($D157:J157),INDEX($D$143:$W$143,,$C157)/$F$129)))</f>
        <v>0</v>
      </c>
      <c r="L157" s="2">
        <f>IF($F$129="n/a",0,IF(L$131&lt;=$C157,0,IF(L$131&gt;($F$129+$C157),INDEX($D$143:$W$143,,$C157)-SUM($D157:K157),INDEX($D$143:$W$143,,$C157)/$F$129)))</f>
        <v>0</v>
      </c>
      <c r="M157" s="2">
        <f>IF($F$129="n/a",0,IF(M$131&lt;=$C157,0,IF(M$131&gt;($F$129+$C157),INDEX($D$143:$W$143,,$C157)-SUM($D157:L157),INDEX($D$143:$W$143,,$C157)/$F$129)))</f>
        <v>0</v>
      </c>
      <c r="N157" s="2">
        <f>IF($F$129="n/a",0,IF(N$131&lt;=$C157,0,IF(N$131&gt;($F$129+$C157),INDEX($D$143:$W$143,,$C157)-SUM($D157:M157),INDEX($D$143:$W$143,,$C157)/$F$129)))</f>
        <v>0</v>
      </c>
      <c r="O157" s="2">
        <f>IF($F$129="n/a",0,IF(O$131&lt;=$C157,0,IF(O$131&gt;($F$129+$C157),INDEX($D$143:$W$143,,$C157)-SUM($D157:N157),INDEX($D$143:$W$143,,$C157)/$F$129)))</f>
        <v>0</v>
      </c>
      <c r="P157" s="2">
        <f>IF($F$129="n/a",0,IF(P$131&lt;=$C157,0,IF(P$131&gt;($F$129+$C157),INDEX($D$143:$W$143,,$C157)-SUM($D157:O157),INDEX($D$143:$W$143,,$C157)/$F$129)))</f>
        <v>0</v>
      </c>
      <c r="Q157" s="2">
        <f>IF($F$129="n/a",0,IF(Q$131&lt;=$C157,0,IF(Q$131&gt;($F$129+$C157),INDEX($D$143:$W$143,,$C157)-SUM($D157:P157),INDEX($D$143:$W$143,,$C157)/$F$129)))</f>
        <v>0</v>
      </c>
      <c r="R157" s="2">
        <f>IF($F$129="n/a",0,IF(R$131&lt;=$C157,0,IF(R$131&gt;($F$129+$C157),INDEX($D$143:$W$143,,$C157)-SUM($D157:Q157),INDEX($D$143:$W$143,,$C157)/$F$129)))</f>
        <v>0</v>
      </c>
      <c r="S157" s="2">
        <f>IF($F$129="n/a",0,IF(S$131&lt;=$C157,0,IF(S$131&gt;($F$129+$C157),INDEX($D$143:$W$143,,$C157)-SUM($D157:R157),INDEX($D$143:$W$143,,$C157)/$F$129)))</f>
        <v>0</v>
      </c>
      <c r="T157" s="2">
        <f>IF($F$129="n/a",0,IF(T$131&lt;=$C157,0,IF(T$131&gt;($F$129+$C157),INDEX($D$143:$W$143,,$C157)-SUM($D157:S157),INDEX($D$143:$W$143,,$C157)/$F$129)))</f>
        <v>0</v>
      </c>
      <c r="U157" s="2">
        <f>IF($F$129="n/a",0,IF(U$131&lt;=$C157,0,IF(U$131&gt;($F$129+$C157),INDEX($D$143:$W$143,,$C157)-SUM($D157:T157),INDEX($D$143:$W$143,,$C157)/$F$129)))</f>
        <v>0</v>
      </c>
      <c r="V157" s="2">
        <f>IF($F$129="n/a",0,IF(V$131&lt;=$C157,0,IF(V$131&gt;($F$129+$C157),INDEX($D$143:$W$143,,$C157)-SUM($D157:U157),INDEX($D$143:$W$143,,$C157)/$F$129)))</f>
        <v>0</v>
      </c>
      <c r="W157" s="2">
        <f>IF($F$129="n/a",0,IF(W$131&lt;=$C157,0,IF(W$131&gt;($F$129+$C157),INDEX($D$143:$W$143,,$C157)-SUM($D157:V157),INDEX($D$143:$W$143,,$C157)/$F$129)))</f>
        <v>0</v>
      </c>
      <c r="X157" s="2">
        <f>IF($F$129="n/a",0,IF(X$131&lt;=$C157,0,IF(X$131&gt;($F$129+$C157),INDEX($D$143:$W$143,,$C157)-SUM($D157:W157),INDEX($D$143:$W$143,,$C157)/$F$129)))</f>
        <v>0</v>
      </c>
      <c r="Y157" s="2">
        <f>IF($F$129="n/a",0,IF(Y$131&lt;=$C157,0,IF(Y$131&gt;($F$129+$C157),INDEX($D$143:$W$143,,$C157)-SUM($D157:X157),INDEX($D$143:$W$143,,$C157)/$F$129)))</f>
        <v>0</v>
      </c>
      <c r="Z157" s="2">
        <f>IF($F$129="n/a",0,IF(Z$131&lt;=$C157,0,IF(Z$131&gt;($F$129+$C157),INDEX($D$143:$W$143,,$C157)-SUM($D157:Y157),INDEX($D$143:$W$143,,$C157)/$F$129)))</f>
        <v>0</v>
      </c>
      <c r="AA157" s="2">
        <f>IF($F$129="n/a",0,IF(AA$131&lt;=$C157,0,IF(AA$131&gt;($F$129+$C157),INDEX($D$143:$W$143,,$C157)-SUM($D157:Z157),INDEX($D$143:$W$143,,$C157)/$F$129)))</f>
        <v>0</v>
      </c>
      <c r="AB157" s="2">
        <f>IF($F$129="n/a",0,IF(AB$131&lt;=$C157,0,IF(AB$131&gt;($F$129+$C157),INDEX($D$143:$W$143,,$C157)-SUM($D157:AA157),INDEX($D$143:$W$143,,$C157)/$F$129)))</f>
        <v>0</v>
      </c>
      <c r="AC157" s="2">
        <f>IF($F$129="n/a",0,IF(AC$131&lt;=$C157,0,IF(AC$131&gt;($F$129+$C157),INDEX($D$143:$W$143,,$C157)-SUM($D157:AB157),INDEX($D$143:$W$143,,$C157)/$F$129)))</f>
        <v>0</v>
      </c>
      <c r="AD157" s="2">
        <f>IF($F$129="n/a",0,IF(AD$131&lt;=$C157,0,IF(AD$131&gt;($F$129+$C157),INDEX($D$143:$W$143,,$C157)-SUM($D157:AC157),INDEX($D$143:$W$143,,$C157)/$F$129)))</f>
        <v>0</v>
      </c>
      <c r="AE157" s="2">
        <f>IF($F$129="n/a",0,IF(AE$131&lt;=$C157,0,IF(AE$131&gt;($F$129+$C157),INDEX($D$143:$W$143,,$C157)-SUM($D157:AD157),INDEX($D$143:$W$143,,$C157)/$F$129)))</f>
        <v>0</v>
      </c>
      <c r="AF157" s="2">
        <f>IF($F$129="n/a",0,IF(AF$131&lt;=$C157,0,IF(AF$131&gt;($F$129+$C157),INDEX($D$143:$W$143,,$C157)-SUM($D157:AE157),INDEX($D$143:$W$143,,$C157)/$F$129)))</f>
        <v>0</v>
      </c>
      <c r="AG157" s="2">
        <f>IF($F$129="n/a",0,IF(AG$131&lt;=$C157,0,IF(AG$131&gt;($F$129+$C157),INDEX($D$143:$W$143,,$C157)-SUM($D157:AF157),INDEX($D$143:$W$143,,$C157)/$F$129)))</f>
        <v>0</v>
      </c>
      <c r="AH157" s="2">
        <f>IF($F$129="n/a",0,IF(AH$131&lt;=$C157,0,IF(AH$131&gt;($F$129+$C157),INDEX($D$143:$W$143,,$C157)-SUM($D157:AG157),INDEX($D$143:$W$143,,$C157)/$F$129)))</f>
        <v>0</v>
      </c>
      <c r="AI157" s="2">
        <f>IF($F$129="n/a",0,IF(AI$131&lt;=$C157,0,IF(AI$131&gt;($F$129+$C157),INDEX($D$143:$W$143,,$C157)-SUM($D157:AH157),INDEX($D$143:$W$143,,$C157)/$F$129)))</f>
        <v>0</v>
      </c>
      <c r="AJ157" s="2">
        <f>IF($F$129="n/a",0,IF(AJ$131&lt;=$C157,0,IF(AJ$131&gt;($F$129+$C157),INDEX($D$143:$W$143,,$C157)-SUM($D157:AI157),INDEX($D$143:$W$143,,$C157)/$F$129)))</f>
        <v>0</v>
      </c>
      <c r="AK157" s="2">
        <f>IF($F$129="n/a",0,IF(AK$131&lt;=$C157,0,IF(AK$131&gt;($F$129+$C157),INDEX($D$143:$W$143,,$C157)-SUM($D157:AJ157),INDEX($D$143:$W$143,,$C157)/$F$129)))</f>
        <v>0</v>
      </c>
      <c r="AL157" s="2">
        <f>IF($F$129="n/a",0,IF(AL$131&lt;=$C157,0,IF(AL$131&gt;($F$129+$C157),INDEX($D$143:$W$143,,$C157)-SUM($D157:AK157),INDEX($D$143:$W$143,,$C157)/$F$129)))</f>
        <v>0</v>
      </c>
      <c r="AM157" s="2">
        <f>IF($F$129="n/a",0,IF(AM$131&lt;=$C157,0,IF(AM$131&gt;($F$129+$C157),INDEX($D$143:$W$143,,$C157)-SUM($D157:AL157),INDEX($D$143:$W$143,,$C157)/$F$129)))</f>
        <v>0</v>
      </c>
      <c r="AN157" s="2">
        <f>IF($F$129="n/a",0,IF(AN$131&lt;=$C157,0,IF(AN$131&gt;($F$129+$C157),INDEX($D$143:$W$143,,$C157)-SUM($D157:AM157),INDEX($D$143:$W$143,,$C157)/$F$129)))</f>
        <v>0</v>
      </c>
      <c r="AO157" s="2">
        <f>IF($F$129="n/a",0,IF(AO$131&lt;=$C157,0,IF(AO$131&gt;($F$129+$C157),INDEX($D$143:$W$143,,$C157)-SUM($D157:AN157),INDEX($D$143:$W$143,,$C157)/$F$129)))</f>
        <v>0</v>
      </c>
      <c r="AP157" s="2">
        <f>IF($F$129="n/a",0,IF(AP$131&lt;=$C157,0,IF(AP$131&gt;($F$129+$C157),INDEX($D$143:$W$143,,$C157)-SUM($D157:AO157),INDEX($D$143:$W$143,,$C157)/$F$129)))</f>
        <v>0</v>
      </c>
      <c r="AQ157" s="2">
        <f>IF($F$129="n/a",0,IF(AQ$131&lt;=$C157,0,IF(AQ$131&gt;($F$129+$C157),INDEX($D$143:$W$143,,$C157)-SUM($D157:AP157),INDEX($D$143:$W$143,,$C157)/$F$129)))</f>
        <v>0</v>
      </c>
      <c r="AR157" s="2">
        <f>IF($F$129="n/a",0,IF(AR$131&lt;=$C157,0,IF(AR$131&gt;($F$129+$C157),INDEX($D$143:$W$143,,$C157)-SUM($D157:AQ157),INDEX($D$143:$W$143,,$C157)/$F$129)))</f>
        <v>0</v>
      </c>
      <c r="AS157" s="2">
        <f>IF($F$129="n/a",0,IF(AS$131&lt;=$C157,0,IF(AS$131&gt;($F$129+$C157),INDEX($D$143:$W$143,,$C157)-SUM($D157:AR157),INDEX($D$143:$W$143,,$C157)/$F$129)))</f>
        <v>0</v>
      </c>
      <c r="AT157" s="2">
        <f>IF($F$129="n/a",0,IF(AT$131&lt;=$C157,0,IF(AT$131&gt;($F$129+$C157),INDEX($D$143:$W$143,,$C157)-SUM($D157:AS157),INDEX($D$143:$W$143,,$C157)/$F$129)))</f>
        <v>0</v>
      </c>
      <c r="AU157" s="2">
        <f>IF($F$129="n/a",0,IF(AU$131&lt;=$C157,0,IF(AU$131&gt;($F$129+$C157),INDEX($D$143:$W$143,,$C157)-SUM($D157:AT157),INDEX($D$143:$W$143,,$C157)/$F$129)))</f>
        <v>0</v>
      </c>
      <c r="AV157" s="2">
        <f>IF($F$129="n/a",0,IF(AV$131&lt;=$C157,0,IF(AV$131&gt;($F$129+$C157),INDEX($D$143:$W$143,,$C157)-SUM($D157:AU157),INDEX($D$143:$W$143,,$C157)/$F$129)))</f>
        <v>0</v>
      </c>
      <c r="AW157" s="2">
        <f>IF($F$129="n/a",0,IF(AW$131&lt;=$C157,0,IF(AW$131&gt;($F$129+$C157),INDEX($D$143:$W$143,,$C157)-SUM($D157:AV157),INDEX($D$143:$W$143,,$C157)/$F$129)))</f>
        <v>0</v>
      </c>
      <c r="AX157" s="2">
        <f>IF($F$129="n/a",0,IF(AX$131&lt;=$C157,0,IF(AX$131&gt;($F$129+$C157),INDEX($D$143:$W$143,,$C157)-SUM($D157:AW157),INDEX($D$143:$W$143,,$C157)/$F$129)))</f>
        <v>0</v>
      </c>
      <c r="AY157" s="2">
        <f>IF($F$129="n/a",0,IF(AY$131&lt;=$C157,0,IF(AY$131&gt;($F$129+$C157),INDEX($D$143:$W$143,,$C157)-SUM($D157:AX157),INDEX($D$143:$W$143,,$C157)/$F$129)))</f>
        <v>0</v>
      </c>
      <c r="AZ157" s="2">
        <f>IF($F$129="n/a",0,IF(AZ$131&lt;=$C157,0,IF(AZ$131&gt;($F$129+$C157),INDEX($D$143:$W$143,,$C157)-SUM($D157:AY157),INDEX($D$143:$W$143,,$C157)/$F$129)))</f>
        <v>0</v>
      </c>
      <c r="BA157" s="2">
        <f>IF($F$129="n/a",0,IF(BA$131&lt;=$C157,0,IF(BA$131&gt;($F$129+$C157),INDEX($D$143:$W$143,,$C157)-SUM($D157:AZ157),INDEX($D$143:$W$143,,$C157)/$F$129)))</f>
        <v>0</v>
      </c>
      <c r="BB157" s="2">
        <f>IF($F$129="n/a",0,IF(BB$131&lt;=$C157,0,IF(BB$131&gt;($F$129+$C157),INDEX($D$143:$W$143,,$C157)-SUM($D157:BA157),INDEX($D$143:$W$143,,$C157)/$F$129)))</f>
        <v>0</v>
      </c>
      <c r="BC157" s="2">
        <f>IF($F$129="n/a",0,IF(BC$131&lt;=$C157,0,IF(BC$131&gt;($F$129+$C157),INDEX($D$143:$W$143,,$C157)-SUM($D157:BB157),INDEX($D$143:$W$143,,$C157)/$F$129)))</f>
        <v>0</v>
      </c>
      <c r="BD157" s="2">
        <f>IF($F$129="n/a",0,IF(BD$131&lt;=$C157,0,IF(BD$131&gt;($F$129+$C157),INDEX($D$143:$W$143,,$C157)-SUM($D157:BC157),INDEX($D$143:$W$143,,$C157)/$F$129)))</f>
        <v>0</v>
      </c>
      <c r="BE157" s="2">
        <f>IF($F$129="n/a",0,IF(BE$131&lt;=$C157,0,IF(BE$131&gt;($F$129+$C157),INDEX($D$143:$W$143,,$C157)-SUM($D157:BD157),INDEX($D$143:$W$143,,$C157)/$F$129)))</f>
        <v>0</v>
      </c>
      <c r="BF157" s="2">
        <f>IF($F$129="n/a",0,IF(BF$131&lt;=$C157,0,IF(BF$131&gt;($F$129+$C157),INDEX($D$143:$W$143,,$C157)-SUM($D157:BE157),INDEX($D$143:$W$143,,$C157)/$F$129)))</f>
        <v>0</v>
      </c>
      <c r="BG157" s="2">
        <f>IF($F$129="n/a",0,IF(BG$131&lt;=$C157,0,IF(BG$131&gt;($F$129+$C157),INDEX($D$143:$W$143,,$C157)-SUM($D157:BF157),INDEX($D$143:$W$143,,$C157)/$F$129)))</f>
        <v>0</v>
      </c>
      <c r="BH157" s="2">
        <f>IF($F$129="n/a",0,IF(BH$131&lt;=$C157,0,IF(BH$131&gt;($F$129+$C157),INDEX($D$143:$W$143,,$C157)-SUM($D157:BG157),INDEX($D$143:$W$143,,$C157)/$F$129)))</f>
        <v>0</v>
      </c>
      <c r="BI157" s="2">
        <f>IF($F$129="n/a",0,IF(BI$131&lt;=$C157,0,IF(BI$131&gt;($F$129+$C157),INDEX($D$143:$W$143,,$C157)-SUM($D157:BH157),INDEX($D$143:$W$143,,$C157)/$F$129)))</f>
        <v>0</v>
      </c>
      <c r="BJ157" s="2">
        <f>IF($F$129="n/a",0,IF(BJ$131&lt;=$C157,0,IF(BJ$131&gt;($F$129+$C157),INDEX($D$143:$W$143,,$C157)-SUM($D157:BI157),INDEX($D$143:$W$143,,$C157)/$F$129)))</f>
        <v>0</v>
      </c>
      <c r="BK157" s="2">
        <f>IF($F$129="n/a",0,IF(BK$131&lt;=$C157,0,IF(BK$131&gt;($F$129+$C157),INDEX($D$143:$W$143,,$C157)-SUM($D157:BJ157),INDEX($D$143:$W$143,,$C157)/$F$129)))</f>
        <v>0</v>
      </c>
      <c r="BL157" s="2">
        <f>IF($F$129="n/a",0,IF(BL$131&lt;=$C157,0,IF(BL$131&gt;($F$129+$C157),INDEX($D$143:$W$143,,$C157)-SUM($D157:BK157),INDEX($D$143:$W$143,,$C157)/$F$129)))</f>
        <v>0</v>
      </c>
      <c r="BM157" s="2">
        <f>IF($F$129="n/a",0,IF(BM$131&lt;=$C157,0,IF(BM$131&gt;($F$129+$C157),INDEX($D$143:$W$143,,$C157)-SUM($D157:BL157),INDEX($D$143:$W$143,,$C157)/$F$129)))</f>
        <v>0</v>
      </c>
      <c r="BN157" s="2">
        <f>IF($F$129="n/a",0,IF(BN$131&lt;=$C157,0,IF(BN$131&gt;($F$129+$C157),INDEX($D$143:$W$143,,$C157)-SUM($D157:BM157),INDEX($D$143:$W$143,,$C157)/$F$129)))</f>
        <v>0</v>
      </c>
      <c r="BO157" s="2">
        <f>IF($F$129="n/a",0,IF(BO$131&lt;=$C157,0,IF(BO$131&gt;($F$129+$C157),INDEX($D$143:$W$143,,$C157)-SUM($D157:BN157),INDEX($D$143:$W$143,,$C157)/$F$129)))</f>
        <v>0</v>
      </c>
      <c r="BP157" s="2">
        <f>IF($F$129="n/a",0,IF(BP$131&lt;=$C157,0,IF(BP$131&gt;($F$129+$C157),INDEX($D$143:$W$143,,$C157)-SUM($D157:BO157),INDEX($D$143:$W$143,,$C157)/$F$129)))</f>
        <v>0</v>
      </c>
      <c r="BQ157" s="2">
        <f>IF($F$129="n/a",0,IF(BQ$131&lt;=$C157,0,IF(BQ$131&gt;($F$129+$C157),INDEX($D$143:$W$143,,$C157)-SUM($D157:BP157),INDEX($D$143:$W$143,,$C157)/$F$129)))</f>
        <v>0</v>
      </c>
      <c r="BR157" s="2">
        <f>IF($F$129="n/a",0,IF(BR$131&lt;=$C157,0,IF(BR$131&gt;($F$129+$C157),INDEX($D$143:$W$143,,$C157)-SUM($D157:BQ157),INDEX($D$143:$W$143,,$C157)/$F$129)))</f>
        <v>0</v>
      </c>
      <c r="BS157" s="2">
        <f>IF($F$129="n/a",0,IF(BS$131&lt;=$C157,0,IF(BS$131&gt;($F$129+$C157),INDEX($D$143:$W$143,,$C157)-SUM($D157:BR157),INDEX($D$143:$W$143,,$C157)/$F$129)))</f>
        <v>0</v>
      </c>
    </row>
    <row r="158" spans="2:71" outlineLevel="1">
      <c r="B158" s="24">
        <v>2023</v>
      </c>
      <c r="C158" s="24">
        <v>13</v>
      </c>
      <c r="E158" s="2">
        <f>IF($F$129="n/a",0,IF(E$131&lt;=$C158,0,IF(E$131&gt;($F$129+$C158),INDEX($D$143:$W$143,,$C158)-SUM($D158:D158),INDEX($D$143:$W$143,,$C158)/$F$129)))</f>
        <v>0</v>
      </c>
      <c r="F158" s="2">
        <f>IF($F$129="n/a",0,IF(F$131&lt;=$C158,0,IF(F$131&gt;($F$129+$C158),INDEX($D$143:$W$143,,$C158)-SUM($D158:E158),INDEX($D$143:$W$143,,$C158)/$F$129)))</f>
        <v>0</v>
      </c>
      <c r="G158" s="2">
        <f>IF($F$129="n/a",0,IF(G$131&lt;=$C158,0,IF(G$131&gt;($F$129+$C158),INDEX($D$143:$W$143,,$C158)-SUM($D158:F158),INDEX($D$143:$W$143,,$C158)/$F$129)))</f>
        <v>0</v>
      </c>
      <c r="H158" s="2">
        <f>IF($F$129="n/a",0,IF(H$131&lt;=$C158,0,IF(H$131&gt;($F$129+$C158),INDEX($D$143:$W$143,,$C158)-SUM($D158:G158),INDEX($D$143:$W$143,,$C158)/$F$129)))</f>
        <v>0</v>
      </c>
      <c r="I158" s="2">
        <f>IF($F$129="n/a",0,IF(I$131&lt;=$C158,0,IF(I$131&gt;($F$129+$C158),INDEX($D$143:$W$143,,$C158)-SUM($D158:H158),INDEX($D$143:$W$143,,$C158)/$F$129)))</f>
        <v>0</v>
      </c>
      <c r="J158" s="2">
        <f>IF($F$129="n/a",0,IF(J$131&lt;=$C158,0,IF(J$131&gt;($F$129+$C158),INDEX($D$143:$W$143,,$C158)-SUM($D158:I158),INDEX($D$143:$W$143,,$C158)/$F$129)))</f>
        <v>0</v>
      </c>
      <c r="K158" s="2">
        <f>IF($F$129="n/a",0,IF(K$131&lt;=$C158,0,IF(K$131&gt;($F$129+$C158),INDEX($D$143:$W$143,,$C158)-SUM($D158:J158),INDEX($D$143:$W$143,,$C158)/$F$129)))</f>
        <v>0</v>
      </c>
      <c r="L158" s="2">
        <f>IF($F$129="n/a",0,IF(L$131&lt;=$C158,0,IF(L$131&gt;($F$129+$C158),INDEX($D$143:$W$143,,$C158)-SUM($D158:K158),INDEX($D$143:$W$143,,$C158)/$F$129)))</f>
        <v>0</v>
      </c>
      <c r="M158" s="2">
        <f>IF($F$129="n/a",0,IF(M$131&lt;=$C158,0,IF(M$131&gt;($F$129+$C158),INDEX($D$143:$W$143,,$C158)-SUM($D158:L158),INDEX($D$143:$W$143,,$C158)/$F$129)))</f>
        <v>0</v>
      </c>
      <c r="N158" s="2">
        <f>IF($F$129="n/a",0,IF(N$131&lt;=$C158,0,IF(N$131&gt;($F$129+$C158),INDEX($D$143:$W$143,,$C158)-SUM($D158:M158),INDEX($D$143:$W$143,,$C158)/$F$129)))</f>
        <v>0</v>
      </c>
      <c r="O158" s="2">
        <f>IF($F$129="n/a",0,IF(O$131&lt;=$C158,0,IF(O$131&gt;($F$129+$C158),INDEX($D$143:$W$143,,$C158)-SUM($D158:N158),INDEX($D$143:$W$143,,$C158)/$F$129)))</f>
        <v>0</v>
      </c>
      <c r="P158" s="2">
        <f>IF($F$129="n/a",0,IF(P$131&lt;=$C158,0,IF(P$131&gt;($F$129+$C158),INDEX($D$143:$W$143,,$C158)-SUM($D158:O158),INDEX($D$143:$W$143,,$C158)/$F$129)))</f>
        <v>0</v>
      </c>
      <c r="Q158" s="2">
        <f>IF($F$129="n/a",0,IF(Q$131&lt;=$C158,0,IF(Q$131&gt;($F$129+$C158),INDEX($D$143:$W$143,,$C158)-SUM($D158:P158),INDEX($D$143:$W$143,,$C158)/$F$129)))</f>
        <v>0</v>
      </c>
      <c r="R158" s="2">
        <f>IF($F$129="n/a",0,IF(R$131&lt;=$C158,0,IF(R$131&gt;($F$129+$C158),INDEX($D$143:$W$143,,$C158)-SUM($D158:Q158),INDEX($D$143:$W$143,,$C158)/$F$129)))</f>
        <v>0</v>
      </c>
      <c r="S158" s="2">
        <f>IF($F$129="n/a",0,IF(S$131&lt;=$C158,0,IF(S$131&gt;($F$129+$C158),INDEX($D$143:$W$143,,$C158)-SUM($D158:R158),INDEX($D$143:$W$143,,$C158)/$F$129)))</f>
        <v>0</v>
      </c>
      <c r="T158" s="2">
        <f>IF($F$129="n/a",0,IF(T$131&lt;=$C158,0,IF(T$131&gt;($F$129+$C158),INDEX($D$143:$W$143,,$C158)-SUM($D158:S158),INDEX($D$143:$W$143,,$C158)/$F$129)))</f>
        <v>0</v>
      </c>
      <c r="U158" s="2">
        <f>IF($F$129="n/a",0,IF(U$131&lt;=$C158,0,IF(U$131&gt;($F$129+$C158),INDEX($D$143:$W$143,,$C158)-SUM($D158:T158),INDEX($D$143:$W$143,,$C158)/$F$129)))</f>
        <v>0</v>
      </c>
      <c r="V158" s="2">
        <f>IF($F$129="n/a",0,IF(V$131&lt;=$C158,0,IF(V$131&gt;($F$129+$C158),INDEX($D$143:$W$143,,$C158)-SUM($D158:U158),INDEX($D$143:$W$143,,$C158)/$F$129)))</f>
        <v>0</v>
      </c>
      <c r="W158" s="2">
        <f>IF($F$129="n/a",0,IF(W$131&lt;=$C158,0,IF(W$131&gt;($F$129+$C158),INDEX($D$143:$W$143,,$C158)-SUM($D158:V158),INDEX($D$143:$W$143,,$C158)/$F$129)))</f>
        <v>0</v>
      </c>
      <c r="X158" s="2">
        <f>IF($F$129="n/a",0,IF(X$131&lt;=$C158,0,IF(X$131&gt;($F$129+$C158),INDEX($D$143:$W$143,,$C158)-SUM($D158:W158),INDEX($D$143:$W$143,,$C158)/$F$129)))</f>
        <v>0</v>
      </c>
      <c r="Y158" s="2">
        <f>IF($F$129="n/a",0,IF(Y$131&lt;=$C158,0,IF(Y$131&gt;($F$129+$C158),INDEX($D$143:$W$143,,$C158)-SUM($D158:X158),INDEX($D$143:$W$143,,$C158)/$F$129)))</f>
        <v>0</v>
      </c>
      <c r="Z158" s="2">
        <f>IF($F$129="n/a",0,IF(Z$131&lt;=$C158,0,IF(Z$131&gt;($F$129+$C158),INDEX($D$143:$W$143,,$C158)-SUM($D158:Y158),INDEX($D$143:$W$143,,$C158)/$F$129)))</f>
        <v>0</v>
      </c>
      <c r="AA158" s="2">
        <f>IF($F$129="n/a",0,IF(AA$131&lt;=$C158,0,IF(AA$131&gt;($F$129+$C158),INDEX($D$143:$W$143,,$C158)-SUM($D158:Z158),INDEX($D$143:$W$143,,$C158)/$F$129)))</f>
        <v>0</v>
      </c>
      <c r="AB158" s="2">
        <f>IF($F$129="n/a",0,IF(AB$131&lt;=$C158,0,IF(AB$131&gt;($F$129+$C158),INDEX($D$143:$W$143,,$C158)-SUM($D158:AA158),INDEX($D$143:$W$143,,$C158)/$F$129)))</f>
        <v>0</v>
      </c>
      <c r="AC158" s="2">
        <f>IF($F$129="n/a",0,IF(AC$131&lt;=$C158,0,IF(AC$131&gt;($F$129+$C158),INDEX($D$143:$W$143,,$C158)-SUM($D158:AB158),INDEX($D$143:$W$143,,$C158)/$F$129)))</f>
        <v>0</v>
      </c>
      <c r="AD158" s="2">
        <f>IF($F$129="n/a",0,IF(AD$131&lt;=$C158,0,IF(AD$131&gt;($F$129+$C158),INDEX($D$143:$W$143,,$C158)-SUM($D158:AC158),INDEX($D$143:$W$143,,$C158)/$F$129)))</f>
        <v>0</v>
      </c>
      <c r="AE158" s="2">
        <f>IF($F$129="n/a",0,IF(AE$131&lt;=$C158,0,IF(AE$131&gt;($F$129+$C158),INDEX($D$143:$W$143,,$C158)-SUM($D158:AD158),INDEX($D$143:$W$143,,$C158)/$F$129)))</f>
        <v>0</v>
      </c>
      <c r="AF158" s="2">
        <f>IF($F$129="n/a",0,IF(AF$131&lt;=$C158,0,IF(AF$131&gt;($F$129+$C158),INDEX($D$143:$W$143,,$C158)-SUM($D158:AE158),INDEX($D$143:$W$143,,$C158)/$F$129)))</f>
        <v>0</v>
      </c>
      <c r="AG158" s="2">
        <f>IF($F$129="n/a",0,IF(AG$131&lt;=$C158,0,IF(AG$131&gt;($F$129+$C158),INDEX($D$143:$W$143,,$C158)-SUM($D158:AF158),INDEX($D$143:$W$143,,$C158)/$F$129)))</f>
        <v>0</v>
      </c>
      <c r="AH158" s="2">
        <f>IF($F$129="n/a",0,IF(AH$131&lt;=$C158,0,IF(AH$131&gt;($F$129+$C158),INDEX($D$143:$W$143,,$C158)-SUM($D158:AG158),INDEX($D$143:$W$143,,$C158)/$F$129)))</f>
        <v>0</v>
      </c>
      <c r="AI158" s="2">
        <f>IF($F$129="n/a",0,IF(AI$131&lt;=$C158,0,IF(AI$131&gt;($F$129+$C158),INDEX($D$143:$W$143,,$C158)-SUM($D158:AH158),INDEX($D$143:$W$143,,$C158)/$F$129)))</f>
        <v>0</v>
      </c>
      <c r="AJ158" s="2">
        <f>IF($F$129="n/a",0,IF(AJ$131&lt;=$C158,0,IF(AJ$131&gt;($F$129+$C158),INDEX($D$143:$W$143,,$C158)-SUM($D158:AI158),INDEX($D$143:$W$143,,$C158)/$F$129)))</f>
        <v>0</v>
      </c>
      <c r="AK158" s="2">
        <f>IF($F$129="n/a",0,IF(AK$131&lt;=$C158,0,IF(AK$131&gt;($F$129+$C158),INDEX($D$143:$W$143,,$C158)-SUM($D158:AJ158),INDEX($D$143:$W$143,,$C158)/$F$129)))</f>
        <v>0</v>
      </c>
      <c r="AL158" s="2">
        <f>IF($F$129="n/a",0,IF(AL$131&lt;=$C158,0,IF(AL$131&gt;($F$129+$C158),INDEX($D$143:$W$143,,$C158)-SUM($D158:AK158),INDEX($D$143:$W$143,,$C158)/$F$129)))</f>
        <v>0</v>
      </c>
      <c r="AM158" s="2">
        <f>IF($F$129="n/a",0,IF(AM$131&lt;=$C158,0,IF(AM$131&gt;($F$129+$C158),INDEX($D$143:$W$143,,$C158)-SUM($D158:AL158),INDEX($D$143:$W$143,,$C158)/$F$129)))</f>
        <v>0</v>
      </c>
      <c r="AN158" s="2">
        <f>IF($F$129="n/a",0,IF(AN$131&lt;=$C158,0,IF(AN$131&gt;($F$129+$C158),INDEX($D$143:$W$143,,$C158)-SUM($D158:AM158),INDEX($D$143:$W$143,,$C158)/$F$129)))</f>
        <v>0</v>
      </c>
      <c r="AO158" s="2">
        <f>IF($F$129="n/a",0,IF(AO$131&lt;=$C158,0,IF(AO$131&gt;($F$129+$C158),INDEX($D$143:$W$143,,$C158)-SUM($D158:AN158),INDEX($D$143:$W$143,,$C158)/$F$129)))</f>
        <v>0</v>
      </c>
      <c r="AP158" s="2">
        <f>IF($F$129="n/a",0,IF(AP$131&lt;=$C158,0,IF(AP$131&gt;($F$129+$C158),INDEX($D$143:$W$143,,$C158)-SUM($D158:AO158),INDEX($D$143:$W$143,,$C158)/$F$129)))</f>
        <v>0</v>
      </c>
      <c r="AQ158" s="2">
        <f>IF($F$129="n/a",0,IF(AQ$131&lt;=$C158,0,IF(AQ$131&gt;($F$129+$C158),INDEX($D$143:$W$143,,$C158)-SUM($D158:AP158),INDEX($D$143:$W$143,,$C158)/$F$129)))</f>
        <v>0</v>
      </c>
      <c r="AR158" s="2">
        <f>IF($F$129="n/a",0,IF(AR$131&lt;=$C158,0,IF(AR$131&gt;($F$129+$C158),INDEX($D$143:$W$143,,$C158)-SUM($D158:AQ158),INDEX($D$143:$W$143,,$C158)/$F$129)))</f>
        <v>0</v>
      </c>
      <c r="AS158" s="2">
        <f>IF($F$129="n/a",0,IF(AS$131&lt;=$C158,0,IF(AS$131&gt;($F$129+$C158),INDEX($D$143:$W$143,,$C158)-SUM($D158:AR158),INDEX($D$143:$W$143,,$C158)/$F$129)))</f>
        <v>0</v>
      </c>
      <c r="AT158" s="2">
        <f>IF($F$129="n/a",0,IF(AT$131&lt;=$C158,0,IF(AT$131&gt;($F$129+$C158),INDEX($D$143:$W$143,,$C158)-SUM($D158:AS158),INDEX($D$143:$W$143,,$C158)/$F$129)))</f>
        <v>0</v>
      </c>
      <c r="AU158" s="2">
        <f>IF($F$129="n/a",0,IF(AU$131&lt;=$C158,0,IF(AU$131&gt;($F$129+$C158),INDEX($D$143:$W$143,,$C158)-SUM($D158:AT158),INDEX($D$143:$W$143,,$C158)/$F$129)))</f>
        <v>0</v>
      </c>
      <c r="AV158" s="2">
        <f>IF($F$129="n/a",0,IF(AV$131&lt;=$C158,0,IF(AV$131&gt;($F$129+$C158),INDEX($D$143:$W$143,,$C158)-SUM($D158:AU158),INDEX($D$143:$W$143,,$C158)/$F$129)))</f>
        <v>0</v>
      </c>
      <c r="AW158" s="2">
        <f>IF($F$129="n/a",0,IF(AW$131&lt;=$C158,0,IF(AW$131&gt;($F$129+$C158),INDEX($D$143:$W$143,,$C158)-SUM($D158:AV158),INDEX($D$143:$W$143,,$C158)/$F$129)))</f>
        <v>0</v>
      </c>
      <c r="AX158" s="2">
        <f>IF($F$129="n/a",0,IF(AX$131&lt;=$C158,0,IF(AX$131&gt;($F$129+$C158),INDEX($D$143:$W$143,,$C158)-SUM($D158:AW158),INDEX($D$143:$W$143,,$C158)/$F$129)))</f>
        <v>0</v>
      </c>
      <c r="AY158" s="2">
        <f>IF($F$129="n/a",0,IF(AY$131&lt;=$C158,0,IF(AY$131&gt;($F$129+$C158),INDEX($D$143:$W$143,,$C158)-SUM($D158:AX158),INDEX($D$143:$W$143,,$C158)/$F$129)))</f>
        <v>0</v>
      </c>
      <c r="AZ158" s="2">
        <f>IF($F$129="n/a",0,IF(AZ$131&lt;=$C158,0,IF(AZ$131&gt;($F$129+$C158),INDEX($D$143:$W$143,,$C158)-SUM($D158:AY158),INDEX($D$143:$W$143,,$C158)/$F$129)))</f>
        <v>0</v>
      </c>
      <c r="BA158" s="2">
        <f>IF($F$129="n/a",0,IF(BA$131&lt;=$C158,0,IF(BA$131&gt;($F$129+$C158),INDEX($D$143:$W$143,,$C158)-SUM($D158:AZ158),INDEX($D$143:$W$143,,$C158)/$F$129)))</f>
        <v>0</v>
      </c>
      <c r="BB158" s="2">
        <f>IF($F$129="n/a",0,IF(BB$131&lt;=$C158,0,IF(BB$131&gt;($F$129+$C158),INDEX($D$143:$W$143,,$C158)-SUM($D158:BA158),INDEX($D$143:$W$143,,$C158)/$F$129)))</f>
        <v>0</v>
      </c>
      <c r="BC158" s="2">
        <f>IF($F$129="n/a",0,IF(BC$131&lt;=$C158,0,IF(BC$131&gt;($F$129+$C158),INDEX($D$143:$W$143,,$C158)-SUM($D158:BB158),INDEX($D$143:$W$143,,$C158)/$F$129)))</f>
        <v>0</v>
      </c>
      <c r="BD158" s="2">
        <f>IF($F$129="n/a",0,IF(BD$131&lt;=$C158,0,IF(BD$131&gt;($F$129+$C158),INDEX($D$143:$W$143,,$C158)-SUM($D158:BC158),INDEX($D$143:$W$143,,$C158)/$F$129)))</f>
        <v>0</v>
      </c>
      <c r="BE158" s="2">
        <f>IF($F$129="n/a",0,IF(BE$131&lt;=$C158,0,IF(BE$131&gt;($F$129+$C158),INDEX($D$143:$W$143,,$C158)-SUM($D158:BD158),INDEX($D$143:$W$143,,$C158)/$F$129)))</f>
        <v>0</v>
      </c>
      <c r="BF158" s="2">
        <f>IF($F$129="n/a",0,IF(BF$131&lt;=$C158,0,IF(BF$131&gt;($F$129+$C158),INDEX($D$143:$W$143,,$C158)-SUM($D158:BE158),INDEX($D$143:$W$143,,$C158)/$F$129)))</f>
        <v>0</v>
      </c>
      <c r="BG158" s="2">
        <f>IF($F$129="n/a",0,IF(BG$131&lt;=$C158,0,IF(BG$131&gt;($F$129+$C158),INDEX($D$143:$W$143,,$C158)-SUM($D158:BF158),INDEX($D$143:$W$143,,$C158)/$F$129)))</f>
        <v>0</v>
      </c>
      <c r="BH158" s="2">
        <f>IF($F$129="n/a",0,IF(BH$131&lt;=$C158,0,IF(BH$131&gt;($F$129+$C158),INDEX($D$143:$W$143,,$C158)-SUM($D158:BG158),INDEX($D$143:$W$143,,$C158)/$F$129)))</f>
        <v>0</v>
      </c>
      <c r="BI158" s="2">
        <f>IF($F$129="n/a",0,IF(BI$131&lt;=$C158,0,IF(BI$131&gt;($F$129+$C158),INDEX($D$143:$W$143,,$C158)-SUM($D158:BH158),INDEX($D$143:$W$143,,$C158)/$F$129)))</f>
        <v>0</v>
      </c>
      <c r="BJ158" s="2">
        <f>IF($F$129="n/a",0,IF(BJ$131&lt;=$C158,0,IF(BJ$131&gt;($F$129+$C158),INDEX($D$143:$W$143,,$C158)-SUM($D158:BI158),INDEX($D$143:$W$143,,$C158)/$F$129)))</f>
        <v>0</v>
      </c>
      <c r="BK158" s="2">
        <f>IF($F$129="n/a",0,IF(BK$131&lt;=$C158,0,IF(BK$131&gt;($F$129+$C158),INDEX($D$143:$W$143,,$C158)-SUM($D158:BJ158),INDEX($D$143:$W$143,,$C158)/$F$129)))</f>
        <v>0</v>
      </c>
      <c r="BL158" s="2">
        <f>IF($F$129="n/a",0,IF(BL$131&lt;=$C158,0,IF(BL$131&gt;($F$129+$C158),INDEX($D$143:$W$143,,$C158)-SUM($D158:BK158),INDEX($D$143:$W$143,,$C158)/$F$129)))</f>
        <v>0</v>
      </c>
      <c r="BM158" s="2">
        <f>IF($F$129="n/a",0,IF(BM$131&lt;=$C158,0,IF(BM$131&gt;($F$129+$C158),INDEX($D$143:$W$143,,$C158)-SUM($D158:BL158),INDEX($D$143:$W$143,,$C158)/$F$129)))</f>
        <v>0</v>
      </c>
      <c r="BN158" s="2">
        <f>IF($F$129="n/a",0,IF(BN$131&lt;=$C158,0,IF(BN$131&gt;($F$129+$C158),INDEX($D$143:$W$143,,$C158)-SUM($D158:BM158),INDEX($D$143:$W$143,,$C158)/$F$129)))</f>
        <v>0</v>
      </c>
      <c r="BO158" s="2">
        <f>IF($F$129="n/a",0,IF(BO$131&lt;=$C158,0,IF(BO$131&gt;($F$129+$C158),INDEX($D$143:$W$143,,$C158)-SUM($D158:BN158),INDEX($D$143:$W$143,,$C158)/$F$129)))</f>
        <v>0</v>
      </c>
      <c r="BP158" s="2">
        <f>IF($F$129="n/a",0,IF(BP$131&lt;=$C158,0,IF(BP$131&gt;($F$129+$C158),INDEX($D$143:$W$143,,$C158)-SUM($D158:BO158),INDEX($D$143:$W$143,,$C158)/$F$129)))</f>
        <v>0</v>
      </c>
      <c r="BQ158" s="2">
        <f>IF($F$129="n/a",0,IF(BQ$131&lt;=$C158,0,IF(BQ$131&gt;($F$129+$C158),INDEX($D$143:$W$143,,$C158)-SUM($D158:BP158),INDEX($D$143:$W$143,,$C158)/$F$129)))</f>
        <v>0</v>
      </c>
      <c r="BR158" s="2">
        <f>IF($F$129="n/a",0,IF(BR$131&lt;=$C158,0,IF(BR$131&gt;($F$129+$C158),INDEX($D$143:$W$143,,$C158)-SUM($D158:BQ158),INDEX($D$143:$W$143,,$C158)/$F$129)))</f>
        <v>0</v>
      </c>
      <c r="BS158" s="2">
        <f>IF($F$129="n/a",0,IF(BS$131&lt;=$C158,0,IF(BS$131&gt;($F$129+$C158),INDEX($D$143:$W$143,,$C158)-SUM($D158:BR158),INDEX($D$143:$W$143,,$C158)/$F$129)))</f>
        <v>0</v>
      </c>
    </row>
    <row r="159" spans="2:71" outlineLevel="1">
      <c r="B159" s="24">
        <v>2024</v>
      </c>
      <c r="C159" s="24">
        <v>14</v>
      </c>
      <c r="E159" s="2">
        <f>IF($F$129="n/a",0,IF(E$131&lt;=$C159,0,IF(E$131&gt;($F$129+$C159),INDEX($D$143:$W$143,,$C159)-SUM($D159:D159),INDEX($D$143:$W$143,,$C159)/$F$129)))</f>
        <v>0</v>
      </c>
      <c r="F159" s="2">
        <f>IF($F$129="n/a",0,IF(F$131&lt;=$C159,0,IF(F$131&gt;($F$129+$C159),INDEX($D$143:$W$143,,$C159)-SUM($D159:E159),INDEX($D$143:$W$143,,$C159)/$F$129)))</f>
        <v>0</v>
      </c>
      <c r="G159" s="2">
        <f>IF($F$129="n/a",0,IF(G$131&lt;=$C159,0,IF(G$131&gt;($F$129+$C159),INDEX($D$143:$W$143,,$C159)-SUM($D159:F159),INDEX($D$143:$W$143,,$C159)/$F$129)))</f>
        <v>0</v>
      </c>
      <c r="H159" s="2">
        <f>IF($F$129="n/a",0,IF(H$131&lt;=$C159,0,IF(H$131&gt;($F$129+$C159),INDEX($D$143:$W$143,,$C159)-SUM($D159:G159),INDEX($D$143:$W$143,,$C159)/$F$129)))</f>
        <v>0</v>
      </c>
      <c r="I159" s="2">
        <f>IF($F$129="n/a",0,IF(I$131&lt;=$C159,0,IF(I$131&gt;($F$129+$C159),INDEX($D$143:$W$143,,$C159)-SUM($D159:H159),INDEX($D$143:$W$143,,$C159)/$F$129)))</f>
        <v>0</v>
      </c>
      <c r="J159" s="2">
        <f>IF($F$129="n/a",0,IF(J$131&lt;=$C159,0,IF(J$131&gt;($F$129+$C159),INDEX($D$143:$W$143,,$C159)-SUM($D159:I159),INDEX($D$143:$W$143,,$C159)/$F$129)))</f>
        <v>0</v>
      </c>
      <c r="K159" s="2">
        <f>IF($F$129="n/a",0,IF(K$131&lt;=$C159,0,IF(K$131&gt;($F$129+$C159),INDEX($D$143:$W$143,,$C159)-SUM($D159:J159),INDEX($D$143:$W$143,,$C159)/$F$129)))</f>
        <v>0</v>
      </c>
      <c r="L159" s="2">
        <f>IF($F$129="n/a",0,IF(L$131&lt;=$C159,0,IF(L$131&gt;($F$129+$C159),INDEX($D$143:$W$143,,$C159)-SUM($D159:K159),INDEX($D$143:$W$143,,$C159)/$F$129)))</f>
        <v>0</v>
      </c>
      <c r="M159" s="2">
        <f>IF($F$129="n/a",0,IF(M$131&lt;=$C159,0,IF(M$131&gt;($F$129+$C159),INDEX($D$143:$W$143,,$C159)-SUM($D159:L159),INDEX($D$143:$W$143,,$C159)/$F$129)))</f>
        <v>0</v>
      </c>
      <c r="N159" s="2">
        <f>IF($F$129="n/a",0,IF(N$131&lt;=$C159,0,IF(N$131&gt;($F$129+$C159),INDEX($D$143:$W$143,,$C159)-SUM($D159:M159),INDEX($D$143:$W$143,,$C159)/$F$129)))</f>
        <v>0</v>
      </c>
      <c r="O159" s="2">
        <f>IF($F$129="n/a",0,IF(O$131&lt;=$C159,0,IF(O$131&gt;($F$129+$C159),INDEX($D$143:$W$143,,$C159)-SUM($D159:N159),INDEX($D$143:$W$143,,$C159)/$F$129)))</f>
        <v>0</v>
      </c>
      <c r="P159" s="2">
        <f>IF($F$129="n/a",0,IF(P$131&lt;=$C159,0,IF(P$131&gt;($F$129+$C159),INDEX($D$143:$W$143,,$C159)-SUM($D159:O159),INDEX($D$143:$W$143,,$C159)/$F$129)))</f>
        <v>0</v>
      </c>
      <c r="Q159" s="2">
        <f>IF($F$129="n/a",0,IF(Q$131&lt;=$C159,0,IF(Q$131&gt;($F$129+$C159),INDEX($D$143:$W$143,,$C159)-SUM($D159:P159),INDEX($D$143:$W$143,,$C159)/$F$129)))</f>
        <v>0</v>
      </c>
      <c r="R159" s="2">
        <f>IF($F$129="n/a",0,IF(R$131&lt;=$C159,0,IF(R$131&gt;($F$129+$C159),INDEX($D$143:$W$143,,$C159)-SUM($D159:Q159),INDEX($D$143:$W$143,,$C159)/$F$129)))</f>
        <v>0</v>
      </c>
      <c r="S159" s="2">
        <f>IF($F$129="n/a",0,IF(S$131&lt;=$C159,0,IF(S$131&gt;($F$129+$C159),INDEX($D$143:$W$143,,$C159)-SUM($D159:R159),INDEX($D$143:$W$143,,$C159)/$F$129)))</f>
        <v>0</v>
      </c>
      <c r="T159" s="2">
        <f>IF($F$129="n/a",0,IF(T$131&lt;=$C159,0,IF(T$131&gt;($F$129+$C159),INDEX($D$143:$W$143,,$C159)-SUM($D159:S159),INDEX($D$143:$W$143,,$C159)/$F$129)))</f>
        <v>0</v>
      </c>
      <c r="U159" s="2">
        <f>IF($F$129="n/a",0,IF(U$131&lt;=$C159,0,IF(U$131&gt;($F$129+$C159),INDEX($D$143:$W$143,,$C159)-SUM($D159:T159),INDEX($D$143:$W$143,,$C159)/$F$129)))</f>
        <v>0</v>
      </c>
      <c r="V159" s="2">
        <f>IF($F$129="n/a",0,IF(V$131&lt;=$C159,0,IF(V$131&gt;($F$129+$C159),INDEX($D$143:$W$143,,$C159)-SUM($D159:U159),INDEX($D$143:$W$143,,$C159)/$F$129)))</f>
        <v>0</v>
      </c>
      <c r="W159" s="2">
        <f>IF($F$129="n/a",0,IF(W$131&lt;=$C159,0,IF(W$131&gt;($F$129+$C159),INDEX($D$143:$W$143,,$C159)-SUM($D159:V159),INDEX($D$143:$W$143,,$C159)/$F$129)))</f>
        <v>0</v>
      </c>
      <c r="X159" s="2">
        <f>IF($F$129="n/a",0,IF(X$131&lt;=$C159,0,IF(X$131&gt;($F$129+$C159),INDEX($D$143:$W$143,,$C159)-SUM($D159:W159),INDEX($D$143:$W$143,,$C159)/$F$129)))</f>
        <v>0</v>
      </c>
      <c r="Y159" s="2">
        <f>IF($F$129="n/a",0,IF(Y$131&lt;=$C159,0,IF(Y$131&gt;($F$129+$C159),INDEX($D$143:$W$143,,$C159)-SUM($D159:X159),INDEX($D$143:$W$143,,$C159)/$F$129)))</f>
        <v>0</v>
      </c>
      <c r="Z159" s="2">
        <f>IF($F$129="n/a",0,IF(Z$131&lt;=$C159,0,IF(Z$131&gt;($F$129+$C159),INDEX($D$143:$W$143,,$C159)-SUM($D159:Y159),INDEX($D$143:$W$143,,$C159)/$F$129)))</f>
        <v>0</v>
      </c>
      <c r="AA159" s="2">
        <f>IF($F$129="n/a",0,IF(AA$131&lt;=$C159,0,IF(AA$131&gt;($F$129+$C159),INDEX($D$143:$W$143,,$C159)-SUM($D159:Z159),INDEX($D$143:$W$143,,$C159)/$F$129)))</f>
        <v>0</v>
      </c>
      <c r="AB159" s="2">
        <f>IF($F$129="n/a",0,IF(AB$131&lt;=$C159,0,IF(AB$131&gt;($F$129+$C159),INDEX($D$143:$W$143,,$C159)-SUM($D159:AA159),INDEX($D$143:$W$143,,$C159)/$F$129)))</f>
        <v>0</v>
      </c>
      <c r="AC159" s="2">
        <f>IF($F$129="n/a",0,IF(AC$131&lt;=$C159,0,IF(AC$131&gt;($F$129+$C159),INDEX($D$143:$W$143,,$C159)-SUM($D159:AB159),INDEX($D$143:$W$143,,$C159)/$F$129)))</f>
        <v>0</v>
      </c>
      <c r="AD159" s="2">
        <f>IF($F$129="n/a",0,IF(AD$131&lt;=$C159,0,IF(AD$131&gt;($F$129+$C159),INDEX($D$143:$W$143,,$C159)-SUM($D159:AC159),INDEX($D$143:$W$143,,$C159)/$F$129)))</f>
        <v>0</v>
      </c>
      <c r="AE159" s="2">
        <f>IF($F$129="n/a",0,IF(AE$131&lt;=$C159,0,IF(AE$131&gt;($F$129+$C159),INDEX($D$143:$W$143,,$C159)-SUM($D159:AD159),INDEX($D$143:$W$143,,$C159)/$F$129)))</f>
        <v>0</v>
      </c>
      <c r="AF159" s="2">
        <f>IF($F$129="n/a",0,IF(AF$131&lt;=$C159,0,IF(AF$131&gt;($F$129+$C159),INDEX($D$143:$W$143,,$C159)-SUM($D159:AE159),INDEX($D$143:$W$143,,$C159)/$F$129)))</f>
        <v>0</v>
      </c>
      <c r="AG159" s="2">
        <f>IF($F$129="n/a",0,IF(AG$131&lt;=$C159,0,IF(AG$131&gt;($F$129+$C159),INDEX($D$143:$W$143,,$C159)-SUM($D159:AF159),INDEX($D$143:$W$143,,$C159)/$F$129)))</f>
        <v>0</v>
      </c>
      <c r="AH159" s="2">
        <f>IF($F$129="n/a",0,IF(AH$131&lt;=$C159,0,IF(AH$131&gt;($F$129+$C159),INDEX($D$143:$W$143,,$C159)-SUM($D159:AG159),INDEX($D$143:$W$143,,$C159)/$F$129)))</f>
        <v>0</v>
      </c>
      <c r="AI159" s="2">
        <f>IF($F$129="n/a",0,IF(AI$131&lt;=$C159,0,IF(AI$131&gt;($F$129+$C159),INDEX($D$143:$W$143,,$C159)-SUM($D159:AH159),INDEX($D$143:$W$143,,$C159)/$F$129)))</f>
        <v>0</v>
      </c>
      <c r="AJ159" s="2">
        <f>IF($F$129="n/a",0,IF(AJ$131&lt;=$C159,0,IF(AJ$131&gt;($F$129+$C159),INDEX($D$143:$W$143,,$C159)-SUM($D159:AI159),INDEX($D$143:$W$143,,$C159)/$F$129)))</f>
        <v>0</v>
      </c>
      <c r="AK159" s="2">
        <f>IF($F$129="n/a",0,IF(AK$131&lt;=$C159,0,IF(AK$131&gt;($F$129+$C159),INDEX($D$143:$W$143,,$C159)-SUM($D159:AJ159),INDEX($D$143:$W$143,,$C159)/$F$129)))</f>
        <v>0</v>
      </c>
      <c r="AL159" s="2">
        <f>IF($F$129="n/a",0,IF(AL$131&lt;=$C159,0,IF(AL$131&gt;($F$129+$C159),INDEX($D$143:$W$143,,$C159)-SUM($D159:AK159),INDEX($D$143:$W$143,,$C159)/$F$129)))</f>
        <v>0</v>
      </c>
      <c r="AM159" s="2">
        <f>IF($F$129="n/a",0,IF(AM$131&lt;=$C159,0,IF(AM$131&gt;($F$129+$C159),INDEX($D$143:$W$143,,$C159)-SUM($D159:AL159),INDEX($D$143:$W$143,,$C159)/$F$129)))</f>
        <v>0</v>
      </c>
      <c r="AN159" s="2">
        <f>IF($F$129="n/a",0,IF(AN$131&lt;=$C159,0,IF(AN$131&gt;($F$129+$C159),INDEX($D$143:$W$143,,$C159)-SUM($D159:AM159),INDEX($D$143:$W$143,,$C159)/$F$129)))</f>
        <v>0</v>
      </c>
      <c r="AO159" s="2">
        <f>IF($F$129="n/a",0,IF(AO$131&lt;=$C159,0,IF(AO$131&gt;($F$129+$C159),INDEX($D$143:$W$143,,$C159)-SUM($D159:AN159),INDEX($D$143:$W$143,,$C159)/$F$129)))</f>
        <v>0</v>
      </c>
      <c r="AP159" s="2">
        <f>IF($F$129="n/a",0,IF(AP$131&lt;=$C159,0,IF(AP$131&gt;($F$129+$C159),INDEX($D$143:$W$143,,$C159)-SUM($D159:AO159),INDEX($D$143:$W$143,,$C159)/$F$129)))</f>
        <v>0</v>
      </c>
      <c r="AQ159" s="2">
        <f>IF($F$129="n/a",0,IF(AQ$131&lt;=$C159,0,IF(AQ$131&gt;($F$129+$C159),INDEX($D$143:$W$143,,$C159)-SUM($D159:AP159),INDEX($D$143:$W$143,,$C159)/$F$129)))</f>
        <v>0</v>
      </c>
      <c r="AR159" s="2">
        <f>IF($F$129="n/a",0,IF(AR$131&lt;=$C159,0,IF(AR$131&gt;($F$129+$C159),INDEX($D$143:$W$143,,$C159)-SUM($D159:AQ159),INDEX($D$143:$W$143,,$C159)/$F$129)))</f>
        <v>0</v>
      </c>
      <c r="AS159" s="2">
        <f>IF($F$129="n/a",0,IF(AS$131&lt;=$C159,0,IF(AS$131&gt;($F$129+$C159),INDEX($D$143:$W$143,,$C159)-SUM($D159:AR159),INDEX($D$143:$W$143,,$C159)/$F$129)))</f>
        <v>0</v>
      </c>
      <c r="AT159" s="2">
        <f>IF($F$129="n/a",0,IF(AT$131&lt;=$C159,0,IF(AT$131&gt;($F$129+$C159),INDEX($D$143:$W$143,,$C159)-SUM($D159:AS159),INDEX($D$143:$W$143,,$C159)/$F$129)))</f>
        <v>0</v>
      </c>
      <c r="AU159" s="2">
        <f>IF($F$129="n/a",0,IF(AU$131&lt;=$C159,0,IF(AU$131&gt;($F$129+$C159),INDEX($D$143:$W$143,,$C159)-SUM($D159:AT159),INDEX($D$143:$W$143,,$C159)/$F$129)))</f>
        <v>0</v>
      </c>
      <c r="AV159" s="2">
        <f>IF($F$129="n/a",0,IF(AV$131&lt;=$C159,0,IF(AV$131&gt;($F$129+$C159),INDEX($D$143:$W$143,,$C159)-SUM($D159:AU159),INDEX($D$143:$W$143,,$C159)/$F$129)))</f>
        <v>0</v>
      </c>
      <c r="AW159" s="2">
        <f>IF($F$129="n/a",0,IF(AW$131&lt;=$C159,0,IF(AW$131&gt;($F$129+$C159),INDEX($D$143:$W$143,,$C159)-SUM($D159:AV159),INDEX($D$143:$W$143,,$C159)/$F$129)))</f>
        <v>0</v>
      </c>
      <c r="AX159" s="2">
        <f>IF($F$129="n/a",0,IF(AX$131&lt;=$C159,0,IF(AX$131&gt;($F$129+$C159),INDEX($D$143:$W$143,,$C159)-SUM($D159:AW159),INDEX($D$143:$W$143,,$C159)/$F$129)))</f>
        <v>0</v>
      </c>
      <c r="AY159" s="2">
        <f>IF($F$129="n/a",0,IF(AY$131&lt;=$C159,0,IF(AY$131&gt;($F$129+$C159),INDEX($D$143:$W$143,,$C159)-SUM($D159:AX159),INDEX($D$143:$W$143,,$C159)/$F$129)))</f>
        <v>0</v>
      </c>
      <c r="AZ159" s="2">
        <f>IF($F$129="n/a",0,IF(AZ$131&lt;=$C159,0,IF(AZ$131&gt;($F$129+$C159),INDEX($D$143:$W$143,,$C159)-SUM($D159:AY159),INDEX($D$143:$W$143,,$C159)/$F$129)))</f>
        <v>0</v>
      </c>
      <c r="BA159" s="2">
        <f>IF($F$129="n/a",0,IF(BA$131&lt;=$C159,0,IF(BA$131&gt;($F$129+$C159),INDEX($D$143:$W$143,,$C159)-SUM($D159:AZ159),INDEX($D$143:$W$143,,$C159)/$F$129)))</f>
        <v>0</v>
      </c>
      <c r="BB159" s="2">
        <f>IF($F$129="n/a",0,IF(BB$131&lt;=$C159,0,IF(BB$131&gt;($F$129+$C159),INDEX($D$143:$W$143,,$C159)-SUM($D159:BA159),INDEX($D$143:$W$143,,$C159)/$F$129)))</f>
        <v>0</v>
      </c>
      <c r="BC159" s="2">
        <f>IF($F$129="n/a",0,IF(BC$131&lt;=$C159,0,IF(BC$131&gt;($F$129+$C159),INDEX($D$143:$W$143,,$C159)-SUM($D159:BB159),INDEX($D$143:$W$143,,$C159)/$F$129)))</f>
        <v>0</v>
      </c>
      <c r="BD159" s="2">
        <f>IF($F$129="n/a",0,IF(BD$131&lt;=$C159,0,IF(BD$131&gt;($F$129+$C159),INDEX($D$143:$W$143,,$C159)-SUM($D159:BC159),INDEX($D$143:$W$143,,$C159)/$F$129)))</f>
        <v>0</v>
      </c>
      <c r="BE159" s="2">
        <f>IF($F$129="n/a",0,IF(BE$131&lt;=$C159,0,IF(BE$131&gt;($F$129+$C159),INDEX($D$143:$W$143,,$C159)-SUM($D159:BD159),INDEX($D$143:$W$143,,$C159)/$F$129)))</f>
        <v>0</v>
      </c>
      <c r="BF159" s="2">
        <f>IF($F$129="n/a",0,IF(BF$131&lt;=$C159,0,IF(BF$131&gt;($F$129+$C159),INDEX($D$143:$W$143,,$C159)-SUM($D159:BE159),INDEX($D$143:$W$143,,$C159)/$F$129)))</f>
        <v>0</v>
      </c>
      <c r="BG159" s="2">
        <f>IF($F$129="n/a",0,IF(BG$131&lt;=$C159,0,IF(BG$131&gt;($F$129+$C159),INDEX($D$143:$W$143,,$C159)-SUM($D159:BF159),INDEX($D$143:$W$143,,$C159)/$F$129)))</f>
        <v>0</v>
      </c>
      <c r="BH159" s="2">
        <f>IF($F$129="n/a",0,IF(BH$131&lt;=$C159,0,IF(BH$131&gt;($F$129+$C159),INDEX($D$143:$W$143,,$C159)-SUM($D159:BG159),INDEX($D$143:$W$143,,$C159)/$F$129)))</f>
        <v>0</v>
      </c>
      <c r="BI159" s="2">
        <f>IF($F$129="n/a",0,IF(BI$131&lt;=$C159,0,IF(BI$131&gt;($F$129+$C159),INDEX($D$143:$W$143,,$C159)-SUM($D159:BH159),INDEX($D$143:$W$143,,$C159)/$F$129)))</f>
        <v>0</v>
      </c>
      <c r="BJ159" s="2">
        <f>IF($F$129="n/a",0,IF(BJ$131&lt;=$C159,0,IF(BJ$131&gt;($F$129+$C159),INDEX($D$143:$W$143,,$C159)-SUM($D159:BI159),INDEX($D$143:$W$143,,$C159)/$F$129)))</f>
        <v>0</v>
      </c>
      <c r="BK159" s="2">
        <f>IF($F$129="n/a",0,IF(BK$131&lt;=$C159,0,IF(BK$131&gt;($F$129+$C159),INDEX($D$143:$W$143,,$C159)-SUM($D159:BJ159),INDEX($D$143:$W$143,,$C159)/$F$129)))</f>
        <v>0</v>
      </c>
      <c r="BL159" s="2">
        <f>IF($F$129="n/a",0,IF(BL$131&lt;=$C159,0,IF(BL$131&gt;($F$129+$C159),INDEX($D$143:$W$143,,$C159)-SUM($D159:BK159),INDEX($D$143:$W$143,,$C159)/$F$129)))</f>
        <v>0</v>
      </c>
      <c r="BM159" s="2">
        <f>IF($F$129="n/a",0,IF(BM$131&lt;=$C159,0,IF(BM$131&gt;($F$129+$C159),INDEX($D$143:$W$143,,$C159)-SUM($D159:BL159),INDEX($D$143:$W$143,,$C159)/$F$129)))</f>
        <v>0</v>
      </c>
      <c r="BN159" s="2">
        <f>IF($F$129="n/a",0,IF(BN$131&lt;=$C159,0,IF(BN$131&gt;($F$129+$C159),INDEX($D$143:$W$143,,$C159)-SUM($D159:BM159),INDEX($D$143:$W$143,,$C159)/$F$129)))</f>
        <v>0</v>
      </c>
      <c r="BO159" s="2">
        <f>IF($F$129="n/a",0,IF(BO$131&lt;=$C159,0,IF(BO$131&gt;($F$129+$C159),INDEX($D$143:$W$143,,$C159)-SUM($D159:BN159),INDEX($D$143:$W$143,,$C159)/$F$129)))</f>
        <v>0</v>
      </c>
      <c r="BP159" s="2">
        <f>IF($F$129="n/a",0,IF(BP$131&lt;=$C159,0,IF(BP$131&gt;($F$129+$C159),INDEX($D$143:$W$143,,$C159)-SUM($D159:BO159),INDEX($D$143:$W$143,,$C159)/$F$129)))</f>
        <v>0</v>
      </c>
      <c r="BQ159" s="2">
        <f>IF($F$129="n/a",0,IF(BQ$131&lt;=$C159,0,IF(BQ$131&gt;($F$129+$C159),INDEX($D$143:$W$143,,$C159)-SUM($D159:BP159),INDEX($D$143:$W$143,,$C159)/$F$129)))</f>
        <v>0</v>
      </c>
      <c r="BR159" s="2">
        <f>IF($F$129="n/a",0,IF(BR$131&lt;=$C159,0,IF(BR$131&gt;($F$129+$C159),INDEX($D$143:$W$143,,$C159)-SUM($D159:BQ159),INDEX($D$143:$W$143,,$C159)/$F$129)))</f>
        <v>0</v>
      </c>
      <c r="BS159" s="2">
        <f>IF($F$129="n/a",0,IF(BS$131&lt;=$C159,0,IF(BS$131&gt;($F$129+$C159),INDEX($D$143:$W$143,,$C159)-SUM($D159:BR159),INDEX($D$143:$W$143,,$C159)/$F$129)))</f>
        <v>0</v>
      </c>
    </row>
    <row r="160" spans="2:71" outlineLevel="1">
      <c r="B160" s="24">
        <v>2025</v>
      </c>
      <c r="C160" s="24">
        <v>15</v>
      </c>
      <c r="E160" s="2">
        <f>IF($F$129="n/a",0,IF(E$131&lt;=$C160,0,IF(E$131&gt;($F$129+$C160),INDEX($D$143:$W$143,,$C160)-SUM($D160:D160),INDEX($D$143:$W$143,,$C160)/$F$129)))</f>
        <v>0</v>
      </c>
      <c r="F160" s="2">
        <f>IF($F$129="n/a",0,IF(F$131&lt;=$C160,0,IF(F$131&gt;($F$129+$C160),INDEX($D$143:$W$143,,$C160)-SUM($D160:E160),INDEX($D$143:$W$143,,$C160)/$F$129)))</f>
        <v>0</v>
      </c>
      <c r="G160" s="2">
        <f>IF($F$129="n/a",0,IF(G$131&lt;=$C160,0,IF(G$131&gt;($F$129+$C160),INDEX($D$143:$W$143,,$C160)-SUM($D160:F160),INDEX($D$143:$W$143,,$C160)/$F$129)))</f>
        <v>0</v>
      </c>
      <c r="H160" s="2">
        <f>IF($F$129="n/a",0,IF(H$131&lt;=$C160,0,IF(H$131&gt;($F$129+$C160),INDEX($D$143:$W$143,,$C160)-SUM($D160:G160),INDEX($D$143:$W$143,,$C160)/$F$129)))</f>
        <v>0</v>
      </c>
      <c r="I160" s="2">
        <f>IF($F$129="n/a",0,IF(I$131&lt;=$C160,0,IF(I$131&gt;($F$129+$C160),INDEX($D$143:$W$143,,$C160)-SUM($D160:H160),INDEX($D$143:$W$143,,$C160)/$F$129)))</f>
        <v>0</v>
      </c>
      <c r="J160" s="2">
        <f>IF($F$129="n/a",0,IF(J$131&lt;=$C160,0,IF(J$131&gt;($F$129+$C160),INDEX($D$143:$W$143,,$C160)-SUM($D160:I160),INDEX($D$143:$W$143,,$C160)/$F$129)))</f>
        <v>0</v>
      </c>
      <c r="K160" s="2">
        <f>IF($F$129="n/a",0,IF(K$131&lt;=$C160,0,IF(K$131&gt;($F$129+$C160),INDEX($D$143:$W$143,,$C160)-SUM($D160:J160),INDEX($D$143:$W$143,,$C160)/$F$129)))</f>
        <v>0</v>
      </c>
      <c r="L160" s="2">
        <f>IF($F$129="n/a",0,IF(L$131&lt;=$C160,0,IF(L$131&gt;($F$129+$C160),INDEX($D$143:$W$143,,$C160)-SUM($D160:K160),INDEX($D$143:$W$143,,$C160)/$F$129)))</f>
        <v>0</v>
      </c>
      <c r="M160" s="2">
        <f>IF($F$129="n/a",0,IF(M$131&lt;=$C160,0,IF(M$131&gt;($F$129+$C160),INDEX($D$143:$W$143,,$C160)-SUM($D160:L160),INDEX($D$143:$W$143,,$C160)/$F$129)))</f>
        <v>0</v>
      </c>
      <c r="N160" s="2">
        <f>IF($F$129="n/a",0,IF(N$131&lt;=$C160,0,IF(N$131&gt;($F$129+$C160),INDEX($D$143:$W$143,,$C160)-SUM($D160:M160),INDEX($D$143:$W$143,,$C160)/$F$129)))</f>
        <v>0</v>
      </c>
      <c r="O160" s="2">
        <f>IF($F$129="n/a",0,IF(O$131&lt;=$C160,0,IF(O$131&gt;($F$129+$C160),INDEX($D$143:$W$143,,$C160)-SUM($D160:N160),INDEX($D$143:$W$143,,$C160)/$F$129)))</f>
        <v>0</v>
      </c>
      <c r="P160" s="2">
        <f>IF($F$129="n/a",0,IF(P$131&lt;=$C160,0,IF(P$131&gt;($F$129+$C160),INDEX($D$143:$W$143,,$C160)-SUM($D160:O160),INDEX($D$143:$W$143,,$C160)/$F$129)))</f>
        <v>0</v>
      </c>
      <c r="Q160" s="2">
        <f>IF($F$129="n/a",0,IF(Q$131&lt;=$C160,0,IF(Q$131&gt;($F$129+$C160),INDEX($D$143:$W$143,,$C160)-SUM($D160:P160),INDEX($D$143:$W$143,,$C160)/$F$129)))</f>
        <v>0</v>
      </c>
      <c r="R160" s="2">
        <f>IF($F$129="n/a",0,IF(R$131&lt;=$C160,0,IF(R$131&gt;($F$129+$C160),INDEX($D$143:$W$143,,$C160)-SUM($D160:Q160),INDEX($D$143:$W$143,,$C160)/$F$129)))</f>
        <v>0</v>
      </c>
      <c r="S160" s="2">
        <f>IF($F$129="n/a",0,IF(S$131&lt;=$C160,0,IF(S$131&gt;($F$129+$C160),INDEX($D$143:$W$143,,$C160)-SUM($D160:R160),INDEX($D$143:$W$143,,$C160)/$F$129)))</f>
        <v>0</v>
      </c>
      <c r="T160" s="2">
        <f>IF($F$129="n/a",0,IF(T$131&lt;=$C160,0,IF(T$131&gt;($F$129+$C160),INDEX($D$143:$W$143,,$C160)-SUM($D160:S160),INDEX($D$143:$W$143,,$C160)/$F$129)))</f>
        <v>0</v>
      </c>
      <c r="U160" s="2">
        <f>IF($F$129="n/a",0,IF(U$131&lt;=$C160,0,IF(U$131&gt;($F$129+$C160),INDEX($D$143:$W$143,,$C160)-SUM($D160:T160),INDEX($D$143:$W$143,,$C160)/$F$129)))</f>
        <v>0</v>
      </c>
      <c r="V160" s="2">
        <f>IF($F$129="n/a",0,IF(V$131&lt;=$C160,0,IF(V$131&gt;($F$129+$C160),INDEX($D$143:$W$143,,$C160)-SUM($D160:U160),INDEX($D$143:$W$143,,$C160)/$F$129)))</f>
        <v>0</v>
      </c>
      <c r="W160" s="2">
        <f>IF($F$129="n/a",0,IF(W$131&lt;=$C160,0,IF(W$131&gt;($F$129+$C160),INDEX($D$143:$W$143,,$C160)-SUM($D160:V160),INDEX($D$143:$W$143,,$C160)/$F$129)))</f>
        <v>0</v>
      </c>
      <c r="X160" s="2">
        <f>IF($F$129="n/a",0,IF(X$131&lt;=$C160,0,IF(X$131&gt;($F$129+$C160),INDEX($D$143:$W$143,,$C160)-SUM($D160:W160),INDEX($D$143:$W$143,,$C160)/$F$129)))</f>
        <v>0</v>
      </c>
      <c r="Y160" s="2">
        <f>IF($F$129="n/a",0,IF(Y$131&lt;=$C160,0,IF(Y$131&gt;($F$129+$C160),INDEX($D$143:$W$143,,$C160)-SUM($D160:X160),INDEX($D$143:$W$143,,$C160)/$F$129)))</f>
        <v>0</v>
      </c>
      <c r="Z160" s="2">
        <f>IF($F$129="n/a",0,IF(Z$131&lt;=$C160,0,IF(Z$131&gt;($F$129+$C160),INDEX($D$143:$W$143,,$C160)-SUM($D160:Y160),INDEX($D$143:$W$143,,$C160)/$F$129)))</f>
        <v>0</v>
      </c>
      <c r="AA160" s="2">
        <f>IF($F$129="n/a",0,IF(AA$131&lt;=$C160,0,IF(AA$131&gt;($F$129+$C160),INDEX($D$143:$W$143,,$C160)-SUM($D160:Z160),INDEX($D$143:$W$143,,$C160)/$F$129)))</f>
        <v>0</v>
      </c>
      <c r="AB160" s="2">
        <f>IF($F$129="n/a",0,IF(AB$131&lt;=$C160,0,IF(AB$131&gt;($F$129+$C160),INDEX($D$143:$W$143,,$C160)-SUM($D160:AA160),INDEX($D$143:$W$143,,$C160)/$F$129)))</f>
        <v>0</v>
      </c>
      <c r="AC160" s="2">
        <f>IF($F$129="n/a",0,IF(AC$131&lt;=$C160,0,IF(AC$131&gt;($F$129+$C160),INDEX($D$143:$W$143,,$C160)-SUM($D160:AB160),INDEX($D$143:$W$143,,$C160)/$F$129)))</f>
        <v>0</v>
      </c>
      <c r="AD160" s="2">
        <f>IF($F$129="n/a",0,IF(AD$131&lt;=$C160,0,IF(AD$131&gt;($F$129+$C160),INDEX($D$143:$W$143,,$C160)-SUM($D160:AC160),INDEX($D$143:$W$143,,$C160)/$F$129)))</f>
        <v>0</v>
      </c>
      <c r="AE160" s="2">
        <f>IF($F$129="n/a",0,IF(AE$131&lt;=$C160,0,IF(AE$131&gt;($F$129+$C160),INDEX($D$143:$W$143,,$C160)-SUM($D160:AD160),INDEX($D$143:$W$143,,$C160)/$F$129)))</f>
        <v>0</v>
      </c>
      <c r="AF160" s="2">
        <f>IF($F$129="n/a",0,IF(AF$131&lt;=$C160,0,IF(AF$131&gt;($F$129+$C160),INDEX($D$143:$W$143,,$C160)-SUM($D160:AE160),INDEX($D$143:$W$143,,$C160)/$F$129)))</f>
        <v>0</v>
      </c>
      <c r="AG160" s="2">
        <f>IF($F$129="n/a",0,IF(AG$131&lt;=$C160,0,IF(AG$131&gt;($F$129+$C160),INDEX($D$143:$W$143,,$C160)-SUM($D160:AF160),INDEX($D$143:$W$143,,$C160)/$F$129)))</f>
        <v>0</v>
      </c>
      <c r="AH160" s="2">
        <f>IF($F$129="n/a",0,IF(AH$131&lt;=$C160,0,IF(AH$131&gt;($F$129+$C160),INDEX($D$143:$W$143,,$C160)-SUM($D160:AG160),INDEX($D$143:$W$143,,$C160)/$F$129)))</f>
        <v>0</v>
      </c>
      <c r="AI160" s="2">
        <f>IF($F$129="n/a",0,IF(AI$131&lt;=$C160,0,IF(AI$131&gt;($F$129+$C160),INDEX($D$143:$W$143,,$C160)-SUM($D160:AH160),INDEX($D$143:$W$143,,$C160)/$F$129)))</f>
        <v>0</v>
      </c>
      <c r="AJ160" s="2">
        <f>IF($F$129="n/a",0,IF(AJ$131&lt;=$C160,0,IF(AJ$131&gt;($F$129+$C160),INDEX($D$143:$W$143,,$C160)-SUM($D160:AI160),INDEX($D$143:$W$143,,$C160)/$F$129)))</f>
        <v>0</v>
      </c>
      <c r="AK160" s="2">
        <f>IF($F$129="n/a",0,IF(AK$131&lt;=$C160,0,IF(AK$131&gt;($F$129+$C160),INDEX($D$143:$W$143,,$C160)-SUM($D160:AJ160),INDEX($D$143:$W$143,,$C160)/$F$129)))</f>
        <v>0</v>
      </c>
      <c r="AL160" s="2">
        <f>IF($F$129="n/a",0,IF(AL$131&lt;=$C160,0,IF(AL$131&gt;($F$129+$C160),INDEX($D$143:$W$143,,$C160)-SUM($D160:AK160),INDEX($D$143:$W$143,,$C160)/$F$129)))</f>
        <v>0</v>
      </c>
      <c r="AM160" s="2">
        <f>IF($F$129="n/a",0,IF(AM$131&lt;=$C160,0,IF(AM$131&gt;($F$129+$C160),INDEX($D$143:$W$143,,$C160)-SUM($D160:AL160),INDEX($D$143:$W$143,,$C160)/$F$129)))</f>
        <v>0</v>
      </c>
      <c r="AN160" s="2">
        <f>IF($F$129="n/a",0,IF(AN$131&lt;=$C160,0,IF(AN$131&gt;($F$129+$C160),INDEX($D$143:$W$143,,$C160)-SUM($D160:AM160),INDEX($D$143:$W$143,,$C160)/$F$129)))</f>
        <v>0</v>
      </c>
      <c r="AO160" s="2">
        <f>IF($F$129="n/a",0,IF(AO$131&lt;=$C160,0,IF(AO$131&gt;($F$129+$C160),INDEX($D$143:$W$143,,$C160)-SUM($D160:AN160),INDEX($D$143:$W$143,,$C160)/$F$129)))</f>
        <v>0</v>
      </c>
      <c r="AP160" s="2">
        <f>IF($F$129="n/a",0,IF(AP$131&lt;=$C160,0,IF(AP$131&gt;($F$129+$C160),INDEX($D$143:$W$143,,$C160)-SUM($D160:AO160),INDEX($D$143:$W$143,,$C160)/$F$129)))</f>
        <v>0</v>
      </c>
      <c r="AQ160" s="2">
        <f>IF($F$129="n/a",0,IF(AQ$131&lt;=$C160,0,IF(AQ$131&gt;($F$129+$C160),INDEX($D$143:$W$143,,$C160)-SUM($D160:AP160),INDEX($D$143:$W$143,,$C160)/$F$129)))</f>
        <v>0</v>
      </c>
      <c r="AR160" s="2">
        <f>IF($F$129="n/a",0,IF(AR$131&lt;=$C160,0,IF(AR$131&gt;($F$129+$C160),INDEX($D$143:$W$143,,$C160)-SUM($D160:AQ160),INDEX($D$143:$W$143,,$C160)/$F$129)))</f>
        <v>0</v>
      </c>
      <c r="AS160" s="2">
        <f>IF($F$129="n/a",0,IF(AS$131&lt;=$C160,0,IF(AS$131&gt;($F$129+$C160),INDEX($D$143:$W$143,,$C160)-SUM($D160:AR160),INDEX($D$143:$W$143,,$C160)/$F$129)))</f>
        <v>0</v>
      </c>
      <c r="AT160" s="2">
        <f>IF($F$129="n/a",0,IF(AT$131&lt;=$C160,0,IF(AT$131&gt;($F$129+$C160),INDEX($D$143:$W$143,,$C160)-SUM($D160:AS160),INDEX($D$143:$W$143,,$C160)/$F$129)))</f>
        <v>0</v>
      </c>
      <c r="AU160" s="2">
        <f>IF($F$129="n/a",0,IF(AU$131&lt;=$C160,0,IF(AU$131&gt;($F$129+$C160),INDEX($D$143:$W$143,,$C160)-SUM($D160:AT160),INDEX($D$143:$W$143,,$C160)/$F$129)))</f>
        <v>0</v>
      </c>
      <c r="AV160" s="2">
        <f>IF($F$129="n/a",0,IF(AV$131&lt;=$C160,0,IF(AV$131&gt;($F$129+$C160),INDEX($D$143:$W$143,,$C160)-SUM($D160:AU160),INDEX($D$143:$W$143,,$C160)/$F$129)))</f>
        <v>0</v>
      </c>
      <c r="AW160" s="2">
        <f>IF($F$129="n/a",0,IF(AW$131&lt;=$C160,0,IF(AW$131&gt;($F$129+$C160),INDEX($D$143:$W$143,,$C160)-SUM($D160:AV160),INDEX($D$143:$W$143,,$C160)/$F$129)))</f>
        <v>0</v>
      </c>
      <c r="AX160" s="2">
        <f>IF($F$129="n/a",0,IF(AX$131&lt;=$C160,0,IF(AX$131&gt;($F$129+$C160),INDEX($D$143:$W$143,,$C160)-SUM($D160:AW160),INDEX($D$143:$W$143,,$C160)/$F$129)))</f>
        <v>0</v>
      </c>
      <c r="AY160" s="2">
        <f>IF($F$129="n/a",0,IF(AY$131&lt;=$C160,0,IF(AY$131&gt;($F$129+$C160),INDEX($D$143:$W$143,,$C160)-SUM($D160:AX160),INDEX($D$143:$W$143,,$C160)/$F$129)))</f>
        <v>0</v>
      </c>
      <c r="AZ160" s="2">
        <f>IF($F$129="n/a",0,IF(AZ$131&lt;=$C160,0,IF(AZ$131&gt;($F$129+$C160),INDEX($D$143:$W$143,,$C160)-SUM($D160:AY160),INDEX($D$143:$W$143,,$C160)/$F$129)))</f>
        <v>0</v>
      </c>
      <c r="BA160" s="2">
        <f>IF($F$129="n/a",0,IF(BA$131&lt;=$C160,0,IF(BA$131&gt;($F$129+$C160),INDEX($D$143:$W$143,,$C160)-SUM($D160:AZ160),INDEX($D$143:$W$143,,$C160)/$F$129)))</f>
        <v>0</v>
      </c>
      <c r="BB160" s="2">
        <f>IF($F$129="n/a",0,IF(BB$131&lt;=$C160,0,IF(BB$131&gt;($F$129+$C160),INDEX($D$143:$W$143,,$C160)-SUM($D160:BA160),INDEX($D$143:$W$143,,$C160)/$F$129)))</f>
        <v>0</v>
      </c>
      <c r="BC160" s="2">
        <f>IF($F$129="n/a",0,IF(BC$131&lt;=$C160,0,IF(BC$131&gt;($F$129+$C160),INDEX($D$143:$W$143,,$C160)-SUM($D160:BB160),INDEX($D$143:$W$143,,$C160)/$F$129)))</f>
        <v>0</v>
      </c>
      <c r="BD160" s="2">
        <f>IF($F$129="n/a",0,IF(BD$131&lt;=$C160,0,IF(BD$131&gt;($F$129+$C160),INDEX($D$143:$W$143,,$C160)-SUM($D160:BC160),INDEX($D$143:$W$143,,$C160)/$F$129)))</f>
        <v>0</v>
      </c>
      <c r="BE160" s="2">
        <f>IF($F$129="n/a",0,IF(BE$131&lt;=$C160,0,IF(BE$131&gt;($F$129+$C160),INDEX($D$143:$W$143,,$C160)-SUM($D160:BD160),INDEX($D$143:$W$143,,$C160)/$F$129)))</f>
        <v>0</v>
      </c>
      <c r="BF160" s="2">
        <f>IF($F$129="n/a",0,IF(BF$131&lt;=$C160,0,IF(BF$131&gt;($F$129+$C160),INDEX($D$143:$W$143,,$C160)-SUM($D160:BE160),INDEX($D$143:$W$143,,$C160)/$F$129)))</f>
        <v>0</v>
      </c>
      <c r="BG160" s="2">
        <f>IF($F$129="n/a",0,IF(BG$131&lt;=$C160,0,IF(BG$131&gt;($F$129+$C160),INDEX($D$143:$W$143,,$C160)-SUM($D160:BF160),INDEX($D$143:$W$143,,$C160)/$F$129)))</f>
        <v>0</v>
      </c>
      <c r="BH160" s="2">
        <f>IF($F$129="n/a",0,IF(BH$131&lt;=$C160,0,IF(BH$131&gt;($F$129+$C160),INDEX($D$143:$W$143,,$C160)-SUM($D160:BG160),INDEX($D$143:$W$143,,$C160)/$F$129)))</f>
        <v>0</v>
      </c>
      <c r="BI160" s="2">
        <f>IF($F$129="n/a",0,IF(BI$131&lt;=$C160,0,IF(BI$131&gt;($F$129+$C160),INDEX($D$143:$W$143,,$C160)-SUM($D160:BH160),INDEX($D$143:$W$143,,$C160)/$F$129)))</f>
        <v>0</v>
      </c>
      <c r="BJ160" s="2">
        <f>IF($F$129="n/a",0,IF(BJ$131&lt;=$C160,0,IF(BJ$131&gt;($F$129+$C160),INDEX($D$143:$W$143,,$C160)-SUM($D160:BI160),INDEX($D$143:$W$143,,$C160)/$F$129)))</f>
        <v>0</v>
      </c>
      <c r="BK160" s="2">
        <f>IF($F$129="n/a",0,IF(BK$131&lt;=$C160,0,IF(BK$131&gt;($F$129+$C160),INDEX($D$143:$W$143,,$C160)-SUM($D160:BJ160),INDEX($D$143:$W$143,,$C160)/$F$129)))</f>
        <v>0</v>
      </c>
      <c r="BL160" s="2">
        <f>IF($F$129="n/a",0,IF(BL$131&lt;=$C160,0,IF(BL$131&gt;($F$129+$C160),INDEX($D$143:$W$143,,$C160)-SUM($D160:BK160),INDEX($D$143:$W$143,,$C160)/$F$129)))</f>
        <v>0</v>
      </c>
      <c r="BM160" s="2">
        <f>IF($F$129="n/a",0,IF(BM$131&lt;=$C160,0,IF(BM$131&gt;($F$129+$C160),INDEX($D$143:$W$143,,$C160)-SUM($D160:BL160),INDEX($D$143:$W$143,,$C160)/$F$129)))</f>
        <v>0</v>
      </c>
      <c r="BN160" s="2">
        <f>IF($F$129="n/a",0,IF(BN$131&lt;=$C160,0,IF(BN$131&gt;($F$129+$C160),INDEX($D$143:$W$143,,$C160)-SUM($D160:BM160),INDEX($D$143:$W$143,,$C160)/$F$129)))</f>
        <v>0</v>
      </c>
      <c r="BO160" s="2">
        <f>IF($F$129="n/a",0,IF(BO$131&lt;=$C160,0,IF(BO$131&gt;($F$129+$C160),INDEX($D$143:$W$143,,$C160)-SUM($D160:BN160),INDEX($D$143:$W$143,,$C160)/$F$129)))</f>
        <v>0</v>
      </c>
      <c r="BP160" s="2">
        <f>IF($F$129="n/a",0,IF(BP$131&lt;=$C160,0,IF(BP$131&gt;($F$129+$C160),INDEX($D$143:$W$143,,$C160)-SUM($D160:BO160),INDEX($D$143:$W$143,,$C160)/$F$129)))</f>
        <v>0</v>
      </c>
      <c r="BQ160" s="2">
        <f>IF($F$129="n/a",0,IF(BQ$131&lt;=$C160,0,IF(BQ$131&gt;($F$129+$C160),INDEX($D$143:$W$143,,$C160)-SUM($D160:BP160),INDEX($D$143:$W$143,,$C160)/$F$129)))</f>
        <v>0</v>
      </c>
      <c r="BR160" s="2">
        <f>IF($F$129="n/a",0,IF(BR$131&lt;=$C160,0,IF(BR$131&gt;($F$129+$C160),INDEX($D$143:$W$143,,$C160)-SUM($D160:BQ160),INDEX($D$143:$W$143,,$C160)/$F$129)))</f>
        <v>0</v>
      </c>
      <c r="BS160" s="2">
        <f>IF($F$129="n/a",0,IF(BS$131&lt;=$C160,0,IF(BS$131&gt;($F$129+$C160),INDEX($D$143:$W$143,,$C160)-SUM($D160:BR160),INDEX($D$143:$W$143,,$C160)/$F$129)))</f>
        <v>0</v>
      </c>
    </row>
    <row r="161" spans="2:71" outlineLevel="1">
      <c r="B161" s="24">
        <v>2026</v>
      </c>
      <c r="C161" s="24">
        <v>16</v>
      </c>
      <c r="E161" s="2">
        <f>IF($F$129="n/a",0,IF(E$131&lt;=$C161,0,IF(E$131&gt;($F$129+$C161),INDEX($D$143:$W$143,,$C161)-SUM($D161:D161),INDEX($D$143:$W$143,,$C161)/$F$129)))</f>
        <v>0</v>
      </c>
      <c r="F161" s="2">
        <f>IF($F$129="n/a",0,IF(F$131&lt;=$C161,0,IF(F$131&gt;($F$129+$C161),INDEX($D$143:$W$143,,$C161)-SUM($D161:E161),INDEX($D$143:$W$143,,$C161)/$F$129)))</f>
        <v>0</v>
      </c>
      <c r="G161" s="2">
        <f>IF($F$129="n/a",0,IF(G$131&lt;=$C161,0,IF(G$131&gt;($F$129+$C161),INDEX($D$143:$W$143,,$C161)-SUM($D161:F161),INDEX($D$143:$W$143,,$C161)/$F$129)))</f>
        <v>0</v>
      </c>
      <c r="H161" s="2">
        <f>IF($F$129="n/a",0,IF(H$131&lt;=$C161,0,IF(H$131&gt;($F$129+$C161),INDEX($D$143:$W$143,,$C161)-SUM($D161:G161),INDEX($D$143:$W$143,,$C161)/$F$129)))</f>
        <v>0</v>
      </c>
      <c r="I161" s="2">
        <f>IF($F$129="n/a",0,IF(I$131&lt;=$C161,0,IF(I$131&gt;($F$129+$C161),INDEX($D$143:$W$143,,$C161)-SUM($D161:H161),INDEX($D$143:$W$143,,$C161)/$F$129)))</f>
        <v>0</v>
      </c>
      <c r="J161" s="2">
        <f>IF($F$129="n/a",0,IF(J$131&lt;=$C161,0,IF(J$131&gt;($F$129+$C161),INDEX($D$143:$W$143,,$C161)-SUM($D161:I161),INDEX($D$143:$W$143,,$C161)/$F$129)))</f>
        <v>0</v>
      </c>
      <c r="K161" s="2">
        <f>IF($F$129="n/a",0,IF(K$131&lt;=$C161,0,IF(K$131&gt;($F$129+$C161),INDEX($D$143:$W$143,,$C161)-SUM($D161:J161),INDEX($D$143:$W$143,,$C161)/$F$129)))</f>
        <v>0</v>
      </c>
      <c r="L161" s="2">
        <f>IF($F$129="n/a",0,IF(L$131&lt;=$C161,0,IF(L$131&gt;($F$129+$C161),INDEX($D$143:$W$143,,$C161)-SUM($D161:K161),INDEX($D$143:$W$143,,$C161)/$F$129)))</f>
        <v>0</v>
      </c>
      <c r="M161" s="2">
        <f>IF($F$129="n/a",0,IF(M$131&lt;=$C161,0,IF(M$131&gt;($F$129+$C161),INDEX($D$143:$W$143,,$C161)-SUM($D161:L161),INDEX($D$143:$W$143,,$C161)/$F$129)))</f>
        <v>0</v>
      </c>
      <c r="N161" s="2">
        <f>IF($F$129="n/a",0,IF(N$131&lt;=$C161,0,IF(N$131&gt;($F$129+$C161),INDEX($D$143:$W$143,,$C161)-SUM($D161:M161),INDEX($D$143:$W$143,,$C161)/$F$129)))</f>
        <v>0</v>
      </c>
      <c r="O161" s="2">
        <f>IF($F$129="n/a",0,IF(O$131&lt;=$C161,0,IF(O$131&gt;($F$129+$C161),INDEX($D$143:$W$143,,$C161)-SUM($D161:N161),INDEX($D$143:$W$143,,$C161)/$F$129)))</f>
        <v>0</v>
      </c>
      <c r="P161" s="2">
        <f>IF($F$129="n/a",0,IF(P$131&lt;=$C161,0,IF(P$131&gt;($F$129+$C161),INDEX($D$143:$W$143,,$C161)-SUM($D161:O161),INDEX($D$143:$W$143,,$C161)/$F$129)))</f>
        <v>0</v>
      </c>
      <c r="Q161" s="2">
        <f>IF($F$129="n/a",0,IF(Q$131&lt;=$C161,0,IF(Q$131&gt;($F$129+$C161),INDEX($D$143:$W$143,,$C161)-SUM($D161:P161),INDEX($D$143:$W$143,,$C161)/$F$129)))</f>
        <v>0</v>
      </c>
      <c r="R161" s="2">
        <f>IF($F$129="n/a",0,IF(R$131&lt;=$C161,0,IF(R$131&gt;($F$129+$C161),INDEX($D$143:$W$143,,$C161)-SUM($D161:Q161),INDEX($D$143:$W$143,,$C161)/$F$129)))</f>
        <v>0</v>
      </c>
      <c r="S161" s="2">
        <f>IF($F$129="n/a",0,IF(S$131&lt;=$C161,0,IF(S$131&gt;($F$129+$C161),INDEX($D$143:$W$143,,$C161)-SUM($D161:R161),INDEX($D$143:$W$143,,$C161)/$F$129)))</f>
        <v>0</v>
      </c>
      <c r="T161" s="2">
        <f>IF($F$129="n/a",0,IF(T$131&lt;=$C161,0,IF(T$131&gt;($F$129+$C161),INDEX($D$143:$W$143,,$C161)-SUM($D161:S161),INDEX($D$143:$W$143,,$C161)/$F$129)))</f>
        <v>0</v>
      </c>
      <c r="U161" s="2">
        <f>IF($F$129="n/a",0,IF(U$131&lt;=$C161,0,IF(U$131&gt;($F$129+$C161),INDEX($D$143:$W$143,,$C161)-SUM($D161:T161),INDEX($D$143:$W$143,,$C161)/$F$129)))</f>
        <v>0</v>
      </c>
      <c r="V161" s="2">
        <f>IF($F$129="n/a",0,IF(V$131&lt;=$C161,0,IF(V$131&gt;($F$129+$C161),INDEX($D$143:$W$143,,$C161)-SUM($D161:U161),INDEX($D$143:$W$143,,$C161)/$F$129)))</f>
        <v>0</v>
      </c>
      <c r="W161" s="2">
        <f>IF($F$129="n/a",0,IF(W$131&lt;=$C161,0,IF(W$131&gt;($F$129+$C161),INDEX($D$143:$W$143,,$C161)-SUM($D161:V161),INDEX($D$143:$W$143,,$C161)/$F$129)))</f>
        <v>0</v>
      </c>
      <c r="X161" s="2">
        <f>IF($F$129="n/a",0,IF(X$131&lt;=$C161,0,IF(X$131&gt;($F$129+$C161),INDEX($D$143:$W$143,,$C161)-SUM($D161:W161),INDEX($D$143:$W$143,,$C161)/$F$129)))</f>
        <v>0</v>
      </c>
      <c r="Y161" s="2">
        <f>IF($F$129="n/a",0,IF(Y$131&lt;=$C161,0,IF(Y$131&gt;($F$129+$C161),INDEX($D$143:$W$143,,$C161)-SUM($D161:X161),INDEX($D$143:$W$143,,$C161)/$F$129)))</f>
        <v>0</v>
      </c>
      <c r="Z161" s="2">
        <f>IF($F$129="n/a",0,IF(Z$131&lt;=$C161,0,IF(Z$131&gt;($F$129+$C161),INDEX($D$143:$W$143,,$C161)-SUM($D161:Y161),INDEX($D$143:$W$143,,$C161)/$F$129)))</f>
        <v>0</v>
      </c>
      <c r="AA161" s="2">
        <f>IF($F$129="n/a",0,IF(AA$131&lt;=$C161,0,IF(AA$131&gt;($F$129+$C161),INDEX($D$143:$W$143,,$C161)-SUM($D161:Z161),INDEX($D$143:$W$143,,$C161)/$F$129)))</f>
        <v>0</v>
      </c>
      <c r="AB161" s="2">
        <f>IF($F$129="n/a",0,IF(AB$131&lt;=$C161,0,IF(AB$131&gt;($F$129+$C161),INDEX($D$143:$W$143,,$C161)-SUM($D161:AA161),INDEX($D$143:$W$143,,$C161)/$F$129)))</f>
        <v>0</v>
      </c>
      <c r="AC161" s="2">
        <f>IF($F$129="n/a",0,IF(AC$131&lt;=$C161,0,IF(AC$131&gt;($F$129+$C161),INDEX($D$143:$W$143,,$C161)-SUM($D161:AB161),INDEX($D$143:$W$143,,$C161)/$F$129)))</f>
        <v>0</v>
      </c>
      <c r="AD161" s="2">
        <f>IF($F$129="n/a",0,IF(AD$131&lt;=$C161,0,IF(AD$131&gt;($F$129+$C161),INDEX($D$143:$W$143,,$C161)-SUM($D161:AC161),INDEX($D$143:$W$143,,$C161)/$F$129)))</f>
        <v>0</v>
      </c>
      <c r="AE161" s="2">
        <f>IF($F$129="n/a",0,IF(AE$131&lt;=$C161,0,IF(AE$131&gt;($F$129+$C161),INDEX($D$143:$W$143,,$C161)-SUM($D161:AD161),INDEX($D$143:$W$143,,$C161)/$F$129)))</f>
        <v>0</v>
      </c>
      <c r="AF161" s="2">
        <f>IF($F$129="n/a",0,IF(AF$131&lt;=$C161,0,IF(AF$131&gt;($F$129+$C161),INDEX($D$143:$W$143,,$C161)-SUM($D161:AE161),INDEX($D$143:$W$143,,$C161)/$F$129)))</f>
        <v>0</v>
      </c>
      <c r="AG161" s="2">
        <f>IF($F$129="n/a",0,IF(AG$131&lt;=$C161,0,IF(AG$131&gt;($F$129+$C161),INDEX($D$143:$W$143,,$C161)-SUM($D161:AF161),INDEX($D$143:$W$143,,$C161)/$F$129)))</f>
        <v>0</v>
      </c>
      <c r="AH161" s="2">
        <f>IF($F$129="n/a",0,IF(AH$131&lt;=$C161,0,IF(AH$131&gt;($F$129+$C161),INDEX($D$143:$W$143,,$C161)-SUM($D161:AG161),INDEX($D$143:$W$143,,$C161)/$F$129)))</f>
        <v>0</v>
      </c>
      <c r="AI161" s="2">
        <f>IF($F$129="n/a",0,IF(AI$131&lt;=$C161,0,IF(AI$131&gt;($F$129+$C161),INDEX($D$143:$W$143,,$C161)-SUM($D161:AH161),INDEX($D$143:$W$143,,$C161)/$F$129)))</f>
        <v>0</v>
      </c>
      <c r="AJ161" s="2">
        <f>IF($F$129="n/a",0,IF(AJ$131&lt;=$C161,0,IF(AJ$131&gt;($F$129+$C161),INDEX($D$143:$W$143,,$C161)-SUM($D161:AI161),INDEX($D$143:$W$143,,$C161)/$F$129)))</f>
        <v>0</v>
      </c>
      <c r="AK161" s="2">
        <f>IF($F$129="n/a",0,IF(AK$131&lt;=$C161,0,IF(AK$131&gt;($F$129+$C161),INDEX($D$143:$W$143,,$C161)-SUM($D161:AJ161),INDEX($D$143:$W$143,,$C161)/$F$129)))</f>
        <v>0</v>
      </c>
      <c r="AL161" s="2">
        <f>IF($F$129="n/a",0,IF(AL$131&lt;=$C161,0,IF(AL$131&gt;($F$129+$C161),INDEX($D$143:$W$143,,$C161)-SUM($D161:AK161),INDEX($D$143:$W$143,,$C161)/$F$129)))</f>
        <v>0</v>
      </c>
      <c r="AM161" s="2">
        <f>IF($F$129="n/a",0,IF(AM$131&lt;=$C161,0,IF(AM$131&gt;($F$129+$C161),INDEX($D$143:$W$143,,$C161)-SUM($D161:AL161),INDEX($D$143:$W$143,,$C161)/$F$129)))</f>
        <v>0</v>
      </c>
      <c r="AN161" s="2">
        <f>IF($F$129="n/a",0,IF(AN$131&lt;=$C161,0,IF(AN$131&gt;($F$129+$C161),INDEX($D$143:$W$143,,$C161)-SUM($D161:AM161),INDEX($D$143:$W$143,,$C161)/$F$129)))</f>
        <v>0</v>
      </c>
      <c r="AO161" s="2">
        <f>IF($F$129="n/a",0,IF(AO$131&lt;=$C161,0,IF(AO$131&gt;($F$129+$C161),INDEX($D$143:$W$143,,$C161)-SUM($D161:AN161),INDEX($D$143:$W$143,,$C161)/$F$129)))</f>
        <v>0</v>
      </c>
      <c r="AP161" s="2">
        <f>IF($F$129="n/a",0,IF(AP$131&lt;=$C161,0,IF(AP$131&gt;($F$129+$C161),INDEX($D$143:$W$143,,$C161)-SUM($D161:AO161),INDEX($D$143:$W$143,,$C161)/$F$129)))</f>
        <v>0</v>
      </c>
      <c r="AQ161" s="2">
        <f>IF($F$129="n/a",0,IF(AQ$131&lt;=$C161,0,IF(AQ$131&gt;($F$129+$C161),INDEX($D$143:$W$143,,$C161)-SUM($D161:AP161),INDEX($D$143:$W$143,,$C161)/$F$129)))</f>
        <v>0</v>
      </c>
      <c r="AR161" s="2">
        <f>IF($F$129="n/a",0,IF(AR$131&lt;=$C161,0,IF(AR$131&gt;($F$129+$C161),INDEX($D$143:$W$143,,$C161)-SUM($D161:AQ161),INDEX($D$143:$W$143,,$C161)/$F$129)))</f>
        <v>0</v>
      </c>
      <c r="AS161" s="2">
        <f>IF($F$129="n/a",0,IF(AS$131&lt;=$C161,0,IF(AS$131&gt;($F$129+$C161),INDEX($D$143:$W$143,,$C161)-SUM($D161:AR161),INDEX($D$143:$W$143,,$C161)/$F$129)))</f>
        <v>0</v>
      </c>
      <c r="AT161" s="2">
        <f>IF($F$129="n/a",0,IF(AT$131&lt;=$C161,0,IF(AT$131&gt;($F$129+$C161),INDEX($D$143:$W$143,,$C161)-SUM($D161:AS161),INDEX($D$143:$W$143,,$C161)/$F$129)))</f>
        <v>0</v>
      </c>
      <c r="AU161" s="2">
        <f>IF($F$129="n/a",0,IF(AU$131&lt;=$C161,0,IF(AU$131&gt;($F$129+$C161),INDEX($D$143:$W$143,,$C161)-SUM($D161:AT161),INDEX($D$143:$W$143,,$C161)/$F$129)))</f>
        <v>0</v>
      </c>
      <c r="AV161" s="2">
        <f>IF($F$129="n/a",0,IF(AV$131&lt;=$C161,0,IF(AV$131&gt;($F$129+$C161),INDEX($D$143:$W$143,,$C161)-SUM($D161:AU161),INDEX($D$143:$W$143,,$C161)/$F$129)))</f>
        <v>0</v>
      </c>
      <c r="AW161" s="2">
        <f>IF($F$129="n/a",0,IF(AW$131&lt;=$C161,0,IF(AW$131&gt;($F$129+$C161),INDEX($D$143:$W$143,,$C161)-SUM($D161:AV161),INDEX($D$143:$W$143,,$C161)/$F$129)))</f>
        <v>0</v>
      </c>
      <c r="AX161" s="2">
        <f>IF($F$129="n/a",0,IF(AX$131&lt;=$C161,0,IF(AX$131&gt;($F$129+$C161),INDEX($D$143:$W$143,,$C161)-SUM($D161:AW161),INDEX($D$143:$W$143,,$C161)/$F$129)))</f>
        <v>0</v>
      </c>
      <c r="AY161" s="2">
        <f>IF($F$129="n/a",0,IF(AY$131&lt;=$C161,0,IF(AY$131&gt;($F$129+$C161),INDEX($D$143:$W$143,,$C161)-SUM($D161:AX161),INDEX($D$143:$W$143,,$C161)/$F$129)))</f>
        <v>0</v>
      </c>
      <c r="AZ161" s="2">
        <f>IF($F$129="n/a",0,IF(AZ$131&lt;=$C161,0,IF(AZ$131&gt;($F$129+$C161),INDEX($D$143:$W$143,,$C161)-SUM($D161:AY161),INDEX($D$143:$W$143,,$C161)/$F$129)))</f>
        <v>0</v>
      </c>
      <c r="BA161" s="2">
        <f>IF($F$129="n/a",0,IF(BA$131&lt;=$C161,0,IF(BA$131&gt;($F$129+$C161),INDEX($D$143:$W$143,,$C161)-SUM($D161:AZ161),INDEX($D$143:$W$143,,$C161)/$F$129)))</f>
        <v>0</v>
      </c>
      <c r="BB161" s="2">
        <f>IF($F$129="n/a",0,IF(BB$131&lt;=$C161,0,IF(BB$131&gt;($F$129+$C161),INDEX($D$143:$W$143,,$C161)-SUM($D161:BA161),INDEX($D$143:$W$143,,$C161)/$F$129)))</f>
        <v>0</v>
      </c>
      <c r="BC161" s="2">
        <f>IF($F$129="n/a",0,IF(BC$131&lt;=$C161,0,IF(BC$131&gt;($F$129+$C161),INDEX($D$143:$W$143,,$C161)-SUM($D161:BB161),INDEX($D$143:$W$143,,$C161)/$F$129)))</f>
        <v>0</v>
      </c>
      <c r="BD161" s="2">
        <f>IF($F$129="n/a",0,IF(BD$131&lt;=$C161,0,IF(BD$131&gt;($F$129+$C161),INDEX($D$143:$W$143,,$C161)-SUM($D161:BC161),INDEX($D$143:$W$143,,$C161)/$F$129)))</f>
        <v>0</v>
      </c>
      <c r="BE161" s="2">
        <f>IF($F$129="n/a",0,IF(BE$131&lt;=$C161,0,IF(BE$131&gt;($F$129+$C161),INDEX($D$143:$W$143,,$C161)-SUM($D161:BD161),INDEX($D$143:$W$143,,$C161)/$F$129)))</f>
        <v>0</v>
      </c>
      <c r="BF161" s="2">
        <f>IF($F$129="n/a",0,IF(BF$131&lt;=$C161,0,IF(BF$131&gt;($F$129+$C161),INDEX($D$143:$W$143,,$C161)-SUM($D161:BE161),INDEX($D$143:$W$143,,$C161)/$F$129)))</f>
        <v>0</v>
      </c>
      <c r="BG161" s="2">
        <f>IF($F$129="n/a",0,IF(BG$131&lt;=$C161,0,IF(BG$131&gt;($F$129+$C161),INDEX($D$143:$W$143,,$C161)-SUM($D161:BF161),INDEX($D$143:$W$143,,$C161)/$F$129)))</f>
        <v>0</v>
      </c>
      <c r="BH161" s="2">
        <f>IF($F$129="n/a",0,IF(BH$131&lt;=$C161,0,IF(BH$131&gt;($F$129+$C161),INDEX($D$143:$W$143,,$C161)-SUM($D161:BG161),INDEX($D$143:$W$143,,$C161)/$F$129)))</f>
        <v>0</v>
      </c>
      <c r="BI161" s="2">
        <f>IF($F$129="n/a",0,IF(BI$131&lt;=$C161,0,IF(BI$131&gt;($F$129+$C161),INDEX($D$143:$W$143,,$C161)-SUM($D161:BH161),INDEX($D$143:$W$143,,$C161)/$F$129)))</f>
        <v>0</v>
      </c>
      <c r="BJ161" s="2">
        <f>IF($F$129="n/a",0,IF(BJ$131&lt;=$C161,0,IF(BJ$131&gt;($F$129+$C161),INDEX($D$143:$W$143,,$C161)-SUM($D161:BI161),INDEX($D$143:$W$143,,$C161)/$F$129)))</f>
        <v>0</v>
      </c>
      <c r="BK161" s="2">
        <f>IF($F$129="n/a",0,IF(BK$131&lt;=$C161,0,IF(BK$131&gt;($F$129+$C161),INDEX($D$143:$W$143,,$C161)-SUM($D161:BJ161),INDEX($D$143:$W$143,,$C161)/$F$129)))</f>
        <v>0</v>
      </c>
      <c r="BL161" s="2">
        <f>IF($F$129="n/a",0,IF(BL$131&lt;=$C161,0,IF(BL$131&gt;($F$129+$C161),INDEX($D$143:$W$143,,$C161)-SUM($D161:BK161),INDEX($D$143:$W$143,,$C161)/$F$129)))</f>
        <v>0</v>
      </c>
      <c r="BM161" s="2">
        <f>IF($F$129="n/a",0,IF(BM$131&lt;=$C161,0,IF(BM$131&gt;($F$129+$C161),INDEX($D$143:$W$143,,$C161)-SUM($D161:BL161),INDEX($D$143:$W$143,,$C161)/$F$129)))</f>
        <v>0</v>
      </c>
      <c r="BN161" s="2">
        <f>IF($F$129="n/a",0,IF(BN$131&lt;=$C161,0,IF(BN$131&gt;($F$129+$C161),INDEX($D$143:$W$143,,$C161)-SUM($D161:BM161),INDEX($D$143:$W$143,,$C161)/$F$129)))</f>
        <v>0</v>
      </c>
      <c r="BO161" s="2">
        <f>IF($F$129="n/a",0,IF(BO$131&lt;=$C161,0,IF(BO$131&gt;($F$129+$C161),INDEX($D$143:$W$143,,$C161)-SUM($D161:BN161),INDEX($D$143:$W$143,,$C161)/$F$129)))</f>
        <v>0</v>
      </c>
      <c r="BP161" s="2">
        <f>IF($F$129="n/a",0,IF(BP$131&lt;=$C161,0,IF(BP$131&gt;($F$129+$C161),INDEX($D$143:$W$143,,$C161)-SUM($D161:BO161),INDEX($D$143:$W$143,,$C161)/$F$129)))</f>
        <v>0</v>
      </c>
      <c r="BQ161" s="2">
        <f>IF($F$129="n/a",0,IF(BQ$131&lt;=$C161,0,IF(BQ$131&gt;($F$129+$C161),INDEX($D$143:$W$143,,$C161)-SUM($D161:BP161),INDEX($D$143:$W$143,,$C161)/$F$129)))</f>
        <v>0</v>
      </c>
      <c r="BR161" s="2">
        <f>IF($F$129="n/a",0,IF(BR$131&lt;=$C161,0,IF(BR$131&gt;($F$129+$C161),INDEX($D$143:$W$143,,$C161)-SUM($D161:BQ161),INDEX($D$143:$W$143,,$C161)/$F$129)))</f>
        <v>0</v>
      </c>
      <c r="BS161" s="2">
        <f>IF($F$129="n/a",0,IF(BS$131&lt;=$C161,0,IF(BS$131&gt;($F$129+$C161),INDEX($D$143:$W$143,,$C161)-SUM($D161:BR161),INDEX($D$143:$W$143,,$C161)/$F$129)))</f>
        <v>0</v>
      </c>
    </row>
    <row r="162" spans="2:71" outlineLevel="1">
      <c r="B162" s="24">
        <v>2027</v>
      </c>
      <c r="C162" s="24">
        <v>17</v>
      </c>
      <c r="E162" s="2">
        <f>IF($F$129="n/a",0,IF(E$131&lt;=$C162,0,IF(E$131&gt;($F$129+$C162),INDEX($D$143:$W$143,,$C162)-SUM($D162:D162),INDEX($D$143:$W$143,,$C162)/$F$129)))</f>
        <v>0</v>
      </c>
      <c r="F162" s="2">
        <f>IF($F$129="n/a",0,IF(F$131&lt;=$C162,0,IF(F$131&gt;($F$129+$C162),INDEX($D$143:$W$143,,$C162)-SUM($D162:E162),INDEX($D$143:$W$143,,$C162)/$F$129)))</f>
        <v>0</v>
      </c>
      <c r="G162" s="2">
        <f>IF($F$129="n/a",0,IF(G$131&lt;=$C162,0,IF(G$131&gt;($F$129+$C162),INDEX($D$143:$W$143,,$C162)-SUM($D162:F162),INDEX($D$143:$W$143,,$C162)/$F$129)))</f>
        <v>0</v>
      </c>
      <c r="H162" s="2">
        <f>IF($F$129="n/a",0,IF(H$131&lt;=$C162,0,IF(H$131&gt;($F$129+$C162),INDEX($D$143:$W$143,,$C162)-SUM($D162:G162),INDEX($D$143:$W$143,,$C162)/$F$129)))</f>
        <v>0</v>
      </c>
      <c r="I162" s="2">
        <f>IF($F$129="n/a",0,IF(I$131&lt;=$C162,0,IF(I$131&gt;($F$129+$C162),INDEX($D$143:$W$143,,$C162)-SUM($D162:H162),INDEX($D$143:$W$143,,$C162)/$F$129)))</f>
        <v>0</v>
      </c>
      <c r="J162" s="2">
        <f>IF($F$129="n/a",0,IF(J$131&lt;=$C162,0,IF(J$131&gt;($F$129+$C162),INDEX($D$143:$W$143,,$C162)-SUM($D162:I162),INDEX($D$143:$W$143,,$C162)/$F$129)))</f>
        <v>0</v>
      </c>
      <c r="K162" s="2">
        <f>IF($F$129="n/a",0,IF(K$131&lt;=$C162,0,IF(K$131&gt;($F$129+$C162),INDEX($D$143:$W$143,,$C162)-SUM($D162:J162),INDEX($D$143:$W$143,,$C162)/$F$129)))</f>
        <v>0</v>
      </c>
      <c r="L162" s="2">
        <f>IF($F$129="n/a",0,IF(L$131&lt;=$C162,0,IF(L$131&gt;($F$129+$C162),INDEX($D$143:$W$143,,$C162)-SUM($D162:K162),INDEX($D$143:$W$143,,$C162)/$F$129)))</f>
        <v>0</v>
      </c>
      <c r="M162" s="2">
        <f>IF($F$129="n/a",0,IF(M$131&lt;=$C162,0,IF(M$131&gt;($F$129+$C162),INDEX($D$143:$W$143,,$C162)-SUM($D162:L162),INDEX($D$143:$W$143,,$C162)/$F$129)))</f>
        <v>0</v>
      </c>
      <c r="N162" s="2">
        <f>IF($F$129="n/a",0,IF(N$131&lt;=$C162,0,IF(N$131&gt;($F$129+$C162),INDEX($D$143:$W$143,,$C162)-SUM($D162:M162),INDEX($D$143:$W$143,,$C162)/$F$129)))</f>
        <v>0</v>
      </c>
      <c r="O162" s="2">
        <f>IF($F$129="n/a",0,IF(O$131&lt;=$C162,0,IF(O$131&gt;($F$129+$C162),INDEX($D$143:$W$143,,$C162)-SUM($D162:N162),INDEX($D$143:$W$143,,$C162)/$F$129)))</f>
        <v>0</v>
      </c>
      <c r="P162" s="2">
        <f>IF($F$129="n/a",0,IF(P$131&lt;=$C162,0,IF(P$131&gt;($F$129+$C162),INDEX($D$143:$W$143,,$C162)-SUM($D162:O162),INDEX($D$143:$W$143,,$C162)/$F$129)))</f>
        <v>0</v>
      </c>
      <c r="Q162" s="2">
        <f>IF($F$129="n/a",0,IF(Q$131&lt;=$C162,0,IF(Q$131&gt;($F$129+$C162),INDEX($D$143:$W$143,,$C162)-SUM($D162:P162),INDEX($D$143:$W$143,,$C162)/$F$129)))</f>
        <v>0</v>
      </c>
      <c r="R162" s="2">
        <f>IF($F$129="n/a",0,IF(R$131&lt;=$C162,0,IF(R$131&gt;($F$129+$C162),INDEX($D$143:$W$143,,$C162)-SUM($D162:Q162),INDEX($D$143:$W$143,,$C162)/$F$129)))</f>
        <v>0</v>
      </c>
      <c r="S162" s="2">
        <f>IF($F$129="n/a",0,IF(S$131&lt;=$C162,0,IF(S$131&gt;($F$129+$C162),INDEX($D$143:$W$143,,$C162)-SUM($D162:R162),INDEX($D$143:$W$143,,$C162)/$F$129)))</f>
        <v>0</v>
      </c>
      <c r="T162" s="2">
        <f>IF($F$129="n/a",0,IF(T$131&lt;=$C162,0,IF(T$131&gt;($F$129+$C162),INDEX($D$143:$W$143,,$C162)-SUM($D162:S162),INDEX($D$143:$W$143,,$C162)/$F$129)))</f>
        <v>0</v>
      </c>
      <c r="U162" s="2">
        <f>IF($F$129="n/a",0,IF(U$131&lt;=$C162,0,IF(U$131&gt;($F$129+$C162),INDEX($D$143:$W$143,,$C162)-SUM($D162:T162),INDEX($D$143:$W$143,,$C162)/$F$129)))</f>
        <v>0</v>
      </c>
      <c r="V162" s="2">
        <f>IF($F$129="n/a",0,IF(V$131&lt;=$C162,0,IF(V$131&gt;($F$129+$C162),INDEX($D$143:$W$143,,$C162)-SUM($D162:U162),INDEX($D$143:$W$143,,$C162)/$F$129)))</f>
        <v>0</v>
      </c>
      <c r="W162" s="2">
        <f>IF($F$129="n/a",0,IF(W$131&lt;=$C162,0,IF(W$131&gt;($F$129+$C162),INDEX($D$143:$W$143,,$C162)-SUM($D162:V162),INDEX($D$143:$W$143,,$C162)/$F$129)))</f>
        <v>0</v>
      </c>
      <c r="X162" s="2">
        <f>IF($F$129="n/a",0,IF(X$131&lt;=$C162,0,IF(X$131&gt;($F$129+$C162),INDEX($D$143:$W$143,,$C162)-SUM($D162:W162),INDEX($D$143:$W$143,,$C162)/$F$129)))</f>
        <v>0</v>
      </c>
      <c r="Y162" s="2">
        <f>IF($F$129="n/a",0,IF(Y$131&lt;=$C162,0,IF(Y$131&gt;($F$129+$C162),INDEX($D$143:$W$143,,$C162)-SUM($D162:X162),INDEX($D$143:$W$143,,$C162)/$F$129)))</f>
        <v>0</v>
      </c>
      <c r="Z162" s="2">
        <f>IF($F$129="n/a",0,IF(Z$131&lt;=$C162,0,IF(Z$131&gt;($F$129+$C162),INDEX($D$143:$W$143,,$C162)-SUM($D162:Y162),INDEX($D$143:$W$143,,$C162)/$F$129)))</f>
        <v>0</v>
      </c>
      <c r="AA162" s="2">
        <f>IF($F$129="n/a",0,IF(AA$131&lt;=$C162,0,IF(AA$131&gt;($F$129+$C162),INDEX($D$143:$W$143,,$C162)-SUM($D162:Z162),INDEX($D$143:$W$143,,$C162)/$F$129)))</f>
        <v>0</v>
      </c>
      <c r="AB162" s="2">
        <f>IF($F$129="n/a",0,IF(AB$131&lt;=$C162,0,IF(AB$131&gt;($F$129+$C162),INDEX($D$143:$W$143,,$C162)-SUM($D162:AA162),INDEX($D$143:$W$143,,$C162)/$F$129)))</f>
        <v>0</v>
      </c>
      <c r="AC162" s="2">
        <f>IF($F$129="n/a",0,IF(AC$131&lt;=$C162,0,IF(AC$131&gt;($F$129+$C162),INDEX($D$143:$W$143,,$C162)-SUM($D162:AB162),INDEX($D$143:$W$143,,$C162)/$F$129)))</f>
        <v>0</v>
      </c>
      <c r="AD162" s="2">
        <f>IF($F$129="n/a",0,IF(AD$131&lt;=$C162,0,IF(AD$131&gt;($F$129+$C162),INDEX($D$143:$W$143,,$C162)-SUM($D162:AC162),INDEX($D$143:$W$143,,$C162)/$F$129)))</f>
        <v>0</v>
      </c>
      <c r="AE162" s="2">
        <f>IF($F$129="n/a",0,IF(AE$131&lt;=$C162,0,IF(AE$131&gt;($F$129+$C162),INDEX($D$143:$W$143,,$C162)-SUM($D162:AD162),INDEX($D$143:$W$143,,$C162)/$F$129)))</f>
        <v>0</v>
      </c>
      <c r="AF162" s="2">
        <f>IF($F$129="n/a",0,IF(AF$131&lt;=$C162,0,IF(AF$131&gt;($F$129+$C162),INDEX($D$143:$W$143,,$C162)-SUM($D162:AE162),INDEX($D$143:$W$143,,$C162)/$F$129)))</f>
        <v>0</v>
      </c>
      <c r="AG162" s="2">
        <f>IF($F$129="n/a",0,IF(AG$131&lt;=$C162,0,IF(AG$131&gt;($F$129+$C162),INDEX($D$143:$W$143,,$C162)-SUM($D162:AF162),INDEX($D$143:$W$143,,$C162)/$F$129)))</f>
        <v>0</v>
      </c>
      <c r="AH162" s="2">
        <f>IF($F$129="n/a",0,IF(AH$131&lt;=$C162,0,IF(AH$131&gt;($F$129+$C162),INDEX($D$143:$W$143,,$C162)-SUM($D162:AG162),INDEX($D$143:$W$143,,$C162)/$F$129)))</f>
        <v>0</v>
      </c>
      <c r="AI162" s="2">
        <f>IF($F$129="n/a",0,IF(AI$131&lt;=$C162,0,IF(AI$131&gt;($F$129+$C162),INDEX($D$143:$W$143,,$C162)-SUM($D162:AH162),INDEX($D$143:$W$143,,$C162)/$F$129)))</f>
        <v>0</v>
      </c>
      <c r="AJ162" s="2">
        <f>IF($F$129="n/a",0,IF(AJ$131&lt;=$C162,0,IF(AJ$131&gt;($F$129+$C162),INDEX($D$143:$W$143,,$C162)-SUM($D162:AI162),INDEX($D$143:$W$143,,$C162)/$F$129)))</f>
        <v>0</v>
      </c>
      <c r="AK162" s="2">
        <f>IF($F$129="n/a",0,IF(AK$131&lt;=$C162,0,IF(AK$131&gt;($F$129+$C162),INDEX($D$143:$W$143,,$C162)-SUM($D162:AJ162),INDEX($D$143:$W$143,,$C162)/$F$129)))</f>
        <v>0</v>
      </c>
      <c r="AL162" s="2">
        <f>IF($F$129="n/a",0,IF(AL$131&lt;=$C162,0,IF(AL$131&gt;($F$129+$C162),INDEX($D$143:$W$143,,$C162)-SUM($D162:AK162),INDEX($D$143:$W$143,,$C162)/$F$129)))</f>
        <v>0</v>
      </c>
      <c r="AM162" s="2">
        <f>IF($F$129="n/a",0,IF(AM$131&lt;=$C162,0,IF(AM$131&gt;($F$129+$C162),INDEX($D$143:$W$143,,$C162)-SUM($D162:AL162),INDEX($D$143:$W$143,,$C162)/$F$129)))</f>
        <v>0</v>
      </c>
      <c r="AN162" s="2">
        <f>IF($F$129="n/a",0,IF(AN$131&lt;=$C162,0,IF(AN$131&gt;($F$129+$C162),INDEX($D$143:$W$143,,$C162)-SUM($D162:AM162),INDEX($D$143:$W$143,,$C162)/$F$129)))</f>
        <v>0</v>
      </c>
      <c r="AO162" s="2">
        <f>IF($F$129="n/a",0,IF(AO$131&lt;=$C162,0,IF(AO$131&gt;($F$129+$C162),INDEX($D$143:$W$143,,$C162)-SUM($D162:AN162),INDEX($D$143:$W$143,,$C162)/$F$129)))</f>
        <v>0</v>
      </c>
      <c r="AP162" s="2">
        <f>IF($F$129="n/a",0,IF(AP$131&lt;=$C162,0,IF(AP$131&gt;($F$129+$C162),INDEX($D$143:$W$143,,$C162)-SUM($D162:AO162),INDEX($D$143:$W$143,,$C162)/$F$129)))</f>
        <v>0</v>
      </c>
      <c r="AQ162" s="2">
        <f>IF($F$129="n/a",0,IF(AQ$131&lt;=$C162,0,IF(AQ$131&gt;($F$129+$C162),INDEX($D$143:$W$143,,$C162)-SUM($D162:AP162),INDEX($D$143:$W$143,,$C162)/$F$129)))</f>
        <v>0</v>
      </c>
      <c r="AR162" s="2">
        <f>IF($F$129="n/a",0,IF(AR$131&lt;=$C162,0,IF(AR$131&gt;($F$129+$C162),INDEX($D$143:$W$143,,$C162)-SUM($D162:AQ162),INDEX($D$143:$W$143,,$C162)/$F$129)))</f>
        <v>0</v>
      </c>
      <c r="AS162" s="2">
        <f>IF($F$129="n/a",0,IF(AS$131&lt;=$C162,0,IF(AS$131&gt;($F$129+$C162),INDEX($D$143:$W$143,,$C162)-SUM($D162:AR162),INDEX($D$143:$W$143,,$C162)/$F$129)))</f>
        <v>0</v>
      </c>
      <c r="AT162" s="2">
        <f>IF($F$129="n/a",0,IF(AT$131&lt;=$C162,0,IF(AT$131&gt;($F$129+$C162),INDEX($D$143:$W$143,,$C162)-SUM($D162:AS162),INDEX($D$143:$W$143,,$C162)/$F$129)))</f>
        <v>0</v>
      </c>
      <c r="AU162" s="2">
        <f>IF($F$129="n/a",0,IF(AU$131&lt;=$C162,0,IF(AU$131&gt;($F$129+$C162),INDEX($D$143:$W$143,,$C162)-SUM($D162:AT162),INDEX($D$143:$W$143,,$C162)/$F$129)))</f>
        <v>0</v>
      </c>
      <c r="AV162" s="2">
        <f>IF($F$129="n/a",0,IF(AV$131&lt;=$C162,0,IF(AV$131&gt;($F$129+$C162),INDEX($D$143:$W$143,,$C162)-SUM($D162:AU162),INDEX($D$143:$W$143,,$C162)/$F$129)))</f>
        <v>0</v>
      </c>
      <c r="AW162" s="2">
        <f>IF($F$129="n/a",0,IF(AW$131&lt;=$C162,0,IF(AW$131&gt;($F$129+$C162),INDEX($D$143:$W$143,,$C162)-SUM($D162:AV162),INDEX($D$143:$W$143,,$C162)/$F$129)))</f>
        <v>0</v>
      </c>
      <c r="AX162" s="2">
        <f>IF($F$129="n/a",0,IF(AX$131&lt;=$C162,0,IF(AX$131&gt;($F$129+$C162),INDEX($D$143:$W$143,,$C162)-SUM($D162:AW162),INDEX($D$143:$W$143,,$C162)/$F$129)))</f>
        <v>0</v>
      </c>
      <c r="AY162" s="2">
        <f>IF($F$129="n/a",0,IF(AY$131&lt;=$C162,0,IF(AY$131&gt;($F$129+$C162),INDEX($D$143:$W$143,,$C162)-SUM($D162:AX162),INDEX($D$143:$W$143,,$C162)/$F$129)))</f>
        <v>0</v>
      </c>
      <c r="AZ162" s="2">
        <f>IF($F$129="n/a",0,IF(AZ$131&lt;=$C162,0,IF(AZ$131&gt;($F$129+$C162),INDEX($D$143:$W$143,,$C162)-SUM($D162:AY162),INDEX($D$143:$W$143,,$C162)/$F$129)))</f>
        <v>0</v>
      </c>
      <c r="BA162" s="2">
        <f>IF($F$129="n/a",0,IF(BA$131&lt;=$C162,0,IF(BA$131&gt;($F$129+$C162),INDEX($D$143:$W$143,,$C162)-SUM($D162:AZ162),INDEX($D$143:$W$143,,$C162)/$F$129)))</f>
        <v>0</v>
      </c>
      <c r="BB162" s="2">
        <f>IF($F$129="n/a",0,IF(BB$131&lt;=$C162,0,IF(BB$131&gt;($F$129+$C162),INDEX($D$143:$W$143,,$C162)-SUM($D162:BA162),INDEX($D$143:$W$143,,$C162)/$F$129)))</f>
        <v>0</v>
      </c>
      <c r="BC162" s="2">
        <f>IF($F$129="n/a",0,IF(BC$131&lt;=$C162,0,IF(BC$131&gt;($F$129+$C162),INDEX($D$143:$W$143,,$C162)-SUM($D162:BB162),INDEX($D$143:$W$143,,$C162)/$F$129)))</f>
        <v>0</v>
      </c>
      <c r="BD162" s="2">
        <f>IF($F$129="n/a",0,IF(BD$131&lt;=$C162,0,IF(BD$131&gt;($F$129+$C162),INDEX($D$143:$W$143,,$C162)-SUM($D162:BC162),INDEX($D$143:$W$143,,$C162)/$F$129)))</f>
        <v>0</v>
      </c>
      <c r="BE162" s="2">
        <f>IF($F$129="n/a",0,IF(BE$131&lt;=$C162,0,IF(BE$131&gt;($F$129+$C162),INDEX($D$143:$W$143,,$C162)-SUM($D162:BD162),INDEX($D$143:$W$143,,$C162)/$F$129)))</f>
        <v>0</v>
      </c>
      <c r="BF162" s="2">
        <f>IF($F$129="n/a",0,IF(BF$131&lt;=$C162,0,IF(BF$131&gt;($F$129+$C162),INDEX($D$143:$W$143,,$C162)-SUM($D162:BE162),INDEX($D$143:$W$143,,$C162)/$F$129)))</f>
        <v>0</v>
      </c>
      <c r="BG162" s="2">
        <f>IF($F$129="n/a",0,IF(BG$131&lt;=$C162,0,IF(BG$131&gt;($F$129+$C162),INDEX($D$143:$W$143,,$C162)-SUM($D162:BF162),INDEX($D$143:$W$143,,$C162)/$F$129)))</f>
        <v>0</v>
      </c>
      <c r="BH162" s="2">
        <f>IF($F$129="n/a",0,IF(BH$131&lt;=$C162,0,IF(BH$131&gt;($F$129+$C162),INDEX($D$143:$W$143,,$C162)-SUM($D162:BG162),INDEX($D$143:$W$143,,$C162)/$F$129)))</f>
        <v>0</v>
      </c>
      <c r="BI162" s="2">
        <f>IF($F$129="n/a",0,IF(BI$131&lt;=$C162,0,IF(BI$131&gt;($F$129+$C162),INDEX($D$143:$W$143,,$C162)-SUM($D162:BH162),INDEX($D$143:$W$143,,$C162)/$F$129)))</f>
        <v>0</v>
      </c>
      <c r="BJ162" s="2">
        <f>IF($F$129="n/a",0,IF(BJ$131&lt;=$C162,0,IF(BJ$131&gt;($F$129+$C162),INDEX($D$143:$W$143,,$C162)-SUM($D162:BI162),INDEX($D$143:$W$143,,$C162)/$F$129)))</f>
        <v>0</v>
      </c>
      <c r="BK162" s="2">
        <f>IF($F$129="n/a",0,IF(BK$131&lt;=$C162,0,IF(BK$131&gt;($F$129+$C162),INDEX($D$143:$W$143,,$C162)-SUM($D162:BJ162),INDEX($D$143:$W$143,,$C162)/$F$129)))</f>
        <v>0</v>
      </c>
      <c r="BL162" s="2">
        <f>IF($F$129="n/a",0,IF(BL$131&lt;=$C162,0,IF(BL$131&gt;($F$129+$C162),INDEX($D$143:$W$143,,$C162)-SUM($D162:BK162),INDEX($D$143:$W$143,,$C162)/$F$129)))</f>
        <v>0</v>
      </c>
      <c r="BM162" s="2">
        <f>IF($F$129="n/a",0,IF(BM$131&lt;=$C162,0,IF(BM$131&gt;($F$129+$C162),INDEX($D$143:$W$143,,$C162)-SUM($D162:BL162),INDEX($D$143:$W$143,,$C162)/$F$129)))</f>
        <v>0</v>
      </c>
      <c r="BN162" s="2">
        <f>IF($F$129="n/a",0,IF(BN$131&lt;=$C162,0,IF(BN$131&gt;($F$129+$C162),INDEX($D$143:$W$143,,$C162)-SUM($D162:BM162),INDEX($D$143:$W$143,,$C162)/$F$129)))</f>
        <v>0</v>
      </c>
      <c r="BO162" s="2">
        <f>IF($F$129="n/a",0,IF(BO$131&lt;=$C162,0,IF(BO$131&gt;($F$129+$C162),INDEX($D$143:$W$143,,$C162)-SUM($D162:BN162),INDEX($D$143:$W$143,,$C162)/$F$129)))</f>
        <v>0</v>
      </c>
      <c r="BP162" s="2">
        <f>IF($F$129="n/a",0,IF(BP$131&lt;=$C162,0,IF(BP$131&gt;($F$129+$C162),INDEX($D$143:$W$143,,$C162)-SUM($D162:BO162),INDEX($D$143:$W$143,,$C162)/$F$129)))</f>
        <v>0</v>
      </c>
      <c r="BQ162" s="2">
        <f>IF($F$129="n/a",0,IF(BQ$131&lt;=$C162,0,IF(BQ$131&gt;($F$129+$C162),INDEX($D$143:$W$143,,$C162)-SUM($D162:BP162),INDEX($D$143:$W$143,,$C162)/$F$129)))</f>
        <v>0</v>
      </c>
      <c r="BR162" s="2">
        <f>IF($F$129="n/a",0,IF(BR$131&lt;=$C162,0,IF(BR$131&gt;($F$129+$C162),INDEX($D$143:$W$143,,$C162)-SUM($D162:BQ162),INDEX($D$143:$W$143,,$C162)/$F$129)))</f>
        <v>0</v>
      </c>
      <c r="BS162" s="2">
        <f>IF($F$129="n/a",0,IF(BS$131&lt;=$C162,0,IF(BS$131&gt;($F$129+$C162),INDEX($D$143:$W$143,,$C162)-SUM($D162:BR162),INDEX($D$143:$W$143,,$C162)/$F$129)))</f>
        <v>0</v>
      </c>
    </row>
    <row r="163" spans="2:71" outlineLevel="1">
      <c r="B163" s="24">
        <v>2028</v>
      </c>
      <c r="C163" s="24">
        <v>18</v>
      </c>
      <c r="E163" s="2">
        <f>IF($F$129="n/a",0,IF(E$131&lt;=$C163,0,IF(E$131&gt;($F$129+$C163),INDEX($D$143:$W$143,,$C163)-SUM($D163:D163),INDEX($D$143:$W$143,,$C163)/$F$129)))</f>
        <v>0</v>
      </c>
      <c r="F163" s="2">
        <f>IF($F$129="n/a",0,IF(F$131&lt;=$C163,0,IF(F$131&gt;($F$129+$C163),INDEX($D$143:$W$143,,$C163)-SUM($D163:E163),INDEX($D$143:$W$143,,$C163)/$F$129)))</f>
        <v>0</v>
      </c>
      <c r="G163" s="2">
        <f>IF($F$129="n/a",0,IF(G$131&lt;=$C163,0,IF(G$131&gt;($F$129+$C163),INDEX($D$143:$W$143,,$C163)-SUM($D163:F163),INDEX($D$143:$W$143,,$C163)/$F$129)))</f>
        <v>0</v>
      </c>
      <c r="H163" s="2">
        <f>IF($F$129="n/a",0,IF(H$131&lt;=$C163,0,IF(H$131&gt;($F$129+$C163),INDEX($D$143:$W$143,,$C163)-SUM($D163:G163),INDEX($D$143:$W$143,,$C163)/$F$129)))</f>
        <v>0</v>
      </c>
      <c r="I163" s="2">
        <f>IF($F$129="n/a",0,IF(I$131&lt;=$C163,0,IF(I$131&gt;($F$129+$C163),INDEX($D$143:$W$143,,$C163)-SUM($D163:H163),INDEX($D$143:$W$143,,$C163)/$F$129)))</f>
        <v>0</v>
      </c>
      <c r="J163" s="2">
        <f>IF($F$129="n/a",0,IF(J$131&lt;=$C163,0,IF(J$131&gt;($F$129+$C163),INDEX($D$143:$W$143,,$C163)-SUM($D163:I163),INDEX($D$143:$W$143,,$C163)/$F$129)))</f>
        <v>0</v>
      </c>
      <c r="K163" s="2">
        <f>IF($F$129="n/a",0,IF(K$131&lt;=$C163,0,IF(K$131&gt;($F$129+$C163),INDEX($D$143:$W$143,,$C163)-SUM($D163:J163),INDEX($D$143:$W$143,,$C163)/$F$129)))</f>
        <v>0</v>
      </c>
      <c r="L163" s="2">
        <f>IF($F$129="n/a",0,IF(L$131&lt;=$C163,0,IF(L$131&gt;($F$129+$C163),INDEX($D$143:$W$143,,$C163)-SUM($D163:K163),INDEX($D$143:$W$143,,$C163)/$F$129)))</f>
        <v>0</v>
      </c>
      <c r="M163" s="2">
        <f>IF($F$129="n/a",0,IF(M$131&lt;=$C163,0,IF(M$131&gt;($F$129+$C163),INDEX($D$143:$W$143,,$C163)-SUM($D163:L163),INDEX($D$143:$W$143,,$C163)/$F$129)))</f>
        <v>0</v>
      </c>
      <c r="N163" s="2">
        <f>IF($F$129="n/a",0,IF(N$131&lt;=$C163,0,IF(N$131&gt;($F$129+$C163),INDEX($D$143:$W$143,,$C163)-SUM($D163:M163),INDEX($D$143:$W$143,,$C163)/$F$129)))</f>
        <v>0</v>
      </c>
      <c r="O163" s="2">
        <f>IF($F$129="n/a",0,IF(O$131&lt;=$C163,0,IF(O$131&gt;($F$129+$C163),INDEX($D$143:$W$143,,$C163)-SUM($D163:N163),INDEX($D$143:$W$143,,$C163)/$F$129)))</f>
        <v>0</v>
      </c>
      <c r="P163" s="2">
        <f>IF($F$129="n/a",0,IF(P$131&lt;=$C163,0,IF(P$131&gt;($F$129+$C163),INDEX($D$143:$W$143,,$C163)-SUM($D163:O163),INDEX($D$143:$W$143,,$C163)/$F$129)))</f>
        <v>0</v>
      </c>
      <c r="Q163" s="2">
        <f>IF($F$129="n/a",0,IF(Q$131&lt;=$C163,0,IF(Q$131&gt;($F$129+$C163),INDEX($D$143:$W$143,,$C163)-SUM($D163:P163),INDEX($D$143:$W$143,,$C163)/$F$129)))</f>
        <v>0</v>
      </c>
      <c r="R163" s="2">
        <f>IF($F$129="n/a",0,IF(R$131&lt;=$C163,0,IF(R$131&gt;($F$129+$C163),INDEX($D$143:$W$143,,$C163)-SUM($D163:Q163),INDEX($D$143:$W$143,,$C163)/$F$129)))</f>
        <v>0</v>
      </c>
      <c r="S163" s="2">
        <f>IF($F$129="n/a",0,IF(S$131&lt;=$C163,0,IF(S$131&gt;($F$129+$C163),INDEX($D$143:$W$143,,$C163)-SUM($D163:R163),INDEX($D$143:$W$143,,$C163)/$F$129)))</f>
        <v>0</v>
      </c>
      <c r="T163" s="2">
        <f>IF($F$129="n/a",0,IF(T$131&lt;=$C163,0,IF(T$131&gt;($F$129+$C163),INDEX($D$143:$W$143,,$C163)-SUM($D163:S163),INDEX($D$143:$W$143,,$C163)/$F$129)))</f>
        <v>0</v>
      </c>
      <c r="U163" s="2">
        <f>IF($F$129="n/a",0,IF(U$131&lt;=$C163,0,IF(U$131&gt;($F$129+$C163),INDEX($D$143:$W$143,,$C163)-SUM($D163:T163),INDEX($D$143:$W$143,,$C163)/$F$129)))</f>
        <v>0</v>
      </c>
      <c r="V163" s="2">
        <f>IF($F$129="n/a",0,IF(V$131&lt;=$C163,0,IF(V$131&gt;($F$129+$C163),INDEX($D$143:$W$143,,$C163)-SUM($D163:U163),INDEX($D$143:$W$143,,$C163)/$F$129)))</f>
        <v>0</v>
      </c>
      <c r="W163" s="2">
        <f>IF($F$129="n/a",0,IF(W$131&lt;=$C163,0,IF(W$131&gt;($F$129+$C163),INDEX($D$143:$W$143,,$C163)-SUM($D163:V163),INDEX($D$143:$W$143,,$C163)/$F$129)))</f>
        <v>0</v>
      </c>
      <c r="X163" s="2">
        <f>IF($F$129="n/a",0,IF(X$131&lt;=$C163,0,IF(X$131&gt;($F$129+$C163),INDEX($D$143:$W$143,,$C163)-SUM($D163:W163),INDEX($D$143:$W$143,,$C163)/$F$129)))</f>
        <v>0</v>
      </c>
      <c r="Y163" s="2">
        <f>IF($F$129="n/a",0,IF(Y$131&lt;=$C163,0,IF(Y$131&gt;($F$129+$C163),INDEX($D$143:$W$143,,$C163)-SUM($D163:X163),INDEX($D$143:$W$143,,$C163)/$F$129)))</f>
        <v>0</v>
      </c>
      <c r="Z163" s="2">
        <f>IF($F$129="n/a",0,IF(Z$131&lt;=$C163,0,IF(Z$131&gt;($F$129+$C163),INDEX($D$143:$W$143,,$C163)-SUM($D163:Y163),INDEX($D$143:$W$143,,$C163)/$F$129)))</f>
        <v>0</v>
      </c>
      <c r="AA163" s="2">
        <f>IF($F$129="n/a",0,IF(AA$131&lt;=$C163,0,IF(AA$131&gt;($F$129+$C163),INDEX($D$143:$W$143,,$C163)-SUM($D163:Z163),INDEX($D$143:$W$143,,$C163)/$F$129)))</f>
        <v>0</v>
      </c>
      <c r="AB163" s="2">
        <f>IF($F$129="n/a",0,IF(AB$131&lt;=$C163,0,IF(AB$131&gt;($F$129+$C163),INDEX($D$143:$W$143,,$C163)-SUM($D163:AA163),INDEX($D$143:$W$143,,$C163)/$F$129)))</f>
        <v>0</v>
      </c>
      <c r="AC163" s="2">
        <f>IF($F$129="n/a",0,IF(AC$131&lt;=$C163,0,IF(AC$131&gt;($F$129+$C163),INDEX($D$143:$W$143,,$C163)-SUM($D163:AB163),INDEX($D$143:$W$143,,$C163)/$F$129)))</f>
        <v>0</v>
      </c>
      <c r="AD163" s="2">
        <f>IF($F$129="n/a",0,IF(AD$131&lt;=$C163,0,IF(AD$131&gt;($F$129+$C163),INDEX($D$143:$W$143,,$C163)-SUM($D163:AC163),INDEX($D$143:$W$143,,$C163)/$F$129)))</f>
        <v>0</v>
      </c>
      <c r="AE163" s="2">
        <f>IF($F$129="n/a",0,IF(AE$131&lt;=$C163,0,IF(AE$131&gt;($F$129+$C163),INDEX($D$143:$W$143,,$C163)-SUM($D163:AD163),INDEX($D$143:$W$143,,$C163)/$F$129)))</f>
        <v>0</v>
      </c>
      <c r="AF163" s="2">
        <f>IF($F$129="n/a",0,IF(AF$131&lt;=$C163,0,IF(AF$131&gt;($F$129+$C163),INDEX($D$143:$W$143,,$C163)-SUM($D163:AE163),INDEX($D$143:$W$143,,$C163)/$F$129)))</f>
        <v>0</v>
      </c>
      <c r="AG163" s="2">
        <f>IF($F$129="n/a",0,IF(AG$131&lt;=$C163,0,IF(AG$131&gt;($F$129+$C163),INDEX($D$143:$W$143,,$C163)-SUM($D163:AF163),INDEX($D$143:$W$143,,$C163)/$F$129)))</f>
        <v>0</v>
      </c>
      <c r="AH163" s="2">
        <f>IF($F$129="n/a",0,IF(AH$131&lt;=$C163,0,IF(AH$131&gt;($F$129+$C163),INDEX($D$143:$W$143,,$C163)-SUM($D163:AG163),INDEX($D$143:$W$143,,$C163)/$F$129)))</f>
        <v>0</v>
      </c>
      <c r="AI163" s="2">
        <f>IF($F$129="n/a",0,IF(AI$131&lt;=$C163,0,IF(AI$131&gt;($F$129+$C163),INDEX($D$143:$W$143,,$C163)-SUM($D163:AH163),INDEX($D$143:$W$143,,$C163)/$F$129)))</f>
        <v>0</v>
      </c>
      <c r="AJ163" s="2">
        <f>IF($F$129="n/a",0,IF(AJ$131&lt;=$C163,0,IF(AJ$131&gt;($F$129+$C163),INDEX($D$143:$W$143,,$C163)-SUM($D163:AI163),INDEX($D$143:$W$143,,$C163)/$F$129)))</f>
        <v>0</v>
      </c>
      <c r="AK163" s="2">
        <f>IF($F$129="n/a",0,IF(AK$131&lt;=$C163,0,IF(AK$131&gt;($F$129+$C163),INDEX($D$143:$W$143,,$C163)-SUM($D163:AJ163),INDEX($D$143:$W$143,,$C163)/$F$129)))</f>
        <v>0</v>
      </c>
      <c r="AL163" s="2">
        <f>IF($F$129="n/a",0,IF(AL$131&lt;=$C163,0,IF(AL$131&gt;($F$129+$C163),INDEX($D$143:$W$143,,$C163)-SUM($D163:AK163),INDEX($D$143:$W$143,,$C163)/$F$129)))</f>
        <v>0</v>
      </c>
      <c r="AM163" s="2">
        <f>IF($F$129="n/a",0,IF(AM$131&lt;=$C163,0,IF(AM$131&gt;($F$129+$C163),INDEX($D$143:$W$143,,$C163)-SUM($D163:AL163),INDEX($D$143:$W$143,,$C163)/$F$129)))</f>
        <v>0</v>
      </c>
      <c r="AN163" s="2">
        <f>IF($F$129="n/a",0,IF(AN$131&lt;=$C163,0,IF(AN$131&gt;($F$129+$C163),INDEX($D$143:$W$143,,$C163)-SUM($D163:AM163),INDEX($D$143:$W$143,,$C163)/$F$129)))</f>
        <v>0</v>
      </c>
      <c r="AO163" s="2">
        <f>IF($F$129="n/a",0,IF(AO$131&lt;=$C163,0,IF(AO$131&gt;($F$129+$C163),INDEX($D$143:$W$143,,$C163)-SUM($D163:AN163),INDEX($D$143:$W$143,,$C163)/$F$129)))</f>
        <v>0</v>
      </c>
      <c r="AP163" s="2">
        <f>IF($F$129="n/a",0,IF(AP$131&lt;=$C163,0,IF(AP$131&gt;($F$129+$C163),INDEX($D$143:$W$143,,$C163)-SUM($D163:AO163),INDEX($D$143:$W$143,,$C163)/$F$129)))</f>
        <v>0</v>
      </c>
      <c r="AQ163" s="2">
        <f>IF($F$129="n/a",0,IF(AQ$131&lt;=$C163,0,IF(AQ$131&gt;($F$129+$C163),INDEX($D$143:$W$143,,$C163)-SUM($D163:AP163),INDEX($D$143:$W$143,,$C163)/$F$129)))</f>
        <v>0</v>
      </c>
      <c r="AR163" s="2">
        <f>IF($F$129="n/a",0,IF(AR$131&lt;=$C163,0,IF(AR$131&gt;($F$129+$C163),INDEX($D$143:$W$143,,$C163)-SUM($D163:AQ163),INDEX($D$143:$W$143,,$C163)/$F$129)))</f>
        <v>0</v>
      </c>
      <c r="AS163" s="2">
        <f>IF($F$129="n/a",0,IF(AS$131&lt;=$C163,0,IF(AS$131&gt;($F$129+$C163),INDEX($D$143:$W$143,,$C163)-SUM($D163:AR163),INDEX($D$143:$W$143,,$C163)/$F$129)))</f>
        <v>0</v>
      </c>
      <c r="AT163" s="2">
        <f>IF($F$129="n/a",0,IF(AT$131&lt;=$C163,0,IF(AT$131&gt;($F$129+$C163),INDEX($D$143:$W$143,,$C163)-SUM($D163:AS163),INDEX($D$143:$W$143,,$C163)/$F$129)))</f>
        <v>0</v>
      </c>
      <c r="AU163" s="2">
        <f>IF($F$129="n/a",0,IF(AU$131&lt;=$C163,0,IF(AU$131&gt;($F$129+$C163),INDEX($D$143:$W$143,,$C163)-SUM($D163:AT163),INDEX($D$143:$W$143,,$C163)/$F$129)))</f>
        <v>0</v>
      </c>
      <c r="AV163" s="2">
        <f>IF($F$129="n/a",0,IF(AV$131&lt;=$C163,0,IF(AV$131&gt;($F$129+$C163),INDEX($D$143:$W$143,,$C163)-SUM($D163:AU163),INDEX($D$143:$W$143,,$C163)/$F$129)))</f>
        <v>0</v>
      </c>
      <c r="AW163" s="2">
        <f>IF($F$129="n/a",0,IF(AW$131&lt;=$C163,0,IF(AW$131&gt;($F$129+$C163),INDEX($D$143:$W$143,,$C163)-SUM($D163:AV163),INDEX($D$143:$W$143,,$C163)/$F$129)))</f>
        <v>0</v>
      </c>
      <c r="AX163" s="2">
        <f>IF($F$129="n/a",0,IF(AX$131&lt;=$C163,0,IF(AX$131&gt;($F$129+$C163),INDEX($D$143:$W$143,,$C163)-SUM($D163:AW163),INDEX($D$143:$W$143,,$C163)/$F$129)))</f>
        <v>0</v>
      </c>
      <c r="AY163" s="2">
        <f>IF($F$129="n/a",0,IF(AY$131&lt;=$C163,0,IF(AY$131&gt;($F$129+$C163),INDEX($D$143:$W$143,,$C163)-SUM($D163:AX163),INDEX($D$143:$W$143,,$C163)/$F$129)))</f>
        <v>0</v>
      </c>
      <c r="AZ163" s="2">
        <f>IF($F$129="n/a",0,IF(AZ$131&lt;=$C163,0,IF(AZ$131&gt;($F$129+$C163),INDEX($D$143:$W$143,,$C163)-SUM($D163:AY163),INDEX($D$143:$W$143,,$C163)/$F$129)))</f>
        <v>0</v>
      </c>
      <c r="BA163" s="2">
        <f>IF($F$129="n/a",0,IF(BA$131&lt;=$C163,0,IF(BA$131&gt;($F$129+$C163),INDEX($D$143:$W$143,,$C163)-SUM($D163:AZ163),INDEX($D$143:$W$143,,$C163)/$F$129)))</f>
        <v>0</v>
      </c>
      <c r="BB163" s="2">
        <f>IF($F$129="n/a",0,IF(BB$131&lt;=$C163,0,IF(BB$131&gt;($F$129+$C163),INDEX($D$143:$W$143,,$C163)-SUM($D163:BA163),INDEX($D$143:$W$143,,$C163)/$F$129)))</f>
        <v>0</v>
      </c>
      <c r="BC163" s="2">
        <f>IF($F$129="n/a",0,IF(BC$131&lt;=$C163,0,IF(BC$131&gt;($F$129+$C163),INDEX($D$143:$W$143,,$C163)-SUM($D163:BB163),INDEX($D$143:$W$143,,$C163)/$F$129)))</f>
        <v>0</v>
      </c>
      <c r="BD163" s="2">
        <f>IF($F$129="n/a",0,IF(BD$131&lt;=$C163,0,IF(BD$131&gt;($F$129+$C163),INDEX($D$143:$W$143,,$C163)-SUM($D163:BC163),INDEX($D$143:$W$143,,$C163)/$F$129)))</f>
        <v>0</v>
      </c>
      <c r="BE163" s="2">
        <f>IF($F$129="n/a",0,IF(BE$131&lt;=$C163,0,IF(BE$131&gt;($F$129+$C163),INDEX($D$143:$W$143,,$C163)-SUM($D163:BD163),INDEX($D$143:$W$143,,$C163)/$F$129)))</f>
        <v>0</v>
      </c>
      <c r="BF163" s="2">
        <f>IF($F$129="n/a",0,IF(BF$131&lt;=$C163,0,IF(BF$131&gt;($F$129+$C163),INDEX($D$143:$W$143,,$C163)-SUM($D163:BE163),INDEX($D$143:$W$143,,$C163)/$F$129)))</f>
        <v>0</v>
      </c>
      <c r="BG163" s="2">
        <f>IF($F$129="n/a",0,IF(BG$131&lt;=$C163,0,IF(BG$131&gt;($F$129+$C163),INDEX($D$143:$W$143,,$C163)-SUM($D163:BF163),INDEX($D$143:$W$143,,$C163)/$F$129)))</f>
        <v>0</v>
      </c>
      <c r="BH163" s="2">
        <f>IF($F$129="n/a",0,IF(BH$131&lt;=$C163,0,IF(BH$131&gt;($F$129+$C163),INDEX($D$143:$W$143,,$C163)-SUM($D163:BG163),INDEX($D$143:$W$143,,$C163)/$F$129)))</f>
        <v>0</v>
      </c>
      <c r="BI163" s="2">
        <f>IF($F$129="n/a",0,IF(BI$131&lt;=$C163,0,IF(BI$131&gt;($F$129+$C163),INDEX($D$143:$W$143,,$C163)-SUM($D163:BH163),INDEX($D$143:$W$143,,$C163)/$F$129)))</f>
        <v>0</v>
      </c>
      <c r="BJ163" s="2">
        <f>IF($F$129="n/a",0,IF(BJ$131&lt;=$C163,0,IF(BJ$131&gt;($F$129+$C163),INDEX($D$143:$W$143,,$C163)-SUM($D163:BI163),INDEX($D$143:$W$143,,$C163)/$F$129)))</f>
        <v>0</v>
      </c>
      <c r="BK163" s="2">
        <f>IF($F$129="n/a",0,IF(BK$131&lt;=$C163,0,IF(BK$131&gt;($F$129+$C163),INDEX($D$143:$W$143,,$C163)-SUM($D163:BJ163),INDEX($D$143:$W$143,,$C163)/$F$129)))</f>
        <v>0</v>
      </c>
      <c r="BL163" s="2">
        <f>IF($F$129="n/a",0,IF(BL$131&lt;=$C163,0,IF(BL$131&gt;($F$129+$C163),INDEX($D$143:$W$143,,$C163)-SUM($D163:BK163),INDEX($D$143:$W$143,,$C163)/$F$129)))</f>
        <v>0</v>
      </c>
      <c r="BM163" s="2">
        <f>IF($F$129="n/a",0,IF(BM$131&lt;=$C163,0,IF(BM$131&gt;($F$129+$C163),INDEX($D$143:$W$143,,$C163)-SUM($D163:BL163),INDEX($D$143:$W$143,,$C163)/$F$129)))</f>
        <v>0</v>
      </c>
      <c r="BN163" s="2">
        <f>IF($F$129="n/a",0,IF(BN$131&lt;=$C163,0,IF(BN$131&gt;($F$129+$C163),INDEX($D$143:$W$143,,$C163)-SUM($D163:BM163),INDEX($D$143:$W$143,,$C163)/$F$129)))</f>
        <v>0</v>
      </c>
      <c r="BO163" s="2">
        <f>IF($F$129="n/a",0,IF(BO$131&lt;=$C163,0,IF(BO$131&gt;($F$129+$C163),INDEX($D$143:$W$143,,$C163)-SUM($D163:BN163),INDEX($D$143:$W$143,,$C163)/$F$129)))</f>
        <v>0</v>
      </c>
      <c r="BP163" s="2">
        <f>IF($F$129="n/a",0,IF(BP$131&lt;=$C163,0,IF(BP$131&gt;($F$129+$C163),INDEX($D$143:$W$143,,$C163)-SUM($D163:BO163),INDEX($D$143:$W$143,,$C163)/$F$129)))</f>
        <v>0</v>
      </c>
      <c r="BQ163" s="2">
        <f>IF($F$129="n/a",0,IF(BQ$131&lt;=$C163,0,IF(BQ$131&gt;($F$129+$C163),INDEX($D$143:$W$143,,$C163)-SUM($D163:BP163),INDEX($D$143:$W$143,,$C163)/$F$129)))</f>
        <v>0</v>
      </c>
      <c r="BR163" s="2">
        <f>IF($F$129="n/a",0,IF(BR$131&lt;=$C163,0,IF(BR$131&gt;($F$129+$C163),INDEX($D$143:$W$143,,$C163)-SUM($D163:BQ163),INDEX($D$143:$W$143,,$C163)/$F$129)))</f>
        <v>0</v>
      </c>
      <c r="BS163" s="2">
        <f>IF($F$129="n/a",0,IF(BS$131&lt;=$C163,0,IF(BS$131&gt;($F$129+$C163),INDEX($D$143:$W$143,,$C163)-SUM($D163:BR163),INDEX($D$143:$W$143,,$C163)/$F$129)))</f>
        <v>0</v>
      </c>
    </row>
    <row r="164" spans="2:71" outlineLevel="1">
      <c r="B164" s="24">
        <v>2029</v>
      </c>
      <c r="C164" s="24">
        <v>19</v>
      </c>
      <c r="E164" s="2">
        <f>IF($F$129="n/a",0,IF(E$131&lt;=$C164,0,IF(E$131&gt;($F$129+$C164),INDEX($D$143:$W$143,,$C164)-SUM($D164:D164),INDEX($D$143:$W$143,,$C164)/$F$129)))</f>
        <v>0</v>
      </c>
      <c r="F164" s="2">
        <f>IF($F$129="n/a",0,IF(F$131&lt;=$C164,0,IF(F$131&gt;($F$129+$C164),INDEX($D$143:$W$143,,$C164)-SUM($D164:E164),INDEX($D$143:$W$143,,$C164)/$F$129)))</f>
        <v>0</v>
      </c>
      <c r="G164" s="2">
        <f>IF($F$129="n/a",0,IF(G$131&lt;=$C164,0,IF(G$131&gt;($F$129+$C164),INDEX($D$143:$W$143,,$C164)-SUM($D164:F164),INDEX($D$143:$W$143,,$C164)/$F$129)))</f>
        <v>0</v>
      </c>
      <c r="H164" s="2">
        <f>IF($F$129="n/a",0,IF(H$131&lt;=$C164,0,IF(H$131&gt;($F$129+$C164),INDEX($D$143:$W$143,,$C164)-SUM($D164:G164),INDEX($D$143:$W$143,,$C164)/$F$129)))</f>
        <v>0</v>
      </c>
      <c r="I164" s="2">
        <f>IF($F$129="n/a",0,IF(I$131&lt;=$C164,0,IF(I$131&gt;($F$129+$C164),INDEX($D$143:$W$143,,$C164)-SUM($D164:H164),INDEX($D$143:$W$143,,$C164)/$F$129)))</f>
        <v>0</v>
      </c>
      <c r="J164" s="2">
        <f>IF($F$129="n/a",0,IF(J$131&lt;=$C164,0,IF(J$131&gt;($F$129+$C164),INDEX($D$143:$W$143,,$C164)-SUM($D164:I164),INDEX($D$143:$W$143,,$C164)/$F$129)))</f>
        <v>0</v>
      </c>
      <c r="K164" s="2">
        <f>IF($F$129="n/a",0,IF(K$131&lt;=$C164,0,IF(K$131&gt;($F$129+$C164),INDEX($D$143:$W$143,,$C164)-SUM($D164:J164),INDEX($D$143:$W$143,,$C164)/$F$129)))</f>
        <v>0</v>
      </c>
      <c r="L164" s="2">
        <f>IF($F$129="n/a",0,IF(L$131&lt;=$C164,0,IF(L$131&gt;($F$129+$C164),INDEX($D$143:$W$143,,$C164)-SUM($D164:K164),INDEX($D$143:$W$143,,$C164)/$F$129)))</f>
        <v>0</v>
      </c>
      <c r="M164" s="2">
        <f>IF($F$129="n/a",0,IF(M$131&lt;=$C164,0,IF(M$131&gt;($F$129+$C164),INDEX($D$143:$W$143,,$C164)-SUM($D164:L164),INDEX($D$143:$W$143,,$C164)/$F$129)))</f>
        <v>0</v>
      </c>
      <c r="N164" s="2">
        <f>IF($F$129="n/a",0,IF(N$131&lt;=$C164,0,IF(N$131&gt;($F$129+$C164),INDEX($D$143:$W$143,,$C164)-SUM($D164:M164),INDEX($D$143:$W$143,,$C164)/$F$129)))</f>
        <v>0</v>
      </c>
      <c r="O164" s="2">
        <f>IF($F$129="n/a",0,IF(O$131&lt;=$C164,0,IF(O$131&gt;($F$129+$C164),INDEX($D$143:$W$143,,$C164)-SUM($D164:N164),INDEX($D$143:$W$143,,$C164)/$F$129)))</f>
        <v>0</v>
      </c>
      <c r="P164" s="2">
        <f>IF($F$129="n/a",0,IF(P$131&lt;=$C164,0,IF(P$131&gt;($F$129+$C164),INDEX($D$143:$W$143,,$C164)-SUM($D164:O164),INDEX($D$143:$W$143,,$C164)/$F$129)))</f>
        <v>0</v>
      </c>
      <c r="Q164" s="2">
        <f>IF($F$129="n/a",0,IF(Q$131&lt;=$C164,0,IF(Q$131&gt;($F$129+$C164),INDEX($D$143:$W$143,,$C164)-SUM($D164:P164),INDEX($D$143:$W$143,,$C164)/$F$129)))</f>
        <v>0</v>
      </c>
      <c r="R164" s="2">
        <f>IF($F$129="n/a",0,IF(R$131&lt;=$C164,0,IF(R$131&gt;($F$129+$C164),INDEX($D$143:$W$143,,$C164)-SUM($D164:Q164),INDEX($D$143:$W$143,,$C164)/$F$129)))</f>
        <v>0</v>
      </c>
      <c r="S164" s="2">
        <f>IF($F$129="n/a",0,IF(S$131&lt;=$C164,0,IF(S$131&gt;($F$129+$C164),INDEX($D$143:$W$143,,$C164)-SUM($D164:R164),INDEX($D$143:$W$143,,$C164)/$F$129)))</f>
        <v>0</v>
      </c>
      <c r="T164" s="2">
        <f>IF($F$129="n/a",0,IF(T$131&lt;=$C164,0,IF(T$131&gt;($F$129+$C164),INDEX($D$143:$W$143,,$C164)-SUM($D164:S164),INDEX($D$143:$W$143,,$C164)/$F$129)))</f>
        <v>0</v>
      </c>
      <c r="U164" s="2">
        <f>IF($F$129="n/a",0,IF(U$131&lt;=$C164,0,IF(U$131&gt;($F$129+$C164),INDEX($D$143:$W$143,,$C164)-SUM($D164:T164),INDEX($D$143:$W$143,,$C164)/$F$129)))</f>
        <v>0</v>
      </c>
      <c r="V164" s="2">
        <f>IF($F$129="n/a",0,IF(V$131&lt;=$C164,0,IF(V$131&gt;($F$129+$C164),INDEX($D$143:$W$143,,$C164)-SUM($D164:U164),INDEX($D$143:$W$143,,$C164)/$F$129)))</f>
        <v>0</v>
      </c>
      <c r="W164" s="2">
        <f>IF($F$129="n/a",0,IF(W$131&lt;=$C164,0,IF(W$131&gt;($F$129+$C164),INDEX($D$143:$W$143,,$C164)-SUM($D164:V164),INDEX($D$143:$W$143,,$C164)/$F$129)))</f>
        <v>0</v>
      </c>
      <c r="X164" s="2">
        <f>IF($F$129="n/a",0,IF(X$131&lt;=$C164,0,IF(X$131&gt;($F$129+$C164),INDEX($D$143:$W$143,,$C164)-SUM($D164:W164),INDEX($D$143:$W$143,,$C164)/$F$129)))</f>
        <v>0</v>
      </c>
      <c r="Y164" s="2">
        <f>IF($F$129="n/a",0,IF(Y$131&lt;=$C164,0,IF(Y$131&gt;($F$129+$C164),INDEX($D$143:$W$143,,$C164)-SUM($D164:X164),INDEX($D$143:$W$143,,$C164)/$F$129)))</f>
        <v>0</v>
      </c>
      <c r="Z164" s="2">
        <f>IF($F$129="n/a",0,IF(Z$131&lt;=$C164,0,IF(Z$131&gt;($F$129+$C164),INDEX($D$143:$W$143,,$C164)-SUM($D164:Y164),INDEX($D$143:$W$143,,$C164)/$F$129)))</f>
        <v>0</v>
      </c>
      <c r="AA164" s="2">
        <f>IF($F$129="n/a",0,IF(AA$131&lt;=$C164,0,IF(AA$131&gt;($F$129+$C164),INDEX($D$143:$W$143,,$C164)-SUM($D164:Z164),INDEX($D$143:$W$143,,$C164)/$F$129)))</f>
        <v>0</v>
      </c>
      <c r="AB164" s="2">
        <f>IF($F$129="n/a",0,IF(AB$131&lt;=$C164,0,IF(AB$131&gt;($F$129+$C164),INDEX($D$143:$W$143,,$C164)-SUM($D164:AA164),INDEX($D$143:$W$143,,$C164)/$F$129)))</f>
        <v>0</v>
      </c>
      <c r="AC164" s="2">
        <f>IF($F$129="n/a",0,IF(AC$131&lt;=$C164,0,IF(AC$131&gt;($F$129+$C164),INDEX($D$143:$W$143,,$C164)-SUM($D164:AB164),INDEX($D$143:$W$143,,$C164)/$F$129)))</f>
        <v>0</v>
      </c>
      <c r="AD164" s="2">
        <f>IF($F$129="n/a",0,IF(AD$131&lt;=$C164,0,IF(AD$131&gt;($F$129+$C164),INDEX($D$143:$W$143,,$C164)-SUM($D164:AC164),INDEX($D$143:$W$143,,$C164)/$F$129)))</f>
        <v>0</v>
      </c>
      <c r="AE164" s="2">
        <f>IF($F$129="n/a",0,IF(AE$131&lt;=$C164,0,IF(AE$131&gt;($F$129+$C164),INDEX($D$143:$W$143,,$C164)-SUM($D164:AD164),INDEX($D$143:$W$143,,$C164)/$F$129)))</f>
        <v>0</v>
      </c>
      <c r="AF164" s="2">
        <f>IF($F$129="n/a",0,IF(AF$131&lt;=$C164,0,IF(AF$131&gt;($F$129+$C164),INDEX($D$143:$W$143,,$C164)-SUM($D164:AE164),INDEX($D$143:$W$143,,$C164)/$F$129)))</f>
        <v>0</v>
      </c>
      <c r="AG164" s="2">
        <f>IF($F$129="n/a",0,IF(AG$131&lt;=$C164,0,IF(AG$131&gt;($F$129+$C164),INDEX($D$143:$W$143,,$C164)-SUM($D164:AF164),INDEX($D$143:$W$143,,$C164)/$F$129)))</f>
        <v>0</v>
      </c>
      <c r="AH164" s="2">
        <f>IF($F$129="n/a",0,IF(AH$131&lt;=$C164,0,IF(AH$131&gt;($F$129+$C164),INDEX($D$143:$W$143,,$C164)-SUM($D164:AG164),INDEX($D$143:$W$143,,$C164)/$F$129)))</f>
        <v>0</v>
      </c>
      <c r="AI164" s="2">
        <f>IF($F$129="n/a",0,IF(AI$131&lt;=$C164,0,IF(AI$131&gt;($F$129+$C164),INDEX($D$143:$W$143,,$C164)-SUM($D164:AH164),INDEX($D$143:$W$143,,$C164)/$F$129)))</f>
        <v>0</v>
      </c>
      <c r="AJ164" s="2">
        <f>IF($F$129="n/a",0,IF(AJ$131&lt;=$C164,0,IF(AJ$131&gt;($F$129+$C164),INDEX($D$143:$W$143,,$C164)-SUM($D164:AI164),INDEX($D$143:$W$143,,$C164)/$F$129)))</f>
        <v>0</v>
      </c>
      <c r="AK164" s="2">
        <f>IF($F$129="n/a",0,IF(AK$131&lt;=$C164,0,IF(AK$131&gt;($F$129+$C164),INDEX($D$143:$W$143,,$C164)-SUM($D164:AJ164),INDEX($D$143:$W$143,,$C164)/$F$129)))</f>
        <v>0</v>
      </c>
      <c r="AL164" s="2">
        <f>IF($F$129="n/a",0,IF(AL$131&lt;=$C164,0,IF(AL$131&gt;($F$129+$C164),INDEX($D$143:$W$143,,$C164)-SUM($D164:AK164),INDEX($D$143:$W$143,,$C164)/$F$129)))</f>
        <v>0</v>
      </c>
      <c r="AM164" s="2">
        <f>IF($F$129="n/a",0,IF(AM$131&lt;=$C164,0,IF(AM$131&gt;($F$129+$C164),INDEX($D$143:$W$143,,$C164)-SUM($D164:AL164),INDEX($D$143:$W$143,,$C164)/$F$129)))</f>
        <v>0</v>
      </c>
      <c r="AN164" s="2">
        <f>IF($F$129="n/a",0,IF(AN$131&lt;=$C164,0,IF(AN$131&gt;($F$129+$C164),INDEX($D$143:$W$143,,$C164)-SUM($D164:AM164),INDEX($D$143:$W$143,,$C164)/$F$129)))</f>
        <v>0</v>
      </c>
      <c r="AO164" s="2">
        <f>IF($F$129="n/a",0,IF(AO$131&lt;=$C164,0,IF(AO$131&gt;($F$129+$C164),INDEX($D$143:$W$143,,$C164)-SUM($D164:AN164),INDEX($D$143:$W$143,,$C164)/$F$129)))</f>
        <v>0</v>
      </c>
      <c r="AP164" s="2">
        <f>IF($F$129="n/a",0,IF(AP$131&lt;=$C164,0,IF(AP$131&gt;($F$129+$C164),INDEX($D$143:$W$143,,$C164)-SUM($D164:AO164),INDEX($D$143:$W$143,,$C164)/$F$129)))</f>
        <v>0</v>
      </c>
      <c r="AQ164" s="2">
        <f>IF($F$129="n/a",0,IF(AQ$131&lt;=$C164,0,IF(AQ$131&gt;($F$129+$C164),INDEX($D$143:$W$143,,$C164)-SUM($D164:AP164),INDEX($D$143:$W$143,,$C164)/$F$129)))</f>
        <v>0</v>
      </c>
      <c r="AR164" s="2">
        <f>IF($F$129="n/a",0,IF(AR$131&lt;=$C164,0,IF(AR$131&gt;($F$129+$C164),INDEX($D$143:$W$143,,$C164)-SUM($D164:AQ164),INDEX($D$143:$W$143,,$C164)/$F$129)))</f>
        <v>0</v>
      </c>
      <c r="AS164" s="2">
        <f>IF($F$129="n/a",0,IF(AS$131&lt;=$C164,0,IF(AS$131&gt;($F$129+$C164),INDEX($D$143:$W$143,,$C164)-SUM($D164:AR164),INDEX($D$143:$W$143,,$C164)/$F$129)))</f>
        <v>0</v>
      </c>
      <c r="AT164" s="2">
        <f>IF($F$129="n/a",0,IF(AT$131&lt;=$C164,0,IF(AT$131&gt;($F$129+$C164),INDEX($D$143:$W$143,,$C164)-SUM($D164:AS164),INDEX($D$143:$W$143,,$C164)/$F$129)))</f>
        <v>0</v>
      </c>
      <c r="AU164" s="2">
        <f>IF($F$129="n/a",0,IF(AU$131&lt;=$C164,0,IF(AU$131&gt;($F$129+$C164),INDEX($D$143:$W$143,,$C164)-SUM($D164:AT164),INDEX($D$143:$W$143,,$C164)/$F$129)))</f>
        <v>0</v>
      </c>
      <c r="AV164" s="2">
        <f>IF($F$129="n/a",0,IF(AV$131&lt;=$C164,0,IF(AV$131&gt;($F$129+$C164),INDEX($D$143:$W$143,,$C164)-SUM($D164:AU164),INDEX($D$143:$W$143,,$C164)/$F$129)))</f>
        <v>0</v>
      </c>
      <c r="AW164" s="2">
        <f>IF($F$129="n/a",0,IF(AW$131&lt;=$C164,0,IF(AW$131&gt;($F$129+$C164),INDEX($D$143:$W$143,,$C164)-SUM($D164:AV164),INDEX($D$143:$W$143,,$C164)/$F$129)))</f>
        <v>0</v>
      </c>
      <c r="AX164" s="2">
        <f>IF($F$129="n/a",0,IF(AX$131&lt;=$C164,0,IF(AX$131&gt;($F$129+$C164),INDEX($D$143:$W$143,,$C164)-SUM($D164:AW164),INDEX($D$143:$W$143,,$C164)/$F$129)))</f>
        <v>0</v>
      </c>
      <c r="AY164" s="2">
        <f>IF($F$129="n/a",0,IF(AY$131&lt;=$C164,0,IF(AY$131&gt;($F$129+$C164),INDEX($D$143:$W$143,,$C164)-SUM($D164:AX164),INDEX($D$143:$W$143,,$C164)/$F$129)))</f>
        <v>0</v>
      </c>
      <c r="AZ164" s="2">
        <f>IF($F$129="n/a",0,IF(AZ$131&lt;=$C164,0,IF(AZ$131&gt;($F$129+$C164),INDEX($D$143:$W$143,,$C164)-SUM($D164:AY164),INDEX($D$143:$W$143,,$C164)/$F$129)))</f>
        <v>0</v>
      </c>
      <c r="BA164" s="2">
        <f>IF($F$129="n/a",0,IF(BA$131&lt;=$C164,0,IF(BA$131&gt;($F$129+$C164),INDEX($D$143:$W$143,,$C164)-SUM($D164:AZ164),INDEX($D$143:$W$143,,$C164)/$F$129)))</f>
        <v>0</v>
      </c>
      <c r="BB164" s="2">
        <f>IF($F$129="n/a",0,IF(BB$131&lt;=$C164,0,IF(BB$131&gt;($F$129+$C164),INDEX($D$143:$W$143,,$C164)-SUM($D164:BA164),INDEX($D$143:$W$143,,$C164)/$F$129)))</f>
        <v>0</v>
      </c>
      <c r="BC164" s="2">
        <f>IF($F$129="n/a",0,IF(BC$131&lt;=$C164,0,IF(BC$131&gt;($F$129+$C164),INDEX($D$143:$W$143,,$C164)-SUM($D164:BB164),INDEX($D$143:$W$143,,$C164)/$F$129)))</f>
        <v>0</v>
      </c>
      <c r="BD164" s="2">
        <f>IF($F$129="n/a",0,IF(BD$131&lt;=$C164,0,IF(BD$131&gt;($F$129+$C164),INDEX($D$143:$W$143,,$C164)-SUM($D164:BC164),INDEX($D$143:$W$143,,$C164)/$F$129)))</f>
        <v>0</v>
      </c>
      <c r="BE164" s="2">
        <f>IF($F$129="n/a",0,IF(BE$131&lt;=$C164,0,IF(BE$131&gt;($F$129+$C164),INDEX($D$143:$W$143,,$C164)-SUM($D164:BD164),INDEX($D$143:$W$143,,$C164)/$F$129)))</f>
        <v>0</v>
      </c>
      <c r="BF164" s="2">
        <f>IF($F$129="n/a",0,IF(BF$131&lt;=$C164,0,IF(BF$131&gt;($F$129+$C164),INDEX($D$143:$W$143,,$C164)-SUM($D164:BE164),INDEX($D$143:$W$143,,$C164)/$F$129)))</f>
        <v>0</v>
      </c>
      <c r="BG164" s="2">
        <f>IF($F$129="n/a",0,IF(BG$131&lt;=$C164,0,IF(BG$131&gt;($F$129+$C164),INDEX($D$143:$W$143,,$C164)-SUM($D164:BF164),INDEX($D$143:$W$143,,$C164)/$F$129)))</f>
        <v>0</v>
      </c>
      <c r="BH164" s="2">
        <f>IF($F$129="n/a",0,IF(BH$131&lt;=$C164,0,IF(BH$131&gt;($F$129+$C164),INDEX($D$143:$W$143,,$C164)-SUM($D164:BG164),INDEX($D$143:$W$143,,$C164)/$F$129)))</f>
        <v>0</v>
      </c>
      <c r="BI164" s="2">
        <f>IF($F$129="n/a",0,IF(BI$131&lt;=$C164,0,IF(BI$131&gt;($F$129+$C164),INDEX($D$143:$W$143,,$C164)-SUM($D164:BH164),INDEX($D$143:$W$143,,$C164)/$F$129)))</f>
        <v>0</v>
      </c>
      <c r="BJ164" s="2">
        <f>IF($F$129="n/a",0,IF(BJ$131&lt;=$C164,0,IF(BJ$131&gt;($F$129+$C164),INDEX($D$143:$W$143,,$C164)-SUM($D164:BI164),INDEX($D$143:$W$143,,$C164)/$F$129)))</f>
        <v>0</v>
      </c>
      <c r="BK164" s="2">
        <f>IF($F$129="n/a",0,IF(BK$131&lt;=$C164,0,IF(BK$131&gt;($F$129+$C164),INDEX($D$143:$W$143,,$C164)-SUM($D164:BJ164),INDEX($D$143:$W$143,,$C164)/$F$129)))</f>
        <v>0</v>
      </c>
      <c r="BL164" s="2">
        <f>IF($F$129="n/a",0,IF(BL$131&lt;=$C164,0,IF(BL$131&gt;($F$129+$C164),INDEX($D$143:$W$143,,$C164)-SUM($D164:BK164),INDEX($D$143:$W$143,,$C164)/$F$129)))</f>
        <v>0</v>
      </c>
      <c r="BM164" s="2">
        <f>IF($F$129="n/a",0,IF(BM$131&lt;=$C164,0,IF(BM$131&gt;($F$129+$C164),INDEX($D$143:$W$143,,$C164)-SUM($D164:BL164),INDEX($D$143:$W$143,,$C164)/$F$129)))</f>
        <v>0</v>
      </c>
      <c r="BN164" s="2">
        <f>IF($F$129="n/a",0,IF(BN$131&lt;=$C164,0,IF(BN$131&gt;($F$129+$C164),INDEX($D$143:$W$143,,$C164)-SUM($D164:BM164),INDEX($D$143:$W$143,,$C164)/$F$129)))</f>
        <v>0</v>
      </c>
      <c r="BO164" s="2">
        <f>IF($F$129="n/a",0,IF(BO$131&lt;=$C164,0,IF(BO$131&gt;($F$129+$C164),INDEX($D$143:$W$143,,$C164)-SUM($D164:BN164),INDEX($D$143:$W$143,,$C164)/$F$129)))</f>
        <v>0</v>
      </c>
      <c r="BP164" s="2">
        <f>IF($F$129="n/a",0,IF(BP$131&lt;=$C164,0,IF(BP$131&gt;($F$129+$C164),INDEX($D$143:$W$143,,$C164)-SUM($D164:BO164),INDEX($D$143:$W$143,,$C164)/$F$129)))</f>
        <v>0</v>
      </c>
      <c r="BQ164" s="2">
        <f>IF($F$129="n/a",0,IF(BQ$131&lt;=$C164,0,IF(BQ$131&gt;($F$129+$C164),INDEX($D$143:$W$143,,$C164)-SUM($D164:BP164),INDEX($D$143:$W$143,,$C164)/$F$129)))</f>
        <v>0</v>
      </c>
      <c r="BR164" s="2">
        <f>IF($F$129="n/a",0,IF(BR$131&lt;=$C164,0,IF(BR$131&gt;($F$129+$C164),INDEX($D$143:$W$143,,$C164)-SUM($D164:BQ164),INDEX($D$143:$W$143,,$C164)/$F$129)))</f>
        <v>0</v>
      </c>
      <c r="BS164" s="2">
        <f>IF($F$129="n/a",0,IF(BS$131&lt;=$C164,0,IF(BS$131&gt;($F$129+$C164),INDEX($D$143:$W$143,,$C164)-SUM($D164:BR164),INDEX($D$143:$W$143,,$C164)/$F$129)))</f>
        <v>0</v>
      </c>
    </row>
    <row r="165" spans="2:71" outlineLevel="1">
      <c r="B165" s="24">
        <v>2030</v>
      </c>
      <c r="C165" s="24">
        <v>20</v>
      </c>
      <c r="E165" s="2">
        <f>IF($F$129="n/a",0,IF(E$131&lt;=$C165,0,IF(E$131&gt;($F$129+$C165),INDEX($D$143:$W$143,,$C165)-SUM($D165:D165),INDEX($D$143:$W$143,,$C165)/$F$129)))</f>
        <v>0</v>
      </c>
      <c r="F165" s="2">
        <f>IF($F$129="n/a",0,IF(F$131&lt;=$C165,0,IF(F$131&gt;($F$129+$C165),INDEX($D$143:$W$143,,$C165)-SUM($D165:E165),INDEX($D$143:$W$143,,$C165)/$F$129)))</f>
        <v>0</v>
      </c>
      <c r="G165" s="2">
        <f>IF($F$129="n/a",0,IF(G$131&lt;=$C165,0,IF(G$131&gt;($F$129+$C165),INDEX($D$143:$W$143,,$C165)-SUM($D165:F165),INDEX($D$143:$W$143,,$C165)/$F$129)))</f>
        <v>0</v>
      </c>
      <c r="H165" s="2">
        <f>IF($F$129="n/a",0,IF(H$131&lt;=$C165,0,IF(H$131&gt;($F$129+$C165),INDEX($D$143:$W$143,,$C165)-SUM($D165:G165),INDEX($D$143:$W$143,,$C165)/$F$129)))</f>
        <v>0</v>
      </c>
      <c r="I165" s="2">
        <f>IF($F$129="n/a",0,IF(I$131&lt;=$C165,0,IF(I$131&gt;($F$129+$C165),INDEX($D$143:$W$143,,$C165)-SUM($D165:H165),INDEX($D$143:$W$143,,$C165)/$F$129)))</f>
        <v>0</v>
      </c>
      <c r="J165" s="2">
        <f>IF($F$129="n/a",0,IF(J$131&lt;=$C165,0,IF(J$131&gt;($F$129+$C165),INDEX($D$143:$W$143,,$C165)-SUM($D165:I165),INDEX($D$143:$W$143,,$C165)/$F$129)))</f>
        <v>0</v>
      </c>
      <c r="K165" s="2">
        <f>IF($F$129="n/a",0,IF(K$131&lt;=$C165,0,IF(K$131&gt;($F$129+$C165),INDEX($D$143:$W$143,,$C165)-SUM($D165:J165),INDEX($D$143:$W$143,,$C165)/$F$129)))</f>
        <v>0</v>
      </c>
      <c r="L165" s="2">
        <f>IF($F$129="n/a",0,IF(L$131&lt;=$C165,0,IF(L$131&gt;($F$129+$C165),INDEX($D$143:$W$143,,$C165)-SUM($D165:K165),INDEX($D$143:$W$143,,$C165)/$F$129)))</f>
        <v>0</v>
      </c>
      <c r="M165" s="2">
        <f>IF($F$129="n/a",0,IF(M$131&lt;=$C165,0,IF(M$131&gt;($F$129+$C165),INDEX($D$143:$W$143,,$C165)-SUM($D165:L165),INDEX($D$143:$W$143,,$C165)/$F$129)))</f>
        <v>0</v>
      </c>
      <c r="N165" s="2">
        <f>IF($F$129="n/a",0,IF(N$131&lt;=$C165,0,IF(N$131&gt;($F$129+$C165),INDEX($D$143:$W$143,,$C165)-SUM($D165:M165),INDEX($D$143:$W$143,,$C165)/$F$129)))</f>
        <v>0</v>
      </c>
      <c r="O165" s="2">
        <f>IF($F$129="n/a",0,IF(O$131&lt;=$C165,0,IF(O$131&gt;($F$129+$C165),INDEX($D$143:$W$143,,$C165)-SUM($D165:N165),INDEX($D$143:$W$143,,$C165)/$F$129)))</f>
        <v>0</v>
      </c>
      <c r="P165" s="2">
        <f>IF($F$129="n/a",0,IF(P$131&lt;=$C165,0,IF(P$131&gt;($F$129+$C165),INDEX($D$143:$W$143,,$C165)-SUM($D165:O165),INDEX($D$143:$W$143,,$C165)/$F$129)))</f>
        <v>0</v>
      </c>
      <c r="Q165" s="2">
        <f>IF($F$129="n/a",0,IF(Q$131&lt;=$C165,0,IF(Q$131&gt;($F$129+$C165),INDEX($D$143:$W$143,,$C165)-SUM($D165:P165),INDEX($D$143:$W$143,,$C165)/$F$129)))</f>
        <v>0</v>
      </c>
      <c r="R165" s="2">
        <f>IF($F$129="n/a",0,IF(R$131&lt;=$C165,0,IF(R$131&gt;($F$129+$C165),INDEX($D$143:$W$143,,$C165)-SUM($D165:Q165),INDEX($D$143:$W$143,,$C165)/$F$129)))</f>
        <v>0</v>
      </c>
      <c r="S165" s="2">
        <f>IF($F$129="n/a",0,IF(S$131&lt;=$C165,0,IF(S$131&gt;($F$129+$C165),INDEX($D$143:$W$143,,$C165)-SUM($D165:R165),INDEX($D$143:$W$143,,$C165)/$F$129)))</f>
        <v>0</v>
      </c>
      <c r="T165" s="2">
        <f>IF($F$129="n/a",0,IF(T$131&lt;=$C165,0,IF(T$131&gt;($F$129+$C165),INDEX($D$143:$W$143,,$C165)-SUM($D165:S165),INDEX($D$143:$W$143,,$C165)/$F$129)))</f>
        <v>0</v>
      </c>
      <c r="U165" s="2">
        <f>IF($F$129="n/a",0,IF(U$131&lt;=$C165,0,IF(U$131&gt;($F$129+$C165),INDEX($D$143:$W$143,,$C165)-SUM($D165:T165),INDEX($D$143:$W$143,,$C165)/$F$129)))</f>
        <v>0</v>
      </c>
      <c r="V165" s="2">
        <f>IF($F$129="n/a",0,IF(V$131&lt;=$C165,0,IF(V$131&gt;($F$129+$C165),INDEX($D$143:$W$143,,$C165)-SUM($D165:U165),INDEX($D$143:$W$143,,$C165)/$F$129)))</f>
        <v>0</v>
      </c>
      <c r="W165" s="2">
        <f>IF($F$129="n/a",0,IF(W$131&lt;=$C165,0,IF(W$131&gt;($F$129+$C165),INDEX($D$143:$W$143,,$C165)-SUM($D165:V165),INDEX($D$143:$W$143,,$C165)/$F$129)))</f>
        <v>0</v>
      </c>
      <c r="X165" s="2">
        <f>IF($F$129="n/a",0,IF(X$131&lt;=$C165,0,IF(X$131&gt;($F$129+$C165),INDEX($D$143:$W$143,,$C165)-SUM($D165:W165),INDEX($D$143:$W$143,,$C165)/$F$129)))</f>
        <v>0</v>
      </c>
      <c r="Y165" s="2">
        <f>IF($F$129="n/a",0,IF(Y$131&lt;=$C165,0,IF(Y$131&gt;($F$129+$C165),INDEX($D$143:$W$143,,$C165)-SUM($D165:X165),INDEX($D$143:$W$143,,$C165)/$F$129)))</f>
        <v>0</v>
      </c>
      <c r="Z165" s="2">
        <f>IF($F$129="n/a",0,IF(Z$131&lt;=$C165,0,IF(Z$131&gt;($F$129+$C165),INDEX($D$143:$W$143,,$C165)-SUM($D165:Y165),INDEX($D$143:$W$143,,$C165)/$F$129)))</f>
        <v>0</v>
      </c>
      <c r="AA165" s="2">
        <f>IF($F$129="n/a",0,IF(AA$131&lt;=$C165,0,IF(AA$131&gt;($F$129+$C165),INDEX($D$143:$W$143,,$C165)-SUM($D165:Z165),INDEX($D$143:$W$143,,$C165)/$F$129)))</f>
        <v>0</v>
      </c>
      <c r="AB165" s="2">
        <f>IF($F$129="n/a",0,IF(AB$131&lt;=$C165,0,IF(AB$131&gt;($F$129+$C165),INDEX($D$143:$W$143,,$C165)-SUM($D165:AA165),INDEX($D$143:$W$143,,$C165)/$F$129)))</f>
        <v>0</v>
      </c>
      <c r="AC165" s="2">
        <f>IF($F$129="n/a",0,IF(AC$131&lt;=$C165,0,IF(AC$131&gt;($F$129+$C165),INDEX($D$143:$W$143,,$C165)-SUM($D165:AB165),INDEX($D$143:$W$143,,$C165)/$F$129)))</f>
        <v>0</v>
      </c>
      <c r="AD165" s="2">
        <f>IF($F$129="n/a",0,IF(AD$131&lt;=$C165,0,IF(AD$131&gt;($F$129+$C165),INDEX($D$143:$W$143,,$C165)-SUM($D165:AC165),INDEX($D$143:$W$143,,$C165)/$F$129)))</f>
        <v>0</v>
      </c>
      <c r="AE165" s="2">
        <f>IF($F$129="n/a",0,IF(AE$131&lt;=$C165,0,IF(AE$131&gt;($F$129+$C165),INDEX($D$143:$W$143,,$C165)-SUM($D165:AD165),INDEX($D$143:$W$143,,$C165)/$F$129)))</f>
        <v>0</v>
      </c>
      <c r="AF165" s="2">
        <f>IF($F$129="n/a",0,IF(AF$131&lt;=$C165,0,IF(AF$131&gt;($F$129+$C165),INDEX($D$143:$W$143,,$C165)-SUM($D165:AE165),INDEX($D$143:$W$143,,$C165)/$F$129)))</f>
        <v>0</v>
      </c>
      <c r="AG165" s="2">
        <f>IF($F$129="n/a",0,IF(AG$131&lt;=$C165,0,IF(AG$131&gt;($F$129+$C165),INDEX($D$143:$W$143,,$C165)-SUM($D165:AF165),INDEX($D$143:$W$143,,$C165)/$F$129)))</f>
        <v>0</v>
      </c>
      <c r="AH165" s="2">
        <f>IF($F$129="n/a",0,IF(AH$131&lt;=$C165,0,IF(AH$131&gt;($F$129+$C165),INDEX($D$143:$W$143,,$C165)-SUM($D165:AG165),INDEX($D$143:$W$143,,$C165)/$F$129)))</f>
        <v>0</v>
      </c>
      <c r="AI165" s="2">
        <f>IF($F$129="n/a",0,IF(AI$131&lt;=$C165,0,IF(AI$131&gt;($F$129+$C165),INDEX($D$143:$W$143,,$C165)-SUM($D165:AH165),INDEX($D$143:$W$143,,$C165)/$F$129)))</f>
        <v>0</v>
      </c>
      <c r="AJ165" s="2">
        <f>IF($F$129="n/a",0,IF(AJ$131&lt;=$C165,0,IF(AJ$131&gt;($F$129+$C165),INDEX($D$143:$W$143,,$C165)-SUM($D165:AI165),INDEX($D$143:$W$143,,$C165)/$F$129)))</f>
        <v>0</v>
      </c>
      <c r="AK165" s="2">
        <f>IF($F$129="n/a",0,IF(AK$131&lt;=$C165,0,IF(AK$131&gt;($F$129+$C165),INDEX($D$143:$W$143,,$C165)-SUM($D165:AJ165),INDEX($D$143:$W$143,,$C165)/$F$129)))</f>
        <v>0</v>
      </c>
      <c r="AL165" s="2">
        <f>IF($F$129="n/a",0,IF(AL$131&lt;=$C165,0,IF(AL$131&gt;($F$129+$C165),INDEX($D$143:$W$143,,$C165)-SUM($D165:AK165),INDEX($D$143:$W$143,,$C165)/$F$129)))</f>
        <v>0</v>
      </c>
      <c r="AM165" s="2">
        <f>IF($F$129="n/a",0,IF(AM$131&lt;=$C165,0,IF(AM$131&gt;($F$129+$C165),INDEX($D$143:$W$143,,$C165)-SUM($D165:AL165),INDEX($D$143:$W$143,,$C165)/$F$129)))</f>
        <v>0</v>
      </c>
      <c r="AN165" s="2">
        <f>IF($F$129="n/a",0,IF(AN$131&lt;=$C165,0,IF(AN$131&gt;($F$129+$C165),INDEX($D$143:$W$143,,$C165)-SUM($D165:AM165),INDEX($D$143:$W$143,,$C165)/$F$129)))</f>
        <v>0</v>
      </c>
      <c r="AO165" s="2">
        <f>IF($F$129="n/a",0,IF(AO$131&lt;=$C165,0,IF(AO$131&gt;($F$129+$C165),INDEX($D$143:$W$143,,$C165)-SUM($D165:AN165),INDEX($D$143:$W$143,,$C165)/$F$129)))</f>
        <v>0</v>
      </c>
      <c r="AP165" s="2">
        <f>IF($F$129="n/a",0,IF(AP$131&lt;=$C165,0,IF(AP$131&gt;($F$129+$C165),INDEX($D$143:$W$143,,$C165)-SUM($D165:AO165),INDEX($D$143:$W$143,,$C165)/$F$129)))</f>
        <v>0</v>
      </c>
      <c r="AQ165" s="2">
        <f>IF($F$129="n/a",0,IF(AQ$131&lt;=$C165,0,IF(AQ$131&gt;($F$129+$C165),INDEX($D$143:$W$143,,$C165)-SUM($D165:AP165),INDEX($D$143:$W$143,,$C165)/$F$129)))</f>
        <v>0</v>
      </c>
      <c r="AR165" s="2">
        <f>IF($F$129="n/a",0,IF(AR$131&lt;=$C165,0,IF(AR$131&gt;($F$129+$C165),INDEX($D$143:$W$143,,$C165)-SUM($D165:AQ165),INDEX($D$143:$W$143,,$C165)/$F$129)))</f>
        <v>0</v>
      </c>
      <c r="AS165" s="2">
        <f>IF($F$129="n/a",0,IF(AS$131&lt;=$C165,0,IF(AS$131&gt;($F$129+$C165),INDEX($D$143:$W$143,,$C165)-SUM($D165:AR165),INDEX($D$143:$W$143,,$C165)/$F$129)))</f>
        <v>0</v>
      </c>
      <c r="AT165" s="2">
        <f>IF($F$129="n/a",0,IF(AT$131&lt;=$C165,0,IF(AT$131&gt;($F$129+$C165),INDEX($D$143:$W$143,,$C165)-SUM($D165:AS165),INDEX($D$143:$W$143,,$C165)/$F$129)))</f>
        <v>0</v>
      </c>
      <c r="AU165" s="2">
        <f>IF($F$129="n/a",0,IF(AU$131&lt;=$C165,0,IF(AU$131&gt;($F$129+$C165),INDEX($D$143:$W$143,,$C165)-SUM($D165:AT165),INDEX($D$143:$W$143,,$C165)/$F$129)))</f>
        <v>0</v>
      </c>
      <c r="AV165" s="2">
        <f>IF($F$129="n/a",0,IF(AV$131&lt;=$C165,0,IF(AV$131&gt;($F$129+$C165),INDEX($D$143:$W$143,,$C165)-SUM($D165:AU165),INDEX($D$143:$W$143,,$C165)/$F$129)))</f>
        <v>0</v>
      </c>
      <c r="AW165" s="2">
        <f>IF($F$129="n/a",0,IF(AW$131&lt;=$C165,0,IF(AW$131&gt;($F$129+$C165),INDEX($D$143:$W$143,,$C165)-SUM($D165:AV165),INDEX($D$143:$W$143,,$C165)/$F$129)))</f>
        <v>0</v>
      </c>
      <c r="AX165" s="2">
        <f>IF($F$129="n/a",0,IF(AX$131&lt;=$C165,0,IF(AX$131&gt;($F$129+$C165),INDEX($D$143:$W$143,,$C165)-SUM($D165:AW165),INDEX($D$143:$W$143,,$C165)/$F$129)))</f>
        <v>0</v>
      </c>
      <c r="AY165" s="2">
        <f>IF($F$129="n/a",0,IF(AY$131&lt;=$C165,0,IF(AY$131&gt;($F$129+$C165),INDEX($D$143:$W$143,,$C165)-SUM($D165:AX165),INDEX($D$143:$W$143,,$C165)/$F$129)))</f>
        <v>0</v>
      </c>
      <c r="AZ165" s="2">
        <f>IF($F$129="n/a",0,IF(AZ$131&lt;=$C165,0,IF(AZ$131&gt;($F$129+$C165),INDEX($D$143:$W$143,,$C165)-SUM($D165:AY165),INDEX($D$143:$W$143,,$C165)/$F$129)))</f>
        <v>0</v>
      </c>
      <c r="BA165" s="2">
        <f>IF($F$129="n/a",0,IF(BA$131&lt;=$C165,0,IF(BA$131&gt;($F$129+$C165),INDEX($D$143:$W$143,,$C165)-SUM($D165:AZ165),INDEX($D$143:$W$143,,$C165)/$F$129)))</f>
        <v>0</v>
      </c>
      <c r="BB165" s="2">
        <f>IF($F$129="n/a",0,IF(BB$131&lt;=$C165,0,IF(BB$131&gt;($F$129+$C165),INDEX($D$143:$W$143,,$C165)-SUM($D165:BA165),INDEX($D$143:$W$143,,$C165)/$F$129)))</f>
        <v>0</v>
      </c>
      <c r="BC165" s="2">
        <f>IF($F$129="n/a",0,IF(BC$131&lt;=$C165,0,IF(BC$131&gt;($F$129+$C165),INDEX($D$143:$W$143,,$C165)-SUM($D165:BB165),INDEX($D$143:$W$143,,$C165)/$F$129)))</f>
        <v>0</v>
      </c>
      <c r="BD165" s="2">
        <f>IF($F$129="n/a",0,IF(BD$131&lt;=$C165,0,IF(BD$131&gt;($F$129+$C165),INDEX($D$143:$W$143,,$C165)-SUM($D165:BC165),INDEX($D$143:$W$143,,$C165)/$F$129)))</f>
        <v>0</v>
      </c>
      <c r="BE165" s="2">
        <f>IF($F$129="n/a",0,IF(BE$131&lt;=$C165,0,IF(BE$131&gt;($F$129+$C165),INDEX($D$143:$W$143,,$C165)-SUM($D165:BD165),INDEX($D$143:$W$143,,$C165)/$F$129)))</f>
        <v>0</v>
      </c>
      <c r="BF165" s="2">
        <f>IF($F$129="n/a",0,IF(BF$131&lt;=$C165,0,IF(BF$131&gt;($F$129+$C165),INDEX($D$143:$W$143,,$C165)-SUM($D165:BE165),INDEX($D$143:$W$143,,$C165)/$F$129)))</f>
        <v>0</v>
      </c>
      <c r="BG165" s="2">
        <f>IF($F$129="n/a",0,IF(BG$131&lt;=$C165,0,IF(BG$131&gt;($F$129+$C165),INDEX($D$143:$W$143,,$C165)-SUM($D165:BF165),INDEX($D$143:$W$143,,$C165)/$F$129)))</f>
        <v>0</v>
      </c>
      <c r="BH165" s="2">
        <f>IF($F$129="n/a",0,IF(BH$131&lt;=$C165,0,IF(BH$131&gt;($F$129+$C165),INDEX($D$143:$W$143,,$C165)-SUM($D165:BG165),INDEX($D$143:$W$143,,$C165)/$F$129)))</f>
        <v>0</v>
      </c>
      <c r="BI165" s="2">
        <f>IF($F$129="n/a",0,IF(BI$131&lt;=$C165,0,IF(BI$131&gt;($F$129+$C165),INDEX($D$143:$W$143,,$C165)-SUM($D165:BH165),INDEX($D$143:$W$143,,$C165)/$F$129)))</f>
        <v>0</v>
      </c>
      <c r="BJ165" s="2">
        <f>IF($F$129="n/a",0,IF(BJ$131&lt;=$C165,0,IF(BJ$131&gt;($F$129+$C165),INDEX($D$143:$W$143,,$C165)-SUM($D165:BI165),INDEX($D$143:$W$143,,$C165)/$F$129)))</f>
        <v>0</v>
      </c>
      <c r="BK165" s="2">
        <f>IF($F$129="n/a",0,IF(BK$131&lt;=$C165,0,IF(BK$131&gt;($F$129+$C165),INDEX($D$143:$W$143,,$C165)-SUM($D165:BJ165),INDEX($D$143:$W$143,,$C165)/$F$129)))</f>
        <v>0</v>
      </c>
      <c r="BL165" s="2">
        <f>IF($F$129="n/a",0,IF(BL$131&lt;=$C165,0,IF(BL$131&gt;($F$129+$C165),INDEX($D$143:$W$143,,$C165)-SUM($D165:BK165),INDEX($D$143:$W$143,,$C165)/$F$129)))</f>
        <v>0</v>
      </c>
      <c r="BM165" s="2">
        <f>IF($F$129="n/a",0,IF(BM$131&lt;=$C165,0,IF(BM$131&gt;($F$129+$C165),INDEX($D$143:$W$143,,$C165)-SUM($D165:BL165),INDEX($D$143:$W$143,,$C165)/$F$129)))</f>
        <v>0</v>
      </c>
      <c r="BN165" s="2">
        <f>IF($F$129="n/a",0,IF(BN$131&lt;=$C165,0,IF(BN$131&gt;($F$129+$C165),INDEX($D$143:$W$143,,$C165)-SUM($D165:BM165),INDEX($D$143:$W$143,,$C165)/$F$129)))</f>
        <v>0</v>
      </c>
      <c r="BO165" s="2">
        <f>IF($F$129="n/a",0,IF(BO$131&lt;=$C165,0,IF(BO$131&gt;($F$129+$C165),INDEX($D$143:$W$143,,$C165)-SUM($D165:BN165),INDEX($D$143:$W$143,,$C165)/$F$129)))</f>
        <v>0</v>
      </c>
      <c r="BP165" s="2">
        <f>IF($F$129="n/a",0,IF(BP$131&lt;=$C165,0,IF(BP$131&gt;($F$129+$C165),INDEX($D$143:$W$143,,$C165)-SUM($D165:BO165),INDEX($D$143:$W$143,,$C165)/$F$129)))</f>
        <v>0</v>
      </c>
      <c r="BQ165" s="2">
        <f>IF($F$129="n/a",0,IF(BQ$131&lt;=$C165,0,IF(BQ$131&gt;($F$129+$C165),INDEX($D$143:$W$143,,$C165)-SUM($D165:BP165),INDEX($D$143:$W$143,,$C165)/$F$129)))</f>
        <v>0</v>
      </c>
      <c r="BR165" s="2">
        <f>IF($F$129="n/a",0,IF(BR$131&lt;=$C165,0,IF(BR$131&gt;($F$129+$C165),INDEX($D$143:$W$143,,$C165)-SUM($D165:BQ165),INDEX($D$143:$W$143,,$C165)/$F$129)))</f>
        <v>0</v>
      </c>
      <c r="BS165" s="2">
        <f>IF($F$129="n/a",0,IF(BS$131&lt;=$C165,0,IF(BS$131&gt;($F$129+$C165),INDEX($D$143:$W$143,,$C165)-SUM($D165:BR165),INDEX($D$143:$W$143,,$C165)/$F$129)))</f>
        <v>0</v>
      </c>
    </row>
    <row r="166" spans="2:71">
      <c r="B166" s="24"/>
      <c r="C166" s="24"/>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row>
    <row r="167" spans="2:71">
      <c r="B167" t="s">
        <v>26</v>
      </c>
      <c r="D167" s="2">
        <f>SUM(D146:D165)</f>
        <v>0</v>
      </c>
      <c r="E167" s="2">
        <f t="shared" ref="E167:BK167" si="57">SUM(E146:E165)</f>
        <v>0</v>
      </c>
      <c r="F167" s="2">
        <f t="shared" si="57"/>
        <v>0</v>
      </c>
      <c r="G167" s="2">
        <f t="shared" si="57"/>
        <v>0</v>
      </c>
      <c r="H167" s="2">
        <f t="shared" si="57"/>
        <v>0</v>
      </c>
      <c r="I167" s="2">
        <f t="shared" si="57"/>
        <v>0</v>
      </c>
      <c r="J167" s="2">
        <f t="shared" si="57"/>
        <v>0</v>
      </c>
      <c r="K167" s="2">
        <f t="shared" si="57"/>
        <v>0</v>
      </c>
      <c r="L167" s="2">
        <f t="shared" si="57"/>
        <v>0</v>
      </c>
      <c r="M167" s="2">
        <f t="shared" si="57"/>
        <v>0</v>
      </c>
      <c r="N167" s="2">
        <f t="shared" si="57"/>
        <v>0</v>
      </c>
      <c r="O167" s="2">
        <f t="shared" si="57"/>
        <v>0</v>
      </c>
      <c r="P167" s="2">
        <f t="shared" si="57"/>
        <v>0</v>
      </c>
      <c r="Q167" s="2">
        <f t="shared" si="57"/>
        <v>0</v>
      </c>
      <c r="R167" s="2">
        <f t="shared" si="57"/>
        <v>0</v>
      </c>
      <c r="S167" s="2">
        <f t="shared" si="57"/>
        <v>0</v>
      </c>
      <c r="T167" s="2">
        <f t="shared" si="57"/>
        <v>0</v>
      </c>
      <c r="U167" s="2">
        <f t="shared" si="57"/>
        <v>0</v>
      </c>
      <c r="V167" s="2">
        <f t="shared" si="57"/>
        <v>0</v>
      </c>
      <c r="W167" s="2">
        <f t="shared" si="57"/>
        <v>0</v>
      </c>
      <c r="X167" s="2">
        <f t="shared" si="57"/>
        <v>0</v>
      </c>
      <c r="Y167" s="2">
        <f t="shared" si="57"/>
        <v>0</v>
      </c>
      <c r="Z167" s="2">
        <f t="shared" si="57"/>
        <v>0</v>
      </c>
      <c r="AA167" s="2">
        <f t="shared" si="57"/>
        <v>0</v>
      </c>
      <c r="AB167" s="2">
        <f t="shared" si="57"/>
        <v>0</v>
      </c>
      <c r="AC167" s="2">
        <f t="shared" si="57"/>
        <v>0</v>
      </c>
      <c r="AD167" s="2">
        <f t="shared" si="57"/>
        <v>0</v>
      </c>
      <c r="AE167" s="2">
        <f t="shared" si="57"/>
        <v>0</v>
      </c>
      <c r="AF167" s="2">
        <f t="shared" si="57"/>
        <v>0</v>
      </c>
      <c r="AG167" s="2">
        <f t="shared" si="57"/>
        <v>0</v>
      </c>
      <c r="AH167" s="2">
        <f t="shared" si="57"/>
        <v>0</v>
      </c>
      <c r="AI167" s="2">
        <f t="shared" si="57"/>
        <v>0</v>
      </c>
      <c r="AJ167" s="2">
        <f t="shared" si="57"/>
        <v>0</v>
      </c>
      <c r="AK167" s="2">
        <f t="shared" si="57"/>
        <v>0</v>
      </c>
      <c r="AL167" s="2">
        <f t="shared" si="57"/>
        <v>0</v>
      </c>
      <c r="AM167" s="2">
        <f t="shared" si="57"/>
        <v>0</v>
      </c>
      <c r="AN167" s="2">
        <f t="shared" si="57"/>
        <v>0</v>
      </c>
      <c r="AO167" s="2">
        <f t="shared" si="57"/>
        <v>0</v>
      </c>
      <c r="AP167" s="2">
        <f t="shared" si="57"/>
        <v>0</v>
      </c>
      <c r="AQ167" s="2">
        <f t="shared" si="57"/>
        <v>0</v>
      </c>
      <c r="AR167" s="2">
        <f t="shared" si="57"/>
        <v>0</v>
      </c>
      <c r="AS167" s="2">
        <f t="shared" si="57"/>
        <v>0</v>
      </c>
      <c r="AT167" s="2">
        <f t="shared" si="57"/>
        <v>0</v>
      </c>
      <c r="AU167" s="2">
        <f t="shared" si="57"/>
        <v>0</v>
      </c>
      <c r="AV167" s="2">
        <f t="shared" si="57"/>
        <v>0</v>
      </c>
      <c r="AW167" s="2">
        <f t="shared" si="57"/>
        <v>0</v>
      </c>
      <c r="AX167" s="2">
        <f t="shared" si="57"/>
        <v>0</v>
      </c>
      <c r="AY167" s="2">
        <f t="shared" si="57"/>
        <v>0</v>
      </c>
      <c r="AZ167" s="2">
        <f t="shared" si="57"/>
        <v>0</v>
      </c>
      <c r="BA167" s="2">
        <f t="shared" si="57"/>
        <v>0</v>
      </c>
      <c r="BB167" s="2">
        <f t="shared" si="57"/>
        <v>0</v>
      </c>
      <c r="BC167" s="2">
        <f t="shared" si="57"/>
        <v>0</v>
      </c>
      <c r="BD167" s="2">
        <f t="shared" si="57"/>
        <v>0</v>
      </c>
      <c r="BE167" s="2">
        <f t="shared" si="57"/>
        <v>0</v>
      </c>
      <c r="BF167" s="2">
        <f t="shared" si="57"/>
        <v>0</v>
      </c>
      <c r="BG167" s="2">
        <f t="shared" si="57"/>
        <v>0</v>
      </c>
      <c r="BH167" s="2">
        <f t="shared" si="57"/>
        <v>0</v>
      </c>
      <c r="BI167" s="2">
        <f t="shared" si="57"/>
        <v>0</v>
      </c>
      <c r="BJ167" s="2">
        <f t="shared" si="57"/>
        <v>0</v>
      </c>
      <c r="BK167" s="2">
        <f t="shared" si="57"/>
        <v>0</v>
      </c>
      <c r="BL167" s="2">
        <f t="shared" ref="BL167:BP167" si="58">SUM(BL146:BL165)</f>
        <v>0</v>
      </c>
      <c r="BM167" s="2">
        <f t="shared" si="58"/>
        <v>0</v>
      </c>
      <c r="BN167" s="2">
        <f t="shared" si="58"/>
        <v>0</v>
      </c>
      <c r="BO167" s="2">
        <f t="shared" si="58"/>
        <v>0</v>
      </c>
      <c r="BP167" s="2">
        <f t="shared" si="58"/>
        <v>0</v>
      </c>
      <c r="BQ167" s="2">
        <f t="shared" ref="BQ167:BS167" si="59">SUM(BQ146:BQ165)</f>
        <v>0</v>
      </c>
      <c r="BR167" s="2">
        <f t="shared" si="59"/>
        <v>0</v>
      </c>
      <c r="BS167" s="2">
        <f t="shared" si="59"/>
        <v>0</v>
      </c>
    </row>
    <row r="168" spans="2:71">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row>
    <row r="169" spans="2:71">
      <c r="B169" t="s">
        <v>24</v>
      </c>
      <c r="D169" s="2">
        <f t="shared" ref="D169:BK169" si="60">D134+D167</f>
        <v>15.790380770985777</v>
      </c>
      <c r="E169" s="2">
        <f t="shared" si="60"/>
        <v>0</v>
      </c>
      <c r="F169" s="2">
        <f t="shared" si="60"/>
        <v>0</v>
      </c>
      <c r="G169" s="2">
        <f t="shared" si="60"/>
        <v>0</v>
      </c>
      <c r="H169" s="2">
        <f t="shared" si="60"/>
        <v>0</v>
      </c>
      <c r="I169" s="2">
        <f t="shared" si="60"/>
        <v>0</v>
      </c>
      <c r="J169" s="2">
        <f t="shared" si="60"/>
        <v>0</v>
      </c>
      <c r="K169" s="2">
        <f t="shared" si="60"/>
        <v>0</v>
      </c>
      <c r="L169" s="2">
        <f t="shared" si="60"/>
        <v>0</v>
      </c>
      <c r="M169" s="2">
        <f t="shared" si="60"/>
        <v>0</v>
      </c>
      <c r="N169" s="177">
        <f t="shared" si="60"/>
        <v>0</v>
      </c>
      <c r="O169" s="2">
        <f t="shared" si="60"/>
        <v>0</v>
      </c>
      <c r="P169" s="2">
        <f t="shared" si="60"/>
        <v>0</v>
      </c>
      <c r="Q169" s="2">
        <f t="shared" si="60"/>
        <v>0</v>
      </c>
      <c r="R169" s="2">
        <f t="shared" si="60"/>
        <v>0</v>
      </c>
      <c r="S169" s="2">
        <f t="shared" si="60"/>
        <v>0</v>
      </c>
      <c r="T169" s="2">
        <f t="shared" si="60"/>
        <v>0</v>
      </c>
      <c r="U169" s="2">
        <f t="shared" si="60"/>
        <v>0</v>
      </c>
      <c r="V169" s="2">
        <f t="shared" si="60"/>
        <v>0</v>
      </c>
      <c r="W169" s="2">
        <f t="shared" si="60"/>
        <v>0</v>
      </c>
      <c r="X169" s="2">
        <f t="shared" si="60"/>
        <v>0</v>
      </c>
      <c r="Y169" s="2">
        <f t="shared" si="60"/>
        <v>0</v>
      </c>
      <c r="Z169" s="2">
        <f t="shared" si="60"/>
        <v>0</v>
      </c>
      <c r="AA169" s="2">
        <f t="shared" si="60"/>
        <v>0</v>
      </c>
      <c r="AB169" s="2">
        <f t="shared" si="60"/>
        <v>0</v>
      </c>
      <c r="AC169" s="2">
        <f t="shared" si="60"/>
        <v>0</v>
      </c>
      <c r="AD169" s="2">
        <f t="shared" si="60"/>
        <v>0</v>
      </c>
      <c r="AE169" s="2">
        <f t="shared" si="60"/>
        <v>0</v>
      </c>
      <c r="AF169" s="2">
        <f t="shared" si="60"/>
        <v>0</v>
      </c>
      <c r="AG169" s="2">
        <f t="shared" si="60"/>
        <v>0</v>
      </c>
      <c r="AH169" s="2">
        <f t="shared" si="60"/>
        <v>0</v>
      </c>
      <c r="AI169" s="2">
        <f t="shared" si="60"/>
        <v>0</v>
      </c>
      <c r="AJ169" s="2">
        <f t="shared" si="60"/>
        <v>0</v>
      </c>
      <c r="AK169" s="2">
        <f t="shared" si="60"/>
        <v>0</v>
      </c>
      <c r="AL169" s="2">
        <f t="shared" si="60"/>
        <v>0</v>
      </c>
      <c r="AM169" s="2">
        <f t="shared" si="60"/>
        <v>0</v>
      </c>
      <c r="AN169" s="2">
        <f t="shared" si="60"/>
        <v>0</v>
      </c>
      <c r="AO169" s="2">
        <f t="shared" si="60"/>
        <v>0</v>
      </c>
      <c r="AP169" s="2">
        <f t="shared" si="60"/>
        <v>0</v>
      </c>
      <c r="AQ169" s="2">
        <f t="shared" si="60"/>
        <v>0</v>
      </c>
      <c r="AR169" s="2">
        <f t="shared" si="60"/>
        <v>0</v>
      </c>
      <c r="AS169" s="2">
        <f t="shared" si="60"/>
        <v>0</v>
      </c>
      <c r="AT169" s="2">
        <f t="shared" si="60"/>
        <v>0</v>
      </c>
      <c r="AU169" s="2">
        <f t="shared" si="60"/>
        <v>0</v>
      </c>
      <c r="AV169" s="2">
        <f t="shared" si="60"/>
        <v>0</v>
      </c>
      <c r="AW169" s="2">
        <f t="shared" si="60"/>
        <v>0</v>
      </c>
      <c r="AX169" s="2">
        <f t="shared" si="60"/>
        <v>0</v>
      </c>
      <c r="AY169" s="2">
        <f t="shared" si="60"/>
        <v>0</v>
      </c>
      <c r="AZ169" s="2">
        <f t="shared" si="60"/>
        <v>0</v>
      </c>
      <c r="BA169" s="2">
        <f t="shared" si="60"/>
        <v>0</v>
      </c>
      <c r="BB169" s="2">
        <f t="shared" si="60"/>
        <v>0</v>
      </c>
      <c r="BC169" s="2">
        <f t="shared" si="60"/>
        <v>0</v>
      </c>
      <c r="BD169" s="2">
        <f t="shared" si="60"/>
        <v>0</v>
      </c>
      <c r="BE169" s="2">
        <f t="shared" si="60"/>
        <v>0</v>
      </c>
      <c r="BF169" s="2">
        <f t="shared" si="60"/>
        <v>0</v>
      </c>
      <c r="BG169" s="2">
        <f t="shared" si="60"/>
        <v>0</v>
      </c>
      <c r="BH169" s="2">
        <f t="shared" si="60"/>
        <v>0</v>
      </c>
      <c r="BI169" s="2">
        <f t="shared" si="60"/>
        <v>0</v>
      </c>
      <c r="BJ169" s="2">
        <f t="shared" si="60"/>
        <v>0</v>
      </c>
      <c r="BK169" s="2">
        <f t="shared" si="60"/>
        <v>0</v>
      </c>
      <c r="BL169" s="2">
        <f t="shared" ref="BL169:BP169" si="61">BL134+BL167</f>
        <v>0</v>
      </c>
      <c r="BM169" s="2">
        <f t="shared" si="61"/>
        <v>0</v>
      </c>
      <c r="BN169" s="2">
        <f t="shared" si="61"/>
        <v>0</v>
      </c>
      <c r="BO169" s="2">
        <f t="shared" si="61"/>
        <v>0</v>
      </c>
      <c r="BP169" s="2">
        <f t="shared" si="61"/>
        <v>0</v>
      </c>
      <c r="BQ169" s="2">
        <f t="shared" ref="BQ169:BS169" si="62">BQ134+BQ167</f>
        <v>0</v>
      </c>
      <c r="BR169" s="2">
        <f t="shared" si="62"/>
        <v>0</v>
      </c>
      <c r="BS169" s="2">
        <f t="shared" si="62"/>
        <v>0</v>
      </c>
    </row>
    <row r="170" spans="2:71">
      <c r="B170" t="s">
        <v>25</v>
      </c>
      <c r="D170" s="2">
        <f>D143-D167</f>
        <v>0</v>
      </c>
      <c r="E170" s="2">
        <f>E143-E167+D170</f>
        <v>0</v>
      </c>
      <c r="F170" s="2">
        <f t="shared" ref="F170:BK170" si="63">F143-F167+E170</f>
        <v>0</v>
      </c>
      <c r="G170" s="2">
        <f t="shared" si="63"/>
        <v>0</v>
      </c>
      <c r="H170" s="2">
        <f t="shared" si="63"/>
        <v>0</v>
      </c>
      <c r="I170" s="2">
        <f t="shared" si="63"/>
        <v>0</v>
      </c>
      <c r="J170" s="2">
        <f t="shared" si="63"/>
        <v>0</v>
      </c>
      <c r="K170" s="2">
        <f t="shared" si="63"/>
        <v>0</v>
      </c>
      <c r="L170" s="2">
        <f t="shared" si="63"/>
        <v>0</v>
      </c>
      <c r="M170" s="2">
        <f t="shared" si="63"/>
        <v>0</v>
      </c>
      <c r="N170" s="2">
        <f t="shared" si="63"/>
        <v>0</v>
      </c>
      <c r="O170" s="2">
        <f t="shared" si="63"/>
        <v>0</v>
      </c>
      <c r="P170" s="2">
        <f t="shared" si="63"/>
        <v>0</v>
      </c>
      <c r="Q170" s="2">
        <f t="shared" si="63"/>
        <v>0</v>
      </c>
      <c r="R170" s="2">
        <f t="shared" si="63"/>
        <v>0</v>
      </c>
      <c r="S170" s="2">
        <f t="shared" si="63"/>
        <v>0</v>
      </c>
      <c r="T170" s="2">
        <f t="shared" si="63"/>
        <v>0</v>
      </c>
      <c r="U170" s="2">
        <f t="shared" si="63"/>
        <v>0</v>
      </c>
      <c r="V170" s="2">
        <f t="shared" si="63"/>
        <v>0</v>
      </c>
      <c r="W170" s="2">
        <f t="shared" si="63"/>
        <v>0</v>
      </c>
      <c r="X170" s="2">
        <f t="shared" si="63"/>
        <v>0</v>
      </c>
      <c r="Y170" s="2">
        <f t="shared" si="63"/>
        <v>0</v>
      </c>
      <c r="Z170" s="2">
        <f t="shared" si="63"/>
        <v>0</v>
      </c>
      <c r="AA170" s="2">
        <f t="shared" si="63"/>
        <v>0</v>
      </c>
      <c r="AB170" s="2">
        <f t="shared" si="63"/>
        <v>0</v>
      </c>
      <c r="AC170" s="2">
        <f t="shared" si="63"/>
        <v>0</v>
      </c>
      <c r="AD170" s="2">
        <f t="shared" si="63"/>
        <v>0</v>
      </c>
      <c r="AE170" s="2">
        <f t="shared" si="63"/>
        <v>0</v>
      </c>
      <c r="AF170" s="2">
        <f t="shared" si="63"/>
        <v>0</v>
      </c>
      <c r="AG170" s="2">
        <f t="shared" si="63"/>
        <v>0</v>
      </c>
      <c r="AH170" s="2">
        <f t="shared" si="63"/>
        <v>0</v>
      </c>
      <c r="AI170" s="2">
        <f t="shared" si="63"/>
        <v>0</v>
      </c>
      <c r="AJ170" s="2">
        <f t="shared" si="63"/>
        <v>0</v>
      </c>
      <c r="AK170" s="2">
        <f t="shared" si="63"/>
        <v>0</v>
      </c>
      <c r="AL170" s="2">
        <f t="shared" si="63"/>
        <v>0</v>
      </c>
      <c r="AM170" s="2">
        <f t="shared" si="63"/>
        <v>0</v>
      </c>
      <c r="AN170" s="2">
        <f t="shared" si="63"/>
        <v>0</v>
      </c>
      <c r="AO170" s="2">
        <f t="shared" si="63"/>
        <v>0</v>
      </c>
      <c r="AP170" s="2">
        <f t="shared" si="63"/>
        <v>0</v>
      </c>
      <c r="AQ170" s="2">
        <f t="shared" si="63"/>
        <v>0</v>
      </c>
      <c r="AR170" s="2">
        <f t="shared" si="63"/>
        <v>0</v>
      </c>
      <c r="AS170" s="2">
        <f t="shared" si="63"/>
        <v>0</v>
      </c>
      <c r="AT170" s="2">
        <f t="shared" si="63"/>
        <v>0</v>
      </c>
      <c r="AU170" s="2">
        <f t="shared" si="63"/>
        <v>0</v>
      </c>
      <c r="AV170" s="2">
        <f t="shared" si="63"/>
        <v>0</v>
      </c>
      <c r="AW170" s="2">
        <f t="shared" si="63"/>
        <v>0</v>
      </c>
      <c r="AX170" s="2">
        <f t="shared" si="63"/>
        <v>0</v>
      </c>
      <c r="AY170" s="2">
        <f t="shared" si="63"/>
        <v>0</v>
      </c>
      <c r="AZ170" s="2">
        <f t="shared" si="63"/>
        <v>0</v>
      </c>
      <c r="BA170" s="2">
        <f t="shared" si="63"/>
        <v>0</v>
      </c>
      <c r="BB170" s="2">
        <f t="shared" si="63"/>
        <v>0</v>
      </c>
      <c r="BC170" s="2">
        <f t="shared" si="63"/>
        <v>0</v>
      </c>
      <c r="BD170" s="2">
        <f t="shared" si="63"/>
        <v>0</v>
      </c>
      <c r="BE170" s="2">
        <f t="shared" si="63"/>
        <v>0</v>
      </c>
      <c r="BF170" s="2">
        <f t="shared" si="63"/>
        <v>0</v>
      </c>
      <c r="BG170" s="2">
        <f t="shared" si="63"/>
        <v>0</v>
      </c>
      <c r="BH170" s="2">
        <f t="shared" si="63"/>
        <v>0</v>
      </c>
      <c r="BI170" s="2">
        <f t="shared" si="63"/>
        <v>0</v>
      </c>
      <c r="BJ170" s="2">
        <f t="shared" si="63"/>
        <v>0</v>
      </c>
      <c r="BK170" s="2">
        <f t="shared" si="63"/>
        <v>0</v>
      </c>
      <c r="BL170" s="2">
        <f t="shared" ref="BL170" si="64">BL143-BL167+BK170</f>
        <v>0</v>
      </c>
      <c r="BM170" s="2">
        <f t="shared" ref="BM170" si="65">BM143-BM167+BL170</f>
        <v>0</v>
      </c>
      <c r="BN170" s="2">
        <f t="shared" ref="BN170" si="66">BN143-BN167+BM170</f>
        <v>0</v>
      </c>
      <c r="BO170" s="2">
        <f t="shared" ref="BO170" si="67">BO143-BO167+BN170</f>
        <v>0</v>
      </c>
      <c r="BP170" s="2">
        <f t="shared" ref="BP170:BQ170" si="68">BP143-BP167+BO170</f>
        <v>0</v>
      </c>
      <c r="BQ170" s="2">
        <f t="shared" si="68"/>
        <v>0</v>
      </c>
      <c r="BR170" s="2">
        <f t="shared" ref="BR170" si="69">BR143-BR167+BQ170</f>
        <v>0</v>
      </c>
      <c r="BS170" s="2">
        <f t="shared" ref="BS170" si="70">BS143-BS167+BR170</f>
        <v>0</v>
      </c>
    </row>
    <row r="171" spans="2:71">
      <c r="B171" t="s">
        <v>27</v>
      </c>
      <c r="D171" s="2">
        <f>D140+D170</f>
        <v>0</v>
      </c>
      <c r="E171" s="2">
        <f t="shared" ref="E171:BK171" si="71">E140+E170</f>
        <v>0</v>
      </c>
      <c r="F171" s="2">
        <f t="shared" si="71"/>
        <v>0</v>
      </c>
      <c r="G171" s="2">
        <f t="shared" si="71"/>
        <v>0</v>
      </c>
      <c r="H171" s="2">
        <f t="shared" si="71"/>
        <v>0</v>
      </c>
      <c r="I171" s="2">
        <f t="shared" si="71"/>
        <v>0</v>
      </c>
      <c r="J171" s="2">
        <f t="shared" si="71"/>
        <v>0</v>
      </c>
      <c r="K171" s="2">
        <f t="shared" si="71"/>
        <v>0</v>
      </c>
      <c r="L171" s="2">
        <f t="shared" si="71"/>
        <v>0</v>
      </c>
      <c r="M171" s="2">
        <f t="shared" si="71"/>
        <v>0</v>
      </c>
      <c r="N171" s="2">
        <f t="shared" si="71"/>
        <v>0</v>
      </c>
      <c r="O171" s="2">
        <f t="shared" si="71"/>
        <v>0</v>
      </c>
      <c r="P171" s="2">
        <f t="shared" si="71"/>
        <v>0</v>
      </c>
      <c r="Q171" s="2">
        <f t="shared" si="71"/>
        <v>0</v>
      </c>
      <c r="R171" s="2">
        <f t="shared" si="71"/>
        <v>0</v>
      </c>
      <c r="S171" s="2">
        <f t="shared" si="71"/>
        <v>0</v>
      </c>
      <c r="T171" s="2">
        <f t="shared" si="71"/>
        <v>0</v>
      </c>
      <c r="U171" s="2">
        <f t="shared" si="71"/>
        <v>0</v>
      </c>
      <c r="V171" s="2">
        <f t="shared" si="71"/>
        <v>0</v>
      </c>
      <c r="W171" s="2">
        <f t="shared" si="71"/>
        <v>0</v>
      </c>
      <c r="X171" s="2">
        <f t="shared" si="71"/>
        <v>0</v>
      </c>
      <c r="Y171" s="2">
        <f t="shared" si="71"/>
        <v>0</v>
      </c>
      <c r="Z171" s="2">
        <f t="shared" si="71"/>
        <v>0</v>
      </c>
      <c r="AA171" s="2">
        <f t="shared" si="71"/>
        <v>0</v>
      </c>
      <c r="AB171" s="2">
        <f t="shared" si="71"/>
        <v>0</v>
      </c>
      <c r="AC171" s="2">
        <f t="shared" si="71"/>
        <v>0</v>
      </c>
      <c r="AD171" s="2">
        <f t="shared" si="71"/>
        <v>0</v>
      </c>
      <c r="AE171" s="2">
        <f t="shared" si="71"/>
        <v>0</v>
      </c>
      <c r="AF171" s="2">
        <f t="shared" si="71"/>
        <v>0</v>
      </c>
      <c r="AG171" s="2">
        <f t="shared" si="71"/>
        <v>0</v>
      </c>
      <c r="AH171" s="2">
        <f t="shared" si="71"/>
        <v>0</v>
      </c>
      <c r="AI171" s="2">
        <f t="shared" si="71"/>
        <v>0</v>
      </c>
      <c r="AJ171" s="2">
        <f t="shared" si="71"/>
        <v>0</v>
      </c>
      <c r="AK171" s="2">
        <f t="shared" si="71"/>
        <v>0</v>
      </c>
      <c r="AL171" s="2">
        <f t="shared" si="71"/>
        <v>0</v>
      </c>
      <c r="AM171" s="2">
        <f t="shared" si="71"/>
        <v>0</v>
      </c>
      <c r="AN171" s="2">
        <f t="shared" si="71"/>
        <v>0</v>
      </c>
      <c r="AO171" s="2">
        <f t="shared" si="71"/>
        <v>0</v>
      </c>
      <c r="AP171" s="2">
        <f t="shared" si="71"/>
        <v>0</v>
      </c>
      <c r="AQ171" s="2">
        <f t="shared" si="71"/>
        <v>0</v>
      </c>
      <c r="AR171" s="2">
        <f t="shared" si="71"/>
        <v>0</v>
      </c>
      <c r="AS171" s="2">
        <f t="shared" si="71"/>
        <v>0</v>
      </c>
      <c r="AT171" s="2">
        <f t="shared" si="71"/>
        <v>0</v>
      </c>
      <c r="AU171" s="2">
        <f t="shared" si="71"/>
        <v>0</v>
      </c>
      <c r="AV171" s="2">
        <f t="shared" si="71"/>
        <v>0</v>
      </c>
      <c r="AW171" s="2">
        <f t="shared" si="71"/>
        <v>0</v>
      </c>
      <c r="AX171" s="2">
        <f t="shared" si="71"/>
        <v>0</v>
      </c>
      <c r="AY171" s="2">
        <f t="shared" si="71"/>
        <v>0</v>
      </c>
      <c r="AZ171" s="2">
        <f t="shared" si="71"/>
        <v>0</v>
      </c>
      <c r="BA171" s="2">
        <f t="shared" si="71"/>
        <v>0</v>
      </c>
      <c r="BB171" s="2">
        <f t="shared" si="71"/>
        <v>0</v>
      </c>
      <c r="BC171" s="2">
        <f t="shared" si="71"/>
        <v>0</v>
      </c>
      <c r="BD171" s="2">
        <f t="shared" si="71"/>
        <v>0</v>
      </c>
      <c r="BE171" s="2">
        <f t="shared" si="71"/>
        <v>0</v>
      </c>
      <c r="BF171" s="2">
        <f t="shared" si="71"/>
        <v>0</v>
      </c>
      <c r="BG171" s="2">
        <f t="shared" si="71"/>
        <v>0</v>
      </c>
      <c r="BH171" s="2">
        <f t="shared" si="71"/>
        <v>0</v>
      </c>
      <c r="BI171" s="2">
        <f t="shared" si="71"/>
        <v>0</v>
      </c>
      <c r="BJ171" s="2">
        <f t="shared" si="71"/>
        <v>0</v>
      </c>
      <c r="BK171" s="2">
        <f t="shared" si="71"/>
        <v>0</v>
      </c>
      <c r="BL171" s="2">
        <f t="shared" ref="BL171:BP171" si="72">BL140+BL170</f>
        <v>0</v>
      </c>
      <c r="BM171" s="2">
        <f t="shared" si="72"/>
        <v>0</v>
      </c>
      <c r="BN171" s="2">
        <f t="shared" si="72"/>
        <v>0</v>
      </c>
      <c r="BO171" s="2">
        <f t="shared" si="72"/>
        <v>0</v>
      </c>
      <c r="BP171" s="2">
        <f t="shared" si="72"/>
        <v>0</v>
      </c>
      <c r="BQ171" s="2">
        <f t="shared" ref="BQ171:BS171" si="73">BQ140+BQ170</f>
        <v>0</v>
      </c>
      <c r="BR171" s="2">
        <f t="shared" si="73"/>
        <v>0</v>
      </c>
      <c r="BS171" s="2">
        <f t="shared" si="73"/>
        <v>0</v>
      </c>
    </row>
    <row r="173" spans="2:71" s="3" customFormat="1">
      <c r="B173" s="3" t="s">
        <v>9</v>
      </c>
    </row>
    <row r="174" spans="2:71" s="4" customFormat="1"/>
    <row r="175" spans="2:71">
      <c r="D175" s="1" t="s">
        <v>2</v>
      </c>
      <c r="E175" s="1" t="s">
        <v>1</v>
      </c>
      <c r="F175" s="1" t="s">
        <v>3</v>
      </c>
    </row>
    <row r="176" spans="2:71">
      <c r="B176" t="s">
        <v>16</v>
      </c>
      <c r="D176" s="2">
        <f>'OAV 2011'!C8</f>
        <v>0.38897486718899543</v>
      </c>
      <c r="E176" s="2">
        <f>'OAV 2011'!D8</f>
        <v>1</v>
      </c>
      <c r="F176" s="2" t="str">
        <f>'OAV 2011'!E8</f>
        <v>n/a</v>
      </c>
      <c r="I176" s="206">
        <f>IF(OR(E176&lt;I178,E176="n/a"),0,(E176-5)*(H187-H185)/H187+(F176-5)*H185/H187)</f>
        <v>0</v>
      </c>
      <c r="J176" s="207" t="s">
        <v>81</v>
      </c>
      <c r="K176" s="208" t="s">
        <v>82</v>
      </c>
      <c r="L176" s="208"/>
      <c r="M176" s="208"/>
      <c r="N176" s="208"/>
    </row>
    <row r="178" spans="2:71">
      <c r="D178" s="1">
        <v>1</v>
      </c>
      <c r="E178" s="1">
        <v>2</v>
      </c>
      <c r="F178" s="1">
        <v>3</v>
      </c>
      <c r="G178" s="1">
        <v>4</v>
      </c>
      <c r="H178" s="1">
        <v>5</v>
      </c>
      <c r="I178" s="1">
        <v>6</v>
      </c>
      <c r="J178" s="1">
        <v>7</v>
      </c>
      <c r="K178" s="1">
        <v>8</v>
      </c>
      <c r="L178" s="1">
        <v>9</v>
      </c>
      <c r="M178" s="1">
        <v>10</v>
      </c>
      <c r="N178" s="1">
        <v>11</v>
      </c>
      <c r="O178" s="1">
        <v>12</v>
      </c>
      <c r="P178" s="1">
        <v>13</v>
      </c>
      <c r="Q178" s="1">
        <v>14</v>
      </c>
      <c r="R178" s="1">
        <v>15</v>
      </c>
      <c r="S178" s="1">
        <v>16</v>
      </c>
      <c r="T178" s="1">
        <v>17</v>
      </c>
      <c r="U178" s="1">
        <v>18</v>
      </c>
      <c r="V178" s="1">
        <v>19</v>
      </c>
      <c r="W178" s="1">
        <v>20</v>
      </c>
      <c r="X178" s="1">
        <v>21</v>
      </c>
      <c r="Y178" s="1">
        <v>22</v>
      </c>
      <c r="Z178" s="1">
        <v>23</v>
      </c>
      <c r="AA178" s="1">
        <v>24</v>
      </c>
      <c r="AB178" s="1">
        <v>25</v>
      </c>
      <c r="AC178" s="1">
        <v>26</v>
      </c>
      <c r="AD178" s="1">
        <v>27</v>
      </c>
      <c r="AE178" s="1">
        <v>28</v>
      </c>
      <c r="AF178" s="1">
        <v>29</v>
      </c>
      <c r="AG178" s="1">
        <v>30</v>
      </c>
      <c r="AH178" s="1">
        <v>31</v>
      </c>
      <c r="AI178" s="1">
        <v>32</v>
      </c>
      <c r="AJ178" s="1">
        <v>33</v>
      </c>
      <c r="AK178" s="1">
        <v>34</v>
      </c>
      <c r="AL178" s="1">
        <v>35</v>
      </c>
      <c r="AM178" s="1">
        <v>36</v>
      </c>
      <c r="AN178" s="1">
        <v>37</v>
      </c>
      <c r="AO178" s="1">
        <v>38</v>
      </c>
      <c r="AP178" s="1">
        <v>39</v>
      </c>
      <c r="AQ178" s="1">
        <v>40</v>
      </c>
      <c r="AR178" s="1">
        <v>41</v>
      </c>
      <c r="AS178" s="1">
        <v>42</v>
      </c>
      <c r="AT178" s="1">
        <v>43</v>
      </c>
      <c r="AU178" s="1">
        <v>44</v>
      </c>
      <c r="AV178" s="1">
        <v>45</v>
      </c>
      <c r="AW178" s="1">
        <v>46</v>
      </c>
      <c r="AX178" s="1">
        <v>47</v>
      </c>
      <c r="AY178" s="1">
        <v>48</v>
      </c>
      <c r="AZ178" s="1">
        <v>49</v>
      </c>
      <c r="BA178" s="1">
        <v>50</v>
      </c>
      <c r="BB178" s="1">
        <v>51</v>
      </c>
      <c r="BC178" s="1">
        <v>52</v>
      </c>
      <c r="BD178" s="1">
        <v>53</v>
      </c>
      <c r="BE178" s="1">
        <v>54</v>
      </c>
      <c r="BF178" s="1">
        <v>55</v>
      </c>
      <c r="BG178" s="1">
        <v>56</v>
      </c>
      <c r="BH178" s="1">
        <v>57</v>
      </c>
      <c r="BI178" s="1">
        <v>58</v>
      </c>
      <c r="BJ178" s="1">
        <v>59</v>
      </c>
      <c r="BK178" s="1">
        <v>60</v>
      </c>
      <c r="BL178" s="1">
        <v>61</v>
      </c>
      <c r="BM178" s="1">
        <v>62</v>
      </c>
      <c r="BN178" s="1">
        <v>63</v>
      </c>
      <c r="BO178" s="1">
        <v>64</v>
      </c>
      <c r="BP178" s="1">
        <v>65</v>
      </c>
      <c r="BQ178" s="1">
        <v>66</v>
      </c>
      <c r="BR178" s="1">
        <v>67</v>
      </c>
      <c r="BS178" s="1">
        <v>68</v>
      </c>
    </row>
    <row r="179" spans="2:71">
      <c r="D179" s="1">
        <v>2011</v>
      </c>
      <c r="E179" s="1">
        <v>2012</v>
      </c>
      <c r="F179" s="1">
        <v>2013</v>
      </c>
      <c r="G179" s="1">
        <v>2014</v>
      </c>
      <c r="H179" s="1">
        <v>2015</v>
      </c>
      <c r="I179" s="1">
        <v>2016</v>
      </c>
      <c r="J179" s="1">
        <v>2017</v>
      </c>
      <c r="K179" s="1">
        <v>2018</v>
      </c>
      <c r="L179" s="1">
        <v>2019</v>
      </c>
      <c r="M179" s="1">
        <v>2020</v>
      </c>
      <c r="N179" s="1">
        <v>2021</v>
      </c>
      <c r="O179" s="1">
        <v>2022</v>
      </c>
      <c r="P179" s="1">
        <v>2023</v>
      </c>
      <c r="Q179" s="1">
        <v>2024</v>
      </c>
      <c r="R179" s="1">
        <v>2025</v>
      </c>
      <c r="S179" s="1">
        <v>2026</v>
      </c>
      <c r="T179" s="1">
        <v>2027</v>
      </c>
      <c r="U179" s="1">
        <v>2028</v>
      </c>
      <c r="V179" s="1">
        <v>2029</v>
      </c>
      <c r="W179" s="1">
        <v>2030</v>
      </c>
      <c r="X179" s="1">
        <v>2031</v>
      </c>
      <c r="Y179" s="1">
        <v>2032</v>
      </c>
      <c r="Z179" s="1">
        <v>2033</v>
      </c>
      <c r="AA179" s="1">
        <v>2034</v>
      </c>
      <c r="AB179" s="1">
        <v>2035</v>
      </c>
      <c r="AC179" s="1">
        <v>2036</v>
      </c>
      <c r="AD179" s="1">
        <v>2037</v>
      </c>
      <c r="AE179" s="1">
        <v>2038</v>
      </c>
      <c r="AF179" s="1">
        <v>2039</v>
      </c>
      <c r="AG179" s="1">
        <v>2040</v>
      </c>
      <c r="AH179" s="1">
        <v>2041</v>
      </c>
      <c r="AI179" s="1">
        <v>2042</v>
      </c>
      <c r="AJ179" s="1">
        <v>2043</v>
      </c>
      <c r="AK179" s="1">
        <v>2044</v>
      </c>
      <c r="AL179" s="1">
        <v>2045</v>
      </c>
      <c r="AM179" s="1">
        <v>2046</v>
      </c>
      <c r="AN179" s="1">
        <v>2047</v>
      </c>
      <c r="AO179" s="1">
        <v>2048</v>
      </c>
      <c r="AP179" s="1">
        <v>2049</v>
      </c>
      <c r="AQ179" s="1">
        <v>2050</v>
      </c>
      <c r="AR179" s="1">
        <v>2051</v>
      </c>
      <c r="AS179" s="1">
        <v>2052</v>
      </c>
      <c r="AT179" s="1">
        <v>2053</v>
      </c>
      <c r="AU179" s="1">
        <v>2054</v>
      </c>
      <c r="AV179" s="1">
        <v>2055</v>
      </c>
      <c r="AW179" s="1">
        <v>2056</v>
      </c>
      <c r="AX179" s="1">
        <v>2057</v>
      </c>
      <c r="AY179" s="1">
        <v>2058</v>
      </c>
      <c r="AZ179" s="1">
        <v>2059</v>
      </c>
      <c r="BA179" s="1">
        <v>2060</v>
      </c>
      <c r="BB179" s="1">
        <v>2061</v>
      </c>
      <c r="BC179" s="1">
        <v>2062</v>
      </c>
      <c r="BD179" s="1">
        <v>2063</v>
      </c>
      <c r="BE179" s="1">
        <v>2064</v>
      </c>
      <c r="BF179" s="1">
        <v>2065</v>
      </c>
      <c r="BG179" s="1">
        <v>2066</v>
      </c>
      <c r="BH179" s="1">
        <v>2067</v>
      </c>
      <c r="BI179" s="1">
        <v>2068</v>
      </c>
      <c r="BJ179" s="1">
        <v>2069</v>
      </c>
      <c r="BK179" s="1">
        <v>2070</v>
      </c>
      <c r="BL179" s="1">
        <v>2071</v>
      </c>
      <c r="BM179" s="1">
        <v>2072</v>
      </c>
      <c r="BN179" s="1">
        <v>2073</v>
      </c>
      <c r="BO179" s="1">
        <v>2074</v>
      </c>
      <c r="BP179" s="1">
        <v>2075</v>
      </c>
      <c r="BQ179" s="1">
        <v>2076</v>
      </c>
      <c r="BR179" s="1">
        <v>2077</v>
      </c>
      <c r="BS179" s="1">
        <v>2078</v>
      </c>
    </row>
    <row r="181" spans="2:71">
      <c r="B181" t="s">
        <v>21</v>
      </c>
      <c r="D181" s="2">
        <f>IF(AND($E176&lt;1,D178=1),$D176,IF(D178=1,$D176/$E176,IF(D178&gt;$E176,($D176+SUM(C185:$C185))-SUM(C181:$C181),($D176+SUM(C185:$C185))/$E176)))</f>
        <v>0.38897486718899543</v>
      </c>
      <c r="E181" s="2">
        <f>IF(AND($E176&lt;1,E178=1),$D176,IF(E178=1,$D176/$E176,IF(E178&gt;$E176,($D176+SUM($C185:D185))-SUM($C181:D181),($D176+SUM($C185:D185))/$E176)))</f>
        <v>0</v>
      </c>
      <c r="F181" s="2">
        <f>IF(AND($E176&lt;1,F178=1),$D176,IF(F178=1,$D176/$E176,IF(F178&gt;$E176,($D176+SUM($C185:E185))-SUM($C181:E181),($D176+SUM($C185:E185))/$E176)))</f>
        <v>0</v>
      </c>
      <c r="G181" s="2">
        <f>IF(AND($E176&lt;1,G178=1),$D176,IF(G178=1,$D176/$E176,IF(G178&gt;$E176,($D176+SUM($C185:F185))-SUM($C181:F181),($D176+SUM($C185:F185))/$E176)))</f>
        <v>0</v>
      </c>
      <c r="H181" s="2">
        <f>IF(AND($E176&lt;1,H178=1),$D176,IF(H178=1,$D176/$E176,IF(H178&gt;$E176,($D176+SUM($C185:G185))-SUM($C181:G181),($D176+SUM($C185:G185))/$E176)))</f>
        <v>0</v>
      </c>
      <c r="I181" s="205">
        <f>IF(I176&gt;0,IF(AND(I178=1,$I176&lt;1),0,IF(I178-5&gt;$I176,$H187,$H187/$I176)),IF(OR(AND(I178=1,$E176&lt;1),$E176="n/a"),0,IF(I178&gt;$E176,($D176+SUM($C185:H186))-SUM($C181:H181),($D176+SUM($C185:H186))/$E176)))</f>
        <v>0</v>
      </c>
      <c r="J181" s="205">
        <f>IF(AND(J178=1,$I176&lt;1),0,IF(J178-5&gt;$I176,$H187-SUM($I181:I181),$H187/$I176))</f>
        <v>0</v>
      </c>
      <c r="K181" s="205">
        <f>IF(AND(K178=1,$I176&lt;1),0,IF(K178-5&gt;$I176,$H187-SUM($I181:J181),$H187/$I176))</f>
        <v>0</v>
      </c>
      <c r="L181" s="205">
        <f>IF(AND(L178=1,$I176&lt;1),0,IF(L178-5&gt;$I176,$H187-SUM($I181:K181),$H187/$I176))</f>
        <v>0</v>
      </c>
      <c r="M181" s="205">
        <f>IF(AND(M178=1,$I176&lt;1),0,IF(M178-5&gt;$I176,$H187-SUM($I181:L181),$H187/$I176))</f>
        <v>0</v>
      </c>
      <c r="N181" s="205">
        <f>IF(AND(N178=1,$I176&lt;1),0,IF(N178-5&gt;$I176,$H187-SUM($I181:M181),$H187/$I176))</f>
        <v>0</v>
      </c>
      <c r="O181" s="205">
        <f>IF(AND(O178=1,$I176&lt;1),0,IF(O178-5&gt;$I176,$H187-SUM($I181:N181),$H187/$I176))</f>
        <v>0</v>
      </c>
      <c r="P181" s="205">
        <f>IF(AND(P178=1,$I176&lt;1),0,IF(P178-5&gt;$I176,$H187-SUM($I181:O181),$H187/$I176))</f>
        <v>0</v>
      </c>
      <c r="Q181" s="205">
        <f>IF(AND(Q178=1,$I176&lt;1),0,IF(Q178-5&gt;$I176,$H187-SUM($I181:P181),$H187/$I176))</f>
        <v>0</v>
      </c>
      <c r="R181" s="205">
        <f>IF(AND(R178=1,$I176&lt;1),0,IF(R178-5&gt;$I176,$H187-SUM($I181:Q181),$H187/$I176))</f>
        <v>0</v>
      </c>
      <c r="S181" s="205">
        <f>IF(AND(S178=1,$I176&lt;1),0,IF(S178-5&gt;$I176,$H187-SUM($I181:R181),$H187/$I176))</f>
        <v>0</v>
      </c>
      <c r="T181" s="205">
        <f>IF(AND(T178=1,$I176&lt;1),0,IF(T178-5&gt;$I176,$H187-SUM($I181:S181),$H187/$I176))</f>
        <v>0</v>
      </c>
      <c r="U181" s="205">
        <f>IF(AND(U178=1,$I176&lt;1),0,IF(U178-5&gt;$I176,$H187-SUM($I181:T181),$H187/$I176))</f>
        <v>0</v>
      </c>
      <c r="V181" s="205">
        <f>IF(AND(V178=1,$I176&lt;1),0,IF(V178-5&gt;$I176,$H187-SUM($I181:U181),$H187/$I176))</f>
        <v>0</v>
      </c>
      <c r="W181" s="205">
        <f>IF(AND(W178=1,$I176&lt;1),0,IF(W178-5&gt;$I176,$H187-SUM($I181:V181),$H187/$I176))</f>
        <v>0</v>
      </c>
      <c r="X181" s="205">
        <f>IF(AND(X178=1,$I176&lt;1),0,IF(X178-5&gt;$I176,$H187-SUM($I181:W181),$H187/$I176))</f>
        <v>0</v>
      </c>
      <c r="Y181" s="205">
        <f>IF(AND(Y178=1,$I176&lt;1),0,IF(Y178-5&gt;$I176,$H187-SUM($I181:X181),$H187/$I176))</f>
        <v>0</v>
      </c>
      <c r="Z181" s="205">
        <f>IF(AND(Z178=1,$I176&lt;1),0,IF(Z178-5&gt;$I176,$H187-SUM($I181:Y181),$H187/$I176))</f>
        <v>0</v>
      </c>
      <c r="AA181" s="205">
        <f>IF(AND(AA178=1,$I176&lt;1),0,IF(AA178-5&gt;$I176,$H187-SUM($I181:Z181),$H187/$I176))</f>
        <v>0</v>
      </c>
      <c r="AB181" s="205">
        <f>IF(AND(AB178=1,$I176&lt;1),0,IF(AB178-5&gt;$I176,$H187-SUM($I181:AA181),$H187/$I176))</f>
        <v>0</v>
      </c>
      <c r="AC181" s="205">
        <f>IF(AND(AC178=1,$I176&lt;1),0,IF(AC178-5&gt;$I176,$H187-SUM($I181:AB181),$H187/$I176))</f>
        <v>0</v>
      </c>
      <c r="AD181" s="205">
        <f>IF(AND(AD178=1,$I176&lt;1),0,IF(AD178-5&gt;$I176,$H187-SUM($I181:AC181),$H187/$I176))</f>
        <v>0</v>
      </c>
      <c r="AE181" s="205">
        <f>IF(AND(AE178=1,$I176&lt;1),0,IF(AE178-5&gt;$I176,$H187-SUM($I181:AD181),$H187/$I176))</f>
        <v>0</v>
      </c>
      <c r="AF181" s="205">
        <f>IF(AND(AF178=1,$I176&lt;1),0,IF(AF178-5&gt;$I176,$H187-SUM($I181:AE181),$H187/$I176))</f>
        <v>0</v>
      </c>
      <c r="AG181" s="205">
        <f>IF(AND(AG178=1,$I176&lt;1),0,IF(AG178-5&gt;$I176,$H187-SUM($I181:AF181),$H187/$I176))</f>
        <v>0</v>
      </c>
      <c r="AH181" s="205">
        <f>IF(AND(AH178=1,$I176&lt;1),0,IF(AH178-5&gt;$I176,$H187-SUM($I181:AG181),$H187/$I176))</f>
        <v>0</v>
      </c>
      <c r="AI181" s="205">
        <f>IF(AND(AI178=1,$I176&lt;1),0,IF(AI178-5&gt;$I176,$H187-SUM($I181:AH181),$H187/$I176))</f>
        <v>0</v>
      </c>
      <c r="AJ181" s="205">
        <f>IF(AND(AJ178=1,$I176&lt;1),0,IF(AJ178-5&gt;$I176,$H187-SUM($I181:AI181),$H187/$I176))</f>
        <v>0</v>
      </c>
      <c r="AK181" s="205">
        <f>IF(AND(AK178=1,$I176&lt;1),0,IF(AK178-5&gt;$I176,$H187-SUM($I181:AJ181),$H187/$I176))</f>
        <v>0</v>
      </c>
      <c r="AL181" s="205">
        <f>IF(AND(AL178=1,$I176&lt;1),0,IF(AL178-5&gt;$I176,$H187-SUM($I181:AK181),$H187/$I176))</f>
        <v>0</v>
      </c>
      <c r="AM181" s="205">
        <f>IF(AND(AM178=1,$I176&lt;1),0,IF(AM178-5&gt;$I176,$H187-SUM($I181:AL181),$H187/$I176))</f>
        <v>0</v>
      </c>
      <c r="AN181" s="205">
        <f>IF(AND(AN178=1,$I176&lt;1),0,IF(AN178-5&gt;$I176,$H187-SUM($I181:AM181),$H187/$I176))</f>
        <v>0</v>
      </c>
      <c r="AO181" s="205">
        <f>IF(AND(AO178=1,$I176&lt;1),0,IF(AO178-5&gt;$I176,$H187-SUM($I181:AN181),$H187/$I176))</f>
        <v>0</v>
      </c>
      <c r="AP181" s="205">
        <f>IF(AND(AP178=1,$I176&lt;1),0,IF(AP178-5&gt;$I176,$H187-SUM($I181:AO181),$H187/$I176))</f>
        <v>0</v>
      </c>
      <c r="AQ181" s="205">
        <f>IF(AND(AQ178=1,$I176&lt;1),0,IF(AQ178-5&gt;$I176,$H187-SUM($I181:AP181),$H187/$I176))</f>
        <v>0</v>
      </c>
      <c r="AR181" s="205">
        <f>IF(AND(AR178=1,$I176&lt;1),0,IF(AR178-5&gt;$I176,$H187-SUM($I181:AQ181),$H187/$I176))</f>
        <v>0</v>
      </c>
      <c r="AS181" s="205">
        <f>IF(AND(AS178=1,$I176&lt;1),0,IF(AS178-5&gt;$I176,$H187-SUM($I181:AR181),$H187/$I176))</f>
        <v>0</v>
      </c>
      <c r="AT181" s="205">
        <f>IF(AND(AT178=1,$I176&lt;1),0,IF(AT178-5&gt;$I176,$H187-SUM($I181:AS181),$H187/$I176))</f>
        <v>0</v>
      </c>
      <c r="AU181" s="205">
        <f>IF(AND(AU178=1,$I176&lt;1),0,IF(AU178-5&gt;$I176,$H187-SUM($I181:AT181),$H187/$I176))</f>
        <v>0</v>
      </c>
      <c r="AV181" s="205">
        <f>IF(AND(AV178=1,$I176&lt;1),0,IF(AV178-5&gt;$I176,$H187-SUM($I181:AU181),$H187/$I176))</f>
        <v>0</v>
      </c>
      <c r="AW181" s="205">
        <f>IF(AND(AW178=1,$I176&lt;1),0,IF(AW178-5&gt;$I176,$H187-SUM($I181:AV181),$H187/$I176))</f>
        <v>0</v>
      </c>
      <c r="AX181" s="205">
        <f>IF(AND(AX178=1,$I176&lt;1),0,IF(AX178-5&gt;$I176,$H187-SUM($I181:AW181),$H187/$I176))</f>
        <v>0</v>
      </c>
      <c r="AY181" s="205">
        <f>IF(AND(AY178=1,$I176&lt;1),0,IF(AY178-5&gt;$I176,$H187-SUM($I181:AX181),$H187/$I176))</f>
        <v>0</v>
      </c>
      <c r="AZ181" s="205">
        <f>IF(AND(AZ178=1,$I176&lt;1),0,IF(AZ178-5&gt;$I176,$H187-SUM($I181:AY181),$H187/$I176))</f>
        <v>0</v>
      </c>
      <c r="BA181" s="205">
        <f>IF(AND(BA178=1,$I176&lt;1),0,IF(BA178-5&gt;$I176,$H187-SUM($I181:AZ181),$H187/$I176))</f>
        <v>0</v>
      </c>
      <c r="BB181" s="205">
        <f>IF(AND(BB178=1,$I176&lt;1),0,IF(BB178-5&gt;$I176,$H187-SUM($I181:BA181),$H187/$I176))</f>
        <v>0</v>
      </c>
      <c r="BC181" s="205">
        <f>IF(AND(BC178=1,$I176&lt;1),0,IF(BC178-5&gt;$I176,$H187-SUM($I181:BB181),$H187/$I176))</f>
        <v>0</v>
      </c>
      <c r="BD181" s="205">
        <f>IF(AND(BD178=1,$I176&lt;1),0,IF(BD178-5&gt;$I176,$H187-SUM($I181:BC181),$H187/$I176))</f>
        <v>0</v>
      </c>
      <c r="BE181" s="205">
        <f>IF(AND(BE178=1,$I176&lt;1),0,IF(BE178-5&gt;$I176,$H187-SUM($I181:BD181),$H187/$I176))</f>
        <v>0</v>
      </c>
      <c r="BF181" s="205">
        <f>IF(AND(BF178=1,$I176&lt;1),0,IF(BF178-5&gt;$I176,$H187-SUM($I181:BE181),$H187/$I176))</f>
        <v>0</v>
      </c>
      <c r="BG181" s="205">
        <f>IF(AND(BG178=1,$I176&lt;1),0,IF(BG178-5&gt;$I176,$H187-SUM($I181:BF181),$H187/$I176))</f>
        <v>0</v>
      </c>
      <c r="BH181" s="205">
        <f>IF(AND(BH178=1,$I176&lt;1),0,IF(BH178-5&gt;$I176,$H187-SUM($I181:BG181),$H187/$I176))</f>
        <v>0</v>
      </c>
      <c r="BI181" s="205">
        <f>IF(AND(BI178=1,$I176&lt;1),0,IF(BI178-5&gt;$I176,$H187-SUM($I181:BH181),$H187/$I176))</f>
        <v>0</v>
      </c>
      <c r="BJ181" s="205">
        <f>IF(AND(BJ178=1,$I176&lt;1),0,IF(BJ178-5&gt;$I176,$H187-SUM($I181:BI181),$H187/$I176))</f>
        <v>0</v>
      </c>
      <c r="BK181" s="205">
        <f>IF(AND(BK178=1,$I176&lt;1),0,IF(BK178-5&gt;$I176,$H187-SUM($I181:BJ181),$H187/$I176))</f>
        <v>0</v>
      </c>
      <c r="BL181" s="205">
        <f>IF(AND(BL178=1,$I176&lt;1),0,IF(BL178-5&gt;$I176,$H187-SUM($I181:BK181),$H187/$I176))</f>
        <v>0</v>
      </c>
      <c r="BM181" s="205">
        <f>IF(AND(BM178=1,$I176&lt;1),0,IF(BM178-5&gt;$I176,$H187-SUM($I181:BL181),$H187/$I176))</f>
        <v>0</v>
      </c>
      <c r="BN181" s="205">
        <f>IF(AND(BN178=1,$I176&lt;1),0,IF(BN178-5&gt;$I176,$H187-SUM($I181:BM181),$H187/$I176))</f>
        <v>0</v>
      </c>
      <c r="BO181" s="205">
        <f>IF(AND(BO178=1,$I176&lt;1),0,IF(BO178-5&gt;$I176,$H187-SUM($I181:BN181),$H187/$I176))</f>
        <v>0</v>
      </c>
      <c r="BP181" s="205">
        <f>IF(AND(BP178=1,$I176&lt;1),0,IF(BP178-5&gt;$I176,$H187-SUM($I181:BO181),$H187/$I176))</f>
        <v>0</v>
      </c>
      <c r="BQ181" s="205">
        <f>IF(AND(BQ178=1,$I176&lt;1),0,IF(BQ178-5&gt;$I176,$H187-SUM($I181:BP181),$H187/$I176))</f>
        <v>0</v>
      </c>
      <c r="BR181" s="205">
        <f>IF(AND(BR178=1,$I176&lt;1),0,IF(BR178-5&gt;$I176,$H187-SUM($I181:BQ181),$H187/$I176))</f>
        <v>0</v>
      </c>
      <c r="BS181" s="205">
        <f>IF(AND(BS178=1,$I176&lt;1),0,IF(BS178-5&gt;$I176,$H187-SUM($I181:BR181),$H187/$I176))</f>
        <v>0</v>
      </c>
    </row>
    <row r="182" spans="2:71">
      <c r="B182" t="s">
        <v>17</v>
      </c>
    </row>
    <row r="183" spans="2:71">
      <c r="B183" s="10" t="s">
        <v>18</v>
      </c>
      <c r="C183" s="10"/>
      <c r="H183" s="25">
        <f>VLOOKUP($B173,Inputs!$B$63:$I$72,8,FALSE)/Inputs!$I$5</f>
        <v>0</v>
      </c>
    </row>
    <row r="184" spans="2:71">
      <c r="B184" s="10" t="s">
        <v>19</v>
      </c>
      <c r="C184" s="10"/>
      <c r="D184" s="12"/>
      <c r="E184" s="12"/>
      <c r="F184" s="12"/>
      <c r="G184" s="12"/>
      <c r="H184" s="13">
        <f>VLOOKUP($B173,Inputs!$B$76:$I$85,8,FALSE)/Inputs!$I$5</f>
        <v>0</v>
      </c>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row>
    <row r="185" spans="2:71">
      <c r="B185" s="10" t="s">
        <v>66</v>
      </c>
      <c r="C185" s="10"/>
      <c r="D185" s="2">
        <f t="shared" ref="D185:BK185" si="74">SUM(D183:D184)</f>
        <v>0</v>
      </c>
      <c r="E185" s="2">
        <f t="shared" si="74"/>
        <v>0</v>
      </c>
      <c r="F185" s="2">
        <f t="shared" si="74"/>
        <v>0</v>
      </c>
      <c r="G185" s="2">
        <f t="shared" si="74"/>
        <v>0</v>
      </c>
      <c r="H185" s="2">
        <f t="shared" si="74"/>
        <v>0</v>
      </c>
      <c r="I185" s="2">
        <f t="shared" si="74"/>
        <v>0</v>
      </c>
      <c r="J185" s="2">
        <f t="shared" si="74"/>
        <v>0</v>
      </c>
      <c r="K185" s="2">
        <f t="shared" si="74"/>
        <v>0</v>
      </c>
      <c r="L185" s="2">
        <f t="shared" si="74"/>
        <v>0</v>
      </c>
      <c r="M185" s="2">
        <f t="shared" si="74"/>
        <v>0</v>
      </c>
      <c r="N185" s="2">
        <f t="shared" si="74"/>
        <v>0</v>
      </c>
      <c r="O185" s="2">
        <f t="shared" si="74"/>
        <v>0</v>
      </c>
      <c r="P185" s="2">
        <f t="shared" si="74"/>
        <v>0</v>
      </c>
      <c r="Q185" s="2">
        <f t="shared" si="74"/>
        <v>0</v>
      </c>
      <c r="R185" s="2">
        <f t="shared" si="74"/>
        <v>0</v>
      </c>
      <c r="S185" s="2">
        <f t="shared" si="74"/>
        <v>0</v>
      </c>
      <c r="T185" s="2">
        <f t="shared" si="74"/>
        <v>0</v>
      </c>
      <c r="U185" s="2">
        <f t="shared" si="74"/>
        <v>0</v>
      </c>
      <c r="V185" s="2">
        <f t="shared" si="74"/>
        <v>0</v>
      </c>
      <c r="W185" s="2">
        <f t="shared" si="74"/>
        <v>0</v>
      </c>
      <c r="X185" s="2">
        <f t="shared" si="74"/>
        <v>0</v>
      </c>
      <c r="Y185" s="2">
        <f t="shared" si="74"/>
        <v>0</v>
      </c>
      <c r="Z185" s="2">
        <f t="shared" si="74"/>
        <v>0</v>
      </c>
      <c r="AA185" s="2">
        <f t="shared" si="74"/>
        <v>0</v>
      </c>
      <c r="AB185" s="2">
        <f t="shared" si="74"/>
        <v>0</v>
      </c>
      <c r="AC185" s="2">
        <f t="shared" si="74"/>
        <v>0</v>
      </c>
      <c r="AD185" s="2">
        <f t="shared" si="74"/>
        <v>0</v>
      </c>
      <c r="AE185" s="2">
        <f t="shared" si="74"/>
        <v>0</v>
      </c>
      <c r="AF185" s="2">
        <f t="shared" si="74"/>
        <v>0</v>
      </c>
      <c r="AG185" s="2">
        <f t="shared" si="74"/>
        <v>0</v>
      </c>
      <c r="AH185" s="2">
        <f t="shared" si="74"/>
        <v>0</v>
      </c>
      <c r="AI185" s="2">
        <f t="shared" si="74"/>
        <v>0</v>
      </c>
      <c r="AJ185" s="2">
        <f t="shared" si="74"/>
        <v>0</v>
      </c>
      <c r="AK185" s="2">
        <f t="shared" si="74"/>
        <v>0</v>
      </c>
      <c r="AL185" s="2">
        <f t="shared" si="74"/>
        <v>0</v>
      </c>
      <c r="AM185" s="2">
        <f t="shared" si="74"/>
        <v>0</v>
      </c>
      <c r="AN185" s="2">
        <f t="shared" si="74"/>
        <v>0</v>
      </c>
      <c r="AO185" s="2">
        <f t="shared" si="74"/>
        <v>0</v>
      </c>
      <c r="AP185" s="2">
        <f t="shared" si="74"/>
        <v>0</v>
      </c>
      <c r="AQ185" s="2">
        <f t="shared" si="74"/>
        <v>0</v>
      </c>
      <c r="AR185" s="2">
        <f t="shared" si="74"/>
        <v>0</v>
      </c>
      <c r="AS185" s="2">
        <f t="shared" si="74"/>
        <v>0</v>
      </c>
      <c r="AT185" s="2">
        <f t="shared" si="74"/>
        <v>0</v>
      </c>
      <c r="AU185" s="2">
        <f t="shared" si="74"/>
        <v>0</v>
      </c>
      <c r="AV185" s="2">
        <f t="shared" si="74"/>
        <v>0</v>
      </c>
      <c r="AW185" s="2">
        <f t="shared" si="74"/>
        <v>0</v>
      </c>
      <c r="AX185" s="2">
        <f t="shared" si="74"/>
        <v>0</v>
      </c>
      <c r="AY185" s="2">
        <f t="shared" si="74"/>
        <v>0</v>
      </c>
      <c r="AZ185" s="2">
        <f t="shared" si="74"/>
        <v>0</v>
      </c>
      <c r="BA185" s="2">
        <f t="shared" si="74"/>
        <v>0</v>
      </c>
      <c r="BB185" s="2">
        <f t="shared" si="74"/>
        <v>0</v>
      </c>
      <c r="BC185" s="2">
        <f t="shared" si="74"/>
        <v>0</v>
      </c>
      <c r="BD185" s="2">
        <f t="shared" si="74"/>
        <v>0</v>
      </c>
      <c r="BE185" s="2">
        <f t="shared" si="74"/>
        <v>0</v>
      </c>
      <c r="BF185" s="2">
        <f t="shared" si="74"/>
        <v>0</v>
      </c>
      <c r="BG185" s="2">
        <f t="shared" si="74"/>
        <v>0</v>
      </c>
      <c r="BH185" s="2">
        <f t="shared" si="74"/>
        <v>0</v>
      </c>
      <c r="BI185" s="2">
        <f t="shared" si="74"/>
        <v>0</v>
      </c>
      <c r="BJ185" s="2">
        <f t="shared" si="74"/>
        <v>0</v>
      </c>
      <c r="BK185" s="2">
        <f t="shared" si="74"/>
        <v>0</v>
      </c>
      <c r="BL185" s="2">
        <f t="shared" ref="BL185:BP185" si="75">SUM(BL183:BL184)</f>
        <v>0</v>
      </c>
      <c r="BM185" s="2">
        <f t="shared" si="75"/>
        <v>0</v>
      </c>
      <c r="BN185" s="2">
        <f t="shared" si="75"/>
        <v>0</v>
      </c>
      <c r="BO185" s="2">
        <f t="shared" si="75"/>
        <v>0</v>
      </c>
      <c r="BP185" s="2">
        <f t="shared" si="75"/>
        <v>0</v>
      </c>
      <c r="BQ185" s="2">
        <f t="shared" ref="BQ185:BS185" si="76">SUM(BQ183:BQ184)</f>
        <v>0</v>
      </c>
      <c r="BR185" s="2">
        <f t="shared" si="76"/>
        <v>0</v>
      </c>
      <c r="BS185" s="2">
        <f t="shared" si="76"/>
        <v>0</v>
      </c>
    </row>
    <row r="186" spans="2:71">
      <c r="B186" s="10"/>
      <c r="C186" s="10"/>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row>
    <row r="187" spans="2:71">
      <c r="B187" t="s">
        <v>22</v>
      </c>
      <c r="C187" s="36">
        <f>D176</f>
        <v>0.38897486718899543</v>
      </c>
      <c r="D187" s="25">
        <f t="shared" ref="D187" si="77">C187-D181+D185+D186</f>
        <v>0</v>
      </c>
      <c r="E187" s="2">
        <f t="shared" ref="E187:BK187" si="78">D187-E181+E185</f>
        <v>0</v>
      </c>
      <c r="F187" s="2">
        <f t="shared" si="78"/>
        <v>0</v>
      </c>
      <c r="G187" s="2">
        <f t="shared" si="78"/>
        <v>0</v>
      </c>
      <c r="H187" s="2">
        <f t="shared" si="78"/>
        <v>0</v>
      </c>
      <c r="I187" s="2">
        <f t="shared" si="78"/>
        <v>0</v>
      </c>
      <c r="J187" s="2">
        <f t="shared" si="78"/>
        <v>0</v>
      </c>
      <c r="K187" s="2">
        <f t="shared" si="78"/>
        <v>0</v>
      </c>
      <c r="L187" s="2">
        <f t="shared" si="78"/>
        <v>0</v>
      </c>
      <c r="M187" s="2">
        <f t="shared" si="78"/>
        <v>0</v>
      </c>
      <c r="N187" s="2">
        <f t="shared" si="78"/>
        <v>0</v>
      </c>
      <c r="O187" s="2">
        <f t="shared" si="78"/>
        <v>0</v>
      </c>
      <c r="P187" s="2">
        <f t="shared" si="78"/>
        <v>0</v>
      </c>
      <c r="Q187" s="2">
        <f t="shared" si="78"/>
        <v>0</v>
      </c>
      <c r="R187" s="2">
        <f t="shared" si="78"/>
        <v>0</v>
      </c>
      <c r="S187" s="2">
        <f t="shared" si="78"/>
        <v>0</v>
      </c>
      <c r="T187" s="2">
        <f t="shared" si="78"/>
        <v>0</v>
      </c>
      <c r="U187" s="2">
        <f t="shared" si="78"/>
        <v>0</v>
      </c>
      <c r="V187" s="2">
        <f t="shared" si="78"/>
        <v>0</v>
      </c>
      <c r="W187" s="2">
        <f t="shared" si="78"/>
        <v>0</v>
      </c>
      <c r="X187" s="2">
        <f t="shared" si="78"/>
        <v>0</v>
      </c>
      <c r="Y187" s="2">
        <f t="shared" si="78"/>
        <v>0</v>
      </c>
      <c r="Z187" s="2">
        <f t="shared" si="78"/>
        <v>0</v>
      </c>
      <c r="AA187" s="2">
        <f t="shared" si="78"/>
        <v>0</v>
      </c>
      <c r="AB187" s="2">
        <f t="shared" si="78"/>
        <v>0</v>
      </c>
      <c r="AC187" s="2">
        <f t="shared" si="78"/>
        <v>0</v>
      </c>
      <c r="AD187" s="2">
        <f t="shared" si="78"/>
        <v>0</v>
      </c>
      <c r="AE187" s="2">
        <f t="shared" si="78"/>
        <v>0</v>
      </c>
      <c r="AF187" s="2">
        <f t="shared" si="78"/>
        <v>0</v>
      </c>
      <c r="AG187" s="2">
        <f t="shared" si="78"/>
        <v>0</v>
      </c>
      <c r="AH187" s="2">
        <f t="shared" si="78"/>
        <v>0</v>
      </c>
      <c r="AI187" s="2">
        <f t="shared" si="78"/>
        <v>0</v>
      </c>
      <c r="AJ187" s="2">
        <f t="shared" si="78"/>
        <v>0</v>
      </c>
      <c r="AK187" s="2">
        <f t="shared" si="78"/>
        <v>0</v>
      </c>
      <c r="AL187" s="2">
        <f t="shared" si="78"/>
        <v>0</v>
      </c>
      <c r="AM187" s="2">
        <f t="shared" si="78"/>
        <v>0</v>
      </c>
      <c r="AN187" s="2">
        <f t="shared" si="78"/>
        <v>0</v>
      </c>
      <c r="AO187" s="2">
        <f t="shared" si="78"/>
        <v>0</v>
      </c>
      <c r="AP187" s="2">
        <f t="shared" si="78"/>
        <v>0</v>
      </c>
      <c r="AQ187" s="2">
        <f t="shared" si="78"/>
        <v>0</v>
      </c>
      <c r="AR187" s="2">
        <f t="shared" si="78"/>
        <v>0</v>
      </c>
      <c r="AS187" s="2">
        <f t="shared" si="78"/>
        <v>0</v>
      </c>
      <c r="AT187" s="2">
        <f t="shared" si="78"/>
        <v>0</v>
      </c>
      <c r="AU187" s="2">
        <f t="shared" si="78"/>
        <v>0</v>
      </c>
      <c r="AV187" s="2">
        <f t="shared" si="78"/>
        <v>0</v>
      </c>
      <c r="AW187" s="2">
        <f t="shared" si="78"/>
        <v>0</v>
      </c>
      <c r="AX187" s="2">
        <f t="shared" si="78"/>
        <v>0</v>
      </c>
      <c r="AY187" s="2">
        <f t="shared" si="78"/>
        <v>0</v>
      </c>
      <c r="AZ187" s="2">
        <f t="shared" si="78"/>
        <v>0</v>
      </c>
      <c r="BA187" s="2">
        <f t="shared" si="78"/>
        <v>0</v>
      </c>
      <c r="BB187" s="2">
        <f t="shared" si="78"/>
        <v>0</v>
      </c>
      <c r="BC187" s="2">
        <f t="shared" si="78"/>
        <v>0</v>
      </c>
      <c r="BD187" s="2">
        <f t="shared" si="78"/>
        <v>0</v>
      </c>
      <c r="BE187" s="2">
        <f t="shared" si="78"/>
        <v>0</v>
      </c>
      <c r="BF187" s="2">
        <f t="shared" si="78"/>
        <v>0</v>
      </c>
      <c r="BG187" s="2">
        <f t="shared" si="78"/>
        <v>0</v>
      </c>
      <c r="BH187" s="2">
        <f t="shared" si="78"/>
        <v>0</v>
      </c>
      <c r="BI187" s="2">
        <f t="shared" si="78"/>
        <v>0</v>
      </c>
      <c r="BJ187" s="2">
        <f t="shared" si="78"/>
        <v>0</v>
      </c>
      <c r="BK187" s="2">
        <f t="shared" si="78"/>
        <v>0</v>
      </c>
      <c r="BL187" s="2">
        <f t="shared" ref="BL187" si="79">BK187-BL181+BL185</f>
        <v>0</v>
      </c>
      <c r="BM187" s="2">
        <f t="shared" ref="BM187" si="80">BL187-BM181+BM185</f>
        <v>0</v>
      </c>
      <c r="BN187" s="2">
        <f t="shared" ref="BN187" si="81">BM187-BN181+BN185</f>
        <v>0</v>
      </c>
      <c r="BO187" s="2">
        <f t="shared" ref="BO187" si="82">BN187-BO181+BO185</f>
        <v>0</v>
      </c>
      <c r="BP187" s="2">
        <f t="shared" ref="BP187:BQ187" si="83">BO187-BP181+BP185</f>
        <v>0</v>
      </c>
      <c r="BQ187" s="2">
        <f t="shared" si="83"/>
        <v>0</v>
      </c>
      <c r="BR187" s="2">
        <f t="shared" ref="BR187" si="84">BQ187-BR181+BR185</f>
        <v>0</v>
      </c>
      <c r="BS187" s="2">
        <f t="shared" ref="BS187" si="85">BR187-BS181+BS185</f>
        <v>0</v>
      </c>
    </row>
    <row r="190" spans="2:71">
      <c r="B190" t="s">
        <v>59</v>
      </c>
      <c r="D190" s="2">
        <f>INDEX(Inputs!$E$34:$X$44,MATCH('Depr schedule - Actual'!$B173,Inputs!$B$34:$B$44,0),MATCH('Depr schedule - Actual'!D179,Inputs!$E$18:$X$18,0))*IF(D179&gt;=Base_Reg_Year,(1+D$3)^0.5,(1+D$4)^0.5)</f>
        <v>0</v>
      </c>
      <c r="E190" s="2">
        <f>INDEX(Inputs!$E$34:$X$44,MATCH('Depr schedule - Actual'!$B173,Inputs!$B$34:$B$44,0),MATCH('Depr schedule - Actual'!E179,Inputs!$E$18:$X$18,0))*IF(E179&gt;=Base_Reg_Year,(1+E$3)^0.5,(1+E$4)^0.5)</f>
        <v>0</v>
      </c>
      <c r="F190" s="2">
        <f>INDEX(Inputs!$E$34:$X$44,MATCH('Depr schedule - Actual'!$B173,Inputs!$B$34:$B$44,0),MATCH('Depr schedule - Actual'!F179,Inputs!$E$18:$X$18,0))*IF(F179&gt;=Base_Reg_Year,(1+F$3)^0.5,(1+F$4)^0.5)</f>
        <v>0</v>
      </c>
      <c r="G190" s="2">
        <f>INDEX(Inputs!$E$34:$X$44,MATCH('Depr schedule - Actual'!$B173,Inputs!$B$34:$B$44,0),MATCH('Depr schedule - Actual'!G179,Inputs!$E$18:$X$18,0))*IF(G179&gt;=Base_Reg_Year,(1+G$3)^0.5,(1+G$4)^0.5)</f>
        <v>0</v>
      </c>
      <c r="H190" s="2">
        <f>INDEX(Inputs!$E$34:$X$44,MATCH('Depr schedule - Actual'!$B173,Inputs!$B$34:$B$44,0),MATCH('Depr schedule - Actual'!H179,Inputs!$E$18:$X$18,0))*IF(H179&gt;=Base_Reg_Year,(1+H$3)^0.5,(1+H$4)^0.5)</f>
        <v>0</v>
      </c>
      <c r="I190" s="2">
        <f>INDEX(Inputs!$E$34:$X$44,MATCH('Depr schedule - Actual'!$B173,Inputs!$B$34:$B$44,0),MATCH('Depr schedule - Actual'!I179,Inputs!$E$18:$X$18,0))*IF(I179&gt;=Base_Reg_Year,(1+I$3)^0.5,(1+I$4)^0.5)</f>
        <v>0</v>
      </c>
      <c r="J190" s="2">
        <f>INDEX(Inputs!$E$34:$X$44,MATCH('Depr schedule - Actual'!$B173,Inputs!$B$34:$B$44,0),MATCH('Depr schedule - Actual'!J179,Inputs!$E$18:$X$18,0))*IF(J179&gt;=Base_Reg_Year,(1+J$3)^0.5,(1+J$4)^0.5)</f>
        <v>0</v>
      </c>
      <c r="K190" s="2">
        <f>INDEX(Inputs!$E$34:$X$44,MATCH('Depr schedule - Actual'!$B173,Inputs!$B$34:$B$44,0),MATCH('Depr schedule - Actual'!K179,Inputs!$E$18:$X$18,0))*IF(K179&gt;=Base_Reg_Year,(1+K$3)^0.5,(1+K$4)^0.5)</f>
        <v>0</v>
      </c>
      <c r="L190" s="2">
        <f>INDEX(Inputs!$E$34:$X$44,MATCH('Depr schedule - Actual'!$B173,Inputs!$B$34:$B$44,0),MATCH('Depr schedule - Actual'!L179,Inputs!$E$18:$X$18,0))*IF(L179&gt;=Base_Reg_Year,(1+L$3)^0.5,(1+L$4)^0.5)</f>
        <v>0</v>
      </c>
      <c r="M190" s="2">
        <f>INDEX(Inputs!$E$34:$X$44,MATCH('Depr schedule - Actual'!$B173,Inputs!$B$34:$B$44,0),MATCH('Depr schedule - Actual'!M179,Inputs!$E$18:$X$18,0))*IF(M179&gt;=Base_Reg_Year,(1+M$3)^0.5,(1+M$4)^0.5)</f>
        <v>0</v>
      </c>
      <c r="N190" s="2">
        <f>INDEX(Inputs!$E$34:$X$44,MATCH('Depr schedule - Actual'!$B173,Inputs!$B$34:$B$44,0),MATCH('Depr schedule - Actual'!N179,Inputs!$E$18:$X$18,0))*IF(N179&gt;=Base_Reg_Year,(1+N$3)^0.5,(1+N$4)^0.5)</f>
        <v>0</v>
      </c>
      <c r="O190" s="2">
        <f>INDEX(Inputs!$E$34:$X$44,MATCH('Depr schedule - Actual'!$B173,Inputs!$B$34:$B$44,0),MATCH('Depr schedule - Actual'!O179,Inputs!$E$18:$X$18,0))*IF(O179&gt;=Base_Reg_Year,(1+O$3)^0.5,(1+O$4)^0.5)</f>
        <v>0</v>
      </c>
      <c r="P190" s="2">
        <f>INDEX(Inputs!$E$34:$X$44,MATCH('Depr schedule - Actual'!$B173,Inputs!$B$34:$B$44,0),MATCH('Depr schedule - Actual'!P179,Inputs!$E$18:$X$18,0))*IF(P179&gt;=Base_Reg_Year,(1+P$3)^0.5,(1+P$4)^0.5)</f>
        <v>0</v>
      </c>
      <c r="Q190" s="2">
        <f>INDEX(Inputs!$E$34:$X$44,MATCH('Depr schedule - Actual'!$B173,Inputs!$B$34:$B$44,0),MATCH('Depr schedule - Actual'!Q179,Inputs!$E$18:$X$18,0))*IF(Q179&gt;=Base_Reg_Year,(1+Q$3)^0.5,(1+Q$4)^0.5)</f>
        <v>0</v>
      </c>
      <c r="R190" s="2">
        <f>INDEX(Inputs!$E$34:$X$44,MATCH('Depr schedule - Actual'!$B173,Inputs!$B$34:$B$44,0),MATCH('Depr schedule - Actual'!R179,Inputs!$E$18:$X$18,0))*IF(R179&gt;=Base_Reg_Year,(1+R$3)^0.5,(1+R$4)^0.5)</f>
        <v>0</v>
      </c>
      <c r="S190" s="2">
        <f>INDEX(Inputs!$E$34:$X$44,MATCH('Depr schedule - Actual'!$B173,Inputs!$B$34:$B$44,0),MATCH('Depr schedule - Actual'!S179,Inputs!$E$18:$X$18,0))*IF(S179&gt;=Base_Reg_Year,(1+S$3)^0.5,(1+S$4)^0.5)</f>
        <v>0</v>
      </c>
      <c r="T190" s="2">
        <f>INDEX(Inputs!$E$34:$X$44,MATCH('Depr schedule - Actual'!$B173,Inputs!$B$34:$B$44,0),MATCH('Depr schedule - Actual'!T179,Inputs!$E$18:$X$18,0))*IF(T179&gt;=Base_Reg_Year,(1+T$3)^0.5,(1+T$4)^0.5)</f>
        <v>0</v>
      </c>
      <c r="U190" s="2">
        <f>INDEX(Inputs!$E$34:$X$44,MATCH('Depr schedule - Actual'!$B173,Inputs!$B$34:$B$44,0),MATCH('Depr schedule - Actual'!U179,Inputs!$E$18:$X$18,0))*IF(U179&gt;=Base_Reg_Year,(1+U$3)^0.5,(1+U$4)^0.5)</f>
        <v>0</v>
      </c>
      <c r="V190" s="2">
        <f>INDEX(Inputs!$E$34:$X$44,MATCH('Depr schedule - Actual'!$B173,Inputs!$B$34:$B$44,0),MATCH('Depr schedule - Actual'!V179,Inputs!$E$18:$X$18,0))*IF(V179&gt;=Base_Reg_Year,(1+V$3)^0.5,(1+V$4)^0.5)</f>
        <v>0</v>
      </c>
      <c r="W190" s="2">
        <f>INDEX(Inputs!$E$34:$X$44,MATCH('Depr schedule - Actual'!$B173,Inputs!$B$34:$B$44,0),MATCH('Depr schedule - Actual'!W179,Inputs!$E$18:$X$18,0))*IF(W179&gt;=Base_Reg_Year,(1+W$3)^0.5,(1+W$4)^0.5)</f>
        <v>0</v>
      </c>
    </row>
    <row r="192" spans="2:71">
      <c r="B192" t="s">
        <v>23</v>
      </c>
    </row>
    <row r="193" spans="2:71">
      <c r="B193" s="24">
        <v>2011</v>
      </c>
      <c r="C193" s="24">
        <v>1</v>
      </c>
      <c r="E193" s="2">
        <f>IF($F$176="n/a",0,IF(E$178&lt;=$C193,0,IF(E$178&gt;($F$176+$C193),INDEX($D$190:$W$190,,$C193)-SUM($D193:D193),INDEX($D$190:$W$190,,$C193)/$F$176)))</f>
        <v>0</v>
      </c>
      <c r="F193" s="2">
        <f>IF($F$176="n/a",0,IF(F$178&lt;=$C193,0,IF(F$178&gt;($F$176+$C193),INDEX($D$190:$W$190,,$C193)-SUM($D193:E193),INDEX($D$190:$W$190,,$C193)/$F$176)))</f>
        <v>0</v>
      </c>
      <c r="G193" s="2">
        <f>IF($F$176="n/a",0,IF(G$178&lt;=$C193,0,IF(G$178&gt;($F$176+$C193),INDEX($D$190:$W$190,,$C193)-SUM($D193:F193),INDEX($D$190:$W$190,,$C193)/$F$176)))</f>
        <v>0</v>
      </c>
      <c r="H193" s="2">
        <f>IF($F$176="n/a",0,IF(H$178&lt;=$C193,0,IF(H$178&gt;($F$176+$C193),INDEX($D$190:$W$190,,$C193)-SUM($D193:G193),INDEX($D$190:$W$190,,$C193)/$F$176)))</f>
        <v>0</v>
      </c>
      <c r="I193" s="2">
        <f>IF($F$176="n/a",0,IF(I$178&lt;=$C193,0,IF(I$178&gt;($F$176+$C193),INDEX($D$190:$W$190,,$C193)-SUM($D193:H193),INDEX($D$190:$W$190,,$C193)/$F$176)))</f>
        <v>0</v>
      </c>
      <c r="J193" s="2">
        <f>IF($F$176="n/a",0,IF(J$178&lt;=$C193,0,IF(J$178&gt;($F$176+$C193),INDEX($D$190:$W$190,,$C193)-SUM($D193:I193),INDEX($D$190:$W$190,,$C193)/$F$176)))</f>
        <v>0</v>
      </c>
      <c r="K193" s="2">
        <f>IF($F$176="n/a",0,IF(K$178&lt;=$C193,0,IF(K$178&gt;($F$176+$C193),INDEX($D$190:$W$190,,$C193)-SUM($D193:J193),INDEX($D$190:$W$190,,$C193)/$F$176)))</f>
        <v>0</v>
      </c>
      <c r="L193" s="2">
        <f>IF($F$176="n/a",0,IF(L$178&lt;=$C193,0,IF(L$178&gt;($F$176+$C193),INDEX($D$190:$W$190,,$C193)-SUM($D193:K193),INDEX($D$190:$W$190,,$C193)/$F$176)))</f>
        <v>0</v>
      </c>
      <c r="M193" s="2">
        <f>IF($F$176="n/a",0,IF(M$178&lt;=$C193,0,IF(M$178&gt;($F$176+$C193),INDEX($D$190:$W$190,,$C193)-SUM($D193:L193),INDEX($D$190:$W$190,,$C193)/$F$176)))</f>
        <v>0</v>
      </c>
      <c r="N193" s="2">
        <f>IF($F$176="n/a",0,IF(N$178&lt;=$C193,0,IF(N$178&gt;($F$176+$C193),INDEX($D$190:$W$190,,$C193)-SUM($D193:M193),INDEX($D$190:$W$190,,$C193)/$F$176)))</f>
        <v>0</v>
      </c>
      <c r="O193" s="2">
        <f>IF($F$176="n/a",0,IF(O$178&lt;=$C193,0,IF(O$178&gt;($F$176+$C193),INDEX($D$190:$W$190,,$C193)-SUM($D193:N193),INDEX($D$190:$W$190,,$C193)/$F$176)))</f>
        <v>0</v>
      </c>
      <c r="P193" s="2">
        <f>IF($F$176="n/a",0,IF(P$178&lt;=$C193,0,IF(P$178&gt;($F$176+$C193),INDEX($D$190:$W$190,,$C193)-SUM($D193:O193),INDEX($D$190:$W$190,,$C193)/$F$176)))</f>
        <v>0</v>
      </c>
      <c r="Q193" s="2">
        <f>IF($F$176="n/a",0,IF(Q$178&lt;=$C193,0,IF(Q$178&gt;($F$176+$C193),INDEX($D$190:$W$190,,$C193)-SUM($D193:P193),INDEX($D$190:$W$190,,$C193)/$F$176)))</f>
        <v>0</v>
      </c>
      <c r="R193" s="2">
        <f>IF($F$176="n/a",0,IF(R$178&lt;=$C193,0,IF(R$178&gt;($F$176+$C193),INDEX($D$190:$W$190,,$C193)-SUM($D193:Q193),INDEX($D$190:$W$190,,$C193)/$F$176)))</f>
        <v>0</v>
      </c>
      <c r="S193" s="2">
        <f>IF($F$176="n/a",0,IF(S$178&lt;=$C193,0,IF(S$178&gt;($F$176+$C193),INDEX($D$190:$W$190,,$C193)-SUM($D193:R193),INDEX($D$190:$W$190,,$C193)/$F$176)))</f>
        <v>0</v>
      </c>
      <c r="T193" s="2">
        <f>IF($F$176="n/a",0,IF(T$178&lt;=$C193,0,IF(T$178&gt;($F$176+$C193),INDEX($D$190:$W$190,,$C193)-SUM($D193:S193),INDEX($D$190:$W$190,,$C193)/$F$176)))</f>
        <v>0</v>
      </c>
      <c r="U193" s="2">
        <f>IF($F$176="n/a",0,IF(U$178&lt;=$C193,0,IF(U$178&gt;($F$176+$C193),INDEX($D$190:$W$190,,$C193)-SUM($D193:T193),INDEX($D$190:$W$190,,$C193)/$F$176)))</f>
        <v>0</v>
      </c>
      <c r="V193" s="2">
        <f>IF($F$176="n/a",0,IF(V$178&lt;=$C193,0,IF(V$178&gt;($F$176+$C193),INDEX($D$190:$W$190,,$C193)-SUM($D193:U193),INDEX($D$190:$W$190,,$C193)/$F$176)))</f>
        <v>0</v>
      </c>
      <c r="W193" s="2">
        <f>IF($F$176="n/a",0,IF(W$178&lt;=$C193,0,IF(W$178&gt;($F$176+$C193),INDEX($D$190:$W$190,,$C193)-SUM($D193:V193),INDEX($D$190:$W$190,,$C193)/$F$176)))</f>
        <v>0</v>
      </c>
      <c r="X193" s="2">
        <f>IF($F$176="n/a",0,IF(X$178&lt;=$C193,0,IF(X$178&gt;($F$176+$C193),INDEX($D$190:$W$190,,$C193)-SUM($D193:W193),INDEX($D$190:$W$190,,$C193)/$F$176)))</f>
        <v>0</v>
      </c>
      <c r="Y193" s="2">
        <f>IF($F$176="n/a",0,IF(Y$178&lt;=$C193,0,IF(Y$178&gt;($F$176+$C193),INDEX($D$190:$W$190,,$C193)-SUM($D193:X193),INDEX($D$190:$W$190,,$C193)/$F$176)))</f>
        <v>0</v>
      </c>
      <c r="Z193" s="2">
        <f>IF($F$176="n/a",0,IF(Z$178&lt;=$C193,0,IF(Z$178&gt;($F$176+$C193),INDEX($D$190:$W$190,,$C193)-SUM($D193:Y193),INDEX($D$190:$W$190,,$C193)/$F$176)))</f>
        <v>0</v>
      </c>
      <c r="AA193" s="2">
        <f>IF($F$176="n/a",0,IF(AA$178&lt;=$C193,0,IF(AA$178&gt;($F$176+$C193),INDEX($D$190:$W$190,,$C193)-SUM($D193:Z193),INDEX($D$190:$W$190,,$C193)/$F$176)))</f>
        <v>0</v>
      </c>
      <c r="AB193" s="2">
        <f>IF($F$176="n/a",0,IF(AB$178&lt;=$C193,0,IF(AB$178&gt;($F$176+$C193),INDEX($D$190:$W$190,,$C193)-SUM($D193:AA193),INDEX($D$190:$W$190,,$C193)/$F$176)))</f>
        <v>0</v>
      </c>
      <c r="AC193" s="2">
        <f>IF($F$176="n/a",0,IF(AC$178&lt;=$C193,0,IF(AC$178&gt;($F$176+$C193),INDEX($D$190:$W$190,,$C193)-SUM($D193:AB193),INDEX($D$190:$W$190,,$C193)/$F$176)))</f>
        <v>0</v>
      </c>
      <c r="AD193" s="2">
        <f>IF($F$176="n/a",0,IF(AD$178&lt;=$C193,0,IF(AD$178&gt;($F$176+$C193),INDEX($D$190:$W$190,,$C193)-SUM($D193:AC193),INDEX($D$190:$W$190,,$C193)/$F$176)))</f>
        <v>0</v>
      </c>
      <c r="AE193" s="2">
        <f>IF($F$176="n/a",0,IF(AE$178&lt;=$C193,0,IF(AE$178&gt;($F$176+$C193),INDEX($D$190:$W$190,,$C193)-SUM($D193:AD193),INDEX($D$190:$W$190,,$C193)/$F$176)))</f>
        <v>0</v>
      </c>
      <c r="AF193" s="2">
        <f>IF($F$176="n/a",0,IF(AF$178&lt;=$C193,0,IF(AF$178&gt;($F$176+$C193),INDEX($D$190:$W$190,,$C193)-SUM($D193:AE193),INDEX($D$190:$W$190,,$C193)/$F$176)))</f>
        <v>0</v>
      </c>
      <c r="AG193" s="2">
        <f>IF($F$176="n/a",0,IF(AG$178&lt;=$C193,0,IF(AG$178&gt;($F$176+$C193),INDEX($D$190:$W$190,,$C193)-SUM($D193:AF193),INDEX($D$190:$W$190,,$C193)/$F$176)))</f>
        <v>0</v>
      </c>
      <c r="AH193" s="2">
        <f>IF($F$176="n/a",0,IF(AH$178&lt;=$C193,0,IF(AH$178&gt;($F$176+$C193),INDEX($D$190:$W$190,,$C193)-SUM($D193:AG193),INDEX($D$190:$W$190,,$C193)/$F$176)))</f>
        <v>0</v>
      </c>
      <c r="AI193" s="2">
        <f>IF($F$176="n/a",0,IF(AI$178&lt;=$C193,0,IF(AI$178&gt;($F$176+$C193),INDEX($D$190:$W$190,,$C193)-SUM($D193:AH193),INDEX($D$190:$W$190,,$C193)/$F$176)))</f>
        <v>0</v>
      </c>
      <c r="AJ193" s="2">
        <f>IF($F$176="n/a",0,IF(AJ$178&lt;=$C193,0,IF(AJ$178&gt;($F$176+$C193),INDEX($D$190:$W$190,,$C193)-SUM($D193:AI193),INDEX($D$190:$W$190,,$C193)/$F$176)))</f>
        <v>0</v>
      </c>
      <c r="AK193" s="2">
        <f>IF($F$176="n/a",0,IF(AK$178&lt;=$C193,0,IF(AK$178&gt;($F$176+$C193),INDEX($D$190:$W$190,,$C193)-SUM($D193:AJ193),INDEX($D$190:$W$190,,$C193)/$F$176)))</f>
        <v>0</v>
      </c>
      <c r="AL193" s="2">
        <f>IF($F$176="n/a",0,IF(AL$178&lt;=$C193,0,IF(AL$178&gt;($F$176+$C193),INDEX($D$190:$W$190,,$C193)-SUM($D193:AK193),INDEX($D$190:$W$190,,$C193)/$F$176)))</f>
        <v>0</v>
      </c>
      <c r="AM193" s="2">
        <f>IF($F$176="n/a",0,IF(AM$178&lt;=$C193,0,IF(AM$178&gt;($F$176+$C193),INDEX($D$190:$W$190,,$C193)-SUM($D193:AL193),INDEX($D$190:$W$190,,$C193)/$F$176)))</f>
        <v>0</v>
      </c>
      <c r="AN193" s="2">
        <f>IF($F$176="n/a",0,IF(AN$178&lt;=$C193,0,IF(AN$178&gt;($F$176+$C193),INDEX($D$190:$W$190,,$C193)-SUM($D193:AM193),INDEX($D$190:$W$190,,$C193)/$F$176)))</f>
        <v>0</v>
      </c>
      <c r="AO193" s="2">
        <f>IF($F$176="n/a",0,IF(AO$178&lt;=$C193,0,IF(AO$178&gt;($F$176+$C193),INDEX($D$190:$W$190,,$C193)-SUM($D193:AN193),INDEX($D$190:$W$190,,$C193)/$F$176)))</f>
        <v>0</v>
      </c>
      <c r="AP193" s="2">
        <f>IF($F$176="n/a",0,IF(AP$178&lt;=$C193,0,IF(AP$178&gt;($F$176+$C193),INDEX($D$190:$W$190,,$C193)-SUM($D193:AO193),INDEX($D$190:$W$190,,$C193)/$F$176)))</f>
        <v>0</v>
      </c>
      <c r="AQ193" s="2">
        <f>IF($F$176="n/a",0,IF(AQ$178&lt;=$C193,0,IF(AQ$178&gt;($F$176+$C193),INDEX($D$190:$W$190,,$C193)-SUM($D193:AP193),INDEX($D$190:$W$190,,$C193)/$F$176)))</f>
        <v>0</v>
      </c>
      <c r="AR193" s="2">
        <f>IF($F$176="n/a",0,IF(AR$178&lt;=$C193,0,IF(AR$178&gt;($F$176+$C193),INDEX($D$190:$W$190,,$C193)-SUM($D193:AQ193),INDEX($D$190:$W$190,,$C193)/$F$176)))</f>
        <v>0</v>
      </c>
      <c r="AS193" s="2">
        <f>IF($F$176="n/a",0,IF(AS$178&lt;=$C193,0,IF(AS$178&gt;($F$176+$C193),INDEX($D$190:$W$190,,$C193)-SUM($D193:AR193),INDEX($D$190:$W$190,,$C193)/$F$176)))</f>
        <v>0</v>
      </c>
      <c r="AT193" s="2">
        <f>IF($F$176="n/a",0,IF(AT$178&lt;=$C193,0,IF(AT$178&gt;($F$176+$C193),INDEX($D$190:$W$190,,$C193)-SUM($D193:AS193),INDEX($D$190:$W$190,,$C193)/$F$176)))</f>
        <v>0</v>
      </c>
      <c r="AU193" s="2">
        <f>IF($F$176="n/a",0,IF(AU$178&lt;=$C193,0,IF(AU$178&gt;($F$176+$C193),INDEX($D$190:$W$190,,$C193)-SUM($D193:AT193),INDEX($D$190:$W$190,,$C193)/$F$176)))</f>
        <v>0</v>
      </c>
      <c r="AV193" s="2">
        <f>IF($F$176="n/a",0,IF(AV$178&lt;=$C193,0,IF(AV$178&gt;($F$176+$C193),INDEX($D$190:$W$190,,$C193)-SUM($D193:AU193),INDEX($D$190:$W$190,,$C193)/$F$176)))</f>
        <v>0</v>
      </c>
      <c r="AW193" s="2">
        <f>IF($F$176="n/a",0,IF(AW$178&lt;=$C193,0,IF(AW$178&gt;($F$176+$C193),INDEX($D$190:$W$190,,$C193)-SUM($D193:AV193),INDEX($D$190:$W$190,,$C193)/$F$176)))</f>
        <v>0</v>
      </c>
      <c r="AX193" s="2">
        <f>IF($F$176="n/a",0,IF(AX$178&lt;=$C193,0,IF(AX$178&gt;($F$176+$C193),INDEX($D$190:$W$190,,$C193)-SUM($D193:AW193),INDEX($D$190:$W$190,,$C193)/$F$176)))</f>
        <v>0</v>
      </c>
      <c r="AY193" s="2">
        <f>IF($F$176="n/a",0,IF(AY$178&lt;=$C193,0,IF(AY$178&gt;($F$176+$C193),INDEX($D$190:$W$190,,$C193)-SUM($D193:AX193),INDEX($D$190:$W$190,,$C193)/$F$176)))</f>
        <v>0</v>
      </c>
      <c r="AZ193" s="2">
        <f>IF($F$176="n/a",0,IF(AZ$178&lt;=$C193,0,IF(AZ$178&gt;($F$176+$C193),INDEX($D$190:$W$190,,$C193)-SUM($D193:AY193),INDEX($D$190:$W$190,,$C193)/$F$176)))</f>
        <v>0</v>
      </c>
      <c r="BA193" s="2">
        <f>IF($F$176="n/a",0,IF(BA$178&lt;=$C193,0,IF(BA$178&gt;($F$176+$C193),INDEX($D$190:$W$190,,$C193)-SUM($D193:AZ193),INDEX($D$190:$W$190,,$C193)/$F$176)))</f>
        <v>0</v>
      </c>
      <c r="BB193" s="2">
        <f>IF($F$176="n/a",0,IF(BB$178&lt;=$C193,0,IF(BB$178&gt;($F$176+$C193),INDEX($D$190:$W$190,,$C193)-SUM($D193:BA193),INDEX($D$190:$W$190,,$C193)/$F$176)))</f>
        <v>0</v>
      </c>
      <c r="BC193" s="2">
        <f>IF($F$176="n/a",0,IF(BC$178&lt;=$C193,0,IF(BC$178&gt;($F$176+$C193),INDEX($D$190:$W$190,,$C193)-SUM($D193:BB193),INDEX($D$190:$W$190,,$C193)/$F$176)))</f>
        <v>0</v>
      </c>
      <c r="BD193" s="2">
        <f>IF($F$176="n/a",0,IF(BD$178&lt;=$C193,0,IF(BD$178&gt;($F$176+$C193),INDEX($D$190:$W$190,,$C193)-SUM($D193:BC193),INDEX($D$190:$W$190,,$C193)/$F$176)))</f>
        <v>0</v>
      </c>
      <c r="BE193" s="2">
        <f>IF($F$176="n/a",0,IF(BE$178&lt;=$C193,0,IF(BE$178&gt;($F$176+$C193),INDEX($D$190:$W$190,,$C193)-SUM($D193:BD193),INDEX($D$190:$W$190,,$C193)/$F$176)))</f>
        <v>0</v>
      </c>
      <c r="BF193" s="2">
        <f>IF($F$176="n/a",0,IF(BF$178&lt;=$C193,0,IF(BF$178&gt;($F$176+$C193),INDEX($D$190:$W$190,,$C193)-SUM($D193:BE193),INDEX($D$190:$W$190,,$C193)/$F$176)))</f>
        <v>0</v>
      </c>
      <c r="BG193" s="2">
        <f>IF($F$176="n/a",0,IF(BG$178&lt;=$C193,0,IF(BG$178&gt;($F$176+$C193),INDEX($D$190:$W$190,,$C193)-SUM($D193:BF193),INDEX($D$190:$W$190,,$C193)/$F$176)))</f>
        <v>0</v>
      </c>
      <c r="BH193" s="2">
        <f>IF($F$176="n/a",0,IF(BH$178&lt;=$C193,0,IF(BH$178&gt;($F$176+$C193),INDEX($D$190:$W$190,,$C193)-SUM($D193:BG193),INDEX($D$190:$W$190,,$C193)/$F$176)))</f>
        <v>0</v>
      </c>
      <c r="BI193" s="2">
        <f>IF($F$176="n/a",0,IF(BI$178&lt;=$C193,0,IF(BI$178&gt;($F$176+$C193),INDEX($D$190:$W$190,,$C193)-SUM($D193:BH193),INDEX($D$190:$W$190,,$C193)/$F$176)))</f>
        <v>0</v>
      </c>
      <c r="BJ193" s="2">
        <f>IF($F$176="n/a",0,IF(BJ$178&lt;=$C193,0,IF(BJ$178&gt;($F$176+$C193),INDEX($D$190:$W$190,,$C193)-SUM($D193:BI193),INDEX($D$190:$W$190,,$C193)/$F$176)))</f>
        <v>0</v>
      </c>
      <c r="BK193" s="2">
        <f>IF($F$176="n/a",0,IF(BK$178&lt;=$C193,0,IF(BK$178&gt;($F$176+$C193),INDEX($D$190:$W$190,,$C193)-SUM($D193:BJ193),INDEX($D$190:$W$190,,$C193)/$F$176)))</f>
        <v>0</v>
      </c>
      <c r="BL193" s="2">
        <f>IF($F$176="n/a",0,IF(BL$178&lt;=$C193,0,IF(BL$178&gt;($F$176+$C193),INDEX($D$190:$W$190,,$C193)-SUM($D193:BK193),INDEX($D$190:$W$190,,$C193)/$F$176)))</f>
        <v>0</v>
      </c>
      <c r="BM193" s="2">
        <f>IF($F$176="n/a",0,IF(BM$178&lt;=$C193,0,IF(BM$178&gt;($F$176+$C193),INDEX($D$190:$W$190,,$C193)-SUM($D193:BL193),INDEX($D$190:$W$190,,$C193)/$F$176)))</f>
        <v>0</v>
      </c>
      <c r="BN193" s="2">
        <f>IF($F$176="n/a",0,IF(BN$178&lt;=$C193,0,IF(BN$178&gt;($F$176+$C193),INDEX($D$190:$W$190,,$C193)-SUM($D193:BM193),INDEX($D$190:$W$190,,$C193)/$F$176)))</f>
        <v>0</v>
      </c>
      <c r="BO193" s="2">
        <f>IF($F$176="n/a",0,IF(BO$178&lt;=$C193,0,IF(BO$178&gt;($F$176+$C193),INDEX($D$190:$W$190,,$C193)-SUM($D193:BN193),INDEX($D$190:$W$190,,$C193)/$F$176)))</f>
        <v>0</v>
      </c>
      <c r="BP193" s="2">
        <f>IF($F$176="n/a",0,IF(BP$178&lt;=$C193,0,IF(BP$178&gt;($F$176+$C193),INDEX($D$190:$W$190,,$C193)-SUM($D193:BO193),INDEX($D$190:$W$190,,$C193)/$F$176)))</f>
        <v>0</v>
      </c>
      <c r="BQ193" s="2">
        <f>IF($F$176="n/a",0,IF(BQ$178&lt;=$C193,0,IF(BQ$178&gt;($F$176+$C193),INDEX($D$190:$W$190,,$C193)-SUM($D193:BP193),INDEX($D$190:$W$190,,$C193)/$F$176)))</f>
        <v>0</v>
      </c>
      <c r="BR193" s="2">
        <f>IF($F$176="n/a",0,IF(BR$178&lt;=$C193,0,IF(BR$178&gt;($F$176+$C193),INDEX($D$190:$W$190,,$C193)-SUM($D193:BQ193),INDEX($D$190:$W$190,,$C193)/$F$176)))</f>
        <v>0</v>
      </c>
      <c r="BS193" s="2">
        <f>IF($F$176="n/a",0,IF(BS$178&lt;=$C193,0,IF(BS$178&gt;($F$176+$C193),INDEX($D$190:$W$190,,$C193)-SUM($D193:BR193),INDEX($D$190:$W$190,,$C193)/$F$176)))</f>
        <v>0</v>
      </c>
    </row>
    <row r="194" spans="2:71">
      <c r="B194" s="24">
        <v>2012</v>
      </c>
      <c r="C194" s="24">
        <v>2</v>
      </c>
      <c r="E194" s="2">
        <f>IF($F$176="n/a",0,IF(E$178&lt;=$C194,0,IF(E$178&gt;($F$176+$C194),INDEX($D$190:$W$190,,$C194)-SUM($D194:D194),INDEX($D$190:$W$190,,$C194)/$F$176)))</f>
        <v>0</v>
      </c>
      <c r="F194" s="2">
        <f>IF($F$176="n/a",0,IF(F$178&lt;=$C194,0,IF(F$178&gt;($F$176+$C194),INDEX($D$190:$W$190,,$C194)-SUM($D194:E194),INDEX($D$190:$W$190,,$C194)/$F$176)))</f>
        <v>0</v>
      </c>
      <c r="G194" s="2">
        <f>IF($F$176="n/a",0,IF(G$178&lt;=$C194,0,IF(G$178&gt;($F$176+$C194),INDEX($D$190:$W$190,,$C194)-SUM($D194:F194),INDEX($D$190:$W$190,,$C194)/$F$176)))</f>
        <v>0</v>
      </c>
      <c r="H194" s="2">
        <f>IF($F$176="n/a",0,IF(H$178&lt;=$C194,0,IF(H$178&gt;($F$176+$C194),INDEX($D$190:$W$190,,$C194)-SUM($D194:G194),INDEX($D$190:$W$190,,$C194)/$F$176)))</f>
        <v>0</v>
      </c>
      <c r="I194" s="2">
        <f>IF($F$176="n/a",0,IF(I$178&lt;=$C194,0,IF(I$178&gt;($F$176+$C194),INDEX($D$190:$W$190,,$C194)-SUM($D194:H194),INDEX($D$190:$W$190,,$C194)/$F$176)))</f>
        <v>0</v>
      </c>
      <c r="J194" s="2">
        <f>IF($F$176="n/a",0,IF(J$178&lt;=$C194,0,IF(J$178&gt;($F$176+$C194),INDEX($D$190:$W$190,,$C194)-SUM($D194:I194),INDEX($D$190:$W$190,,$C194)/$F$176)))</f>
        <v>0</v>
      </c>
      <c r="K194" s="2">
        <f>IF($F$176="n/a",0,IF(K$178&lt;=$C194,0,IF(K$178&gt;($F$176+$C194),INDEX($D$190:$W$190,,$C194)-SUM($D194:J194),INDEX($D$190:$W$190,,$C194)/$F$176)))</f>
        <v>0</v>
      </c>
      <c r="L194" s="2">
        <f>IF($F$176="n/a",0,IF(L$178&lt;=$C194,0,IF(L$178&gt;($F$176+$C194),INDEX($D$190:$W$190,,$C194)-SUM($D194:K194),INDEX($D$190:$W$190,,$C194)/$F$176)))</f>
        <v>0</v>
      </c>
      <c r="M194" s="2">
        <f>IF($F$176="n/a",0,IF(M$178&lt;=$C194,0,IF(M$178&gt;($F$176+$C194),INDEX($D$190:$W$190,,$C194)-SUM($D194:L194),INDEX($D$190:$W$190,,$C194)/$F$176)))</f>
        <v>0</v>
      </c>
      <c r="N194" s="2">
        <f>IF($F$176="n/a",0,IF(N$178&lt;=$C194,0,IF(N$178&gt;($F$176+$C194),INDEX($D$190:$W$190,,$C194)-SUM($D194:M194),INDEX($D$190:$W$190,,$C194)/$F$176)))</f>
        <v>0</v>
      </c>
      <c r="O194" s="2">
        <f>IF($F$176="n/a",0,IF(O$178&lt;=$C194,0,IF(O$178&gt;($F$176+$C194),INDEX($D$190:$W$190,,$C194)-SUM($D194:N194),INDEX($D$190:$W$190,,$C194)/$F$176)))</f>
        <v>0</v>
      </c>
      <c r="P194" s="2">
        <f>IF($F$176="n/a",0,IF(P$178&lt;=$C194,0,IF(P$178&gt;($F$176+$C194),INDEX($D$190:$W$190,,$C194)-SUM($D194:O194),INDEX($D$190:$W$190,,$C194)/$F$176)))</f>
        <v>0</v>
      </c>
      <c r="Q194" s="2">
        <f>IF($F$176="n/a",0,IF(Q$178&lt;=$C194,0,IF(Q$178&gt;($F$176+$C194),INDEX($D$190:$W$190,,$C194)-SUM($D194:P194),INDEX($D$190:$W$190,,$C194)/$F$176)))</f>
        <v>0</v>
      </c>
      <c r="R194" s="2">
        <f>IF($F$176="n/a",0,IF(R$178&lt;=$C194,0,IF(R$178&gt;($F$176+$C194),INDEX($D$190:$W$190,,$C194)-SUM($D194:Q194),INDEX($D$190:$W$190,,$C194)/$F$176)))</f>
        <v>0</v>
      </c>
      <c r="S194" s="2">
        <f>IF($F$176="n/a",0,IF(S$178&lt;=$C194,0,IF(S$178&gt;($F$176+$C194),INDEX($D$190:$W$190,,$C194)-SUM($D194:R194),INDEX($D$190:$W$190,,$C194)/$F$176)))</f>
        <v>0</v>
      </c>
      <c r="T194" s="2">
        <f>IF($F$176="n/a",0,IF(T$178&lt;=$C194,0,IF(T$178&gt;($F$176+$C194),INDEX($D$190:$W$190,,$C194)-SUM($D194:S194),INDEX($D$190:$W$190,,$C194)/$F$176)))</f>
        <v>0</v>
      </c>
      <c r="U194" s="2">
        <f>IF($F$176="n/a",0,IF(U$178&lt;=$C194,0,IF(U$178&gt;($F$176+$C194),INDEX($D$190:$W$190,,$C194)-SUM($D194:T194),INDEX($D$190:$W$190,,$C194)/$F$176)))</f>
        <v>0</v>
      </c>
      <c r="V194" s="2">
        <f>IF($F$176="n/a",0,IF(V$178&lt;=$C194,0,IF(V$178&gt;($F$176+$C194),INDEX($D$190:$W$190,,$C194)-SUM($D194:U194),INDEX($D$190:$W$190,,$C194)/$F$176)))</f>
        <v>0</v>
      </c>
      <c r="W194" s="2">
        <f>IF($F$176="n/a",0,IF(W$178&lt;=$C194,0,IF(W$178&gt;($F$176+$C194),INDEX($D$190:$W$190,,$C194)-SUM($D194:V194),INDEX($D$190:$W$190,,$C194)/$F$176)))</f>
        <v>0</v>
      </c>
      <c r="X194" s="2">
        <f>IF($F$176="n/a",0,IF(X$178&lt;=$C194,0,IF(X$178&gt;($F$176+$C194),INDEX($D$190:$W$190,,$C194)-SUM($D194:W194),INDEX($D$190:$W$190,,$C194)/$F$176)))</f>
        <v>0</v>
      </c>
      <c r="Y194" s="2">
        <f>IF($F$176="n/a",0,IF(Y$178&lt;=$C194,0,IF(Y$178&gt;($F$176+$C194),INDEX($D$190:$W$190,,$C194)-SUM($D194:X194),INDEX($D$190:$W$190,,$C194)/$F$176)))</f>
        <v>0</v>
      </c>
      <c r="Z194" s="2">
        <f>IF($F$176="n/a",0,IF(Z$178&lt;=$C194,0,IF(Z$178&gt;($F$176+$C194),INDEX($D$190:$W$190,,$C194)-SUM($D194:Y194),INDEX($D$190:$W$190,,$C194)/$F$176)))</f>
        <v>0</v>
      </c>
      <c r="AA194" s="2">
        <f>IF($F$176="n/a",0,IF(AA$178&lt;=$C194,0,IF(AA$178&gt;($F$176+$C194),INDEX($D$190:$W$190,,$C194)-SUM($D194:Z194),INDEX($D$190:$W$190,,$C194)/$F$176)))</f>
        <v>0</v>
      </c>
      <c r="AB194" s="2">
        <f>IF($F$176="n/a",0,IF(AB$178&lt;=$C194,0,IF(AB$178&gt;($F$176+$C194),INDEX($D$190:$W$190,,$C194)-SUM($D194:AA194),INDEX($D$190:$W$190,,$C194)/$F$176)))</f>
        <v>0</v>
      </c>
      <c r="AC194" s="2">
        <f>IF($F$176="n/a",0,IF(AC$178&lt;=$C194,0,IF(AC$178&gt;($F$176+$C194),INDEX($D$190:$W$190,,$C194)-SUM($D194:AB194),INDEX($D$190:$W$190,,$C194)/$F$176)))</f>
        <v>0</v>
      </c>
      <c r="AD194" s="2">
        <f>IF($F$176="n/a",0,IF(AD$178&lt;=$C194,0,IF(AD$178&gt;($F$176+$C194),INDEX($D$190:$W$190,,$C194)-SUM($D194:AC194),INDEX($D$190:$W$190,,$C194)/$F$176)))</f>
        <v>0</v>
      </c>
      <c r="AE194" s="2">
        <f>IF($F$176="n/a",0,IF(AE$178&lt;=$C194,0,IF(AE$178&gt;($F$176+$C194),INDEX($D$190:$W$190,,$C194)-SUM($D194:AD194),INDEX($D$190:$W$190,,$C194)/$F$176)))</f>
        <v>0</v>
      </c>
      <c r="AF194" s="2">
        <f>IF($F$176="n/a",0,IF(AF$178&lt;=$C194,0,IF(AF$178&gt;($F$176+$C194),INDEX($D$190:$W$190,,$C194)-SUM($D194:AE194),INDEX($D$190:$W$190,,$C194)/$F$176)))</f>
        <v>0</v>
      </c>
      <c r="AG194" s="2">
        <f>IF($F$176="n/a",0,IF(AG$178&lt;=$C194,0,IF(AG$178&gt;($F$176+$C194),INDEX($D$190:$W$190,,$C194)-SUM($D194:AF194),INDEX($D$190:$W$190,,$C194)/$F$176)))</f>
        <v>0</v>
      </c>
      <c r="AH194" s="2">
        <f>IF($F$176="n/a",0,IF(AH$178&lt;=$C194,0,IF(AH$178&gt;($F$176+$C194),INDEX($D$190:$W$190,,$C194)-SUM($D194:AG194),INDEX($D$190:$W$190,,$C194)/$F$176)))</f>
        <v>0</v>
      </c>
      <c r="AI194" s="2">
        <f>IF($F$176="n/a",0,IF(AI$178&lt;=$C194,0,IF(AI$178&gt;($F$176+$C194),INDEX($D$190:$W$190,,$C194)-SUM($D194:AH194),INDEX($D$190:$W$190,,$C194)/$F$176)))</f>
        <v>0</v>
      </c>
      <c r="AJ194" s="2">
        <f>IF($F$176="n/a",0,IF(AJ$178&lt;=$C194,0,IF(AJ$178&gt;($F$176+$C194),INDEX($D$190:$W$190,,$C194)-SUM($D194:AI194),INDEX($D$190:$W$190,,$C194)/$F$176)))</f>
        <v>0</v>
      </c>
      <c r="AK194" s="2">
        <f>IF($F$176="n/a",0,IF(AK$178&lt;=$C194,0,IF(AK$178&gt;($F$176+$C194),INDEX($D$190:$W$190,,$C194)-SUM($D194:AJ194),INDEX($D$190:$W$190,,$C194)/$F$176)))</f>
        <v>0</v>
      </c>
      <c r="AL194" s="2">
        <f>IF($F$176="n/a",0,IF(AL$178&lt;=$C194,0,IF(AL$178&gt;($F$176+$C194),INDEX($D$190:$W$190,,$C194)-SUM($D194:AK194),INDEX($D$190:$W$190,,$C194)/$F$176)))</f>
        <v>0</v>
      </c>
      <c r="AM194" s="2">
        <f>IF($F$176="n/a",0,IF(AM$178&lt;=$C194,0,IF(AM$178&gt;($F$176+$C194),INDEX($D$190:$W$190,,$C194)-SUM($D194:AL194),INDEX($D$190:$W$190,,$C194)/$F$176)))</f>
        <v>0</v>
      </c>
      <c r="AN194" s="2">
        <f>IF($F$176="n/a",0,IF(AN$178&lt;=$C194,0,IF(AN$178&gt;($F$176+$C194),INDEX($D$190:$W$190,,$C194)-SUM($D194:AM194),INDEX($D$190:$W$190,,$C194)/$F$176)))</f>
        <v>0</v>
      </c>
      <c r="AO194" s="2">
        <f>IF($F$176="n/a",0,IF(AO$178&lt;=$C194,0,IF(AO$178&gt;($F$176+$C194),INDEX($D$190:$W$190,,$C194)-SUM($D194:AN194),INDEX($D$190:$W$190,,$C194)/$F$176)))</f>
        <v>0</v>
      </c>
      <c r="AP194" s="2">
        <f>IF($F$176="n/a",0,IF(AP$178&lt;=$C194,0,IF(AP$178&gt;($F$176+$C194),INDEX($D$190:$W$190,,$C194)-SUM($D194:AO194),INDEX($D$190:$W$190,,$C194)/$F$176)))</f>
        <v>0</v>
      </c>
      <c r="AQ194" s="2">
        <f>IF($F$176="n/a",0,IF(AQ$178&lt;=$C194,0,IF(AQ$178&gt;($F$176+$C194),INDEX($D$190:$W$190,,$C194)-SUM($D194:AP194),INDEX($D$190:$W$190,,$C194)/$F$176)))</f>
        <v>0</v>
      </c>
      <c r="AR194" s="2">
        <f>IF($F$176="n/a",0,IF(AR$178&lt;=$C194,0,IF(AR$178&gt;($F$176+$C194),INDEX($D$190:$W$190,,$C194)-SUM($D194:AQ194),INDEX($D$190:$W$190,,$C194)/$F$176)))</f>
        <v>0</v>
      </c>
      <c r="AS194" s="2">
        <f>IF($F$176="n/a",0,IF(AS$178&lt;=$C194,0,IF(AS$178&gt;($F$176+$C194),INDEX($D$190:$W$190,,$C194)-SUM($D194:AR194),INDEX($D$190:$W$190,,$C194)/$F$176)))</f>
        <v>0</v>
      </c>
      <c r="AT194" s="2">
        <f>IF($F$176="n/a",0,IF(AT$178&lt;=$C194,0,IF(AT$178&gt;($F$176+$C194),INDEX($D$190:$W$190,,$C194)-SUM($D194:AS194),INDEX($D$190:$W$190,,$C194)/$F$176)))</f>
        <v>0</v>
      </c>
      <c r="AU194" s="2">
        <f>IF($F$176="n/a",0,IF(AU$178&lt;=$C194,0,IF(AU$178&gt;($F$176+$C194),INDEX($D$190:$W$190,,$C194)-SUM($D194:AT194),INDEX($D$190:$W$190,,$C194)/$F$176)))</f>
        <v>0</v>
      </c>
      <c r="AV194" s="2">
        <f>IF($F$176="n/a",0,IF(AV$178&lt;=$C194,0,IF(AV$178&gt;($F$176+$C194),INDEX($D$190:$W$190,,$C194)-SUM($D194:AU194),INDEX($D$190:$W$190,,$C194)/$F$176)))</f>
        <v>0</v>
      </c>
      <c r="AW194" s="2">
        <f>IF($F$176="n/a",0,IF(AW$178&lt;=$C194,0,IF(AW$178&gt;($F$176+$C194),INDEX($D$190:$W$190,,$C194)-SUM($D194:AV194),INDEX($D$190:$W$190,,$C194)/$F$176)))</f>
        <v>0</v>
      </c>
      <c r="AX194" s="2">
        <f>IF($F$176="n/a",0,IF(AX$178&lt;=$C194,0,IF(AX$178&gt;($F$176+$C194),INDEX($D$190:$W$190,,$C194)-SUM($D194:AW194),INDEX($D$190:$W$190,,$C194)/$F$176)))</f>
        <v>0</v>
      </c>
      <c r="AY194" s="2">
        <f>IF($F$176="n/a",0,IF(AY$178&lt;=$C194,0,IF(AY$178&gt;($F$176+$C194),INDEX($D$190:$W$190,,$C194)-SUM($D194:AX194),INDEX($D$190:$W$190,,$C194)/$F$176)))</f>
        <v>0</v>
      </c>
      <c r="AZ194" s="2">
        <f>IF($F$176="n/a",0,IF(AZ$178&lt;=$C194,0,IF(AZ$178&gt;($F$176+$C194),INDEX($D$190:$W$190,,$C194)-SUM($D194:AY194),INDEX($D$190:$W$190,,$C194)/$F$176)))</f>
        <v>0</v>
      </c>
      <c r="BA194" s="2">
        <f>IF($F$176="n/a",0,IF(BA$178&lt;=$C194,0,IF(BA$178&gt;($F$176+$C194),INDEX($D$190:$W$190,,$C194)-SUM($D194:AZ194),INDEX($D$190:$W$190,,$C194)/$F$176)))</f>
        <v>0</v>
      </c>
      <c r="BB194" s="2">
        <f>IF($F$176="n/a",0,IF(BB$178&lt;=$C194,0,IF(BB$178&gt;($F$176+$C194),INDEX($D$190:$W$190,,$C194)-SUM($D194:BA194),INDEX($D$190:$W$190,,$C194)/$F$176)))</f>
        <v>0</v>
      </c>
      <c r="BC194" s="2">
        <f>IF($F$176="n/a",0,IF(BC$178&lt;=$C194,0,IF(BC$178&gt;($F$176+$C194),INDEX($D$190:$W$190,,$C194)-SUM($D194:BB194),INDEX($D$190:$W$190,,$C194)/$F$176)))</f>
        <v>0</v>
      </c>
      <c r="BD194" s="2">
        <f>IF($F$176="n/a",0,IF(BD$178&lt;=$C194,0,IF(BD$178&gt;($F$176+$C194),INDEX($D$190:$W$190,,$C194)-SUM($D194:BC194),INDEX($D$190:$W$190,,$C194)/$F$176)))</f>
        <v>0</v>
      </c>
      <c r="BE194" s="2">
        <f>IF($F$176="n/a",0,IF(BE$178&lt;=$C194,0,IF(BE$178&gt;($F$176+$C194),INDEX($D$190:$W$190,,$C194)-SUM($D194:BD194),INDEX($D$190:$W$190,,$C194)/$F$176)))</f>
        <v>0</v>
      </c>
      <c r="BF194" s="2">
        <f>IF($F$176="n/a",0,IF(BF$178&lt;=$C194,0,IF(BF$178&gt;($F$176+$C194),INDEX($D$190:$W$190,,$C194)-SUM($D194:BE194),INDEX($D$190:$W$190,,$C194)/$F$176)))</f>
        <v>0</v>
      </c>
      <c r="BG194" s="2">
        <f>IF($F$176="n/a",0,IF(BG$178&lt;=$C194,0,IF(BG$178&gt;($F$176+$C194),INDEX($D$190:$W$190,,$C194)-SUM($D194:BF194),INDEX($D$190:$W$190,,$C194)/$F$176)))</f>
        <v>0</v>
      </c>
      <c r="BH194" s="2">
        <f>IF($F$176="n/a",0,IF(BH$178&lt;=$C194,0,IF(BH$178&gt;($F$176+$C194),INDEX($D$190:$W$190,,$C194)-SUM($D194:BG194),INDEX($D$190:$W$190,,$C194)/$F$176)))</f>
        <v>0</v>
      </c>
      <c r="BI194" s="2">
        <f>IF($F$176="n/a",0,IF(BI$178&lt;=$C194,0,IF(BI$178&gt;($F$176+$C194),INDEX($D$190:$W$190,,$C194)-SUM($D194:BH194),INDEX($D$190:$W$190,,$C194)/$F$176)))</f>
        <v>0</v>
      </c>
      <c r="BJ194" s="2">
        <f>IF($F$176="n/a",0,IF(BJ$178&lt;=$C194,0,IF(BJ$178&gt;($F$176+$C194),INDEX($D$190:$W$190,,$C194)-SUM($D194:BI194),INDEX($D$190:$W$190,,$C194)/$F$176)))</f>
        <v>0</v>
      </c>
      <c r="BK194" s="2">
        <f>IF($F$176="n/a",0,IF(BK$178&lt;=$C194,0,IF(BK$178&gt;($F$176+$C194),INDEX($D$190:$W$190,,$C194)-SUM($D194:BJ194),INDEX($D$190:$W$190,,$C194)/$F$176)))</f>
        <v>0</v>
      </c>
      <c r="BL194" s="2">
        <f>IF($F$176="n/a",0,IF(BL$178&lt;=$C194,0,IF(BL$178&gt;($F$176+$C194),INDEX($D$190:$W$190,,$C194)-SUM($D194:BK194),INDEX($D$190:$W$190,,$C194)/$F$176)))</f>
        <v>0</v>
      </c>
      <c r="BM194" s="2">
        <f>IF($F$176="n/a",0,IF(BM$178&lt;=$C194,0,IF(BM$178&gt;($F$176+$C194),INDEX($D$190:$W$190,,$C194)-SUM($D194:BL194),INDEX($D$190:$W$190,,$C194)/$F$176)))</f>
        <v>0</v>
      </c>
      <c r="BN194" s="2">
        <f>IF($F$176="n/a",0,IF(BN$178&lt;=$C194,0,IF(BN$178&gt;($F$176+$C194),INDEX($D$190:$W$190,,$C194)-SUM($D194:BM194),INDEX($D$190:$W$190,,$C194)/$F$176)))</f>
        <v>0</v>
      </c>
      <c r="BO194" s="2">
        <f>IF($F$176="n/a",0,IF(BO$178&lt;=$C194,0,IF(BO$178&gt;($F$176+$C194),INDEX($D$190:$W$190,,$C194)-SUM($D194:BN194),INDEX($D$190:$W$190,,$C194)/$F$176)))</f>
        <v>0</v>
      </c>
      <c r="BP194" s="2">
        <f>IF($F$176="n/a",0,IF(BP$178&lt;=$C194,0,IF(BP$178&gt;($F$176+$C194),INDEX($D$190:$W$190,,$C194)-SUM($D194:BO194),INDEX($D$190:$W$190,,$C194)/$F$176)))</f>
        <v>0</v>
      </c>
      <c r="BQ194" s="2">
        <f>IF($F$176="n/a",0,IF(BQ$178&lt;=$C194,0,IF(BQ$178&gt;($F$176+$C194),INDEX($D$190:$W$190,,$C194)-SUM($D194:BP194),INDEX($D$190:$W$190,,$C194)/$F$176)))</f>
        <v>0</v>
      </c>
      <c r="BR194" s="2">
        <f>IF($F$176="n/a",0,IF(BR$178&lt;=$C194,0,IF(BR$178&gt;($F$176+$C194),INDEX($D$190:$W$190,,$C194)-SUM($D194:BQ194),INDEX($D$190:$W$190,,$C194)/$F$176)))</f>
        <v>0</v>
      </c>
      <c r="BS194" s="2">
        <f>IF($F$176="n/a",0,IF(BS$178&lt;=$C194,0,IF(BS$178&gt;($F$176+$C194),INDEX($D$190:$W$190,,$C194)-SUM($D194:BR194),INDEX($D$190:$W$190,,$C194)/$F$176)))</f>
        <v>0</v>
      </c>
    </row>
    <row r="195" spans="2:71">
      <c r="B195" s="24">
        <v>2013</v>
      </c>
      <c r="C195" s="24">
        <v>3</v>
      </c>
      <c r="E195" s="2">
        <f>IF($F$176="n/a",0,IF(E$178&lt;=$C195,0,IF(E$178&gt;($F$176+$C195),INDEX($D$190:$W$190,,$C195)-SUM($D195:D195),INDEX($D$190:$W$190,,$C195)/$F$176)))</f>
        <v>0</v>
      </c>
      <c r="F195" s="2">
        <f>IF($F$176="n/a",0,IF(F$178&lt;=$C195,0,IF(F$178&gt;($F$176+$C195),INDEX($D$190:$W$190,,$C195)-SUM($D195:E195),INDEX($D$190:$W$190,,$C195)/$F$176)))</f>
        <v>0</v>
      </c>
      <c r="G195" s="2">
        <f>IF($F$176="n/a",0,IF(G$178&lt;=$C195,0,IF(G$178&gt;($F$176+$C195),INDEX($D$190:$W$190,,$C195)-SUM($D195:F195),INDEX($D$190:$W$190,,$C195)/$F$176)))</f>
        <v>0</v>
      </c>
      <c r="H195" s="2">
        <f>IF($F$176="n/a",0,IF(H$178&lt;=$C195,0,IF(H$178&gt;($F$176+$C195),INDEX($D$190:$W$190,,$C195)-SUM($D195:G195),INDEX($D$190:$W$190,,$C195)/$F$176)))</f>
        <v>0</v>
      </c>
      <c r="I195" s="2">
        <f>IF($F$176="n/a",0,IF(I$178&lt;=$C195,0,IF(I$178&gt;($F$176+$C195),INDEX($D$190:$W$190,,$C195)-SUM($D195:H195),INDEX($D$190:$W$190,,$C195)/$F$176)))</f>
        <v>0</v>
      </c>
      <c r="J195" s="2">
        <f>IF($F$176="n/a",0,IF(J$178&lt;=$C195,0,IF(J$178&gt;($F$176+$C195),INDEX($D$190:$W$190,,$C195)-SUM($D195:I195),INDEX($D$190:$W$190,,$C195)/$F$176)))</f>
        <v>0</v>
      </c>
      <c r="K195" s="2">
        <f>IF($F$176="n/a",0,IF(K$178&lt;=$C195,0,IF(K$178&gt;($F$176+$C195),INDEX($D$190:$W$190,,$C195)-SUM($D195:J195),INDEX($D$190:$W$190,,$C195)/$F$176)))</f>
        <v>0</v>
      </c>
      <c r="L195" s="2">
        <f>IF($F$176="n/a",0,IF(L$178&lt;=$C195,0,IF(L$178&gt;($F$176+$C195),INDEX($D$190:$W$190,,$C195)-SUM($D195:K195),INDEX($D$190:$W$190,,$C195)/$F$176)))</f>
        <v>0</v>
      </c>
      <c r="M195" s="2">
        <f>IF($F$176="n/a",0,IF(M$178&lt;=$C195,0,IF(M$178&gt;($F$176+$C195),INDEX($D$190:$W$190,,$C195)-SUM($D195:L195),INDEX($D$190:$W$190,,$C195)/$F$176)))</f>
        <v>0</v>
      </c>
      <c r="N195" s="2">
        <f>IF($F$176="n/a",0,IF(N$178&lt;=$C195,0,IF(N$178&gt;($F$176+$C195),INDEX($D$190:$W$190,,$C195)-SUM($D195:M195),INDEX($D$190:$W$190,,$C195)/$F$176)))</f>
        <v>0</v>
      </c>
      <c r="O195" s="2">
        <f>IF($F$176="n/a",0,IF(O$178&lt;=$C195,0,IF(O$178&gt;($F$176+$C195),INDEX($D$190:$W$190,,$C195)-SUM($D195:N195),INDEX($D$190:$W$190,,$C195)/$F$176)))</f>
        <v>0</v>
      </c>
      <c r="P195" s="2">
        <f>IF($F$176="n/a",0,IF(P$178&lt;=$C195,0,IF(P$178&gt;($F$176+$C195),INDEX($D$190:$W$190,,$C195)-SUM($D195:O195),INDEX($D$190:$W$190,,$C195)/$F$176)))</f>
        <v>0</v>
      </c>
      <c r="Q195" s="2">
        <f>IF($F$176="n/a",0,IF(Q$178&lt;=$C195,0,IF(Q$178&gt;($F$176+$C195),INDEX($D$190:$W$190,,$C195)-SUM($D195:P195),INDEX($D$190:$W$190,,$C195)/$F$176)))</f>
        <v>0</v>
      </c>
      <c r="R195" s="2">
        <f>IF($F$176="n/a",0,IF(R$178&lt;=$C195,0,IF(R$178&gt;($F$176+$C195),INDEX($D$190:$W$190,,$C195)-SUM($D195:Q195),INDEX($D$190:$W$190,,$C195)/$F$176)))</f>
        <v>0</v>
      </c>
      <c r="S195" s="2">
        <f>IF($F$176="n/a",0,IF(S$178&lt;=$C195,0,IF(S$178&gt;($F$176+$C195),INDEX($D$190:$W$190,,$C195)-SUM($D195:R195),INDEX($D$190:$W$190,,$C195)/$F$176)))</f>
        <v>0</v>
      </c>
      <c r="T195" s="2">
        <f>IF($F$176="n/a",0,IF(T$178&lt;=$C195,0,IF(T$178&gt;($F$176+$C195),INDEX($D$190:$W$190,,$C195)-SUM($D195:S195),INDEX($D$190:$W$190,,$C195)/$F$176)))</f>
        <v>0</v>
      </c>
      <c r="U195" s="2">
        <f>IF($F$176="n/a",0,IF(U$178&lt;=$C195,0,IF(U$178&gt;($F$176+$C195),INDEX($D$190:$W$190,,$C195)-SUM($D195:T195),INDEX($D$190:$W$190,,$C195)/$F$176)))</f>
        <v>0</v>
      </c>
      <c r="V195" s="2">
        <f>IF($F$176="n/a",0,IF(V$178&lt;=$C195,0,IF(V$178&gt;($F$176+$C195),INDEX($D$190:$W$190,,$C195)-SUM($D195:U195),INDEX($D$190:$W$190,,$C195)/$F$176)))</f>
        <v>0</v>
      </c>
      <c r="W195" s="2">
        <f>IF($F$176="n/a",0,IF(W$178&lt;=$C195,0,IF(W$178&gt;($F$176+$C195),INDEX($D$190:$W$190,,$C195)-SUM($D195:V195),INDEX($D$190:$W$190,,$C195)/$F$176)))</f>
        <v>0</v>
      </c>
      <c r="X195" s="2">
        <f>IF($F$176="n/a",0,IF(X$178&lt;=$C195,0,IF(X$178&gt;($F$176+$C195),INDEX($D$190:$W$190,,$C195)-SUM($D195:W195),INDEX($D$190:$W$190,,$C195)/$F$176)))</f>
        <v>0</v>
      </c>
      <c r="Y195" s="2">
        <f>IF($F$176="n/a",0,IF(Y$178&lt;=$C195,0,IF(Y$178&gt;($F$176+$C195),INDEX($D$190:$W$190,,$C195)-SUM($D195:X195),INDEX($D$190:$W$190,,$C195)/$F$176)))</f>
        <v>0</v>
      </c>
      <c r="Z195" s="2">
        <f>IF($F$176="n/a",0,IF(Z$178&lt;=$C195,0,IF(Z$178&gt;($F$176+$C195),INDEX($D$190:$W$190,,$C195)-SUM($D195:Y195),INDEX($D$190:$W$190,,$C195)/$F$176)))</f>
        <v>0</v>
      </c>
      <c r="AA195" s="2">
        <f>IF($F$176="n/a",0,IF(AA$178&lt;=$C195,0,IF(AA$178&gt;($F$176+$C195),INDEX($D$190:$W$190,,$C195)-SUM($D195:Z195),INDEX($D$190:$W$190,,$C195)/$F$176)))</f>
        <v>0</v>
      </c>
      <c r="AB195" s="2">
        <f>IF($F$176="n/a",0,IF(AB$178&lt;=$C195,0,IF(AB$178&gt;($F$176+$C195),INDEX($D$190:$W$190,,$C195)-SUM($D195:AA195),INDEX($D$190:$W$190,,$C195)/$F$176)))</f>
        <v>0</v>
      </c>
      <c r="AC195" s="2">
        <f>IF($F$176="n/a",0,IF(AC$178&lt;=$C195,0,IF(AC$178&gt;($F$176+$C195),INDEX($D$190:$W$190,,$C195)-SUM($D195:AB195),INDEX($D$190:$W$190,,$C195)/$F$176)))</f>
        <v>0</v>
      </c>
      <c r="AD195" s="2">
        <f>IF($F$176="n/a",0,IF(AD$178&lt;=$C195,0,IF(AD$178&gt;($F$176+$C195),INDEX($D$190:$W$190,,$C195)-SUM($D195:AC195),INDEX($D$190:$W$190,,$C195)/$F$176)))</f>
        <v>0</v>
      </c>
      <c r="AE195" s="2">
        <f>IF($F$176="n/a",0,IF(AE$178&lt;=$C195,0,IF(AE$178&gt;($F$176+$C195),INDEX($D$190:$W$190,,$C195)-SUM($D195:AD195),INDEX($D$190:$W$190,,$C195)/$F$176)))</f>
        <v>0</v>
      </c>
      <c r="AF195" s="2">
        <f>IF($F$176="n/a",0,IF(AF$178&lt;=$C195,0,IF(AF$178&gt;($F$176+$C195),INDEX($D$190:$W$190,,$C195)-SUM($D195:AE195),INDEX($D$190:$W$190,,$C195)/$F$176)))</f>
        <v>0</v>
      </c>
      <c r="AG195" s="2">
        <f>IF($F$176="n/a",0,IF(AG$178&lt;=$C195,0,IF(AG$178&gt;($F$176+$C195),INDEX($D$190:$W$190,,$C195)-SUM($D195:AF195),INDEX($D$190:$W$190,,$C195)/$F$176)))</f>
        <v>0</v>
      </c>
      <c r="AH195" s="2">
        <f>IF($F$176="n/a",0,IF(AH$178&lt;=$C195,0,IF(AH$178&gt;($F$176+$C195),INDEX($D$190:$W$190,,$C195)-SUM($D195:AG195),INDEX($D$190:$W$190,,$C195)/$F$176)))</f>
        <v>0</v>
      </c>
      <c r="AI195" s="2">
        <f>IF($F$176="n/a",0,IF(AI$178&lt;=$C195,0,IF(AI$178&gt;($F$176+$C195),INDEX($D$190:$W$190,,$C195)-SUM($D195:AH195),INDEX($D$190:$W$190,,$C195)/$F$176)))</f>
        <v>0</v>
      </c>
      <c r="AJ195" s="2">
        <f>IF($F$176="n/a",0,IF(AJ$178&lt;=$C195,0,IF(AJ$178&gt;($F$176+$C195),INDEX($D$190:$W$190,,$C195)-SUM($D195:AI195),INDEX($D$190:$W$190,,$C195)/$F$176)))</f>
        <v>0</v>
      </c>
      <c r="AK195" s="2">
        <f>IF($F$176="n/a",0,IF(AK$178&lt;=$C195,0,IF(AK$178&gt;($F$176+$C195),INDEX($D$190:$W$190,,$C195)-SUM($D195:AJ195),INDEX($D$190:$W$190,,$C195)/$F$176)))</f>
        <v>0</v>
      </c>
      <c r="AL195" s="2">
        <f>IF($F$176="n/a",0,IF(AL$178&lt;=$C195,0,IF(AL$178&gt;($F$176+$C195),INDEX($D$190:$W$190,,$C195)-SUM($D195:AK195),INDEX($D$190:$W$190,,$C195)/$F$176)))</f>
        <v>0</v>
      </c>
      <c r="AM195" s="2">
        <f>IF($F$176="n/a",0,IF(AM$178&lt;=$C195,0,IF(AM$178&gt;($F$176+$C195),INDEX($D$190:$W$190,,$C195)-SUM($D195:AL195),INDEX($D$190:$W$190,,$C195)/$F$176)))</f>
        <v>0</v>
      </c>
      <c r="AN195" s="2">
        <f>IF($F$176="n/a",0,IF(AN$178&lt;=$C195,0,IF(AN$178&gt;($F$176+$C195),INDEX($D$190:$W$190,,$C195)-SUM($D195:AM195),INDEX($D$190:$W$190,,$C195)/$F$176)))</f>
        <v>0</v>
      </c>
      <c r="AO195" s="2">
        <f>IF($F$176="n/a",0,IF(AO$178&lt;=$C195,0,IF(AO$178&gt;($F$176+$C195),INDEX($D$190:$W$190,,$C195)-SUM($D195:AN195),INDEX($D$190:$W$190,,$C195)/$F$176)))</f>
        <v>0</v>
      </c>
      <c r="AP195" s="2">
        <f>IF($F$176="n/a",0,IF(AP$178&lt;=$C195,0,IF(AP$178&gt;($F$176+$C195),INDEX($D$190:$W$190,,$C195)-SUM($D195:AO195),INDEX($D$190:$W$190,,$C195)/$F$176)))</f>
        <v>0</v>
      </c>
      <c r="AQ195" s="2">
        <f>IF($F$176="n/a",0,IF(AQ$178&lt;=$C195,0,IF(AQ$178&gt;($F$176+$C195),INDEX($D$190:$W$190,,$C195)-SUM($D195:AP195),INDEX($D$190:$W$190,,$C195)/$F$176)))</f>
        <v>0</v>
      </c>
      <c r="AR195" s="2">
        <f>IF($F$176="n/a",0,IF(AR$178&lt;=$C195,0,IF(AR$178&gt;($F$176+$C195),INDEX($D$190:$W$190,,$C195)-SUM($D195:AQ195),INDEX($D$190:$W$190,,$C195)/$F$176)))</f>
        <v>0</v>
      </c>
      <c r="AS195" s="2">
        <f>IF($F$176="n/a",0,IF(AS$178&lt;=$C195,0,IF(AS$178&gt;($F$176+$C195),INDEX($D$190:$W$190,,$C195)-SUM($D195:AR195),INDEX($D$190:$W$190,,$C195)/$F$176)))</f>
        <v>0</v>
      </c>
      <c r="AT195" s="2">
        <f>IF($F$176="n/a",0,IF(AT$178&lt;=$C195,0,IF(AT$178&gt;($F$176+$C195),INDEX($D$190:$W$190,,$C195)-SUM($D195:AS195),INDEX($D$190:$W$190,,$C195)/$F$176)))</f>
        <v>0</v>
      </c>
      <c r="AU195" s="2">
        <f>IF($F$176="n/a",0,IF(AU$178&lt;=$C195,0,IF(AU$178&gt;($F$176+$C195),INDEX($D$190:$W$190,,$C195)-SUM($D195:AT195),INDEX($D$190:$W$190,,$C195)/$F$176)))</f>
        <v>0</v>
      </c>
      <c r="AV195" s="2">
        <f>IF($F$176="n/a",0,IF(AV$178&lt;=$C195,0,IF(AV$178&gt;($F$176+$C195),INDEX($D$190:$W$190,,$C195)-SUM($D195:AU195),INDEX($D$190:$W$190,,$C195)/$F$176)))</f>
        <v>0</v>
      </c>
      <c r="AW195" s="2">
        <f>IF($F$176="n/a",0,IF(AW$178&lt;=$C195,0,IF(AW$178&gt;($F$176+$C195),INDEX($D$190:$W$190,,$C195)-SUM($D195:AV195),INDEX($D$190:$W$190,,$C195)/$F$176)))</f>
        <v>0</v>
      </c>
      <c r="AX195" s="2">
        <f>IF($F$176="n/a",0,IF(AX$178&lt;=$C195,0,IF(AX$178&gt;($F$176+$C195),INDEX($D$190:$W$190,,$C195)-SUM($D195:AW195),INDEX($D$190:$W$190,,$C195)/$F$176)))</f>
        <v>0</v>
      </c>
      <c r="AY195" s="2">
        <f>IF($F$176="n/a",0,IF(AY$178&lt;=$C195,0,IF(AY$178&gt;($F$176+$C195),INDEX($D$190:$W$190,,$C195)-SUM($D195:AX195),INDEX($D$190:$W$190,,$C195)/$F$176)))</f>
        <v>0</v>
      </c>
      <c r="AZ195" s="2">
        <f>IF($F$176="n/a",0,IF(AZ$178&lt;=$C195,0,IF(AZ$178&gt;($F$176+$C195),INDEX($D$190:$W$190,,$C195)-SUM($D195:AY195),INDEX($D$190:$W$190,,$C195)/$F$176)))</f>
        <v>0</v>
      </c>
      <c r="BA195" s="2">
        <f>IF($F$176="n/a",0,IF(BA$178&lt;=$C195,0,IF(BA$178&gt;($F$176+$C195),INDEX($D$190:$W$190,,$C195)-SUM($D195:AZ195),INDEX($D$190:$W$190,,$C195)/$F$176)))</f>
        <v>0</v>
      </c>
      <c r="BB195" s="2">
        <f>IF($F$176="n/a",0,IF(BB$178&lt;=$C195,0,IF(BB$178&gt;($F$176+$C195),INDEX($D$190:$W$190,,$C195)-SUM($D195:BA195),INDEX($D$190:$W$190,,$C195)/$F$176)))</f>
        <v>0</v>
      </c>
      <c r="BC195" s="2">
        <f>IF($F$176="n/a",0,IF(BC$178&lt;=$C195,0,IF(BC$178&gt;($F$176+$C195),INDEX($D$190:$W$190,,$C195)-SUM($D195:BB195),INDEX($D$190:$W$190,,$C195)/$F$176)))</f>
        <v>0</v>
      </c>
      <c r="BD195" s="2">
        <f>IF($F$176="n/a",0,IF(BD$178&lt;=$C195,0,IF(BD$178&gt;($F$176+$C195),INDEX($D$190:$W$190,,$C195)-SUM($D195:BC195),INDEX($D$190:$W$190,,$C195)/$F$176)))</f>
        <v>0</v>
      </c>
      <c r="BE195" s="2">
        <f>IF($F$176="n/a",0,IF(BE$178&lt;=$C195,0,IF(BE$178&gt;($F$176+$C195),INDEX($D$190:$W$190,,$C195)-SUM($D195:BD195),INDEX($D$190:$W$190,,$C195)/$F$176)))</f>
        <v>0</v>
      </c>
      <c r="BF195" s="2">
        <f>IF($F$176="n/a",0,IF(BF$178&lt;=$C195,0,IF(BF$178&gt;($F$176+$C195),INDEX($D$190:$W$190,,$C195)-SUM($D195:BE195),INDEX($D$190:$W$190,,$C195)/$F$176)))</f>
        <v>0</v>
      </c>
      <c r="BG195" s="2">
        <f>IF($F$176="n/a",0,IF(BG$178&lt;=$C195,0,IF(BG$178&gt;($F$176+$C195),INDEX($D$190:$W$190,,$C195)-SUM($D195:BF195),INDEX($D$190:$W$190,,$C195)/$F$176)))</f>
        <v>0</v>
      </c>
      <c r="BH195" s="2">
        <f>IF($F$176="n/a",0,IF(BH$178&lt;=$C195,0,IF(BH$178&gt;($F$176+$C195),INDEX($D$190:$W$190,,$C195)-SUM($D195:BG195),INDEX($D$190:$W$190,,$C195)/$F$176)))</f>
        <v>0</v>
      </c>
      <c r="BI195" s="2">
        <f>IF($F$176="n/a",0,IF(BI$178&lt;=$C195,0,IF(BI$178&gt;($F$176+$C195),INDEX($D$190:$W$190,,$C195)-SUM($D195:BH195),INDEX($D$190:$W$190,,$C195)/$F$176)))</f>
        <v>0</v>
      </c>
      <c r="BJ195" s="2">
        <f>IF($F$176="n/a",0,IF(BJ$178&lt;=$C195,0,IF(BJ$178&gt;($F$176+$C195),INDEX($D$190:$W$190,,$C195)-SUM($D195:BI195),INDEX($D$190:$W$190,,$C195)/$F$176)))</f>
        <v>0</v>
      </c>
      <c r="BK195" s="2">
        <f>IF($F$176="n/a",0,IF(BK$178&lt;=$C195,0,IF(BK$178&gt;($F$176+$C195),INDEX($D$190:$W$190,,$C195)-SUM($D195:BJ195),INDEX($D$190:$W$190,,$C195)/$F$176)))</f>
        <v>0</v>
      </c>
      <c r="BL195" s="2">
        <f>IF($F$176="n/a",0,IF(BL$178&lt;=$C195,0,IF(BL$178&gt;($F$176+$C195),INDEX($D$190:$W$190,,$C195)-SUM($D195:BK195),INDEX($D$190:$W$190,,$C195)/$F$176)))</f>
        <v>0</v>
      </c>
      <c r="BM195" s="2">
        <f>IF($F$176="n/a",0,IF(BM$178&lt;=$C195,0,IF(BM$178&gt;($F$176+$C195),INDEX($D$190:$W$190,,$C195)-SUM($D195:BL195),INDEX($D$190:$W$190,,$C195)/$F$176)))</f>
        <v>0</v>
      </c>
      <c r="BN195" s="2">
        <f>IF($F$176="n/a",0,IF(BN$178&lt;=$C195,0,IF(BN$178&gt;($F$176+$C195),INDEX($D$190:$W$190,,$C195)-SUM($D195:BM195),INDEX($D$190:$W$190,,$C195)/$F$176)))</f>
        <v>0</v>
      </c>
      <c r="BO195" s="2">
        <f>IF($F$176="n/a",0,IF(BO$178&lt;=$C195,0,IF(BO$178&gt;($F$176+$C195),INDEX($D$190:$W$190,,$C195)-SUM($D195:BN195),INDEX($D$190:$W$190,,$C195)/$F$176)))</f>
        <v>0</v>
      </c>
      <c r="BP195" s="2">
        <f>IF($F$176="n/a",0,IF(BP$178&lt;=$C195,0,IF(BP$178&gt;($F$176+$C195),INDEX($D$190:$W$190,,$C195)-SUM($D195:BO195),INDEX($D$190:$W$190,,$C195)/$F$176)))</f>
        <v>0</v>
      </c>
      <c r="BQ195" s="2">
        <f>IF($F$176="n/a",0,IF(BQ$178&lt;=$C195,0,IF(BQ$178&gt;($F$176+$C195),INDEX($D$190:$W$190,,$C195)-SUM($D195:BP195),INDEX($D$190:$W$190,,$C195)/$F$176)))</f>
        <v>0</v>
      </c>
      <c r="BR195" s="2">
        <f>IF($F$176="n/a",0,IF(BR$178&lt;=$C195,0,IF(BR$178&gt;($F$176+$C195),INDEX($D$190:$W$190,,$C195)-SUM($D195:BQ195),INDEX($D$190:$W$190,,$C195)/$F$176)))</f>
        <v>0</v>
      </c>
      <c r="BS195" s="2">
        <f>IF($F$176="n/a",0,IF(BS$178&lt;=$C195,0,IF(BS$178&gt;($F$176+$C195),INDEX($D$190:$W$190,,$C195)-SUM($D195:BR195),INDEX($D$190:$W$190,,$C195)/$F$176)))</f>
        <v>0</v>
      </c>
    </row>
    <row r="196" spans="2:71">
      <c r="B196" s="24">
        <v>2014</v>
      </c>
      <c r="C196" s="24">
        <v>4</v>
      </c>
      <c r="E196" s="2">
        <f>IF($F$176="n/a",0,IF(E$178&lt;=$C196,0,IF(E$178&gt;($F$176+$C196),INDEX($D$190:$W$190,,$C196)-SUM($D196:D196),INDEX($D$190:$W$190,,$C196)/$F$176)))</f>
        <v>0</v>
      </c>
      <c r="F196" s="2">
        <f>IF($F$176="n/a",0,IF(F$178&lt;=$C196,0,IF(F$178&gt;($F$176+$C196),INDEX($D$190:$W$190,,$C196)-SUM($D196:E196),INDEX($D$190:$W$190,,$C196)/$F$176)))</f>
        <v>0</v>
      </c>
      <c r="G196" s="2">
        <f>IF($F$176="n/a",0,IF(G$178&lt;=$C196,0,IF(G$178&gt;($F$176+$C196),INDEX($D$190:$W$190,,$C196)-SUM($D196:F196),INDEX($D$190:$W$190,,$C196)/$F$176)))</f>
        <v>0</v>
      </c>
      <c r="H196" s="2">
        <f>IF($F$176="n/a",0,IF(H$178&lt;=$C196,0,IF(H$178&gt;($F$176+$C196),INDEX($D$190:$W$190,,$C196)-SUM($D196:G196),INDEX($D$190:$W$190,,$C196)/$F$176)))</f>
        <v>0</v>
      </c>
      <c r="I196" s="2">
        <f>IF($F$176="n/a",0,IF(I$178&lt;=$C196,0,IF(I$178&gt;($F$176+$C196),INDEX($D$190:$W$190,,$C196)-SUM($D196:H196),INDEX($D$190:$W$190,,$C196)/$F$176)))</f>
        <v>0</v>
      </c>
      <c r="J196" s="2">
        <f>IF($F$176="n/a",0,IF(J$178&lt;=$C196,0,IF(J$178&gt;($F$176+$C196),INDEX($D$190:$W$190,,$C196)-SUM($D196:I196),INDEX($D$190:$W$190,,$C196)/$F$176)))</f>
        <v>0</v>
      </c>
      <c r="K196" s="2">
        <f>IF($F$176="n/a",0,IF(K$178&lt;=$C196,0,IF(K$178&gt;($F$176+$C196),INDEX($D$190:$W$190,,$C196)-SUM($D196:J196),INDEX($D$190:$W$190,,$C196)/$F$176)))</f>
        <v>0</v>
      </c>
      <c r="L196" s="2">
        <f>IF($F$176="n/a",0,IF(L$178&lt;=$C196,0,IF(L$178&gt;($F$176+$C196),INDEX($D$190:$W$190,,$C196)-SUM($D196:K196),INDEX($D$190:$W$190,,$C196)/$F$176)))</f>
        <v>0</v>
      </c>
      <c r="M196" s="2">
        <f>IF($F$176="n/a",0,IF(M$178&lt;=$C196,0,IF(M$178&gt;($F$176+$C196),INDEX($D$190:$W$190,,$C196)-SUM($D196:L196),INDEX($D$190:$W$190,,$C196)/$F$176)))</f>
        <v>0</v>
      </c>
      <c r="N196" s="2">
        <f>IF($F$176="n/a",0,IF(N$178&lt;=$C196,0,IF(N$178&gt;($F$176+$C196),INDEX($D$190:$W$190,,$C196)-SUM($D196:M196),INDEX($D$190:$W$190,,$C196)/$F$176)))</f>
        <v>0</v>
      </c>
      <c r="O196" s="2">
        <f>IF($F$176="n/a",0,IF(O$178&lt;=$C196,0,IF(O$178&gt;($F$176+$C196),INDEX($D$190:$W$190,,$C196)-SUM($D196:N196),INDEX($D$190:$W$190,,$C196)/$F$176)))</f>
        <v>0</v>
      </c>
      <c r="P196" s="2">
        <f>IF($F$176="n/a",0,IF(P$178&lt;=$C196,0,IF(P$178&gt;($F$176+$C196),INDEX($D$190:$W$190,,$C196)-SUM($D196:O196),INDEX($D$190:$W$190,,$C196)/$F$176)))</f>
        <v>0</v>
      </c>
      <c r="Q196" s="2">
        <f>IF($F$176="n/a",0,IF(Q$178&lt;=$C196,0,IF(Q$178&gt;($F$176+$C196),INDEX($D$190:$W$190,,$C196)-SUM($D196:P196),INDEX($D$190:$W$190,,$C196)/$F$176)))</f>
        <v>0</v>
      </c>
      <c r="R196" s="2">
        <f>IF($F$176="n/a",0,IF(R$178&lt;=$C196,0,IF(R$178&gt;($F$176+$C196),INDEX($D$190:$W$190,,$C196)-SUM($D196:Q196),INDEX($D$190:$W$190,,$C196)/$F$176)))</f>
        <v>0</v>
      </c>
      <c r="S196" s="2">
        <f>IF($F$176="n/a",0,IF(S$178&lt;=$C196,0,IF(S$178&gt;($F$176+$C196),INDEX($D$190:$W$190,,$C196)-SUM($D196:R196),INDEX($D$190:$W$190,,$C196)/$F$176)))</f>
        <v>0</v>
      </c>
      <c r="T196" s="2">
        <f>IF($F$176="n/a",0,IF(T$178&lt;=$C196,0,IF(T$178&gt;($F$176+$C196),INDEX($D$190:$W$190,,$C196)-SUM($D196:S196),INDEX($D$190:$W$190,,$C196)/$F$176)))</f>
        <v>0</v>
      </c>
      <c r="U196" s="2">
        <f>IF($F$176="n/a",0,IF(U$178&lt;=$C196,0,IF(U$178&gt;($F$176+$C196),INDEX($D$190:$W$190,,$C196)-SUM($D196:T196),INDEX($D$190:$W$190,,$C196)/$F$176)))</f>
        <v>0</v>
      </c>
      <c r="V196" s="2">
        <f>IF($F$176="n/a",0,IF(V$178&lt;=$C196,0,IF(V$178&gt;($F$176+$C196),INDEX($D$190:$W$190,,$C196)-SUM($D196:U196),INDEX($D$190:$W$190,,$C196)/$F$176)))</f>
        <v>0</v>
      </c>
      <c r="W196" s="2">
        <f>IF($F$176="n/a",0,IF(W$178&lt;=$C196,0,IF(W$178&gt;($F$176+$C196),INDEX($D$190:$W$190,,$C196)-SUM($D196:V196),INDEX($D$190:$W$190,,$C196)/$F$176)))</f>
        <v>0</v>
      </c>
      <c r="X196" s="2">
        <f>IF($F$176="n/a",0,IF(X$178&lt;=$C196,0,IF(X$178&gt;($F$176+$C196),INDEX($D$190:$W$190,,$C196)-SUM($D196:W196),INDEX($D$190:$W$190,,$C196)/$F$176)))</f>
        <v>0</v>
      </c>
      <c r="Y196" s="2">
        <f>IF($F$176="n/a",0,IF(Y$178&lt;=$C196,0,IF(Y$178&gt;($F$176+$C196),INDEX($D$190:$W$190,,$C196)-SUM($D196:X196),INDEX($D$190:$W$190,,$C196)/$F$176)))</f>
        <v>0</v>
      </c>
      <c r="Z196" s="2">
        <f>IF($F$176="n/a",0,IF(Z$178&lt;=$C196,0,IF(Z$178&gt;($F$176+$C196),INDEX($D$190:$W$190,,$C196)-SUM($D196:Y196),INDEX($D$190:$W$190,,$C196)/$F$176)))</f>
        <v>0</v>
      </c>
      <c r="AA196" s="2">
        <f>IF($F$176="n/a",0,IF(AA$178&lt;=$C196,0,IF(AA$178&gt;($F$176+$C196),INDEX($D$190:$W$190,,$C196)-SUM($D196:Z196),INDEX($D$190:$W$190,,$C196)/$F$176)))</f>
        <v>0</v>
      </c>
      <c r="AB196" s="2">
        <f>IF($F$176="n/a",0,IF(AB$178&lt;=$C196,0,IF(AB$178&gt;($F$176+$C196),INDEX($D$190:$W$190,,$C196)-SUM($D196:AA196),INDEX($D$190:$W$190,,$C196)/$F$176)))</f>
        <v>0</v>
      </c>
      <c r="AC196" s="2">
        <f>IF($F$176="n/a",0,IF(AC$178&lt;=$C196,0,IF(AC$178&gt;($F$176+$C196),INDEX($D$190:$W$190,,$C196)-SUM($D196:AB196),INDEX($D$190:$W$190,,$C196)/$F$176)))</f>
        <v>0</v>
      </c>
      <c r="AD196" s="2">
        <f>IF($F$176="n/a",0,IF(AD$178&lt;=$C196,0,IF(AD$178&gt;($F$176+$C196),INDEX($D$190:$W$190,,$C196)-SUM($D196:AC196),INDEX($D$190:$W$190,,$C196)/$F$176)))</f>
        <v>0</v>
      </c>
      <c r="AE196" s="2">
        <f>IF($F$176="n/a",0,IF(AE$178&lt;=$C196,0,IF(AE$178&gt;($F$176+$C196),INDEX($D$190:$W$190,,$C196)-SUM($D196:AD196),INDEX($D$190:$W$190,,$C196)/$F$176)))</f>
        <v>0</v>
      </c>
      <c r="AF196" s="2">
        <f>IF($F$176="n/a",0,IF(AF$178&lt;=$C196,0,IF(AF$178&gt;($F$176+$C196),INDEX($D$190:$W$190,,$C196)-SUM($D196:AE196),INDEX($D$190:$W$190,,$C196)/$F$176)))</f>
        <v>0</v>
      </c>
      <c r="AG196" s="2">
        <f>IF($F$176="n/a",0,IF(AG$178&lt;=$C196,0,IF(AG$178&gt;($F$176+$C196),INDEX($D$190:$W$190,,$C196)-SUM($D196:AF196),INDEX($D$190:$W$190,,$C196)/$F$176)))</f>
        <v>0</v>
      </c>
      <c r="AH196" s="2">
        <f>IF($F$176="n/a",0,IF(AH$178&lt;=$C196,0,IF(AH$178&gt;($F$176+$C196),INDEX($D$190:$W$190,,$C196)-SUM($D196:AG196),INDEX($D$190:$W$190,,$C196)/$F$176)))</f>
        <v>0</v>
      </c>
      <c r="AI196" s="2">
        <f>IF($F$176="n/a",0,IF(AI$178&lt;=$C196,0,IF(AI$178&gt;($F$176+$C196),INDEX($D$190:$W$190,,$C196)-SUM($D196:AH196),INDEX($D$190:$W$190,,$C196)/$F$176)))</f>
        <v>0</v>
      </c>
      <c r="AJ196" s="2">
        <f>IF($F$176="n/a",0,IF(AJ$178&lt;=$C196,0,IF(AJ$178&gt;($F$176+$C196),INDEX($D$190:$W$190,,$C196)-SUM($D196:AI196),INDEX($D$190:$W$190,,$C196)/$F$176)))</f>
        <v>0</v>
      </c>
      <c r="AK196" s="2">
        <f>IF($F$176="n/a",0,IF(AK$178&lt;=$C196,0,IF(AK$178&gt;($F$176+$C196),INDEX($D$190:$W$190,,$C196)-SUM($D196:AJ196),INDEX($D$190:$W$190,,$C196)/$F$176)))</f>
        <v>0</v>
      </c>
      <c r="AL196" s="2">
        <f>IF($F$176="n/a",0,IF(AL$178&lt;=$C196,0,IF(AL$178&gt;($F$176+$C196),INDEX($D$190:$W$190,,$C196)-SUM($D196:AK196),INDEX($D$190:$W$190,,$C196)/$F$176)))</f>
        <v>0</v>
      </c>
      <c r="AM196" s="2">
        <f>IF($F$176="n/a",0,IF(AM$178&lt;=$C196,0,IF(AM$178&gt;($F$176+$C196),INDEX($D$190:$W$190,,$C196)-SUM($D196:AL196),INDEX($D$190:$W$190,,$C196)/$F$176)))</f>
        <v>0</v>
      </c>
      <c r="AN196" s="2">
        <f>IF($F$176="n/a",0,IF(AN$178&lt;=$C196,0,IF(AN$178&gt;($F$176+$C196),INDEX($D$190:$W$190,,$C196)-SUM($D196:AM196),INDEX($D$190:$W$190,,$C196)/$F$176)))</f>
        <v>0</v>
      </c>
      <c r="AO196" s="2">
        <f>IF($F$176="n/a",0,IF(AO$178&lt;=$C196,0,IF(AO$178&gt;($F$176+$C196),INDEX($D$190:$W$190,,$C196)-SUM($D196:AN196),INDEX($D$190:$W$190,,$C196)/$F$176)))</f>
        <v>0</v>
      </c>
      <c r="AP196" s="2">
        <f>IF($F$176="n/a",0,IF(AP$178&lt;=$C196,0,IF(AP$178&gt;($F$176+$C196),INDEX($D$190:$W$190,,$C196)-SUM($D196:AO196),INDEX($D$190:$W$190,,$C196)/$F$176)))</f>
        <v>0</v>
      </c>
      <c r="AQ196" s="2">
        <f>IF($F$176="n/a",0,IF(AQ$178&lt;=$C196,0,IF(AQ$178&gt;($F$176+$C196),INDEX($D$190:$W$190,,$C196)-SUM($D196:AP196),INDEX($D$190:$W$190,,$C196)/$F$176)))</f>
        <v>0</v>
      </c>
      <c r="AR196" s="2">
        <f>IF($F$176="n/a",0,IF(AR$178&lt;=$C196,0,IF(AR$178&gt;($F$176+$C196),INDEX($D$190:$W$190,,$C196)-SUM($D196:AQ196),INDEX($D$190:$W$190,,$C196)/$F$176)))</f>
        <v>0</v>
      </c>
      <c r="AS196" s="2">
        <f>IF($F$176="n/a",0,IF(AS$178&lt;=$C196,0,IF(AS$178&gt;($F$176+$C196),INDEX($D$190:$W$190,,$C196)-SUM($D196:AR196),INDEX($D$190:$W$190,,$C196)/$F$176)))</f>
        <v>0</v>
      </c>
      <c r="AT196" s="2">
        <f>IF($F$176="n/a",0,IF(AT$178&lt;=$C196,0,IF(AT$178&gt;($F$176+$C196),INDEX($D$190:$W$190,,$C196)-SUM($D196:AS196),INDEX($D$190:$W$190,,$C196)/$F$176)))</f>
        <v>0</v>
      </c>
      <c r="AU196" s="2">
        <f>IF($F$176="n/a",0,IF(AU$178&lt;=$C196,0,IF(AU$178&gt;($F$176+$C196),INDEX($D$190:$W$190,,$C196)-SUM($D196:AT196),INDEX($D$190:$W$190,,$C196)/$F$176)))</f>
        <v>0</v>
      </c>
      <c r="AV196" s="2">
        <f>IF($F$176="n/a",0,IF(AV$178&lt;=$C196,0,IF(AV$178&gt;($F$176+$C196),INDEX($D$190:$W$190,,$C196)-SUM($D196:AU196),INDEX($D$190:$W$190,,$C196)/$F$176)))</f>
        <v>0</v>
      </c>
      <c r="AW196" s="2">
        <f>IF($F$176="n/a",0,IF(AW$178&lt;=$C196,0,IF(AW$178&gt;($F$176+$C196),INDEX($D$190:$W$190,,$C196)-SUM($D196:AV196),INDEX($D$190:$W$190,,$C196)/$F$176)))</f>
        <v>0</v>
      </c>
      <c r="AX196" s="2">
        <f>IF($F$176="n/a",0,IF(AX$178&lt;=$C196,0,IF(AX$178&gt;($F$176+$C196),INDEX($D$190:$W$190,,$C196)-SUM($D196:AW196),INDEX($D$190:$W$190,,$C196)/$F$176)))</f>
        <v>0</v>
      </c>
      <c r="AY196" s="2">
        <f>IF($F$176="n/a",0,IF(AY$178&lt;=$C196,0,IF(AY$178&gt;($F$176+$C196),INDEX($D$190:$W$190,,$C196)-SUM($D196:AX196),INDEX($D$190:$W$190,,$C196)/$F$176)))</f>
        <v>0</v>
      </c>
      <c r="AZ196" s="2">
        <f>IF($F$176="n/a",0,IF(AZ$178&lt;=$C196,0,IF(AZ$178&gt;($F$176+$C196),INDEX($D$190:$W$190,,$C196)-SUM($D196:AY196),INDEX($D$190:$W$190,,$C196)/$F$176)))</f>
        <v>0</v>
      </c>
      <c r="BA196" s="2">
        <f>IF($F$176="n/a",0,IF(BA$178&lt;=$C196,0,IF(BA$178&gt;($F$176+$C196),INDEX($D$190:$W$190,,$C196)-SUM($D196:AZ196),INDEX($D$190:$W$190,,$C196)/$F$176)))</f>
        <v>0</v>
      </c>
      <c r="BB196" s="2">
        <f>IF($F$176="n/a",0,IF(BB$178&lt;=$C196,0,IF(BB$178&gt;($F$176+$C196),INDEX($D$190:$W$190,,$C196)-SUM($D196:BA196),INDEX($D$190:$W$190,,$C196)/$F$176)))</f>
        <v>0</v>
      </c>
      <c r="BC196" s="2">
        <f>IF($F$176="n/a",0,IF(BC$178&lt;=$C196,0,IF(BC$178&gt;($F$176+$C196),INDEX($D$190:$W$190,,$C196)-SUM($D196:BB196),INDEX($D$190:$W$190,,$C196)/$F$176)))</f>
        <v>0</v>
      </c>
      <c r="BD196" s="2">
        <f>IF($F$176="n/a",0,IF(BD$178&lt;=$C196,0,IF(BD$178&gt;($F$176+$C196),INDEX($D$190:$W$190,,$C196)-SUM($D196:BC196),INDEX($D$190:$W$190,,$C196)/$F$176)))</f>
        <v>0</v>
      </c>
      <c r="BE196" s="2">
        <f>IF($F$176="n/a",0,IF(BE$178&lt;=$C196,0,IF(BE$178&gt;($F$176+$C196),INDEX($D$190:$W$190,,$C196)-SUM($D196:BD196),INDEX($D$190:$W$190,,$C196)/$F$176)))</f>
        <v>0</v>
      </c>
      <c r="BF196" s="2">
        <f>IF($F$176="n/a",0,IF(BF$178&lt;=$C196,0,IF(BF$178&gt;($F$176+$C196),INDEX($D$190:$W$190,,$C196)-SUM($D196:BE196),INDEX($D$190:$W$190,,$C196)/$F$176)))</f>
        <v>0</v>
      </c>
      <c r="BG196" s="2">
        <f>IF($F$176="n/a",0,IF(BG$178&lt;=$C196,0,IF(BG$178&gt;($F$176+$C196),INDEX($D$190:$W$190,,$C196)-SUM($D196:BF196),INDEX($D$190:$W$190,,$C196)/$F$176)))</f>
        <v>0</v>
      </c>
      <c r="BH196" s="2">
        <f>IF($F$176="n/a",0,IF(BH$178&lt;=$C196,0,IF(BH$178&gt;($F$176+$C196),INDEX($D$190:$W$190,,$C196)-SUM($D196:BG196),INDEX($D$190:$W$190,,$C196)/$F$176)))</f>
        <v>0</v>
      </c>
      <c r="BI196" s="2">
        <f>IF($F$176="n/a",0,IF(BI$178&lt;=$C196,0,IF(BI$178&gt;($F$176+$C196),INDEX($D$190:$W$190,,$C196)-SUM($D196:BH196),INDEX($D$190:$W$190,,$C196)/$F$176)))</f>
        <v>0</v>
      </c>
      <c r="BJ196" s="2">
        <f>IF($F$176="n/a",0,IF(BJ$178&lt;=$C196,0,IF(BJ$178&gt;($F$176+$C196),INDEX($D$190:$W$190,,$C196)-SUM($D196:BI196),INDEX($D$190:$W$190,,$C196)/$F$176)))</f>
        <v>0</v>
      </c>
      <c r="BK196" s="2">
        <f>IF($F$176="n/a",0,IF(BK$178&lt;=$C196,0,IF(BK$178&gt;($F$176+$C196),INDEX($D$190:$W$190,,$C196)-SUM($D196:BJ196),INDEX($D$190:$W$190,,$C196)/$F$176)))</f>
        <v>0</v>
      </c>
      <c r="BL196" s="2">
        <f>IF($F$176="n/a",0,IF(BL$178&lt;=$C196,0,IF(BL$178&gt;($F$176+$C196),INDEX($D$190:$W$190,,$C196)-SUM($D196:BK196),INDEX($D$190:$W$190,,$C196)/$F$176)))</f>
        <v>0</v>
      </c>
      <c r="BM196" s="2">
        <f>IF($F$176="n/a",0,IF(BM$178&lt;=$C196,0,IF(BM$178&gt;($F$176+$C196),INDEX($D$190:$W$190,,$C196)-SUM($D196:BL196),INDEX($D$190:$W$190,,$C196)/$F$176)))</f>
        <v>0</v>
      </c>
      <c r="BN196" s="2">
        <f>IF($F$176="n/a",0,IF(BN$178&lt;=$C196,0,IF(BN$178&gt;($F$176+$C196),INDEX($D$190:$W$190,,$C196)-SUM($D196:BM196),INDEX($D$190:$W$190,,$C196)/$F$176)))</f>
        <v>0</v>
      </c>
      <c r="BO196" s="2">
        <f>IF($F$176="n/a",0,IF(BO$178&lt;=$C196,0,IF(BO$178&gt;($F$176+$C196),INDEX($D$190:$W$190,,$C196)-SUM($D196:BN196),INDEX($D$190:$W$190,,$C196)/$F$176)))</f>
        <v>0</v>
      </c>
      <c r="BP196" s="2">
        <f>IF($F$176="n/a",0,IF(BP$178&lt;=$C196,0,IF(BP$178&gt;($F$176+$C196),INDEX($D$190:$W$190,,$C196)-SUM($D196:BO196),INDEX($D$190:$W$190,,$C196)/$F$176)))</f>
        <v>0</v>
      </c>
      <c r="BQ196" s="2">
        <f>IF($F$176="n/a",0,IF(BQ$178&lt;=$C196,0,IF(BQ$178&gt;($F$176+$C196),INDEX($D$190:$W$190,,$C196)-SUM($D196:BP196),INDEX($D$190:$W$190,,$C196)/$F$176)))</f>
        <v>0</v>
      </c>
      <c r="BR196" s="2">
        <f>IF($F$176="n/a",0,IF(BR$178&lt;=$C196,0,IF(BR$178&gt;($F$176+$C196),INDEX($D$190:$W$190,,$C196)-SUM($D196:BQ196),INDEX($D$190:$W$190,,$C196)/$F$176)))</f>
        <v>0</v>
      </c>
      <c r="BS196" s="2">
        <f>IF($F$176="n/a",0,IF(BS$178&lt;=$C196,0,IF(BS$178&gt;($F$176+$C196),INDEX($D$190:$W$190,,$C196)-SUM($D196:BR196),INDEX($D$190:$W$190,,$C196)/$F$176)))</f>
        <v>0</v>
      </c>
    </row>
    <row r="197" spans="2:71">
      <c r="B197" s="24">
        <v>2015</v>
      </c>
      <c r="C197" s="24">
        <v>5</v>
      </c>
      <c r="E197" s="2">
        <f>IF($F$176="n/a",0,IF(E$178&lt;=$C197,0,IF(E$178&gt;($F$176+$C197),INDEX($D$190:$W$190,,$C197)-SUM($D197:D197),INDEX($D$190:$W$190,,$C197)/$F$176)))</f>
        <v>0</v>
      </c>
      <c r="F197" s="2">
        <f>IF($F$176="n/a",0,IF(F$178&lt;=$C197,0,IF(F$178&gt;($F$176+$C197),INDEX($D$190:$W$190,,$C197)-SUM($D197:E197),INDEX($D$190:$W$190,,$C197)/$F$176)))</f>
        <v>0</v>
      </c>
      <c r="G197" s="2">
        <f>IF($F$176="n/a",0,IF(G$178&lt;=$C197,0,IF(G$178&gt;($F$176+$C197),INDEX($D$190:$W$190,,$C197)-SUM($D197:F197),INDEX($D$190:$W$190,,$C197)/$F$176)))</f>
        <v>0</v>
      </c>
      <c r="H197" s="2">
        <f>IF($F$176="n/a",0,IF(H$178&lt;=$C197,0,IF(H$178&gt;($F$176+$C197),INDEX($D$190:$W$190,,$C197)-SUM($D197:G197),INDEX($D$190:$W$190,,$C197)/$F$176)))</f>
        <v>0</v>
      </c>
      <c r="I197" s="2">
        <f>IF($F$176="n/a",0,IF(I$178&lt;=$C197,0,IF(I$178&gt;($F$176+$C197),INDEX($D$190:$W$190,,$C197)-SUM($D197:H197),INDEX($D$190:$W$190,,$C197)/$F$176)))</f>
        <v>0</v>
      </c>
      <c r="J197" s="2">
        <f>IF($F$176="n/a",0,IF(J$178&lt;=$C197,0,IF(J$178&gt;($F$176+$C197),INDEX($D$190:$W$190,,$C197)-SUM($D197:I197),INDEX($D$190:$W$190,,$C197)/$F$176)))</f>
        <v>0</v>
      </c>
      <c r="K197" s="2">
        <f>IF($F$176="n/a",0,IF(K$178&lt;=$C197,0,IF(K$178&gt;($F$176+$C197),INDEX($D$190:$W$190,,$C197)-SUM($D197:J197),INDEX($D$190:$W$190,,$C197)/$F$176)))</f>
        <v>0</v>
      </c>
      <c r="L197" s="2">
        <f>IF($F$176="n/a",0,IF(L$178&lt;=$C197,0,IF(L$178&gt;($F$176+$C197),INDEX($D$190:$W$190,,$C197)-SUM($D197:K197),INDEX($D$190:$W$190,,$C197)/$F$176)))</f>
        <v>0</v>
      </c>
      <c r="M197" s="2">
        <f>IF($F$176="n/a",0,IF(M$178&lt;=$C197,0,IF(M$178&gt;($F$176+$C197),INDEX($D$190:$W$190,,$C197)-SUM($D197:L197),INDEX($D$190:$W$190,,$C197)/$F$176)))</f>
        <v>0</v>
      </c>
      <c r="N197" s="2">
        <f>IF($F$176="n/a",0,IF(N$178&lt;=$C197,0,IF(N$178&gt;($F$176+$C197),INDEX($D$190:$W$190,,$C197)-SUM($D197:M197),INDEX($D$190:$W$190,,$C197)/$F$176)))</f>
        <v>0</v>
      </c>
      <c r="O197" s="2">
        <f>IF($F$176="n/a",0,IF(O$178&lt;=$C197,0,IF(O$178&gt;($F$176+$C197),INDEX($D$190:$W$190,,$C197)-SUM($D197:N197),INDEX($D$190:$W$190,,$C197)/$F$176)))</f>
        <v>0</v>
      </c>
      <c r="P197" s="2">
        <f>IF($F$176="n/a",0,IF(P$178&lt;=$C197,0,IF(P$178&gt;($F$176+$C197),INDEX($D$190:$W$190,,$C197)-SUM($D197:O197),INDEX($D$190:$W$190,,$C197)/$F$176)))</f>
        <v>0</v>
      </c>
      <c r="Q197" s="2">
        <f>IF($F$176="n/a",0,IF(Q$178&lt;=$C197,0,IF(Q$178&gt;($F$176+$C197),INDEX($D$190:$W$190,,$C197)-SUM($D197:P197),INDEX($D$190:$W$190,,$C197)/$F$176)))</f>
        <v>0</v>
      </c>
      <c r="R197" s="2">
        <f>IF($F$176="n/a",0,IF(R$178&lt;=$C197,0,IF(R$178&gt;($F$176+$C197),INDEX($D$190:$W$190,,$C197)-SUM($D197:Q197),INDEX($D$190:$W$190,,$C197)/$F$176)))</f>
        <v>0</v>
      </c>
      <c r="S197" s="2">
        <f>IF($F$176="n/a",0,IF(S$178&lt;=$C197,0,IF(S$178&gt;($F$176+$C197),INDEX($D$190:$W$190,,$C197)-SUM($D197:R197),INDEX($D$190:$W$190,,$C197)/$F$176)))</f>
        <v>0</v>
      </c>
      <c r="T197" s="2">
        <f>IF($F$176="n/a",0,IF(T$178&lt;=$C197,0,IF(T$178&gt;($F$176+$C197),INDEX($D$190:$W$190,,$C197)-SUM($D197:S197),INDEX($D$190:$W$190,,$C197)/$F$176)))</f>
        <v>0</v>
      </c>
      <c r="U197" s="2">
        <f>IF($F$176="n/a",0,IF(U$178&lt;=$C197,0,IF(U$178&gt;($F$176+$C197),INDEX($D$190:$W$190,,$C197)-SUM($D197:T197),INDEX($D$190:$W$190,,$C197)/$F$176)))</f>
        <v>0</v>
      </c>
      <c r="V197" s="2">
        <f>IF($F$176="n/a",0,IF(V$178&lt;=$C197,0,IF(V$178&gt;($F$176+$C197),INDEX($D$190:$W$190,,$C197)-SUM($D197:U197),INDEX($D$190:$W$190,,$C197)/$F$176)))</f>
        <v>0</v>
      </c>
      <c r="W197" s="2">
        <f>IF($F$176="n/a",0,IF(W$178&lt;=$C197,0,IF(W$178&gt;($F$176+$C197),INDEX($D$190:$W$190,,$C197)-SUM($D197:V197),INDEX($D$190:$W$190,,$C197)/$F$176)))</f>
        <v>0</v>
      </c>
      <c r="X197" s="2">
        <f>IF($F$176="n/a",0,IF(X$178&lt;=$C197,0,IF(X$178&gt;($F$176+$C197),INDEX($D$190:$W$190,,$C197)-SUM($D197:W197),INDEX($D$190:$W$190,,$C197)/$F$176)))</f>
        <v>0</v>
      </c>
      <c r="Y197" s="2">
        <f>IF($F$176="n/a",0,IF(Y$178&lt;=$C197,0,IF(Y$178&gt;($F$176+$C197),INDEX($D$190:$W$190,,$C197)-SUM($D197:X197),INDEX($D$190:$W$190,,$C197)/$F$176)))</f>
        <v>0</v>
      </c>
      <c r="Z197" s="2">
        <f>IF($F$176="n/a",0,IF(Z$178&lt;=$C197,0,IF(Z$178&gt;($F$176+$C197),INDEX($D$190:$W$190,,$C197)-SUM($D197:Y197),INDEX($D$190:$W$190,,$C197)/$F$176)))</f>
        <v>0</v>
      </c>
      <c r="AA197" s="2">
        <f>IF($F$176="n/a",0,IF(AA$178&lt;=$C197,0,IF(AA$178&gt;($F$176+$C197),INDEX($D$190:$W$190,,$C197)-SUM($D197:Z197),INDEX($D$190:$W$190,,$C197)/$F$176)))</f>
        <v>0</v>
      </c>
      <c r="AB197" s="2">
        <f>IF($F$176="n/a",0,IF(AB$178&lt;=$C197,0,IF(AB$178&gt;($F$176+$C197),INDEX($D$190:$W$190,,$C197)-SUM($D197:AA197),INDEX($D$190:$W$190,,$C197)/$F$176)))</f>
        <v>0</v>
      </c>
      <c r="AC197" s="2">
        <f>IF($F$176="n/a",0,IF(AC$178&lt;=$C197,0,IF(AC$178&gt;($F$176+$C197),INDEX($D$190:$W$190,,$C197)-SUM($D197:AB197),INDEX($D$190:$W$190,,$C197)/$F$176)))</f>
        <v>0</v>
      </c>
      <c r="AD197" s="2">
        <f>IF($F$176="n/a",0,IF(AD$178&lt;=$C197,0,IF(AD$178&gt;($F$176+$C197),INDEX($D$190:$W$190,,$C197)-SUM($D197:AC197),INDEX($D$190:$W$190,,$C197)/$F$176)))</f>
        <v>0</v>
      </c>
      <c r="AE197" s="2">
        <f>IF($F$176="n/a",0,IF(AE$178&lt;=$C197,0,IF(AE$178&gt;($F$176+$C197),INDEX($D$190:$W$190,,$C197)-SUM($D197:AD197),INDEX($D$190:$W$190,,$C197)/$F$176)))</f>
        <v>0</v>
      </c>
      <c r="AF197" s="2">
        <f>IF($F$176="n/a",0,IF(AF$178&lt;=$C197,0,IF(AF$178&gt;($F$176+$C197),INDEX($D$190:$W$190,,$C197)-SUM($D197:AE197),INDEX($D$190:$W$190,,$C197)/$F$176)))</f>
        <v>0</v>
      </c>
      <c r="AG197" s="2">
        <f>IF($F$176="n/a",0,IF(AG$178&lt;=$C197,0,IF(AG$178&gt;($F$176+$C197),INDEX($D$190:$W$190,,$C197)-SUM($D197:AF197),INDEX($D$190:$W$190,,$C197)/$F$176)))</f>
        <v>0</v>
      </c>
      <c r="AH197" s="2">
        <f>IF($F$176="n/a",0,IF(AH$178&lt;=$C197,0,IF(AH$178&gt;($F$176+$C197),INDEX($D$190:$W$190,,$C197)-SUM($D197:AG197),INDEX($D$190:$W$190,,$C197)/$F$176)))</f>
        <v>0</v>
      </c>
      <c r="AI197" s="2">
        <f>IF($F$176="n/a",0,IF(AI$178&lt;=$C197,0,IF(AI$178&gt;($F$176+$C197),INDEX($D$190:$W$190,,$C197)-SUM($D197:AH197),INDEX($D$190:$W$190,,$C197)/$F$176)))</f>
        <v>0</v>
      </c>
      <c r="AJ197" s="2">
        <f>IF($F$176="n/a",0,IF(AJ$178&lt;=$C197,0,IF(AJ$178&gt;($F$176+$C197),INDEX($D$190:$W$190,,$C197)-SUM($D197:AI197),INDEX($D$190:$W$190,,$C197)/$F$176)))</f>
        <v>0</v>
      </c>
      <c r="AK197" s="2">
        <f>IF($F$176="n/a",0,IF(AK$178&lt;=$C197,0,IF(AK$178&gt;($F$176+$C197),INDEX($D$190:$W$190,,$C197)-SUM($D197:AJ197),INDEX($D$190:$W$190,,$C197)/$F$176)))</f>
        <v>0</v>
      </c>
      <c r="AL197" s="2">
        <f>IF($F$176="n/a",0,IF(AL$178&lt;=$C197,0,IF(AL$178&gt;($F$176+$C197),INDEX($D$190:$W$190,,$C197)-SUM($D197:AK197),INDEX($D$190:$W$190,,$C197)/$F$176)))</f>
        <v>0</v>
      </c>
      <c r="AM197" s="2">
        <f>IF($F$176="n/a",0,IF(AM$178&lt;=$C197,0,IF(AM$178&gt;($F$176+$C197),INDEX($D$190:$W$190,,$C197)-SUM($D197:AL197),INDEX($D$190:$W$190,,$C197)/$F$176)))</f>
        <v>0</v>
      </c>
      <c r="AN197" s="2">
        <f>IF($F$176="n/a",0,IF(AN$178&lt;=$C197,0,IF(AN$178&gt;($F$176+$C197),INDEX($D$190:$W$190,,$C197)-SUM($D197:AM197),INDEX($D$190:$W$190,,$C197)/$F$176)))</f>
        <v>0</v>
      </c>
      <c r="AO197" s="2">
        <f>IF($F$176="n/a",0,IF(AO$178&lt;=$C197,0,IF(AO$178&gt;($F$176+$C197),INDEX($D$190:$W$190,,$C197)-SUM($D197:AN197),INDEX($D$190:$W$190,,$C197)/$F$176)))</f>
        <v>0</v>
      </c>
      <c r="AP197" s="2">
        <f>IF($F$176="n/a",0,IF(AP$178&lt;=$C197,0,IF(AP$178&gt;($F$176+$C197),INDEX($D$190:$W$190,,$C197)-SUM($D197:AO197),INDEX($D$190:$W$190,,$C197)/$F$176)))</f>
        <v>0</v>
      </c>
      <c r="AQ197" s="2">
        <f>IF($F$176="n/a",0,IF(AQ$178&lt;=$C197,0,IF(AQ$178&gt;($F$176+$C197),INDEX($D$190:$W$190,,$C197)-SUM($D197:AP197),INDEX($D$190:$W$190,,$C197)/$F$176)))</f>
        <v>0</v>
      </c>
      <c r="AR197" s="2">
        <f>IF($F$176="n/a",0,IF(AR$178&lt;=$C197,0,IF(AR$178&gt;($F$176+$C197),INDEX($D$190:$W$190,,$C197)-SUM($D197:AQ197),INDEX($D$190:$W$190,,$C197)/$F$176)))</f>
        <v>0</v>
      </c>
      <c r="AS197" s="2">
        <f>IF($F$176="n/a",0,IF(AS$178&lt;=$C197,0,IF(AS$178&gt;($F$176+$C197),INDEX($D$190:$W$190,,$C197)-SUM($D197:AR197),INDEX($D$190:$W$190,,$C197)/$F$176)))</f>
        <v>0</v>
      </c>
      <c r="AT197" s="2">
        <f>IF($F$176="n/a",0,IF(AT$178&lt;=$C197,0,IF(AT$178&gt;($F$176+$C197),INDEX($D$190:$W$190,,$C197)-SUM($D197:AS197),INDEX($D$190:$W$190,,$C197)/$F$176)))</f>
        <v>0</v>
      </c>
      <c r="AU197" s="2">
        <f>IF($F$176="n/a",0,IF(AU$178&lt;=$C197,0,IF(AU$178&gt;($F$176+$C197),INDEX($D$190:$W$190,,$C197)-SUM($D197:AT197),INDEX($D$190:$W$190,,$C197)/$F$176)))</f>
        <v>0</v>
      </c>
      <c r="AV197" s="2">
        <f>IF($F$176="n/a",0,IF(AV$178&lt;=$C197,0,IF(AV$178&gt;($F$176+$C197),INDEX($D$190:$W$190,,$C197)-SUM($D197:AU197),INDEX($D$190:$W$190,,$C197)/$F$176)))</f>
        <v>0</v>
      </c>
      <c r="AW197" s="2">
        <f>IF($F$176="n/a",0,IF(AW$178&lt;=$C197,0,IF(AW$178&gt;($F$176+$C197),INDEX($D$190:$W$190,,$C197)-SUM($D197:AV197),INDEX($D$190:$W$190,,$C197)/$F$176)))</f>
        <v>0</v>
      </c>
      <c r="AX197" s="2">
        <f>IF($F$176="n/a",0,IF(AX$178&lt;=$C197,0,IF(AX$178&gt;($F$176+$C197),INDEX($D$190:$W$190,,$C197)-SUM($D197:AW197),INDEX($D$190:$W$190,,$C197)/$F$176)))</f>
        <v>0</v>
      </c>
      <c r="AY197" s="2">
        <f>IF($F$176="n/a",0,IF(AY$178&lt;=$C197,0,IF(AY$178&gt;($F$176+$C197),INDEX($D$190:$W$190,,$C197)-SUM($D197:AX197),INDEX($D$190:$W$190,,$C197)/$F$176)))</f>
        <v>0</v>
      </c>
      <c r="AZ197" s="2">
        <f>IF($F$176="n/a",0,IF(AZ$178&lt;=$C197,0,IF(AZ$178&gt;($F$176+$C197),INDEX($D$190:$W$190,,$C197)-SUM($D197:AY197),INDEX($D$190:$W$190,,$C197)/$F$176)))</f>
        <v>0</v>
      </c>
      <c r="BA197" s="2">
        <f>IF($F$176="n/a",0,IF(BA$178&lt;=$C197,0,IF(BA$178&gt;($F$176+$C197),INDEX($D$190:$W$190,,$C197)-SUM($D197:AZ197),INDEX($D$190:$W$190,,$C197)/$F$176)))</f>
        <v>0</v>
      </c>
      <c r="BB197" s="2">
        <f>IF($F$176="n/a",0,IF(BB$178&lt;=$C197,0,IF(BB$178&gt;($F$176+$C197),INDEX($D$190:$W$190,,$C197)-SUM($D197:BA197),INDEX($D$190:$W$190,,$C197)/$F$176)))</f>
        <v>0</v>
      </c>
      <c r="BC197" s="2">
        <f>IF($F$176="n/a",0,IF(BC$178&lt;=$C197,0,IF(BC$178&gt;($F$176+$C197),INDEX($D$190:$W$190,,$C197)-SUM($D197:BB197),INDEX($D$190:$W$190,,$C197)/$F$176)))</f>
        <v>0</v>
      </c>
      <c r="BD197" s="2">
        <f>IF($F$176="n/a",0,IF(BD$178&lt;=$C197,0,IF(BD$178&gt;($F$176+$C197),INDEX($D$190:$W$190,,$C197)-SUM($D197:BC197),INDEX($D$190:$W$190,,$C197)/$F$176)))</f>
        <v>0</v>
      </c>
      <c r="BE197" s="2">
        <f>IF($F$176="n/a",0,IF(BE$178&lt;=$C197,0,IF(BE$178&gt;($F$176+$C197),INDEX($D$190:$W$190,,$C197)-SUM($D197:BD197),INDEX($D$190:$W$190,,$C197)/$F$176)))</f>
        <v>0</v>
      </c>
      <c r="BF197" s="2">
        <f>IF($F$176="n/a",0,IF(BF$178&lt;=$C197,0,IF(BF$178&gt;($F$176+$C197),INDEX($D$190:$W$190,,$C197)-SUM($D197:BE197),INDEX($D$190:$W$190,,$C197)/$F$176)))</f>
        <v>0</v>
      </c>
      <c r="BG197" s="2">
        <f>IF($F$176="n/a",0,IF(BG$178&lt;=$C197,0,IF(BG$178&gt;($F$176+$C197),INDEX($D$190:$W$190,,$C197)-SUM($D197:BF197),INDEX($D$190:$W$190,,$C197)/$F$176)))</f>
        <v>0</v>
      </c>
      <c r="BH197" s="2">
        <f>IF($F$176="n/a",0,IF(BH$178&lt;=$C197,0,IF(BH$178&gt;($F$176+$C197),INDEX($D$190:$W$190,,$C197)-SUM($D197:BG197),INDEX($D$190:$W$190,,$C197)/$F$176)))</f>
        <v>0</v>
      </c>
      <c r="BI197" s="2">
        <f>IF($F$176="n/a",0,IF(BI$178&lt;=$C197,0,IF(BI$178&gt;($F$176+$C197),INDEX($D$190:$W$190,,$C197)-SUM($D197:BH197),INDEX($D$190:$W$190,,$C197)/$F$176)))</f>
        <v>0</v>
      </c>
      <c r="BJ197" s="2">
        <f>IF($F$176="n/a",0,IF(BJ$178&lt;=$C197,0,IF(BJ$178&gt;($F$176+$C197),INDEX($D$190:$W$190,,$C197)-SUM($D197:BI197),INDEX($D$190:$W$190,,$C197)/$F$176)))</f>
        <v>0</v>
      </c>
      <c r="BK197" s="2">
        <f>IF($F$176="n/a",0,IF(BK$178&lt;=$C197,0,IF(BK$178&gt;($F$176+$C197),INDEX($D$190:$W$190,,$C197)-SUM($D197:BJ197),INDEX($D$190:$W$190,,$C197)/$F$176)))</f>
        <v>0</v>
      </c>
      <c r="BL197" s="2">
        <f>IF($F$176="n/a",0,IF(BL$178&lt;=$C197,0,IF(BL$178&gt;($F$176+$C197),INDEX($D$190:$W$190,,$C197)-SUM($D197:BK197),INDEX($D$190:$W$190,,$C197)/$F$176)))</f>
        <v>0</v>
      </c>
      <c r="BM197" s="2">
        <f>IF($F$176="n/a",0,IF(BM$178&lt;=$C197,0,IF(BM$178&gt;($F$176+$C197),INDEX($D$190:$W$190,,$C197)-SUM($D197:BL197),INDEX($D$190:$W$190,,$C197)/$F$176)))</f>
        <v>0</v>
      </c>
      <c r="BN197" s="2">
        <f>IF($F$176="n/a",0,IF(BN$178&lt;=$C197,0,IF(BN$178&gt;($F$176+$C197),INDEX($D$190:$W$190,,$C197)-SUM($D197:BM197),INDEX($D$190:$W$190,,$C197)/$F$176)))</f>
        <v>0</v>
      </c>
      <c r="BO197" s="2">
        <f>IF($F$176="n/a",0,IF(BO$178&lt;=$C197,0,IF(BO$178&gt;($F$176+$C197),INDEX($D$190:$W$190,,$C197)-SUM($D197:BN197),INDEX($D$190:$W$190,,$C197)/$F$176)))</f>
        <v>0</v>
      </c>
      <c r="BP197" s="2">
        <f>IF($F$176="n/a",0,IF(BP$178&lt;=$C197,0,IF(BP$178&gt;($F$176+$C197),INDEX($D$190:$W$190,,$C197)-SUM($D197:BO197),INDEX($D$190:$W$190,,$C197)/$F$176)))</f>
        <v>0</v>
      </c>
      <c r="BQ197" s="2">
        <f>IF($F$176="n/a",0,IF(BQ$178&lt;=$C197,0,IF(BQ$178&gt;($F$176+$C197),INDEX($D$190:$W$190,,$C197)-SUM($D197:BP197),INDEX($D$190:$W$190,,$C197)/$F$176)))</f>
        <v>0</v>
      </c>
      <c r="BR197" s="2">
        <f>IF($F$176="n/a",0,IF(BR$178&lt;=$C197,0,IF(BR$178&gt;($F$176+$C197),INDEX($D$190:$W$190,,$C197)-SUM($D197:BQ197),INDEX($D$190:$W$190,,$C197)/$F$176)))</f>
        <v>0</v>
      </c>
      <c r="BS197" s="2">
        <f>IF($F$176="n/a",0,IF(BS$178&lt;=$C197,0,IF(BS$178&gt;($F$176+$C197),INDEX($D$190:$W$190,,$C197)-SUM($D197:BR197),INDEX($D$190:$W$190,,$C197)/$F$176)))</f>
        <v>0</v>
      </c>
    </row>
    <row r="198" spans="2:71">
      <c r="B198" s="24">
        <v>2016</v>
      </c>
      <c r="C198" s="24">
        <v>6</v>
      </c>
      <c r="E198" s="2">
        <f>IF($F$176="n/a",0,IF(E$178&lt;=$C198,0,IF(E$178&gt;($F$176+$C198),INDEX($D$190:$W$190,,$C198)-SUM($D198:D198),INDEX($D$190:$W$190,,$C198)/$F$176)))</f>
        <v>0</v>
      </c>
      <c r="F198" s="2">
        <f>IF($F$176="n/a",0,IF(F$178&lt;=$C198,0,IF(F$178&gt;($F$176+$C198),INDEX($D$190:$W$190,,$C198)-SUM($D198:E198),INDEX($D$190:$W$190,,$C198)/$F$176)))</f>
        <v>0</v>
      </c>
      <c r="G198" s="2">
        <f>IF($F$176="n/a",0,IF(G$178&lt;=$C198,0,IF(G$178&gt;($F$176+$C198),INDEX($D$190:$W$190,,$C198)-SUM($D198:F198),INDEX($D$190:$W$190,,$C198)/$F$176)))</f>
        <v>0</v>
      </c>
      <c r="H198" s="2">
        <f>IF($F$176="n/a",0,IF(H$178&lt;=$C198,0,IF(H$178&gt;($F$176+$C198),INDEX($D$190:$W$190,,$C198)-SUM($D198:G198),INDEX($D$190:$W$190,,$C198)/$F$176)))</f>
        <v>0</v>
      </c>
      <c r="I198" s="2">
        <f>IF($F$176="n/a",0,IF(I$178&lt;=$C198,0,IF(I$178&gt;($F$176+$C198),INDEX($D$190:$W$190,,$C198)-SUM($D198:H198),INDEX($D$190:$W$190,,$C198)/$F$176)))</f>
        <v>0</v>
      </c>
      <c r="J198" s="2">
        <f>IF($F$176="n/a",0,IF(J$178&lt;=$C198,0,IF(J$178&gt;($F$176+$C198),INDEX($D$190:$W$190,,$C198)-SUM($D198:I198),INDEX($D$190:$W$190,,$C198)/$F$176)))</f>
        <v>0</v>
      </c>
      <c r="K198" s="2">
        <f>IF($F$176="n/a",0,IF(K$178&lt;=$C198,0,IF(K$178&gt;($F$176+$C198),INDEX($D$190:$W$190,,$C198)-SUM($D198:J198),INDEX($D$190:$W$190,,$C198)/$F$176)))</f>
        <v>0</v>
      </c>
      <c r="L198" s="2">
        <f>IF($F$176="n/a",0,IF(L$178&lt;=$C198,0,IF(L$178&gt;($F$176+$C198),INDEX($D$190:$W$190,,$C198)-SUM($D198:K198),INDEX($D$190:$W$190,,$C198)/$F$176)))</f>
        <v>0</v>
      </c>
      <c r="M198" s="2">
        <f>IF($F$176="n/a",0,IF(M$178&lt;=$C198,0,IF(M$178&gt;($F$176+$C198),INDEX($D$190:$W$190,,$C198)-SUM($D198:L198),INDEX($D$190:$W$190,,$C198)/$F$176)))</f>
        <v>0</v>
      </c>
      <c r="N198" s="2">
        <f>IF($F$176="n/a",0,IF(N$178&lt;=$C198,0,IF(N$178&gt;($F$176+$C198),INDEX($D$190:$W$190,,$C198)-SUM($D198:M198),INDEX($D$190:$W$190,,$C198)/$F$176)))</f>
        <v>0</v>
      </c>
      <c r="O198" s="2">
        <f>IF($F$176="n/a",0,IF(O$178&lt;=$C198,0,IF(O$178&gt;($F$176+$C198),INDEX($D$190:$W$190,,$C198)-SUM($D198:N198),INDEX($D$190:$W$190,,$C198)/$F$176)))</f>
        <v>0</v>
      </c>
      <c r="P198" s="2">
        <f>IF($F$176="n/a",0,IF(P$178&lt;=$C198,0,IF(P$178&gt;($F$176+$C198),INDEX($D$190:$W$190,,$C198)-SUM($D198:O198),INDEX($D$190:$W$190,,$C198)/$F$176)))</f>
        <v>0</v>
      </c>
      <c r="Q198" s="2">
        <f>IF($F$176="n/a",0,IF(Q$178&lt;=$C198,0,IF(Q$178&gt;($F$176+$C198),INDEX($D$190:$W$190,,$C198)-SUM($D198:P198),INDEX($D$190:$W$190,,$C198)/$F$176)))</f>
        <v>0</v>
      </c>
      <c r="R198" s="2">
        <f>IF($F$176="n/a",0,IF(R$178&lt;=$C198,0,IF(R$178&gt;($F$176+$C198),INDEX($D$190:$W$190,,$C198)-SUM($D198:Q198),INDEX($D$190:$W$190,,$C198)/$F$176)))</f>
        <v>0</v>
      </c>
      <c r="S198" s="2">
        <f>IF($F$176="n/a",0,IF(S$178&lt;=$C198,0,IF(S$178&gt;($F$176+$C198),INDEX($D$190:$W$190,,$C198)-SUM($D198:R198),INDEX($D$190:$W$190,,$C198)/$F$176)))</f>
        <v>0</v>
      </c>
      <c r="T198" s="2">
        <f>IF($F$176="n/a",0,IF(T$178&lt;=$C198,0,IF(T$178&gt;($F$176+$C198),INDEX($D$190:$W$190,,$C198)-SUM($D198:S198),INDEX($D$190:$W$190,,$C198)/$F$176)))</f>
        <v>0</v>
      </c>
      <c r="U198" s="2">
        <f>IF($F$176="n/a",0,IF(U$178&lt;=$C198,0,IF(U$178&gt;($F$176+$C198),INDEX($D$190:$W$190,,$C198)-SUM($D198:T198),INDEX($D$190:$W$190,,$C198)/$F$176)))</f>
        <v>0</v>
      </c>
      <c r="V198" s="2">
        <f>IF($F$176="n/a",0,IF(V$178&lt;=$C198,0,IF(V$178&gt;($F$176+$C198),INDEX($D$190:$W$190,,$C198)-SUM($D198:U198),INDEX($D$190:$W$190,,$C198)/$F$176)))</f>
        <v>0</v>
      </c>
      <c r="W198" s="2">
        <f>IF($F$176="n/a",0,IF(W$178&lt;=$C198,0,IF(W$178&gt;($F$176+$C198),INDEX($D$190:$W$190,,$C198)-SUM($D198:V198),INDEX($D$190:$W$190,,$C198)/$F$176)))</f>
        <v>0</v>
      </c>
      <c r="X198" s="2">
        <f>IF($F$176="n/a",0,IF(X$178&lt;=$C198,0,IF(X$178&gt;($F$176+$C198),INDEX($D$190:$W$190,,$C198)-SUM($D198:W198),INDEX($D$190:$W$190,,$C198)/$F$176)))</f>
        <v>0</v>
      </c>
      <c r="Y198" s="2">
        <f>IF($F$176="n/a",0,IF(Y$178&lt;=$C198,0,IF(Y$178&gt;($F$176+$C198),INDEX($D$190:$W$190,,$C198)-SUM($D198:X198),INDEX($D$190:$W$190,,$C198)/$F$176)))</f>
        <v>0</v>
      </c>
      <c r="Z198" s="2">
        <f>IF($F$176="n/a",0,IF(Z$178&lt;=$C198,0,IF(Z$178&gt;($F$176+$C198),INDEX($D$190:$W$190,,$C198)-SUM($D198:Y198),INDEX($D$190:$W$190,,$C198)/$F$176)))</f>
        <v>0</v>
      </c>
      <c r="AA198" s="2">
        <f>IF($F$176="n/a",0,IF(AA$178&lt;=$C198,0,IF(AA$178&gt;($F$176+$C198),INDEX($D$190:$W$190,,$C198)-SUM($D198:Z198),INDEX($D$190:$W$190,,$C198)/$F$176)))</f>
        <v>0</v>
      </c>
      <c r="AB198" s="2">
        <f>IF($F$176="n/a",0,IF(AB$178&lt;=$C198,0,IF(AB$178&gt;($F$176+$C198),INDEX($D$190:$W$190,,$C198)-SUM($D198:AA198),INDEX($D$190:$W$190,,$C198)/$F$176)))</f>
        <v>0</v>
      </c>
      <c r="AC198" s="2">
        <f>IF($F$176="n/a",0,IF(AC$178&lt;=$C198,0,IF(AC$178&gt;($F$176+$C198),INDEX($D$190:$W$190,,$C198)-SUM($D198:AB198),INDEX($D$190:$W$190,,$C198)/$F$176)))</f>
        <v>0</v>
      </c>
      <c r="AD198" s="2">
        <f>IF($F$176="n/a",0,IF(AD$178&lt;=$C198,0,IF(AD$178&gt;($F$176+$C198),INDEX($D$190:$W$190,,$C198)-SUM($D198:AC198),INDEX($D$190:$W$190,,$C198)/$F$176)))</f>
        <v>0</v>
      </c>
      <c r="AE198" s="2">
        <f>IF($F$176="n/a",0,IF(AE$178&lt;=$C198,0,IF(AE$178&gt;($F$176+$C198),INDEX($D$190:$W$190,,$C198)-SUM($D198:AD198),INDEX($D$190:$W$190,,$C198)/$F$176)))</f>
        <v>0</v>
      </c>
      <c r="AF198" s="2">
        <f>IF($F$176="n/a",0,IF(AF$178&lt;=$C198,0,IF(AF$178&gt;($F$176+$C198),INDEX($D$190:$W$190,,$C198)-SUM($D198:AE198),INDEX($D$190:$W$190,,$C198)/$F$176)))</f>
        <v>0</v>
      </c>
      <c r="AG198" s="2">
        <f>IF($F$176="n/a",0,IF(AG$178&lt;=$C198,0,IF(AG$178&gt;($F$176+$C198),INDEX($D$190:$W$190,,$C198)-SUM($D198:AF198),INDEX($D$190:$W$190,,$C198)/$F$176)))</f>
        <v>0</v>
      </c>
      <c r="AH198" s="2">
        <f>IF($F$176="n/a",0,IF(AH$178&lt;=$C198,0,IF(AH$178&gt;($F$176+$C198),INDEX($D$190:$W$190,,$C198)-SUM($D198:AG198),INDEX($D$190:$W$190,,$C198)/$F$176)))</f>
        <v>0</v>
      </c>
      <c r="AI198" s="2">
        <f>IF($F$176="n/a",0,IF(AI$178&lt;=$C198,0,IF(AI$178&gt;($F$176+$C198),INDEX($D$190:$W$190,,$C198)-SUM($D198:AH198),INDEX($D$190:$W$190,,$C198)/$F$176)))</f>
        <v>0</v>
      </c>
      <c r="AJ198" s="2">
        <f>IF($F$176="n/a",0,IF(AJ$178&lt;=$C198,0,IF(AJ$178&gt;($F$176+$C198),INDEX($D$190:$W$190,,$C198)-SUM($D198:AI198),INDEX($D$190:$W$190,,$C198)/$F$176)))</f>
        <v>0</v>
      </c>
      <c r="AK198" s="2">
        <f>IF($F$176="n/a",0,IF(AK$178&lt;=$C198,0,IF(AK$178&gt;($F$176+$C198),INDEX($D$190:$W$190,,$C198)-SUM($D198:AJ198),INDEX($D$190:$W$190,,$C198)/$F$176)))</f>
        <v>0</v>
      </c>
      <c r="AL198" s="2">
        <f>IF($F$176="n/a",0,IF(AL$178&lt;=$C198,0,IF(AL$178&gt;($F$176+$C198),INDEX($D$190:$W$190,,$C198)-SUM($D198:AK198),INDEX($D$190:$W$190,,$C198)/$F$176)))</f>
        <v>0</v>
      </c>
      <c r="AM198" s="2">
        <f>IF($F$176="n/a",0,IF(AM$178&lt;=$C198,0,IF(AM$178&gt;($F$176+$C198),INDEX($D$190:$W$190,,$C198)-SUM($D198:AL198),INDEX($D$190:$W$190,,$C198)/$F$176)))</f>
        <v>0</v>
      </c>
      <c r="AN198" s="2">
        <f>IF($F$176="n/a",0,IF(AN$178&lt;=$C198,0,IF(AN$178&gt;($F$176+$C198),INDEX($D$190:$W$190,,$C198)-SUM($D198:AM198),INDEX($D$190:$W$190,,$C198)/$F$176)))</f>
        <v>0</v>
      </c>
      <c r="AO198" s="2">
        <f>IF($F$176="n/a",0,IF(AO$178&lt;=$C198,0,IF(AO$178&gt;($F$176+$C198),INDEX($D$190:$W$190,,$C198)-SUM($D198:AN198),INDEX($D$190:$W$190,,$C198)/$F$176)))</f>
        <v>0</v>
      </c>
      <c r="AP198" s="2">
        <f>IF($F$176="n/a",0,IF(AP$178&lt;=$C198,0,IF(AP$178&gt;($F$176+$C198),INDEX($D$190:$W$190,,$C198)-SUM($D198:AO198),INDEX($D$190:$W$190,,$C198)/$F$176)))</f>
        <v>0</v>
      </c>
      <c r="AQ198" s="2">
        <f>IF($F$176="n/a",0,IF(AQ$178&lt;=$C198,0,IF(AQ$178&gt;($F$176+$C198),INDEX($D$190:$W$190,,$C198)-SUM($D198:AP198),INDEX($D$190:$W$190,,$C198)/$F$176)))</f>
        <v>0</v>
      </c>
      <c r="AR198" s="2">
        <f>IF($F$176="n/a",0,IF(AR$178&lt;=$C198,0,IF(AR$178&gt;($F$176+$C198),INDEX($D$190:$W$190,,$C198)-SUM($D198:AQ198),INDEX($D$190:$W$190,,$C198)/$F$176)))</f>
        <v>0</v>
      </c>
      <c r="AS198" s="2">
        <f>IF($F$176="n/a",0,IF(AS$178&lt;=$C198,0,IF(AS$178&gt;($F$176+$C198),INDEX($D$190:$W$190,,$C198)-SUM($D198:AR198),INDEX($D$190:$W$190,,$C198)/$F$176)))</f>
        <v>0</v>
      </c>
      <c r="AT198" s="2">
        <f>IF($F$176="n/a",0,IF(AT$178&lt;=$C198,0,IF(AT$178&gt;($F$176+$C198),INDEX($D$190:$W$190,,$C198)-SUM($D198:AS198),INDEX($D$190:$W$190,,$C198)/$F$176)))</f>
        <v>0</v>
      </c>
      <c r="AU198" s="2">
        <f>IF($F$176="n/a",0,IF(AU$178&lt;=$C198,0,IF(AU$178&gt;($F$176+$C198),INDEX($D$190:$W$190,,$C198)-SUM($D198:AT198),INDEX($D$190:$W$190,,$C198)/$F$176)))</f>
        <v>0</v>
      </c>
      <c r="AV198" s="2">
        <f>IF($F$176="n/a",0,IF(AV$178&lt;=$C198,0,IF(AV$178&gt;($F$176+$C198),INDEX($D$190:$W$190,,$C198)-SUM($D198:AU198),INDEX($D$190:$W$190,,$C198)/$F$176)))</f>
        <v>0</v>
      </c>
      <c r="AW198" s="2">
        <f>IF($F$176="n/a",0,IF(AW$178&lt;=$C198,0,IF(AW$178&gt;($F$176+$C198),INDEX($D$190:$W$190,,$C198)-SUM($D198:AV198),INDEX($D$190:$W$190,,$C198)/$F$176)))</f>
        <v>0</v>
      </c>
      <c r="AX198" s="2">
        <f>IF($F$176="n/a",0,IF(AX$178&lt;=$C198,0,IF(AX$178&gt;($F$176+$C198),INDEX($D$190:$W$190,,$C198)-SUM($D198:AW198),INDEX($D$190:$W$190,,$C198)/$F$176)))</f>
        <v>0</v>
      </c>
      <c r="AY198" s="2">
        <f>IF($F$176="n/a",0,IF(AY$178&lt;=$C198,0,IF(AY$178&gt;($F$176+$C198),INDEX($D$190:$W$190,,$C198)-SUM($D198:AX198),INDEX($D$190:$W$190,,$C198)/$F$176)))</f>
        <v>0</v>
      </c>
      <c r="AZ198" s="2">
        <f>IF($F$176="n/a",0,IF(AZ$178&lt;=$C198,0,IF(AZ$178&gt;($F$176+$C198),INDEX($D$190:$W$190,,$C198)-SUM($D198:AY198),INDEX($D$190:$W$190,,$C198)/$F$176)))</f>
        <v>0</v>
      </c>
      <c r="BA198" s="2">
        <f>IF($F$176="n/a",0,IF(BA$178&lt;=$C198,0,IF(BA$178&gt;($F$176+$C198),INDEX($D$190:$W$190,,$C198)-SUM($D198:AZ198),INDEX($D$190:$W$190,,$C198)/$F$176)))</f>
        <v>0</v>
      </c>
      <c r="BB198" s="2">
        <f>IF($F$176="n/a",0,IF(BB$178&lt;=$C198,0,IF(BB$178&gt;($F$176+$C198),INDEX($D$190:$W$190,,$C198)-SUM($D198:BA198),INDEX($D$190:$W$190,,$C198)/$F$176)))</f>
        <v>0</v>
      </c>
      <c r="BC198" s="2">
        <f>IF($F$176="n/a",0,IF(BC$178&lt;=$C198,0,IF(BC$178&gt;($F$176+$C198),INDEX($D$190:$W$190,,$C198)-SUM($D198:BB198),INDEX($D$190:$W$190,,$C198)/$F$176)))</f>
        <v>0</v>
      </c>
      <c r="BD198" s="2">
        <f>IF($F$176="n/a",0,IF(BD$178&lt;=$C198,0,IF(BD$178&gt;($F$176+$C198),INDEX($D$190:$W$190,,$C198)-SUM($D198:BC198),INDEX($D$190:$W$190,,$C198)/$F$176)))</f>
        <v>0</v>
      </c>
      <c r="BE198" s="2">
        <f>IF($F$176="n/a",0,IF(BE$178&lt;=$C198,0,IF(BE$178&gt;($F$176+$C198),INDEX($D$190:$W$190,,$C198)-SUM($D198:BD198),INDEX($D$190:$W$190,,$C198)/$F$176)))</f>
        <v>0</v>
      </c>
      <c r="BF198" s="2">
        <f>IF($F$176="n/a",0,IF(BF$178&lt;=$C198,0,IF(BF$178&gt;($F$176+$C198),INDEX($D$190:$W$190,,$C198)-SUM($D198:BE198),INDEX($D$190:$W$190,,$C198)/$F$176)))</f>
        <v>0</v>
      </c>
      <c r="BG198" s="2">
        <f>IF($F$176="n/a",0,IF(BG$178&lt;=$C198,0,IF(BG$178&gt;($F$176+$C198),INDEX($D$190:$W$190,,$C198)-SUM($D198:BF198),INDEX($D$190:$W$190,,$C198)/$F$176)))</f>
        <v>0</v>
      </c>
      <c r="BH198" s="2">
        <f>IF($F$176="n/a",0,IF(BH$178&lt;=$C198,0,IF(BH$178&gt;($F$176+$C198),INDEX($D$190:$W$190,,$C198)-SUM($D198:BG198),INDEX($D$190:$W$190,,$C198)/$F$176)))</f>
        <v>0</v>
      </c>
      <c r="BI198" s="2">
        <f>IF($F$176="n/a",0,IF(BI$178&lt;=$C198,0,IF(BI$178&gt;($F$176+$C198),INDEX($D$190:$W$190,,$C198)-SUM($D198:BH198),INDEX($D$190:$W$190,,$C198)/$F$176)))</f>
        <v>0</v>
      </c>
      <c r="BJ198" s="2">
        <f>IF($F$176="n/a",0,IF(BJ$178&lt;=$C198,0,IF(BJ$178&gt;($F$176+$C198),INDEX($D$190:$W$190,,$C198)-SUM($D198:BI198),INDEX($D$190:$W$190,,$C198)/$F$176)))</f>
        <v>0</v>
      </c>
      <c r="BK198" s="2">
        <f>IF($F$176="n/a",0,IF(BK$178&lt;=$C198,0,IF(BK$178&gt;($F$176+$C198),INDEX($D$190:$W$190,,$C198)-SUM($D198:BJ198),INDEX($D$190:$W$190,,$C198)/$F$176)))</f>
        <v>0</v>
      </c>
      <c r="BL198" s="2">
        <f>IF($F$176="n/a",0,IF(BL$178&lt;=$C198,0,IF(BL$178&gt;($F$176+$C198),INDEX($D$190:$W$190,,$C198)-SUM($D198:BK198),INDEX($D$190:$W$190,,$C198)/$F$176)))</f>
        <v>0</v>
      </c>
      <c r="BM198" s="2">
        <f>IF($F$176="n/a",0,IF(BM$178&lt;=$C198,0,IF(BM$178&gt;($F$176+$C198),INDEX($D$190:$W$190,,$C198)-SUM($D198:BL198),INDEX($D$190:$W$190,,$C198)/$F$176)))</f>
        <v>0</v>
      </c>
      <c r="BN198" s="2">
        <f>IF($F$176="n/a",0,IF(BN$178&lt;=$C198,0,IF(BN$178&gt;($F$176+$C198),INDEX($D$190:$W$190,,$C198)-SUM($D198:BM198),INDEX($D$190:$W$190,,$C198)/$F$176)))</f>
        <v>0</v>
      </c>
      <c r="BO198" s="2">
        <f>IF($F$176="n/a",0,IF(BO$178&lt;=$C198,0,IF(BO$178&gt;($F$176+$C198),INDEX($D$190:$W$190,,$C198)-SUM($D198:BN198),INDEX($D$190:$W$190,,$C198)/$F$176)))</f>
        <v>0</v>
      </c>
      <c r="BP198" s="2">
        <f>IF($F$176="n/a",0,IF(BP$178&lt;=$C198,0,IF(BP$178&gt;($F$176+$C198),INDEX($D$190:$W$190,,$C198)-SUM($D198:BO198),INDEX($D$190:$W$190,,$C198)/$F$176)))</f>
        <v>0</v>
      </c>
      <c r="BQ198" s="2">
        <f>IF($F$176="n/a",0,IF(BQ$178&lt;=$C198,0,IF(BQ$178&gt;($F$176+$C198),INDEX($D$190:$W$190,,$C198)-SUM($D198:BP198),INDEX($D$190:$W$190,,$C198)/$F$176)))</f>
        <v>0</v>
      </c>
      <c r="BR198" s="2">
        <f>IF($F$176="n/a",0,IF(BR$178&lt;=$C198,0,IF(BR$178&gt;($F$176+$C198),INDEX($D$190:$W$190,,$C198)-SUM($D198:BQ198),INDEX($D$190:$W$190,,$C198)/$F$176)))</f>
        <v>0</v>
      </c>
      <c r="BS198" s="2">
        <f>IF($F$176="n/a",0,IF(BS$178&lt;=$C198,0,IF(BS$178&gt;($F$176+$C198),INDEX($D$190:$W$190,,$C198)-SUM($D198:BR198),INDEX($D$190:$W$190,,$C198)/$F$176)))</f>
        <v>0</v>
      </c>
    </row>
    <row r="199" spans="2:71">
      <c r="B199" s="24">
        <v>2017</v>
      </c>
      <c r="C199" s="24">
        <v>7</v>
      </c>
      <c r="E199" s="2">
        <f>IF($F$176="n/a",0,IF(E$178&lt;=$C199,0,IF(E$178&gt;($F$176+$C199),INDEX($D$190:$W$190,,$C199)-SUM($D199:D199),INDEX($D$190:$W$190,,$C199)/$F$176)))</f>
        <v>0</v>
      </c>
      <c r="F199" s="2">
        <f>IF($F$176="n/a",0,IF(F$178&lt;=$C199,0,IF(F$178&gt;($F$176+$C199),INDEX($D$190:$W$190,,$C199)-SUM($D199:E199),INDEX($D$190:$W$190,,$C199)/$F$176)))</f>
        <v>0</v>
      </c>
      <c r="G199" s="2">
        <f>IF($F$176="n/a",0,IF(G$178&lt;=$C199,0,IF(G$178&gt;($F$176+$C199),INDEX($D$190:$W$190,,$C199)-SUM($D199:F199),INDEX($D$190:$W$190,,$C199)/$F$176)))</f>
        <v>0</v>
      </c>
      <c r="H199" s="2">
        <f>IF($F$176="n/a",0,IF(H$178&lt;=$C199,0,IF(H$178&gt;($F$176+$C199),INDEX($D$190:$W$190,,$C199)-SUM($D199:G199),INDEX($D$190:$W$190,,$C199)/$F$176)))</f>
        <v>0</v>
      </c>
      <c r="I199" s="2">
        <f>IF($F$176="n/a",0,IF(I$178&lt;=$C199,0,IF(I$178&gt;($F$176+$C199),INDEX($D$190:$W$190,,$C199)-SUM($D199:H199),INDEX($D$190:$W$190,,$C199)/$F$176)))</f>
        <v>0</v>
      </c>
      <c r="J199" s="2">
        <f>IF($F$176="n/a",0,IF(J$178&lt;=$C199,0,IF(J$178&gt;($F$176+$C199),INDEX($D$190:$W$190,,$C199)-SUM($D199:I199),INDEX($D$190:$W$190,,$C199)/$F$176)))</f>
        <v>0</v>
      </c>
      <c r="K199" s="2">
        <f>IF($F$176="n/a",0,IF(K$178&lt;=$C199,0,IF(K$178&gt;($F$176+$C199),INDEX($D$190:$W$190,,$C199)-SUM($D199:J199),INDEX($D$190:$W$190,,$C199)/$F$176)))</f>
        <v>0</v>
      </c>
      <c r="L199" s="2">
        <f>IF($F$176="n/a",0,IF(L$178&lt;=$C199,0,IF(L$178&gt;($F$176+$C199),INDEX($D$190:$W$190,,$C199)-SUM($D199:K199),INDEX($D$190:$W$190,,$C199)/$F$176)))</f>
        <v>0</v>
      </c>
      <c r="M199" s="2">
        <f>IF($F$176="n/a",0,IF(M$178&lt;=$C199,0,IF(M$178&gt;($F$176+$C199),INDEX($D$190:$W$190,,$C199)-SUM($D199:L199),INDEX($D$190:$W$190,,$C199)/$F$176)))</f>
        <v>0</v>
      </c>
      <c r="N199" s="2">
        <f>IF($F$176="n/a",0,IF(N$178&lt;=$C199,0,IF(N$178&gt;($F$176+$C199),INDEX($D$190:$W$190,,$C199)-SUM($D199:M199),INDEX($D$190:$W$190,,$C199)/$F$176)))</f>
        <v>0</v>
      </c>
      <c r="O199" s="2">
        <f>IF($F$176="n/a",0,IF(O$178&lt;=$C199,0,IF(O$178&gt;($F$176+$C199),INDEX($D$190:$W$190,,$C199)-SUM($D199:N199),INDEX($D$190:$W$190,,$C199)/$F$176)))</f>
        <v>0</v>
      </c>
      <c r="P199" s="2">
        <f>IF($F$176="n/a",0,IF(P$178&lt;=$C199,0,IF(P$178&gt;($F$176+$C199),INDEX($D$190:$W$190,,$C199)-SUM($D199:O199),INDEX($D$190:$W$190,,$C199)/$F$176)))</f>
        <v>0</v>
      </c>
      <c r="Q199" s="2">
        <f>IF($F$176="n/a",0,IF(Q$178&lt;=$C199,0,IF(Q$178&gt;($F$176+$C199),INDEX($D$190:$W$190,,$C199)-SUM($D199:P199),INDEX($D$190:$W$190,,$C199)/$F$176)))</f>
        <v>0</v>
      </c>
      <c r="R199" s="2">
        <f>IF($F$176="n/a",0,IF(R$178&lt;=$C199,0,IF(R$178&gt;($F$176+$C199),INDEX($D$190:$W$190,,$C199)-SUM($D199:Q199),INDEX($D$190:$W$190,,$C199)/$F$176)))</f>
        <v>0</v>
      </c>
      <c r="S199" s="2">
        <f>IF($F$176="n/a",0,IF(S$178&lt;=$C199,0,IF(S$178&gt;($F$176+$C199),INDEX($D$190:$W$190,,$C199)-SUM($D199:R199),INDEX($D$190:$W$190,,$C199)/$F$176)))</f>
        <v>0</v>
      </c>
      <c r="T199" s="2">
        <f>IF($F$176="n/a",0,IF(T$178&lt;=$C199,0,IF(T$178&gt;($F$176+$C199),INDEX($D$190:$W$190,,$C199)-SUM($D199:S199),INDEX($D$190:$W$190,,$C199)/$F$176)))</f>
        <v>0</v>
      </c>
      <c r="U199" s="2">
        <f>IF($F$176="n/a",0,IF(U$178&lt;=$C199,0,IF(U$178&gt;($F$176+$C199),INDEX($D$190:$W$190,,$C199)-SUM($D199:T199),INDEX($D$190:$W$190,,$C199)/$F$176)))</f>
        <v>0</v>
      </c>
      <c r="V199" s="2">
        <f>IF($F$176="n/a",0,IF(V$178&lt;=$C199,0,IF(V$178&gt;($F$176+$C199),INDEX($D$190:$W$190,,$C199)-SUM($D199:U199),INDEX($D$190:$W$190,,$C199)/$F$176)))</f>
        <v>0</v>
      </c>
      <c r="W199" s="2">
        <f>IF($F$176="n/a",0,IF(W$178&lt;=$C199,0,IF(W$178&gt;($F$176+$C199),INDEX($D$190:$W$190,,$C199)-SUM($D199:V199),INDEX($D$190:$W$190,,$C199)/$F$176)))</f>
        <v>0</v>
      </c>
      <c r="X199" s="2">
        <f>IF($F$176="n/a",0,IF(X$178&lt;=$C199,0,IF(X$178&gt;($F$176+$C199),INDEX($D$190:$W$190,,$C199)-SUM($D199:W199),INDEX($D$190:$W$190,,$C199)/$F$176)))</f>
        <v>0</v>
      </c>
      <c r="Y199" s="2">
        <f>IF($F$176="n/a",0,IF(Y$178&lt;=$C199,0,IF(Y$178&gt;($F$176+$C199),INDEX($D$190:$W$190,,$C199)-SUM($D199:X199),INDEX($D$190:$W$190,,$C199)/$F$176)))</f>
        <v>0</v>
      </c>
      <c r="Z199" s="2">
        <f>IF($F$176="n/a",0,IF(Z$178&lt;=$C199,0,IF(Z$178&gt;($F$176+$C199),INDEX($D$190:$W$190,,$C199)-SUM($D199:Y199),INDEX($D$190:$W$190,,$C199)/$F$176)))</f>
        <v>0</v>
      </c>
      <c r="AA199" s="2">
        <f>IF($F$176="n/a",0,IF(AA$178&lt;=$C199,0,IF(AA$178&gt;($F$176+$C199),INDEX($D$190:$W$190,,$C199)-SUM($D199:Z199),INDEX($D$190:$W$190,,$C199)/$F$176)))</f>
        <v>0</v>
      </c>
      <c r="AB199" s="2">
        <f>IF($F$176="n/a",0,IF(AB$178&lt;=$C199,0,IF(AB$178&gt;($F$176+$C199),INDEX($D$190:$W$190,,$C199)-SUM($D199:AA199),INDEX($D$190:$W$190,,$C199)/$F$176)))</f>
        <v>0</v>
      </c>
      <c r="AC199" s="2">
        <f>IF($F$176="n/a",0,IF(AC$178&lt;=$C199,0,IF(AC$178&gt;($F$176+$C199),INDEX($D$190:$W$190,,$C199)-SUM($D199:AB199),INDEX($D$190:$W$190,,$C199)/$F$176)))</f>
        <v>0</v>
      </c>
      <c r="AD199" s="2">
        <f>IF($F$176="n/a",0,IF(AD$178&lt;=$C199,0,IF(AD$178&gt;($F$176+$C199),INDEX($D$190:$W$190,,$C199)-SUM($D199:AC199),INDEX($D$190:$W$190,,$C199)/$F$176)))</f>
        <v>0</v>
      </c>
      <c r="AE199" s="2">
        <f>IF($F$176="n/a",0,IF(AE$178&lt;=$C199,0,IF(AE$178&gt;($F$176+$C199),INDEX($D$190:$W$190,,$C199)-SUM($D199:AD199),INDEX($D$190:$W$190,,$C199)/$F$176)))</f>
        <v>0</v>
      </c>
      <c r="AF199" s="2">
        <f>IF($F$176="n/a",0,IF(AF$178&lt;=$C199,0,IF(AF$178&gt;($F$176+$C199),INDEX($D$190:$W$190,,$C199)-SUM($D199:AE199),INDEX($D$190:$W$190,,$C199)/$F$176)))</f>
        <v>0</v>
      </c>
      <c r="AG199" s="2">
        <f>IF($F$176="n/a",0,IF(AG$178&lt;=$C199,0,IF(AG$178&gt;($F$176+$C199),INDEX($D$190:$W$190,,$C199)-SUM($D199:AF199),INDEX($D$190:$W$190,,$C199)/$F$176)))</f>
        <v>0</v>
      </c>
      <c r="AH199" s="2">
        <f>IF($F$176="n/a",0,IF(AH$178&lt;=$C199,0,IF(AH$178&gt;($F$176+$C199),INDEX($D$190:$W$190,,$C199)-SUM($D199:AG199),INDEX($D$190:$W$190,,$C199)/$F$176)))</f>
        <v>0</v>
      </c>
      <c r="AI199" s="2">
        <f>IF($F$176="n/a",0,IF(AI$178&lt;=$C199,0,IF(AI$178&gt;($F$176+$C199),INDEX($D$190:$W$190,,$C199)-SUM($D199:AH199),INDEX($D$190:$W$190,,$C199)/$F$176)))</f>
        <v>0</v>
      </c>
      <c r="AJ199" s="2">
        <f>IF($F$176="n/a",0,IF(AJ$178&lt;=$C199,0,IF(AJ$178&gt;($F$176+$C199),INDEX($D$190:$W$190,,$C199)-SUM($D199:AI199),INDEX($D$190:$W$190,,$C199)/$F$176)))</f>
        <v>0</v>
      </c>
      <c r="AK199" s="2">
        <f>IF($F$176="n/a",0,IF(AK$178&lt;=$C199,0,IF(AK$178&gt;($F$176+$C199),INDEX($D$190:$W$190,,$C199)-SUM($D199:AJ199),INDEX($D$190:$W$190,,$C199)/$F$176)))</f>
        <v>0</v>
      </c>
      <c r="AL199" s="2">
        <f>IF($F$176="n/a",0,IF(AL$178&lt;=$C199,0,IF(AL$178&gt;($F$176+$C199),INDEX($D$190:$W$190,,$C199)-SUM($D199:AK199),INDEX($D$190:$W$190,,$C199)/$F$176)))</f>
        <v>0</v>
      </c>
      <c r="AM199" s="2">
        <f>IF($F$176="n/a",0,IF(AM$178&lt;=$C199,0,IF(AM$178&gt;($F$176+$C199),INDEX($D$190:$W$190,,$C199)-SUM($D199:AL199),INDEX($D$190:$W$190,,$C199)/$F$176)))</f>
        <v>0</v>
      </c>
      <c r="AN199" s="2">
        <f>IF($F$176="n/a",0,IF(AN$178&lt;=$C199,0,IF(AN$178&gt;($F$176+$C199),INDEX($D$190:$W$190,,$C199)-SUM($D199:AM199),INDEX($D$190:$W$190,,$C199)/$F$176)))</f>
        <v>0</v>
      </c>
      <c r="AO199" s="2">
        <f>IF($F$176="n/a",0,IF(AO$178&lt;=$C199,0,IF(AO$178&gt;($F$176+$C199),INDEX($D$190:$W$190,,$C199)-SUM($D199:AN199),INDEX($D$190:$W$190,,$C199)/$F$176)))</f>
        <v>0</v>
      </c>
      <c r="AP199" s="2">
        <f>IF($F$176="n/a",0,IF(AP$178&lt;=$C199,0,IF(AP$178&gt;($F$176+$C199),INDEX($D$190:$W$190,,$C199)-SUM($D199:AO199),INDEX($D$190:$W$190,,$C199)/$F$176)))</f>
        <v>0</v>
      </c>
      <c r="AQ199" s="2">
        <f>IF($F$176="n/a",0,IF(AQ$178&lt;=$C199,0,IF(AQ$178&gt;($F$176+$C199),INDEX($D$190:$W$190,,$C199)-SUM($D199:AP199),INDEX($D$190:$W$190,,$C199)/$F$176)))</f>
        <v>0</v>
      </c>
      <c r="AR199" s="2">
        <f>IF($F$176="n/a",0,IF(AR$178&lt;=$C199,0,IF(AR$178&gt;($F$176+$C199),INDEX($D$190:$W$190,,$C199)-SUM($D199:AQ199),INDEX($D$190:$W$190,,$C199)/$F$176)))</f>
        <v>0</v>
      </c>
      <c r="AS199" s="2">
        <f>IF($F$176="n/a",0,IF(AS$178&lt;=$C199,0,IF(AS$178&gt;($F$176+$C199),INDEX($D$190:$W$190,,$C199)-SUM($D199:AR199),INDEX($D$190:$W$190,,$C199)/$F$176)))</f>
        <v>0</v>
      </c>
      <c r="AT199" s="2">
        <f>IF($F$176="n/a",0,IF(AT$178&lt;=$C199,0,IF(AT$178&gt;($F$176+$C199),INDEX($D$190:$W$190,,$C199)-SUM($D199:AS199),INDEX($D$190:$W$190,,$C199)/$F$176)))</f>
        <v>0</v>
      </c>
      <c r="AU199" s="2">
        <f>IF($F$176="n/a",0,IF(AU$178&lt;=$C199,0,IF(AU$178&gt;($F$176+$C199),INDEX($D$190:$W$190,,$C199)-SUM($D199:AT199),INDEX($D$190:$W$190,,$C199)/$F$176)))</f>
        <v>0</v>
      </c>
      <c r="AV199" s="2">
        <f>IF($F$176="n/a",0,IF(AV$178&lt;=$C199,0,IF(AV$178&gt;($F$176+$C199),INDEX($D$190:$W$190,,$C199)-SUM($D199:AU199),INDEX($D$190:$W$190,,$C199)/$F$176)))</f>
        <v>0</v>
      </c>
      <c r="AW199" s="2">
        <f>IF($F$176="n/a",0,IF(AW$178&lt;=$C199,0,IF(AW$178&gt;($F$176+$C199),INDEX($D$190:$W$190,,$C199)-SUM($D199:AV199),INDEX($D$190:$W$190,,$C199)/$F$176)))</f>
        <v>0</v>
      </c>
      <c r="AX199" s="2">
        <f>IF($F$176="n/a",0,IF(AX$178&lt;=$C199,0,IF(AX$178&gt;($F$176+$C199),INDEX($D$190:$W$190,,$C199)-SUM($D199:AW199),INDEX($D$190:$W$190,,$C199)/$F$176)))</f>
        <v>0</v>
      </c>
      <c r="AY199" s="2">
        <f>IF($F$176="n/a",0,IF(AY$178&lt;=$C199,0,IF(AY$178&gt;($F$176+$C199),INDEX($D$190:$W$190,,$C199)-SUM($D199:AX199),INDEX($D$190:$W$190,,$C199)/$F$176)))</f>
        <v>0</v>
      </c>
      <c r="AZ199" s="2">
        <f>IF($F$176="n/a",0,IF(AZ$178&lt;=$C199,0,IF(AZ$178&gt;($F$176+$C199),INDEX($D$190:$W$190,,$C199)-SUM($D199:AY199),INDEX($D$190:$W$190,,$C199)/$F$176)))</f>
        <v>0</v>
      </c>
      <c r="BA199" s="2">
        <f>IF($F$176="n/a",0,IF(BA$178&lt;=$C199,0,IF(BA$178&gt;($F$176+$C199),INDEX($D$190:$W$190,,$C199)-SUM($D199:AZ199),INDEX($D$190:$W$190,,$C199)/$F$176)))</f>
        <v>0</v>
      </c>
      <c r="BB199" s="2">
        <f>IF($F$176="n/a",0,IF(BB$178&lt;=$C199,0,IF(BB$178&gt;($F$176+$C199),INDEX($D$190:$W$190,,$C199)-SUM($D199:BA199),INDEX($D$190:$W$190,,$C199)/$F$176)))</f>
        <v>0</v>
      </c>
      <c r="BC199" s="2">
        <f>IF($F$176="n/a",0,IF(BC$178&lt;=$C199,0,IF(BC$178&gt;($F$176+$C199),INDEX($D$190:$W$190,,$C199)-SUM($D199:BB199),INDEX($D$190:$W$190,,$C199)/$F$176)))</f>
        <v>0</v>
      </c>
      <c r="BD199" s="2">
        <f>IF($F$176="n/a",0,IF(BD$178&lt;=$C199,0,IF(BD$178&gt;($F$176+$C199),INDEX($D$190:$W$190,,$C199)-SUM($D199:BC199),INDEX($D$190:$W$190,,$C199)/$F$176)))</f>
        <v>0</v>
      </c>
      <c r="BE199" s="2">
        <f>IF($F$176="n/a",0,IF(BE$178&lt;=$C199,0,IF(BE$178&gt;($F$176+$C199),INDEX($D$190:$W$190,,$C199)-SUM($D199:BD199),INDEX($D$190:$W$190,,$C199)/$F$176)))</f>
        <v>0</v>
      </c>
      <c r="BF199" s="2">
        <f>IF($F$176="n/a",0,IF(BF$178&lt;=$C199,0,IF(BF$178&gt;($F$176+$C199),INDEX($D$190:$W$190,,$C199)-SUM($D199:BE199),INDEX($D$190:$W$190,,$C199)/$F$176)))</f>
        <v>0</v>
      </c>
      <c r="BG199" s="2">
        <f>IF($F$176="n/a",0,IF(BG$178&lt;=$C199,0,IF(BG$178&gt;($F$176+$C199),INDEX($D$190:$W$190,,$C199)-SUM($D199:BF199),INDEX($D$190:$W$190,,$C199)/$F$176)))</f>
        <v>0</v>
      </c>
      <c r="BH199" s="2">
        <f>IF($F$176="n/a",0,IF(BH$178&lt;=$C199,0,IF(BH$178&gt;($F$176+$C199),INDEX($D$190:$W$190,,$C199)-SUM($D199:BG199),INDEX($D$190:$W$190,,$C199)/$F$176)))</f>
        <v>0</v>
      </c>
      <c r="BI199" s="2">
        <f>IF($F$176="n/a",0,IF(BI$178&lt;=$C199,0,IF(BI$178&gt;($F$176+$C199),INDEX($D$190:$W$190,,$C199)-SUM($D199:BH199),INDEX($D$190:$W$190,,$C199)/$F$176)))</f>
        <v>0</v>
      </c>
      <c r="BJ199" s="2">
        <f>IF($F$176="n/a",0,IF(BJ$178&lt;=$C199,0,IF(BJ$178&gt;($F$176+$C199),INDEX($D$190:$W$190,,$C199)-SUM($D199:BI199),INDEX($D$190:$W$190,,$C199)/$F$176)))</f>
        <v>0</v>
      </c>
      <c r="BK199" s="2">
        <f>IF($F$176="n/a",0,IF(BK$178&lt;=$C199,0,IF(BK$178&gt;($F$176+$C199),INDEX($D$190:$W$190,,$C199)-SUM($D199:BJ199),INDEX($D$190:$W$190,,$C199)/$F$176)))</f>
        <v>0</v>
      </c>
      <c r="BL199" s="2">
        <f>IF($F$176="n/a",0,IF(BL$178&lt;=$C199,0,IF(BL$178&gt;($F$176+$C199),INDEX($D$190:$W$190,,$C199)-SUM($D199:BK199),INDEX($D$190:$W$190,,$C199)/$F$176)))</f>
        <v>0</v>
      </c>
      <c r="BM199" s="2">
        <f>IF($F$176="n/a",0,IF(BM$178&lt;=$C199,0,IF(BM$178&gt;($F$176+$C199),INDEX($D$190:$W$190,,$C199)-SUM($D199:BL199),INDEX($D$190:$W$190,,$C199)/$F$176)))</f>
        <v>0</v>
      </c>
      <c r="BN199" s="2">
        <f>IF($F$176="n/a",0,IF(BN$178&lt;=$C199,0,IF(BN$178&gt;($F$176+$C199),INDEX($D$190:$W$190,,$C199)-SUM($D199:BM199),INDEX($D$190:$W$190,,$C199)/$F$176)))</f>
        <v>0</v>
      </c>
      <c r="BO199" s="2">
        <f>IF($F$176="n/a",0,IF(BO$178&lt;=$C199,0,IF(BO$178&gt;($F$176+$C199),INDEX($D$190:$W$190,,$C199)-SUM($D199:BN199),INDEX($D$190:$W$190,,$C199)/$F$176)))</f>
        <v>0</v>
      </c>
      <c r="BP199" s="2">
        <f>IF($F$176="n/a",0,IF(BP$178&lt;=$C199,0,IF(BP$178&gt;($F$176+$C199),INDEX($D$190:$W$190,,$C199)-SUM($D199:BO199),INDEX($D$190:$W$190,,$C199)/$F$176)))</f>
        <v>0</v>
      </c>
      <c r="BQ199" s="2">
        <f>IF($F$176="n/a",0,IF(BQ$178&lt;=$C199,0,IF(BQ$178&gt;($F$176+$C199),INDEX($D$190:$W$190,,$C199)-SUM($D199:BP199),INDEX($D$190:$W$190,,$C199)/$F$176)))</f>
        <v>0</v>
      </c>
      <c r="BR199" s="2">
        <f>IF($F$176="n/a",0,IF(BR$178&lt;=$C199,0,IF(BR$178&gt;($F$176+$C199),INDEX($D$190:$W$190,,$C199)-SUM($D199:BQ199),INDEX($D$190:$W$190,,$C199)/$F$176)))</f>
        <v>0</v>
      </c>
      <c r="BS199" s="2">
        <f>IF($F$176="n/a",0,IF(BS$178&lt;=$C199,0,IF(BS$178&gt;($F$176+$C199),INDEX($D$190:$W$190,,$C199)-SUM($D199:BR199),INDEX($D$190:$W$190,,$C199)/$F$176)))</f>
        <v>0</v>
      </c>
    </row>
    <row r="200" spans="2:71">
      <c r="B200" s="24">
        <v>2018</v>
      </c>
      <c r="C200" s="24">
        <v>8</v>
      </c>
      <c r="E200" s="2">
        <f>IF($F$176="n/a",0,IF(E$178&lt;=$C200,0,IF(E$178&gt;($F$176+$C200),INDEX($D$190:$W$190,,$C200)-SUM($D200:D200),INDEX($D$190:$W$190,,$C200)/$F$176)))</f>
        <v>0</v>
      </c>
      <c r="F200" s="2">
        <f>IF($F$176="n/a",0,IF(F$178&lt;=$C200,0,IF(F$178&gt;($F$176+$C200),INDEX($D$190:$W$190,,$C200)-SUM($D200:E200),INDEX($D$190:$W$190,,$C200)/$F$176)))</f>
        <v>0</v>
      </c>
      <c r="G200" s="2">
        <f>IF($F$176="n/a",0,IF(G$178&lt;=$C200,0,IF(G$178&gt;($F$176+$C200),INDEX($D$190:$W$190,,$C200)-SUM($D200:F200),INDEX($D$190:$W$190,,$C200)/$F$176)))</f>
        <v>0</v>
      </c>
      <c r="H200" s="2">
        <f>IF($F$176="n/a",0,IF(H$178&lt;=$C200,0,IF(H$178&gt;($F$176+$C200),INDEX($D$190:$W$190,,$C200)-SUM($D200:G200),INDEX($D$190:$W$190,,$C200)/$F$176)))</f>
        <v>0</v>
      </c>
      <c r="I200" s="2">
        <f>IF($F$176="n/a",0,IF(I$178&lt;=$C200,0,IF(I$178&gt;($F$176+$C200),INDEX($D$190:$W$190,,$C200)-SUM($D200:H200),INDEX($D$190:$W$190,,$C200)/$F$176)))</f>
        <v>0</v>
      </c>
      <c r="J200" s="2">
        <f>IF($F$176="n/a",0,IF(J$178&lt;=$C200,0,IF(J$178&gt;($F$176+$C200),INDEX($D$190:$W$190,,$C200)-SUM($D200:I200),INDEX($D$190:$W$190,,$C200)/$F$176)))</f>
        <v>0</v>
      </c>
      <c r="K200" s="2">
        <f>IF($F$176="n/a",0,IF(K$178&lt;=$C200,0,IF(K$178&gt;($F$176+$C200),INDEX($D$190:$W$190,,$C200)-SUM($D200:J200),INDEX($D$190:$W$190,,$C200)/$F$176)))</f>
        <v>0</v>
      </c>
      <c r="L200" s="2">
        <f>IF($F$176="n/a",0,IF(L$178&lt;=$C200,0,IF(L$178&gt;($F$176+$C200),INDEX($D$190:$W$190,,$C200)-SUM($D200:K200),INDEX($D$190:$W$190,,$C200)/$F$176)))</f>
        <v>0</v>
      </c>
      <c r="M200" s="2">
        <f>IF($F$176="n/a",0,IF(M$178&lt;=$C200,0,IF(M$178&gt;($F$176+$C200),INDEX($D$190:$W$190,,$C200)-SUM($D200:L200),INDEX($D$190:$W$190,,$C200)/$F$176)))</f>
        <v>0</v>
      </c>
      <c r="N200" s="2">
        <f>IF($F$176="n/a",0,IF(N$178&lt;=$C200,0,IF(N$178&gt;($F$176+$C200),INDEX($D$190:$W$190,,$C200)-SUM($D200:M200),INDEX($D$190:$W$190,,$C200)/$F$176)))</f>
        <v>0</v>
      </c>
      <c r="O200" s="2">
        <f>IF($F$176="n/a",0,IF(O$178&lt;=$C200,0,IF(O$178&gt;($F$176+$C200),INDEX($D$190:$W$190,,$C200)-SUM($D200:N200),INDEX($D$190:$W$190,,$C200)/$F$176)))</f>
        <v>0</v>
      </c>
      <c r="P200" s="2">
        <f>IF($F$176="n/a",0,IF(P$178&lt;=$C200,0,IF(P$178&gt;($F$176+$C200),INDEX($D$190:$W$190,,$C200)-SUM($D200:O200),INDEX($D$190:$W$190,,$C200)/$F$176)))</f>
        <v>0</v>
      </c>
      <c r="Q200" s="2">
        <f>IF($F$176="n/a",0,IF(Q$178&lt;=$C200,0,IF(Q$178&gt;($F$176+$C200),INDEX($D$190:$W$190,,$C200)-SUM($D200:P200),INDEX($D$190:$W$190,,$C200)/$F$176)))</f>
        <v>0</v>
      </c>
      <c r="R200" s="2">
        <f>IF($F$176="n/a",0,IF(R$178&lt;=$C200,0,IF(R$178&gt;($F$176+$C200),INDEX($D$190:$W$190,,$C200)-SUM($D200:Q200),INDEX($D$190:$W$190,,$C200)/$F$176)))</f>
        <v>0</v>
      </c>
      <c r="S200" s="2">
        <f>IF($F$176="n/a",0,IF(S$178&lt;=$C200,0,IF(S$178&gt;($F$176+$C200),INDEX($D$190:$W$190,,$C200)-SUM($D200:R200),INDEX($D$190:$W$190,,$C200)/$F$176)))</f>
        <v>0</v>
      </c>
      <c r="T200" s="2">
        <f>IF($F$176="n/a",0,IF(T$178&lt;=$C200,0,IF(T$178&gt;($F$176+$C200),INDEX($D$190:$W$190,,$C200)-SUM($D200:S200),INDEX($D$190:$W$190,,$C200)/$F$176)))</f>
        <v>0</v>
      </c>
      <c r="U200" s="2">
        <f>IF($F$176="n/a",0,IF(U$178&lt;=$C200,0,IF(U$178&gt;($F$176+$C200),INDEX($D$190:$W$190,,$C200)-SUM($D200:T200),INDEX($D$190:$W$190,,$C200)/$F$176)))</f>
        <v>0</v>
      </c>
      <c r="V200" s="2">
        <f>IF($F$176="n/a",0,IF(V$178&lt;=$C200,0,IF(V$178&gt;($F$176+$C200),INDEX($D$190:$W$190,,$C200)-SUM($D200:U200),INDEX($D$190:$W$190,,$C200)/$F$176)))</f>
        <v>0</v>
      </c>
      <c r="W200" s="2">
        <f>IF($F$176="n/a",0,IF(W$178&lt;=$C200,0,IF(W$178&gt;($F$176+$C200),INDEX($D$190:$W$190,,$C200)-SUM($D200:V200),INDEX($D$190:$W$190,,$C200)/$F$176)))</f>
        <v>0</v>
      </c>
      <c r="X200" s="2">
        <f>IF($F$176="n/a",0,IF(X$178&lt;=$C200,0,IF(X$178&gt;($F$176+$C200),INDEX($D$190:$W$190,,$C200)-SUM($D200:W200),INDEX($D$190:$W$190,,$C200)/$F$176)))</f>
        <v>0</v>
      </c>
      <c r="Y200" s="2">
        <f>IF($F$176="n/a",0,IF(Y$178&lt;=$C200,0,IF(Y$178&gt;($F$176+$C200),INDEX($D$190:$W$190,,$C200)-SUM($D200:X200),INDEX($D$190:$W$190,,$C200)/$F$176)))</f>
        <v>0</v>
      </c>
      <c r="Z200" s="2">
        <f>IF($F$176="n/a",0,IF(Z$178&lt;=$C200,0,IF(Z$178&gt;($F$176+$C200),INDEX($D$190:$W$190,,$C200)-SUM($D200:Y200),INDEX($D$190:$W$190,,$C200)/$F$176)))</f>
        <v>0</v>
      </c>
      <c r="AA200" s="2">
        <f>IF($F$176="n/a",0,IF(AA$178&lt;=$C200,0,IF(AA$178&gt;($F$176+$C200),INDEX($D$190:$W$190,,$C200)-SUM($D200:Z200),INDEX($D$190:$W$190,,$C200)/$F$176)))</f>
        <v>0</v>
      </c>
      <c r="AB200" s="2">
        <f>IF($F$176="n/a",0,IF(AB$178&lt;=$C200,0,IF(AB$178&gt;($F$176+$C200),INDEX($D$190:$W$190,,$C200)-SUM($D200:AA200),INDEX($D$190:$W$190,,$C200)/$F$176)))</f>
        <v>0</v>
      </c>
      <c r="AC200" s="2">
        <f>IF($F$176="n/a",0,IF(AC$178&lt;=$C200,0,IF(AC$178&gt;($F$176+$C200),INDEX($D$190:$W$190,,$C200)-SUM($D200:AB200),INDEX($D$190:$W$190,,$C200)/$F$176)))</f>
        <v>0</v>
      </c>
      <c r="AD200" s="2">
        <f>IF($F$176="n/a",0,IF(AD$178&lt;=$C200,0,IF(AD$178&gt;($F$176+$C200),INDEX($D$190:$W$190,,$C200)-SUM($D200:AC200),INDEX($D$190:$W$190,,$C200)/$F$176)))</f>
        <v>0</v>
      </c>
      <c r="AE200" s="2">
        <f>IF($F$176="n/a",0,IF(AE$178&lt;=$C200,0,IF(AE$178&gt;($F$176+$C200),INDEX($D$190:$W$190,,$C200)-SUM($D200:AD200),INDEX($D$190:$W$190,,$C200)/$F$176)))</f>
        <v>0</v>
      </c>
      <c r="AF200" s="2">
        <f>IF($F$176="n/a",0,IF(AF$178&lt;=$C200,0,IF(AF$178&gt;($F$176+$C200),INDEX($D$190:$W$190,,$C200)-SUM($D200:AE200),INDEX($D$190:$W$190,,$C200)/$F$176)))</f>
        <v>0</v>
      </c>
      <c r="AG200" s="2">
        <f>IF($F$176="n/a",0,IF(AG$178&lt;=$C200,0,IF(AG$178&gt;($F$176+$C200),INDEX($D$190:$W$190,,$C200)-SUM($D200:AF200),INDEX($D$190:$W$190,,$C200)/$F$176)))</f>
        <v>0</v>
      </c>
      <c r="AH200" s="2">
        <f>IF($F$176="n/a",0,IF(AH$178&lt;=$C200,0,IF(AH$178&gt;($F$176+$C200),INDEX($D$190:$W$190,,$C200)-SUM($D200:AG200),INDEX($D$190:$W$190,,$C200)/$F$176)))</f>
        <v>0</v>
      </c>
      <c r="AI200" s="2">
        <f>IF($F$176="n/a",0,IF(AI$178&lt;=$C200,0,IF(AI$178&gt;($F$176+$C200),INDEX($D$190:$W$190,,$C200)-SUM($D200:AH200),INDEX($D$190:$W$190,,$C200)/$F$176)))</f>
        <v>0</v>
      </c>
      <c r="AJ200" s="2">
        <f>IF($F$176="n/a",0,IF(AJ$178&lt;=$C200,0,IF(AJ$178&gt;($F$176+$C200),INDEX($D$190:$W$190,,$C200)-SUM($D200:AI200),INDEX($D$190:$W$190,,$C200)/$F$176)))</f>
        <v>0</v>
      </c>
      <c r="AK200" s="2">
        <f>IF($F$176="n/a",0,IF(AK$178&lt;=$C200,0,IF(AK$178&gt;($F$176+$C200),INDEX($D$190:$W$190,,$C200)-SUM($D200:AJ200),INDEX($D$190:$W$190,,$C200)/$F$176)))</f>
        <v>0</v>
      </c>
      <c r="AL200" s="2">
        <f>IF($F$176="n/a",0,IF(AL$178&lt;=$C200,0,IF(AL$178&gt;($F$176+$C200),INDEX($D$190:$W$190,,$C200)-SUM($D200:AK200),INDEX($D$190:$W$190,,$C200)/$F$176)))</f>
        <v>0</v>
      </c>
      <c r="AM200" s="2">
        <f>IF($F$176="n/a",0,IF(AM$178&lt;=$C200,0,IF(AM$178&gt;($F$176+$C200),INDEX($D$190:$W$190,,$C200)-SUM($D200:AL200),INDEX($D$190:$W$190,,$C200)/$F$176)))</f>
        <v>0</v>
      </c>
      <c r="AN200" s="2">
        <f>IF($F$176="n/a",0,IF(AN$178&lt;=$C200,0,IF(AN$178&gt;($F$176+$C200),INDEX($D$190:$W$190,,$C200)-SUM($D200:AM200),INDEX($D$190:$W$190,,$C200)/$F$176)))</f>
        <v>0</v>
      </c>
      <c r="AO200" s="2">
        <f>IF($F$176="n/a",0,IF(AO$178&lt;=$C200,0,IF(AO$178&gt;($F$176+$C200),INDEX($D$190:$W$190,,$C200)-SUM($D200:AN200),INDEX($D$190:$W$190,,$C200)/$F$176)))</f>
        <v>0</v>
      </c>
      <c r="AP200" s="2">
        <f>IF($F$176="n/a",0,IF(AP$178&lt;=$C200,0,IF(AP$178&gt;($F$176+$C200),INDEX($D$190:$W$190,,$C200)-SUM($D200:AO200),INDEX($D$190:$W$190,,$C200)/$F$176)))</f>
        <v>0</v>
      </c>
      <c r="AQ200" s="2">
        <f>IF($F$176="n/a",0,IF(AQ$178&lt;=$C200,0,IF(AQ$178&gt;($F$176+$C200),INDEX($D$190:$W$190,,$C200)-SUM($D200:AP200),INDEX($D$190:$W$190,,$C200)/$F$176)))</f>
        <v>0</v>
      </c>
      <c r="AR200" s="2">
        <f>IF($F$176="n/a",0,IF(AR$178&lt;=$C200,0,IF(AR$178&gt;($F$176+$C200),INDEX($D$190:$W$190,,$C200)-SUM($D200:AQ200),INDEX($D$190:$W$190,,$C200)/$F$176)))</f>
        <v>0</v>
      </c>
      <c r="AS200" s="2">
        <f>IF($F$176="n/a",0,IF(AS$178&lt;=$C200,0,IF(AS$178&gt;($F$176+$C200),INDEX($D$190:$W$190,,$C200)-SUM($D200:AR200),INDEX($D$190:$W$190,,$C200)/$F$176)))</f>
        <v>0</v>
      </c>
      <c r="AT200" s="2">
        <f>IF($F$176="n/a",0,IF(AT$178&lt;=$C200,0,IF(AT$178&gt;($F$176+$C200),INDEX($D$190:$W$190,,$C200)-SUM($D200:AS200),INDEX($D$190:$W$190,,$C200)/$F$176)))</f>
        <v>0</v>
      </c>
      <c r="AU200" s="2">
        <f>IF($F$176="n/a",0,IF(AU$178&lt;=$C200,0,IF(AU$178&gt;($F$176+$C200),INDEX($D$190:$W$190,,$C200)-SUM($D200:AT200),INDEX($D$190:$W$190,,$C200)/$F$176)))</f>
        <v>0</v>
      </c>
      <c r="AV200" s="2">
        <f>IF($F$176="n/a",0,IF(AV$178&lt;=$C200,0,IF(AV$178&gt;($F$176+$C200),INDEX($D$190:$W$190,,$C200)-SUM($D200:AU200),INDEX($D$190:$W$190,,$C200)/$F$176)))</f>
        <v>0</v>
      </c>
      <c r="AW200" s="2">
        <f>IF($F$176="n/a",0,IF(AW$178&lt;=$C200,0,IF(AW$178&gt;($F$176+$C200),INDEX($D$190:$W$190,,$C200)-SUM($D200:AV200),INDEX($D$190:$W$190,,$C200)/$F$176)))</f>
        <v>0</v>
      </c>
      <c r="AX200" s="2">
        <f>IF($F$176="n/a",0,IF(AX$178&lt;=$C200,0,IF(AX$178&gt;($F$176+$C200),INDEX($D$190:$W$190,,$C200)-SUM($D200:AW200),INDEX($D$190:$W$190,,$C200)/$F$176)))</f>
        <v>0</v>
      </c>
      <c r="AY200" s="2">
        <f>IF($F$176="n/a",0,IF(AY$178&lt;=$C200,0,IF(AY$178&gt;($F$176+$C200),INDEX($D$190:$W$190,,$C200)-SUM($D200:AX200),INDEX($D$190:$W$190,,$C200)/$F$176)))</f>
        <v>0</v>
      </c>
      <c r="AZ200" s="2">
        <f>IF($F$176="n/a",0,IF(AZ$178&lt;=$C200,0,IF(AZ$178&gt;($F$176+$C200),INDEX($D$190:$W$190,,$C200)-SUM($D200:AY200),INDEX($D$190:$W$190,,$C200)/$F$176)))</f>
        <v>0</v>
      </c>
      <c r="BA200" s="2">
        <f>IF($F$176="n/a",0,IF(BA$178&lt;=$C200,0,IF(BA$178&gt;($F$176+$C200),INDEX($D$190:$W$190,,$C200)-SUM($D200:AZ200),INDEX($D$190:$W$190,,$C200)/$F$176)))</f>
        <v>0</v>
      </c>
      <c r="BB200" s="2">
        <f>IF($F$176="n/a",0,IF(BB$178&lt;=$C200,0,IF(BB$178&gt;($F$176+$C200),INDEX($D$190:$W$190,,$C200)-SUM($D200:BA200),INDEX($D$190:$W$190,,$C200)/$F$176)))</f>
        <v>0</v>
      </c>
      <c r="BC200" s="2">
        <f>IF($F$176="n/a",0,IF(BC$178&lt;=$C200,0,IF(BC$178&gt;($F$176+$C200),INDEX($D$190:$W$190,,$C200)-SUM($D200:BB200),INDEX($D$190:$W$190,,$C200)/$F$176)))</f>
        <v>0</v>
      </c>
      <c r="BD200" s="2">
        <f>IF($F$176="n/a",0,IF(BD$178&lt;=$C200,0,IF(BD$178&gt;($F$176+$C200),INDEX($D$190:$W$190,,$C200)-SUM($D200:BC200),INDEX($D$190:$W$190,,$C200)/$F$176)))</f>
        <v>0</v>
      </c>
      <c r="BE200" s="2">
        <f>IF($F$176="n/a",0,IF(BE$178&lt;=$C200,0,IF(BE$178&gt;($F$176+$C200),INDEX($D$190:$W$190,,$C200)-SUM($D200:BD200),INDEX($D$190:$W$190,,$C200)/$F$176)))</f>
        <v>0</v>
      </c>
      <c r="BF200" s="2">
        <f>IF($F$176="n/a",0,IF(BF$178&lt;=$C200,0,IF(BF$178&gt;($F$176+$C200),INDEX($D$190:$W$190,,$C200)-SUM($D200:BE200),INDEX($D$190:$W$190,,$C200)/$F$176)))</f>
        <v>0</v>
      </c>
      <c r="BG200" s="2">
        <f>IF($F$176="n/a",0,IF(BG$178&lt;=$C200,0,IF(BG$178&gt;($F$176+$C200),INDEX($D$190:$W$190,,$C200)-SUM($D200:BF200),INDEX($D$190:$W$190,,$C200)/$F$176)))</f>
        <v>0</v>
      </c>
      <c r="BH200" s="2">
        <f>IF($F$176="n/a",0,IF(BH$178&lt;=$C200,0,IF(BH$178&gt;($F$176+$C200),INDEX($D$190:$W$190,,$C200)-SUM($D200:BG200),INDEX($D$190:$W$190,,$C200)/$F$176)))</f>
        <v>0</v>
      </c>
      <c r="BI200" s="2">
        <f>IF($F$176="n/a",0,IF(BI$178&lt;=$C200,0,IF(BI$178&gt;($F$176+$C200),INDEX($D$190:$W$190,,$C200)-SUM($D200:BH200),INDEX($D$190:$W$190,,$C200)/$F$176)))</f>
        <v>0</v>
      </c>
      <c r="BJ200" s="2">
        <f>IF($F$176="n/a",0,IF(BJ$178&lt;=$C200,0,IF(BJ$178&gt;($F$176+$C200),INDEX($D$190:$W$190,,$C200)-SUM($D200:BI200),INDEX($D$190:$W$190,,$C200)/$F$176)))</f>
        <v>0</v>
      </c>
      <c r="BK200" s="2">
        <f>IF($F$176="n/a",0,IF(BK$178&lt;=$C200,0,IF(BK$178&gt;($F$176+$C200),INDEX($D$190:$W$190,,$C200)-SUM($D200:BJ200),INDEX($D$190:$W$190,,$C200)/$F$176)))</f>
        <v>0</v>
      </c>
      <c r="BL200" s="2">
        <f>IF($F$176="n/a",0,IF(BL$178&lt;=$C200,0,IF(BL$178&gt;($F$176+$C200),INDEX($D$190:$W$190,,$C200)-SUM($D200:BK200),INDEX($D$190:$W$190,,$C200)/$F$176)))</f>
        <v>0</v>
      </c>
      <c r="BM200" s="2">
        <f>IF($F$176="n/a",0,IF(BM$178&lt;=$C200,0,IF(BM$178&gt;($F$176+$C200),INDEX($D$190:$W$190,,$C200)-SUM($D200:BL200),INDEX($D$190:$W$190,,$C200)/$F$176)))</f>
        <v>0</v>
      </c>
      <c r="BN200" s="2">
        <f>IF($F$176="n/a",0,IF(BN$178&lt;=$C200,0,IF(BN$178&gt;($F$176+$C200),INDEX($D$190:$W$190,,$C200)-SUM($D200:BM200),INDEX($D$190:$W$190,,$C200)/$F$176)))</f>
        <v>0</v>
      </c>
      <c r="BO200" s="2">
        <f>IF($F$176="n/a",0,IF(BO$178&lt;=$C200,0,IF(BO$178&gt;($F$176+$C200),INDEX($D$190:$W$190,,$C200)-SUM($D200:BN200),INDEX($D$190:$W$190,,$C200)/$F$176)))</f>
        <v>0</v>
      </c>
      <c r="BP200" s="2">
        <f>IF($F$176="n/a",0,IF(BP$178&lt;=$C200,0,IF(BP$178&gt;($F$176+$C200),INDEX($D$190:$W$190,,$C200)-SUM($D200:BO200),INDEX($D$190:$W$190,,$C200)/$F$176)))</f>
        <v>0</v>
      </c>
      <c r="BQ200" s="2">
        <f>IF($F$176="n/a",0,IF(BQ$178&lt;=$C200,0,IF(BQ$178&gt;($F$176+$C200),INDEX($D$190:$W$190,,$C200)-SUM($D200:BP200),INDEX($D$190:$W$190,,$C200)/$F$176)))</f>
        <v>0</v>
      </c>
      <c r="BR200" s="2">
        <f>IF($F$176="n/a",0,IF(BR$178&lt;=$C200,0,IF(BR$178&gt;($F$176+$C200),INDEX($D$190:$W$190,,$C200)-SUM($D200:BQ200),INDEX($D$190:$W$190,,$C200)/$F$176)))</f>
        <v>0</v>
      </c>
      <c r="BS200" s="2">
        <f>IF($F$176="n/a",0,IF(BS$178&lt;=$C200,0,IF(BS$178&gt;($F$176+$C200),INDEX($D$190:$W$190,,$C200)-SUM($D200:BR200),INDEX($D$190:$W$190,,$C200)/$F$176)))</f>
        <v>0</v>
      </c>
    </row>
    <row r="201" spans="2:71">
      <c r="B201" s="24">
        <v>2019</v>
      </c>
      <c r="C201" s="24">
        <v>9</v>
      </c>
      <c r="E201" s="2">
        <f>IF($F$176="n/a",0,IF(E$178&lt;=$C201,0,IF(E$178&gt;($F$176+$C201),INDEX($D$190:$W$190,,$C201)-SUM($D201:D201),INDEX($D$190:$W$190,,$C201)/$F$176)))</f>
        <v>0</v>
      </c>
      <c r="F201" s="2">
        <f>IF($F$176="n/a",0,IF(F$178&lt;=$C201,0,IF(F$178&gt;($F$176+$C201),INDEX($D$190:$W$190,,$C201)-SUM($D201:E201),INDEX($D$190:$W$190,,$C201)/$F$176)))</f>
        <v>0</v>
      </c>
      <c r="G201" s="2">
        <f>IF($F$176="n/a",0,IF(G$178&lt;=$C201,0,IF(G$178&gt;($F$176+$C201),INDEX($D$190:$W$190,,$C201)-SUM($D201:F201),INDEX($D$190:$W$190,,$C201)/$F$176)))</f>
        <v>0</v>
      </c>
      <c r="H201" s="2">
        <f>IF($F$176="n/a",0,IF(H$178&lt;=$C201,0,IF(H$178&gt;($F$176+$C201),INDEX($D$190:$W$190,,$C201)-SUM($D201:G201),INDEX($D$190:$W$190,,$C201)/$F$176)))</f>
        <v>0</v>
      </c>
      <c r="I201" s="2">
        <f>IF($F$176="n/a",0,IF(I$178&lt;=$C201,0,IF(I$178&gt;($F$176+$C201),INDEX($D$190:$W$190,,$C201)-SUM($D201:H201),INDEX($D$190:$W$190,,$C201)/$F$176)))</f>
        <v>0</v>
      </c>
      <c r="J201" s="2">
        <f>IF($F$176="n/a",0,IF(J$178&lt;=$C201,0,IF(J$178&gt;($F$176+$C201),INDEX($D$190:$W$190,,$C201)-SUM($D201:I201),INDEX($D$190:$W$190,,$C201)/$F$176)))</f>
        <v>0</v>
      </c>
      <c r="K201" s="2">
        <f>IF($F$176="n/a",0,IF(K$178&lt;=$C201,0,IF(K$178&gt;($F$176+$C201),INDEX($D$190:$W$190,,$C201)-SUM($D201:J201),INDEX($D$190:$W$190,,$C201)/$F$176)))</f>
        <v>0</v>
      </c>
      <c r="L201" s="2">
        <f>IF($F$176="n/a",0,IF(L$178&lt;=$C201,0,IF(L$178&gt;($F$176+$C201),INDEX($D$190:$W$190,,$C201)-SUM($D201:K201),INDEX($D$190:$W$190,,$C201)/$F$176)))</f>
        <v>0</v>
      </c>
      <c r="M201" s="2">
        <f>IF($F$176="n/a",0,IF(M$178&lt;=$C201,0,IF(M$178&gt;($F$176+$C201),INDEX($D$190:$W$190,,$C201)-SUM($D201:L201),INDEX($D$190:$W$190,,$C201)/$F$176)))</f>
        <v>0</v>
      </c>
      <c r="N201" s="2">
        <f>IF($F$176="n/a",0,IF(N$178&lt;=$C201,0,IF(N$178&gt;($F$176+$C201),INDEX($D$190:$W$190,,$C201)-SUM($D201:M201),INDEX($D$190:$W$190,,$C201)/$F$176)))</f>
        <v>0</v>
      </c>
      <c r="O201" s="2">
        <f>IF($F$176="n/a",0,IF(O$178&lt;=$C201,0,IF(O$178&gt;($F$176+$C201),INDEX($D$190:$W$190,,$C201)-SUM($D201:N201),INDEX($D$190:$W$190,,$C201)/$F$176)))</f>
        <v>0</v>
      </c>
      <c r="P201" s="2">
        <f>IF($F$176="n/a",0,IF(P$178&lt;=$C201,0,IF(P$178&gt;($F$176+$C201),INDEX($D$190:$W$190,,$C201)-SUM($D201:O201),INDEX($D$190:$W$190,,$C201)/$F$176)))</f>
        <v>0</v>
      </c>
      <c r="Q201" s="2">
        <f>IF($F$176="n/a",0,IF(Q$178&lt;=$C201,0,IF(Q$178&gt;($F$176+$C201),INDEX($D$190:$W$190,,$C201)-SUM($D201:P201),INDEX($D$190:$W$190,,$C201)/$F$176)))</f>
        <v>0</v>
      </c>
      <c r="R201" s="2">
        <f>IF($F$176="n/a",0,IF(R$178&lt;=$C201,0,IF(R$178&gt;($F$176+$C201),INDEX($D$190:$W$190,,$C201)-SUM($D201:Q201),INDEX($D$190:$W$190,,$C201)/$F$176)))</f>
        <v>0</v>
      </c>
      <c r="S201" s="2">
        <f>IF($F$176="n/a",0,IF(S$178&lt;=$C201,0,IF(S$178&gt;($F$176+$C201),INDEX($D$190:$W$190,,$C201)-SUM($D201:R201),INDEX($D$190:$W$190,,$C201)/$F$176)))</f>
        <v>0</v>
      </c>
      <c r="T201" s="2">
        <f>IF($F$176="n/a",0,IF(T$178&lt;=$C201,0,IF(T$178&gt;($F$176+$C201),INDEX($D$190:$W$190,,$C201)-SUM($D201:S201),INDEX($D$190:$W$190,,$C201)/$F$176)))</f>
        <v>0</v>
      </c>
      <c r="U201" s="2">
        <f>IF($F$176="n/a",0,IF(U$178&lt;=$C201,0,IF(U$178&gt;($F$176+$C201),INDEX($D$190:$W$190,,$C201)-SUM($D201:T201),INDEX($D$190:$W$190,,$C201)/$F$176)))</f>
        <v>0</v>
      </c>
      <c r="V201" s="2">
        <f>IF($F$176="n/a",0,IF(V$178&lt;=$C201,0,IF(V$178&gt;($F$176+$C201),INDEX($D$190:$W$190,,$C201)-SUM($D201:U201),INDEX($D$190:$W$190,,$C201)/$F$176)))</f>
        <v>0</v>
      </c>
      <c r="W201" s="2">
        <f>IF($F$176="n/a",0,IF(W$178&lt;=$C201,0,IF(W$178&gt;($F$176+$C201),INDEX($D$190:$W$190,,$C201)-SUM($D201:V201),INDEX($D$190:$W$190,,$C201)/$F$176)))</f>
        <v>0</v>
      </c>
      <c r="X201" s="2">
        <f>IF($F$176="n/a",0,IF(X$178&lt;=$C201,0,IF(X$178&gt;($F$176+$C201),INDEX($D$190:$W$190,,$C201)-SUM($D201:W201),INDEX($D$190:$W$190,,$C201)/$F$176)))</f>
        <v>0</v>
      </c>
      <c r="Y201" s="2">
        <f>IF($F$176="n/a",0,IF(Y$178&lt;=$C201,0,IF(Y$178&gt;($F$176+$C201),INDEX($D$190:$W$190,,$C201)-SUM($D201:X201),INDEX($D$190:$W$190,,$C201)/$F$176)))</f>
        <v>0</v>
      </c>
      <c r="Z201" s="2">
        <f>IF($F$176="n/a",0,IF(Z$178&lt;=$C201,0,IF(Z$178&gt;($F$176+$C201),INDEX($D$190:$W$190,,$C201)-SUM($D201:Y201),INDEX($D$190:$W$190,,$C201)/$F$176)))</f>
        <v>0</v>
      </c>
      <c r="AA201" s="2">
        <f>IF($F$176="n/a",0,IF(AA$178&lt;=$C201,0,IF(AA$178&gt;($F$176+$C201),INDEX($D$190:$W$190,,$C201)-SUM($D201:Z201),INDEX($D$190:$W$190,,$C201)/$F$176)))</f>
        <v>0</v>
      </c>
      <c r="AB201" s="2">
        <f>IF($F$176="n/a",0,IF(AB$178&lt;=$C201,0,IF(AB$178&gt;($F$176+$C201),INDEX($D$190:$W$190,,$C201)-SUM($D201:AA201),INDEX($D$190:$W$190,,$C201)/$F$176)))</f>
        <v>0</v>
      </c>
      <c r="AC201" s="2">
        <f>IF($F$176="n/a",0,IF(AC$178&lt;=$C201,0,IF(AC$178&gt;($F$176+$C201),INDEX($D$190:$W$190,,$C201)-SUM($D201:AB201),INDEX($D$190:$W$190,,$C201)/$F$176)))</f>
        <v>0</v>
      </c>
      <c r="AD201" s="2">
        <f>IF($F$176="n/a",0,IF(AD$178&lt;=$C201,0,IF(AD$178&gt;($F$176+$C201),INDEX($D$190:$W$190,,$C201)-SUM($D201:AC201),INDEX($D$190:$W$190,,$C201)/$F$176)))</f>
        <v>0</v>
      </c>
      <c r="AE201" s="2">
        <f>IF($F$176="n/a",0,IF(AE$178&lt;=$C201,0,IF(AE$178&gt;($F$176+$C201),INDEX($D$190:$W$190,,$C201)-SUM($D201:AD201),INDEX($D$190:$W$190,,$C201)/$F$176)))</f>
        <v>0</v>
      </c>
      <c r="AF201" s="2">
        <f>IF($F$176="n/a",0,IF(AF$178&lt;=$C201,0,IF(AF$178&gt;($F$176+$C201),INDEX($D$190:$W$190,,$C201)-SUM($D201:AE201),INDEX($D$190:$W$190,,$C201)/$F$176)))</f>
        <v>0</v>
      </c>
      <c r="AG201" s="2">
        <f>IF($F$176="n/a",0,IF(AG$178&lt;=$C201,0,IF(AG$178&gt;($F$176+$C201),INDEX($D$190:$W$190,,$C201)-SUM($D201:AF201),INDEX($D$190:$W$190,,$C201)/$F$176)))</f>
        <v>0</v>
      </c>
      <c r="AH201" s="2">
        <f>IF($F$176="n/a",0,IF(AH$178&lt;=$C201,0,IF(AH$178&gt;($F$176+$C201),INDEX($D$190:$W$190,,$C201)-SUM($D201:AG201),INDEX($D$190:$W$190,,$C201)/$F$176)))</f>
        <v>0</v>
      </c>
      <c r="AI201" s="2">
        <f>IF($F$176="n/a",0,IF(AI$178&lt;=$C201,0,IF(AI$178&gt;($F$176+$C201),INDEX($D$190:$W$190,,$C201)-SUM($D201:AH201),INDEX($D$190:$W$190,,$C201)/$F$176)))</f>
        <v>0</v>
      </c>
      <c r="AJ201" s="2">
        <f>IF($F$176="n/a",0,IF(AJ$178&lt;=$C201,0,IF(AJ$178&gt;($F$176+$C201),INDEX($D$190:$W$190,,$C201)-SUM($D201:AI201),INDEX($D$190:$W$190,,$C201)/$F$176)))</f>
        <v>0</v>
      </c>
      <c r="AK201" s="2">
        <f>IF($F$176="n/a",0,IF(AK$178&lt;=$C201,0,IF(AK$178&gt;($F$176+$C201),INDEX($D$190:$W$190,,$C201)-SUM($D201:AJ201),INDEX($D$190:$W$190,,$C201)/$F$176)))</f>
        <v>0</v>
      </c>
      <c r="AL201" s="2">
        <f>IF($F$176="n/a",0,IF(AL$178&lt;=$C201,0,IF(AL$178&gt;($F$176+$C201),INDEX($D$190:$W$190,,$C201)-SUM($D201:AK201),INDEX($D$190:$W$190,,$C201)/$F$176)))</f>
        <v>0</v>
      </c>
      <c r="AM201" s="2">
        <f>IF($F$176="n/a",0,IF(AM$178&lt;=$C201,0,IF(AM$178&gt;($F$176+$C201),INDEX($D$190:$W$190,,$C201)-SUM($D201:AL201),INDEX($D$190:$W$190,,$C201)/$F$176)))</f>
        <v>0</v>
      </c>
      <c r="AN201" s="2">
        <f>IF($F$176="n/a",0,IF(AN$178&lt;=$C201,0,IF(AN$178&gt;($F$176+$C201),INDEX($D$190:$W$190,,$C201)-SUM($D201:AM201),INDEX($D$190:$W$190,,$C201)/$F$176)))</f>
        <v>0</v>
      </c>
      <c r="AO201" s="2">
        <f>IF($F$176="n/a",0,IF(AO$178&lt;=$C201,0,IF(AO$178&gt;($F$176+$C201),INDEX($D$190:$W$190,,$C201)-SUM($D201:AN201),INDEX($D$190:$W$190,,$C201)/$F$176)))</f>
        <v>0</v>
      </c>
      <c r="AP201" s="2">
        <f>IF($F$176="n/a",0,IF(AP$178&lt;=$C201,0,IF(AP$178&gt;($F$176+$C201),INDEX($D$190:$W$190,,$C201)-SUM($D201:AO201),INDEX($D$190:$W$190,,$C201)/$F$176)))</f>
        <v>0</v>
      </c>
      <c r="AQ201" s="2">
        <f>IF($F$176="n/a",0,IF(AQ$178&lt;=$C201,0,IF(AQ$178&gt;($F$176+$C201),INDEX($D$190:$W$190,,$C201)-SUM($D201:AP201),INDEX($D$190:$W$190,,$C201)/$F$176)))</f>
        <v>0</v>
      </c>
      <c r="AR201" s="2">
        <f>IF($F$176="n/a",0,IF(AR$178&lt;=$C201,0,IF(AR$178&gt;($F$176+$C201),INDEX($D$190:$W$190,,$C201)-SUM($D201:AQ201),INDEX($D$190:$W$190,,$C201)/$F$176)))</f>
        <v>0</v>
      </c>
      <c r="AS201" s="2">
        <f>IF($F$176="n/a",0,IF(AS$178&lt;=$C201,0,IF(AS$178&gt;($F$176+$C201),INDEX($D$190:$W$190,,$C201)-SUM($D201:AR201),INDEX($D$190:$W$190,,$C201)/$F$176)))</f>
        <v>0</v>
      </c>
      <c r="AT201" s="2">
        <f>IF($F$176="n/a",0,IF(AT$178&lt;=$C201,0,IF(AT$178&gt;($F$176+$C201),INDEX($D$190:$W$190,,$C201)-SUM($D201:AS201),INDEX($D$190:$W$190,,$C201)/$F$176)))</f>
        <v>0</v>
      </c>
      <c r="AU201" s="2">
        <f>IF($F$176="n/a",0,IF(AU$178&lt;=$C201,0,IF(AU$178&gt;($F$176+$C201),INDEX($D$190:$W$190,,$C201)-SUM($D201:AT201),INDEX($D$190:$W$190,,$C201)/$F$176)))</f>
        <v>0</v>
      </c>
      <c r="AV201" s="2">
        <f>IF($F$176="n/a",0,IF(AV$178&lt;=$C201,0,IF(AV$178&gt;($F$176+$C201),INDEX($D$190:$W$190,,$C201)-SUM($D201:AU201),INDEX($D$190:$W$190,,$C201)/$F$176)))</f>
        <v>0</v>
      </c>
      <c r="AW201" s="2">
        <f>IF($F$176="n/a",0,IF(AW$178&lt;=$C201,0,IF(AW$178&gt;($F$176+$C201),INDEX($D$190:$W$190,,$C201)-SUM($D201:AV201),INDEX($D$190:$W$190,,$C201)/$F$176)))</f>
        <v>0</v>
      </c>
      <c r="AX201" s="2">
        <f>IF($F$176="n/a",0,IF(AX$178&lt;=$C201,0,IF(AX$178&gt;($F$176+$C201),INDEX($D$190:$W$190,,$C201)-SUM($D201:AW201),INDEX($D$190:$W$190,,$C201)/$F$176)))</f>
        <v>0</v>
      </c>
      <c r="AY201" s="2">
        <f>IF($F$176="n/a",0,IF(AY$178&lt;=$C201,0,IF(AY$178&gt;($F$176+$C201),INDEX($D$190:$W$190,,$C201)-SUM($D201:AX201),INDEX($D$190:$W$190,,$C201)/$F$176)))</f>
        <v>0</v>
      </c>
      <c r="AZ201" s="2">
        <f>IF($F$176="n/a",0,IF(AZ$178&lt;=$C201,0,IF(AZ$178&gt;($F$176+$C201),INDEX($D$190:$W$190,,$C201)-SUM($D201:AY201),INDEX($D$190:$W$190,,$C201)/$F$176)))</f>
        <v>0</v>
      </c>
      <c r="BA201" s="2">
        <f>IF($F$176="n/a",0,IF(BA$178&lt;=$C201,0,IF(BA$178&gt;($F$176+$C201),INDEX($D$190:$W$190,,$C201)-SUM($D201:AZ201),INDEX($D$190:$W$190,,$C201)/$F$176)))</f>
        <v>0</v>
      </c>
      <c r="BB201" s="2">
        <f>IF($F$176="n/a",0,IF(BB$178&lt;=$C201,0,IF(BB$178&gt;($F$176+$C201),INDEX($D$190:$W$190,,$C201)-SUM($D201:BA201),INDEX($D$190:$W$190,,$C201)/$F$176)))</f>
        <v>0</v>
      </c>
      <c r="BC201" s="2">
        <f>IF($F$176="n/a",0,IF(BC$178&lt;=$C201,0,IF(BC$178&gt;($F$176+$C201),INDEX($D$190:$W$190,,$C201)-SUM($D201:BB201),INDEX($D$190:$W$190,,$C201)/$F$176)))</f>
        <v>0</v>
      </c>
      <c r="BD201" s="2">
        <f>IF($F$176="n/a",0,IF(BD$178&lt;=$C201,0,IF(BD$178&gt;($F$176+$C201),INDEX($D$190:$W$190,,$C201)-SUM($D201:BC201),INDEX($D$190:$W$190,,$C201)/$F$176)))</f>
        <v>0</v>
      </c>
      <c r="BE201" s="2">
        <f>IF($F$176="n/a",0,IF(BE$178&lt;=$C201,0,IF(BE$178&gt;($F$176+$C201),INDEX($D$190:$W$190,,$C201)-SUM($D201:BD201),INDEX($D$190:$W$190,,$C201)/$F$176)))</f>
        <v>0</v>
      </c>
      <c r="BF201" s="2">
        <f>IF($F$176="n/a",0,IF(BF$178&lt;=$C201,0,IF(BF$178&gt;($F$176+$C201),INDEX($D$190:$W$190,,$C201)-SUM($D201:BE201),INDEX($D$190:$W$190,,$C201)/$F$176)))</f>
        <v>0</v>
      </c>
      <c r="BG201" s="2">
        <f>IF($F$176="n/a",0,IF(BG$178&lt;=$C201,0,IF(BG$178&gt;($F$176+$C201),INDEX($D$190:$W$190,,$C201)-SUM($D201:BF201),INDEX($D$190:$W$190,,$C201)/$F$176)))</f>
        <v>0</v>
      </c>
      <c r="BH201" s="2">
        <f>IF($F$176="n/a",0,IF(BH$178&lt;=$C201,0,IF(BH$178&gt;($F$176+$C201),INDEX($D$190:$W$190,,$C201)-SUM($D201:BG201),INDEX($D$190:$W$190,,$C201)/$F$176)))</f>
        <v>0</v>
      </c>
      <c r="BI201" s="2">
        <f>IF($F$176="n/a",0,IF(BI$178&lt;=$C201,0,IF(BI$178&gt;($F$176+$C201),INDEX($D$190:$W$190,,$C201)-SUM($D201:BH201),INDEX($D$190:$W$190,,$C201)/$F$176)))</f>
        <v>0</v>
      </c>
      <c r="BJ201" s="2">
        <f>IF($F$176="n/a",0,IF(BJ$178&lt;=$C201,0,IF(BJ$178&gt;($F$176+$C201),INDEX($D$190:$W$190,,$C201)-SUM($D201:BI201),INDEX($D$190:$W$190,,$C201)/$F$176)))</f>
        <v>0</v>
      </c>
      <c r="BK201" s="2">
        <f>IF($F$176="n/a",0,IF(BK$178&lt;=$C201,0,IF(BK$178&gt;($F$176+$C201),INDEX($D$190:$W$190,,$C201)-SUM($D201:BJ201),INDEX($D$190:$W$190,,$C201)/$F$176)))</f>
        <v>0</v>
      </c>
      <c r="BL201" s="2">
        <f>IF($F$176="n/a",0,IF(BL$178&lt;=$C201,0,IF(BL$178&gt;($F$176+$C201),INDEX($D$190:$W$190,,$C201)-SUM($D201:BK201),INDEX($D$190:$W$190,,$C201)/$F$176)))</f>
        <v>0</v>
      </c>
      <c r="BM201" s="2">
        <f>IF($F$176="n/a",0,IF(BM$178&lt;=$C201,0,IF(BM$178&gt;($F$176+$C201),INDEX($D$190:$W$190,,$C201)-SUM($D201:BL201),INDEX($D$190:$W$190,,$C201)/$F$176)))</f>
        <v>0</v>
      </c>
      <c r="BN201" s="2">
        <f>IF($F$176="n/a",0,IF(BN$178&lt;=$C201,0,IF(BN$178&gt;($F$176+$C201),INDEX($D$190:$W$190,,$C201)-SUM($D201:BM201),INDEX($D$190:$W$190,,$C201)/$F$176)))</f>
        <v>0</v>
      </c>
      <c r="BO201" s="2">
        <f>IF($F$176="n/a",0,IF(BO$178&lt;=$C201,0,IF(BO$178&gt;($F$176+$C201),INDEX($D$190:$W$190,,$C201)-SUM($D201:BN201),INDEX($D$190:$W$190,,$C201)/$F$176)))</f>
        <v>0</v>
      </c>
      <c r="BP201" s="2">
        <f>IF($F$176="n/a",0,IF(BP$178&lt;=$C201,0,IF(BP$178&gt;($F$176+$C201),INDEX($D$190:$W$190,,$C201)-SUM($D201:BO201),INDEX($D$190:$W$190,,$C201)/$F$176)))</f>
        <v>0</v>
      </c>
      <c r="BQ201" s="2">
        <f>IF($F$176="n/a",0,IF(BQ$178&lt;=$C201,0,IF(BQ$178&gt;($F$176+$C201),INDEX($D$190:$W$190,,$C201)-SUM($D201:BP201),INDEX($D$190:$W$190,,$C201)/$F$176)))</f>
        <v>0</v>
      </c>
      <c r="BR201" s="2">
        <f>IF($F$176="n/a",0,IF(BR$178&lt;=$C201,0,IF(BR$178&gt;($F$176+$C201),INDEX($D$190:$W$190,,$C201)-SUM($D201:BQ201),INDEX($D$190:$W$190,,$C201)/$F$176)))</f>
        <v>0</v>
      </c>
      <c r="BS201" s="2">
        <f>IF($F$176="n/a",0,IF(BS$178&lt;=$C201,0,IF(BS$178&gt;($F$176+$C201),INDEX($D$190:$W$190,,$C201)-SUM($D201:BR201),INDEX($D$190:$W$190,,$C201)/$F$176)))</f>
        <v>0</v>
      </c>
    </row>
    <row r="202" spans="2:71">
      <c r="B202" s="24">
        <v>2020</v>
      </c>
      <c r="C202" s="24">
        <v>10</v>
      </c>
      <c r="E202" s="2">
        <f>IF($F$176="n/a",0,IF(E$178&lt;=$C202,0,IF(E$178&gt;($F$176+$C202),INDEX($D$190:$W$190,,$C202)-SUM($D202:D202),INDEX($D$190:$W$190,,$C202)/$F$176)))</f>
        <v>0</v>
      </c>
      <c r="F202" s="2">
        <f>IF($F$176="n/a",0,IF(F$178&lt;=$C202,0,IF(F$178&gt;($F$176+$C202),INDEX($D$190:$W$190,,$C202)-SUM($D202:E202),INDEX($D$190:$W$190,,$C202)/$F$176)))</f>
        <v>0</v>
      </c>
      <c r="G202" s="2">
        <f>IF($F$176="n/a",0,IF(G$178&lt;=$C202,0,IF(G$178&gt;($F$176+$C202),INDEX($D$190:$W$190,,$C202)-SUM($D202:F202),INDEX($D$190:$W$190,,$C202)/$F$176)))</f>
        <v>0</v>
      </c>
      <c r="H202" s="2">
        <f>IF($F$176="n/a",0,IF(H$178&lt;=$C202,0,IF(H$178&gt;($F$176+$C202),INDEX($D$190:$W$190,,$C202)-SUM($D202:G202),INDEX($D$190:$W$190,,$C202)/$F$176)))</f>
        <v>0</v>
      </c>
      <c r="I202" s="2">
        <f>IF($F$176="n/a",0,IF(I$178&lt;=$C202,0,IF(I$178&gt;($F$176+$C202),INDEX($D$190:$W$190,,$C202)-SUM($D202:H202),INDEX($D$190:$W$190,,$C202)/$F$176)))</f>
        <v>0</v>
      </c>
      <c r="J202" s="2">
        <f>IF($F$176="n/a",0,IF(J$178&lt;=$C202,0,IF(J$178&gt;($F$176+$C202),INDEX($D$190:$W$190,,$C202)-SUM($D202:I202),INDEX($D$190:$W$190,,$C202)/$F$176)))</f>
        <v>0</v>
      </c>
      <c r="K202" s="2">
        <f>IF($F$176="n/a",0,IF(K$178&lt;=$C202,0,IF(K$178&gt;($F$176+$C202),INDEX($D$190:$W$190,,$C202)-SUM($D202:J202),INDEX($D$190:$W$190,,$C202)/$F$176)))</f>
        <v>0</v>
      </c>
      <c r="L202" s="2">
        <f>IF($F$176="n/a",0,IF(L$178&lt;=$C202,0,IF(L$178&gt;($F$176+$C202),INDEX($D$190:$W$190,,$C202)-SUM($D202:K202),INDEX($D$190:$W$190,,$C202)/$F$176)))</f>
        <v>0</v>
      </c>
      <c r="M202" s="2">
        <f>IF($F$176="n/a",0,IF(M$178&lt;=$C202,0,IF(M$178&gt;($F$176+$C202),INDEX($D$190:$W$190,,$C202)-SUM($D202:L202),INDEX($D$190:$W$190,,$C202)/$F$176)))</f>
        <v>0</v>
      </c>
      <c r="N202" s="2">
        <f>IF($F$176="n/a",0,IF(N$178&lt;=$C202,0,IF(N$178&gt;($F$176+$C202),INDEX($D$190:$W$190,,$C202)-SUM($D202:M202),INDEX($D$190:$W$190,,$C202)/$F$176)))</f>
        <v>0</v>
      </c>
      <c r="O202" s="2">
        <f>IF($F$176="n/a",0,IF(O$178&lt;=$C202,0,IF(O$178&gt;($F$176+$C202),INDEX($D$190:$W$190,,$C202)-SUM($D202:N202),INDEX($D$190:$W$190,,$C202)/$F$176)))</f>
        <v>0</v>
      </c>
      <c r="P202" s="2">
        <f>IF($F$176="n/a",0,IF(P$178&lt;=$C202,0,IF(P$178&gt;($F$176+$C202),INDEX($D$190:$W$190,,$C202)-SUM($D202:O202),INDEX($D$190:$W$190,,$C202)/$F$176)))</f>
        <v>0</v>
      </c>
      <c r="Q202" s="2">
        <f>IF($F$176="n/a",0,IF(Q$178&lt;=$C202,0,IF(Q$178&gt;($F$176+$C202),INDEX($D$190:$W$190,,$C202)-SUM($D202:P202),INDEX($D$190:$W$190,,$C202)/$F$176)))</f>
        <v>0</v>
      </c>
      <c r="R202" s="2">
        <f>IF($F$176="n/a",0,IF(R$178&lt;=$C202,0,IF(R$178&gt;($F$176+$C202),INDEX($D$190:$W$190,,$C202)-SUM($D202:Q202),INDEX($D$190:$W$190,,$C202)/$F$176)))</f>
        <v>0</v>
      </c>
      <c r="S202" s="2">
        <f>IF($F$176="n/a",0,IF(S$178&lt;=$C202,0,IF(S$178&gt;($F$176+$C202),INDEX($D$190:$W$190,,$C202)-SUM($D202:R202),INDEX($D$190:$W$190,,$C202)/$F$176)))</f>
        <v>0</v>
      </c>
      <c r="T202" s="2">
        <f>IF($F$176="n/a",0,IF(T$178&lt;=$C202,0,IF(T$178&gt;($F$176+$C202),INDEX($D$190:$W$190,,$C202)-SUM($D202:S202),INDEX($D$190:$W$190,,$C202)/$F$176)))</f>
        <v>0</v>
      </c>
      <c r="U202" s="2">
        <f>IF($F$176="n/a",0,IF(U$178&lt;=$C202,0,IF(U$178&gt;($F$176+$C202),INDEX($D$190:$W$190,,$C202)-SUM($D202:T202),INDEX($D$190:$W$190,,$C202)/$F$176)))</f>
        <v>0</v>
      </c>
      <c r="V202" s="2">
        <f>IF($F$176="n/a",0,IF(V$178&lt;=$C202,0,IF(V$178&gt;($F$176+$C202),INDEX($D$190:$W$190,,$C202)-SUM($D202:U202),INDEX($D$190:$W$190,,$C202)/$F$176)))</f>
        <v>0</v>
      </c>
      <c r="W202" s="2">
        <f>IF($F$176="n/a",0,IF(W$178&lt;=$C202,0,IF(W$178&gt;($F$176+$C202),INDEX($D$190:$W$190,,$C202)-SUM($D202:V202),INDEX($D$190:$W$190,,$C202)/$F$176)))</f>
        <v>0</v>
      </c>
      <c r="X202" s="2">
        <f>IF($F$176="n/a",0,IF(X$178&lt;=$C202,0,IF(X$178&gt;($F$176+$C202),INDEX($D$190:$W$190,,$C202)-SUM($D202:W202),INDEX($D$190:$W$190,,$C202)/$F$176)))</f>
        <v>0</v>
      </c>
      <c r="Y202" s="2">
        <f>IF($F$176="n/a",0,IF(Y$178&lt;=$C202,0,IF(Y$178&gt;($F$176+$C202),INDEX($D$190:$W$190,,$C202)-SUM($D202:X202),INDEX($D$190:$W$190,,$C202)/$F$176)))</f>
        <v>0</v>
      </c>
      <c r="Z202" s="2">
        <f>IF($F$176="n/a",0,IF(Z$178&lt;=$C202,0,IF(Z$178&gt;($F$176+$C202),INDEX($D$190:$W$190,,$C202)-SUM($D202:Y202),INDEX($D$190:$W$190,,$C202)/$F$176)))</f>
        <v>0</v>
      </c>
      <c r="AA202" s="2">
        <f>IF($F$176="n/a",0,IF(AA$178&lt;=$C202,0,IF(AA$178&gt;($F$176+$C202),INDEX($D$190:$W$190,,$C202)-SUM($D202:Z202),INDEX($D$190:$W$190,,$C202)/$F$176)))</f>
        <v>0</v>
      </c>
      <c r="AB202" s="2">
        <f>IF($F$176="n/a",0,IF(AB$178&lt;=$C202,0,IF(AB$178&gt;($F$176+$C202),INDEX($D$190:$W$190,,$C202)-SUM($D202:AA202),INDEX($D$190:$W$190,,$C202)/$F$176)))</f>
        <v>0</v>
      </c>
      <c r="AC202" s="2">
        <f>IF($F$176="n/a",0,IF(AC$178&lt;=$C202,0,IF(AC$178&gt;($F$176+$C202),INDEX($D$190:$W$190,,$C202)-SUM($D202:AB202),INDEX($D$190:$W$190,,$C202)/$F$176)))</f>
        <v>0</v>
      </c>
      <c r="AD202" s="2">
        <f>IF($F$176="n/a",0,IF(AD$178&lt;=$C202,0,IF(AD$178&gt;($F$176+$C202),INDEX($D$190:$W$190,,$C202)-SUM($D202:AC202),INDEX($D$190:$W$190,,$C202)/$F$176)))</f>
        <v>0</v>
      </c>
      <c r="AE202" s="2">
        <f>IF($F$176="n/a",0,IF(AE$178&lt;=$C202,0,IF(AE$178&gt;($F$176+$C202),INDEX($D$190:$W$190,,$C202)-SUM($D202:AD202),INDEX($D$190:$W$190,,$C202)/$F$176)))</f>
        <v>0</v>
      </c>
      <c r="AF202" s="2">
        <f>IF($F$176="n/a",0,IF(AF$178&lt;=$C202,0,IF(AF$178&gt;($F$176+$C202),INDEX($D$190:$W$190,,$C202)-SUM($D202:AE202),INDEX($D$190:$W$190,,$C202)/$F$176)))</f>
        <v>0</v>
      </c>
      <c r="AG202" s="2">
        <f>IF($F$176="n/a",0,IF(AG$178&lt;=$C202,0,IF(AG$178&gt;($F$176+$C202),INDEX($D$190:$W$190,,$C202)-SUM($D202:AF202),INDEX($D$190:$W$190,,$C202)/$F$176)))</f>
        <v>0</v>
      </c>
      <c r="AH202" s="2">
        <f>IF($F$176="n/a",0,IF(AH$178&lt;=$C202,0,IF(AH$178&gt;($F$176+$C202),INDEX($D$190:$W$190,,$C202)-SUM($D202:AG202),INDEX($D$190:$W$190,,$C202)/$F$176)))</f>
        <v>0</v>
      </c>
      <c r="AI202" s="2">
        <f>IF($F$176="n/a",0,IF(AI$178&lt;=$C202,0,IF(AI$178&gt;($F$176+$C202),INDEX($D$190:$W$190,,$C202)-SUM($D202:AH202),INDEX($D$190:$W$190,,$C202)/$F$176)))</f>
        <v>0</v>
      </c>
      <c r="AJ202" s="2">
        <f>IF($F$176="n/a",0,IF(AJ$178&lt;=$C202,0,IF(AJ$178&gt;($F$176+$C202),INDEX($D$190:$W$190,,$C202)-SUM($D202:AI202),INDEX($D$190:$W$190,,$C202)/$F$176)))</f>
        <v>0</v>
      </c>
      <c r="AK202" s="2">
        <f>IF($F$176="n/a",0,IF(AK$178&lt;=$C202,0,IF(AK$178&gt;($F$176+$C202),INDEX($D$190:$W$190,,$C202)-SUM($D202:AJ202),INDEX($D$190:$W$190,,$C202)/$F$176)))</f>
        <v>0</v>
      </c>
      <c r="AL202" s="2">
        <f>IF($F$176="n/a",0,IF(AL$178&lt;=$C202,0,IF(AL$178&gt;($F$176+$C202),INDEX($D$190:$W$190,,$C202)-SUM($D202:AK202),INDEX($D$190:$W$190,,$C202)/$F$176)))</f>
        <v>0</v>
      </c>
      <c r="AM202" s="2">
        <f>IF($F$176="n/a",0,IF(AM$178&lt;=$C202,0,IF(AM$178&gt;($F$176+$C202),INDEX($D$190:$W$190,,$C202)-SUM($D202:AL202),INDEX($D$190:$W$190,,$C202)/$F$176)))</f>
        <v>0</v>
      </c>
      <c r="AN202" s="2">
        <f>IF($F$176="n/a",0,IF(AN$178&lt;=$C202,0,IF(AN$178&gt;($F$176+$C202),INDEX($D$190:$W$190,,$C202)-SUM($D202:AM202),INDEX($D$190:$W$190,,$C202)/$F$176)))</f>
        <v>0</v>
      </c>
      <c r="AO202" s="2">
        <f>IF($F$176="n/a",0,IF(AO$178&lt;=$C202,0,IF(AO$178&gt;($F$176+$C202),INDEX($D$190:$W$190,,$C202)-SUM($D202:AN202),INDEX($D$190:$W$190,,$C202)/$F$176)))</f>
        <v>0</v>
      </c>
      <c r="AP202" s="2">
        <f>IF($F$176="n/a",0,IF(AP$178&lt;=$C202,0,IF(AP$178&gt;($F$176+$C202),INDEX($D$190:$W$190,,$C202)-SUM($D202:AO202),INDEX($D$190:$W$190,,$C202)/$F$176)))</f>
        <v>0</v>
      </c>
      <c r="AQ202" s="2">
        <f>IF($F$176="n/a",0,IF(AQ$178&lt;=$C202,0,IF(AQ$178&gt;($F$176+$C202),INDEX($D$190:$W$190,,$C202)-SUM($D202:AP202),INDEX($D$190:$W$190,,$C202)/$F$176)))</f>
        <v>0</v>
      </c>
      <c r="AR202" s="2">
        <f>IF($F$176="n/a",0,IF(AR$178&lt;=$C202,0,IF(AR$178&gt;($F$176+$C202),INDEX($D$190:$W$190,,$C202)-SUM($D202:AQ202),INDEX($D$190:$W$190,,$C202)/$F$176)))</f>
        <v>0</v>
      </c>
      <c r="AS202" s="2">
        <f>IF($F$176="n/a",0,IF(AS$178&lt;=$C202,0,IF(AS$178&gt;($F$176+$C202),INDEX($D$190:$W$190,,$C202)-SUM($D202:AR202),INDEX($D$190:$W$190,,$C202)/$F$176)))</f>
        <v>0</v>
      </c>
      <c r="AT202" s="2">
        <f>IF($F$176="n/a",0,IF(AT$178&lt;=$C202,0,IF(AT$178&gt;($F$176+$C202),INDEX($D$190:$W$190,,$C202)-SUM($D202:AS202),INDEX($D$190:$W$190,,$C202)/$F$176)))</f>
        <v>0</v>
      </c>
      <c r="AU202" s="2">
        <f>IF($F$176="n/a",0,IF(AU$178&lt;=$C202,0,IF(AU$178&gt;($F$176+$C202),INDEX($D$190:$W$190,,$C202)-SUM($D202:AT202),INDEX($D$190:$W$190,,$C202)/$F$176)))</f>
        <v>0</v>
      </c>
      <c r="AV202" s="2">
        <f>IF($F$176="n/a",0,IF(AV$178&lt;=$C202,0,IF(AV$178&gt;($F$176+$C202),INDEX($D$190:$W$190,,$C202)-SUM($D202:AU202),INDEX($D$190:$W$190,,$C202)/$F$176)))</f>
        <v>0</v>
      </c>
      <c r="AW202" s="2">
        <f>IF($F$176="n/a",0,IF(AW$178&lt;=$C202,0,IF(AW$178&gt;($F$176+$C202),INDEX($D$190:$W$190,,$C202)-SUM($D202:AV202),INDEX($D$190:$W$190,,$C202)/$F$176)))</f>
        <v>0</v>
      </c>
      <c r="AX202" s="2">
        <f>IF($F$176="n/a",0,IF(AX$178&lt;=$C202,0,IF(AX$178&gt;($F$176+$C202),INDEX($D$190:$W$190,,$C202)-SUM($D202:AW202),INDEX($D$190:$W$190,,$C202)/$F$176)))</f>
        <v>0</v>
      </c>
      <c r="AY202" s="2">
        <f>IF($F$176="n/a",0,IF(AY$178&lt;=$C202,0,IF(AY$178&gt;($F$176+$C202),INDEX($D$190:$W$190,,$C202)-SUM($D202:AX202),INDEX($D$190:$W$190,,$C202)/$F$176)))</f>
        <v>0</v>
      </c>
      <c r="AZ202" s="2">
        <f>IF($F$176="n/a",0,IF(AZ$178&lt;=$C202,0,IF(AZ$178&gt;($F$176+$C202),INDEX($D$190:$W$190,,$C202)-SUM($D202:AY202),INDEX($D$190:$W$190,,$C202)/$F$176)))</f>
        <v>0</v>
      </c>
      <c r="BA202" s="2">
        <f>IF($F$176="n/a",0,IF(BA$178&lt;=$C202,0,IF(BA$178&gt;($F$176+$C202),INDEX($D$190:$W$190,,$C202)-SUM($D202:AZ202),INDEX($D$190:$W$190,,$C202)/$F$176)))</f>
        <v>0</v>
      </c>
      <c r="BB202" s="2">
        <f>IF($F$176="n/a",0,IF(BB$178&lt;=$C202,0,IF(BB$178&gt;($F$176+$C202),INDEX($D$190:$W$190,,$C202)-SUM($D202:BA202),INDEX($D$190:$W$190,,$C202)/$F$176)))</f>
        <v>0</v>
      </c>
      <c r="BC202" s="2">
        <f>IF($F$176="n/a",0,IF(BC$178&lt;=$C202,0,IF(BC$178&gt;($F$176+$C202),INDEX($D$190:$W$190,,$C202)-SUM($D202:BB202),INDEX($D$190:$W$190,,$C202)/$F$176)))</f>
        <v>0</v>
      </c>
      <c r="BD202" s="2">
        <f>IF($F$176="n/a",0,IF(BD$178&lt;=$C202,0,IF(BD$178&gt;($F$176+$C202),INDEX($D$190:$W$190,,$C202)-SUM($D202:BC202),INDEX($D$190:$W$190,,$C202)/$F$176)))</f>
        <v>0</v>
      </c>
      <c r="BE202" s="2">
        <f>IF($F$176="n/a",0,IF(BE$178&lt;=$C202,0,IF(BE$178&gt;($F$176+$C202),INDEX($D$190:$W$190,,$C202)-SUM($D202:BD202),INDEX($D$190:$W$190,,$C202)/$F$176)))</f>
        <v>0</v>
      </c>
      <c r="BF202" s="2">
        <f>IF($F$176="n/a",0,IF(BF$178&lt;=$C202,0,IF(BF$178&gt;($F$176+$C202),INDEX($D$190:$W$190,,$C202)-SUM($D202:BE202),INDEX($D$190:$W$190,,$C202)/$F$176)))</f>
        <v>0</v>
      </c>
      <c r="BG202" s="2">
        <f>IF($F$176="n/a",0,IF(BG$178&lt;=$C202,0,IF(BG$178&gt;($F$176+$C202),INDEX($D$190:$W$190,,$C202)-SUM($D202:BF202),INDEX($D$190:$W$190,,$C202)/$F$176)))</f>
        <v>0</v>
      </c>
      <c r="BH202" s="2">
        <f>IF($F$176="n/a",0,IF(BH$178&lt;=$C202,0,IF(BH$178&gt;($F$176+$C202),INDEX($D$190:$W$190,,$C202)-SUM($D202:BG202),INDEX($D$190:$W$190,,$C202)/$F$176)))</f>
        <v>0</v>
      </c>
      <c r="BI202" s="2">
        <f>IF($F$176="n/a",0,IF(BI$178&lt;=$C202,0,IF(BI$178&gt;($F$176+$C202),INDEX($D$190:$W$190,,$C202)-SUM($D202:BH202),INDEX($D$190:$W$190,,$C202)/$F$176)))</f>
        <v>0</v>
      </c>
      <c r="BJ202" s="2">
        <f>IF($F$176="n/a",0,IF(BJ$178&lt;=$C202,0,IF(BJ$178&gt;($F$176+$C202),INDEX($D$190:$W$190,,$C202)-SUM($D202:BI202),INDEX($D$190:$W$190,,$C202)/$F$176)))</f>
        <v>0</v>
      </c>
      <c r="BK202" s="2">
        <f>IF($F$176="n/a",0,IF(BK$178&lt;=$C202,0,IF(BK$178&gt;($F$176+$C202),INDEX($D$190:$W$190,,$C202)-SUM($D202:BJ202),INDEX($D$190:$W$190,,$C202)/$F$176)))</f>
        <v>0</v>
      </c>
      <c r="BL202" s="2">
        <f>IF($F$176="n/a",0,IF(BL$178&lt;=$C202,0,IF(BL$178&gt;($F$176+$C202),INDEX($D$190:$W$190,,$C202)-SUM($D202:BK202),INDEX($D$190:$W$190,,$C202)/$F$176)))</f>
        <v>0</v>
      </c>
      <c r="BM202" s="2">
        <f>IF($F$176="n/a",0,IF(BM$178&lt;=$C202,0,IF(BM$178&gt;($F$176+$C202),INDEX($D$190:$W$190,,$C202)-SUM($D202:BL202),INDEX($D$190:$W$190,,$C202)/$F$176)))</f>
        <v>0</v>
      </c>
      <c r="BN202" s="2">
        <f>IF($F$176="n/a",0,IF(BN$178&lt;=$C202,0,IF(BN$178&gt;($F$176+$C202),INDEX($D$190:$W$190,,$C202)-SUM($D202:BM202),INDEX($D$190:$W$190,,$C202)/$F$176)))</f>
        <v>0</v>
      </c>
      <c r="BO202" s="2">
        <f>IF($F$176="n/a",0,IF(BO$178&lt;=$C202,0,IF(BO$178&gt;($F$176+$C202),INDEX($D$190:$W$190,,$C202)-SUM($D202:BN202),INDEX($D$190:$W$190,,$C202)/$F$176)))</f>
        <v>0</v>
      </c>
      <c r="BP202" s="2">
        <f>IF($F$176="n/a",0,IF(BP$178&lt;=$C202,0,IF(BP$178&gt;($F$176+$C202),INDEX($D$190:$W$190,,$C202)-SUM($D202:BO202),INDEX($D$190:$W$190,,$C202)/$F$176)))</f>
        <v>0</v>
      </c>
      <c r="BQ202" s="2">
        <f>IF($F$176="n/a",0,IF(BQ$178&lt;=$C202,0,IF(BQ$178&gt;($F$176+$C202),INDEX($D$190:$W$190,,$C202)-SUM($D202:BP202),INDEX($D$190:$W$190,,$C202)/$F$176)))</f>
        <v>0</v>
      </c>
      <c r="BR202" s="2">
        <f>IF($F$176="n/a",0,IF(BR$178&lt;=$C202,0,IF(BR$178&gt;($F$176+$C202),INDEX($D$190:$W$190,,$C202)-SUM($D202:BQ202),INDEX($D$190:$W$190,,$C202)/$F$176)))</f>
        <v>0</v>
      </c>
      <c r="BS202" s="2">
        <f>IF($F$176="n/a",0,IF(BS$178&lt;=$C202,0,IF(BS$178&gt;($F$176+$C202),INDEX($D$190:$W$190,,$C202)-SUM($D202:BR202),INDEX($D$190:$W$190,,$C202)/$F$176)))</f>
        <v>0</v>
      </c>
    </row>
    <row r="203" spans="2:71" outlineLevel="1">
      <c r="B203" s="24">
        <v>2021</v>
      </c>
      <c r="C203" s="24">
        <v>11</v>
      </c>
      <c r="E203" s="2">
        <f>IF($F$176="n/a",0,IF(E$178&lt;=$C203,0,IF(E$178&gt;($F$176+$C203),INDEX($D$190:$W$190,,$C203)-SUM($D203:D203),INDEX($D$190:$W$190,,$C203)/$F$176)))</f>
        <v>0</v>
      </c>
      <c r="F203" s="2">
        <f>IF($F$176="n/a",0,IF(F$178&lt;=$C203,0,IF(F$178&gt;($F$176+$C203),INDEX($D$190:$W$190,,$C203)-SUM($D203:E203),INDEX($D$190:$W$190,,$C203)/$F$176)))</f>
        <v>0</v>
      </c>
      <c r="G203" s="2">
        <f>IF($F$176="n/a",0,IF(G$178&lt;=$C203,0,IF(G$178&gt;($F$176+$C203),INDEX($D$190:$W$190,,$C203)-SUM($D203:F203),INDEX($D$190:$W$190,,$C203)/$F$176)))</f>
        <v>0</v>
      </c>
      <c r="H203" s="2">
        <f>IF($F$176="n/a",0,IF(H$178&lt;=$C203,0,IF(H$178&gt;($F$176+$C203),INDEX($D$190:$W$190,,$C203)-SUM($D203:G203),INDEX($D$190:$W$190,,$C203)/$F$176)))</f>
        <v>0</v>
      </c>
      <c r="I203" s="2">
        <f>IF($F$176="n/a",0,IF(I$178&lt;=$C203,0,IF(I$178&gt;($F$176+$C203),INDEX($D$190:$W$190,,$C203)-SUM($D203:H203),INDEX($D$190:$W$190,,$C203)/$F$176)))</f>
        <v>0</v>
      </c>
      <c r="J203" s="2">
        <f>IF($F$176="n/a",0,IF(J$178&lt;=$C203,0,IF(J$178&gt;($F$176+$C203),INDEX($D$190:$W$190,,$C203)-SUM($D203:I203),INDEX($D$190:$W$190,,$C203)/$F$176)))</f>
        <v>0</v>
      </c>
      <c r="K203" s="2">
        <f>IF($F$176="n/a",0,IF(K$178&lt;=$C203,0,IF(K$178&gt;($F$176+$C203),INDEX($D$190:$W$190,,$C203)-SUM($D203:J203),INDEX($D$190:$W$190,,$C203)/$F$176)))</f>
        <v>0</v>
      </c>
      <c r="L203" s="2">
        <f>IF($F$176="n/a",0,IF(L$178&lt;=$C203,0,IF(L$178&gt;($F$176+$C203),INDEX($D$190:$W$190,,$C203)-SUM($D203:K203),INDEX($D$190:$W$190,,$C203)/$F$176)))</f>
        <v>0</v>
      </c>
      <c r="M203" s="2">
        <f>IF($F$176="n/a",0,IF(M$178&lt;=$C203,0,IF(M$178&gt;($F$176+$C203),INDEX($D$190:$W$190,,$C203)-SUM($D203:L203),INDEX($D$190:$W$190,,$C203)/$F$176)))</f>
        <v>0</v>
      </c>
      <c r="N203" s="2">
        <f>IF($F$176="n/a",0,IF(N$178&lt;=$C203,0,IF(N$178&gt;($F$176+$C203),INDEX($D$190:$W$190,,$C203)-SUM($D203:M203),INDEX($D$190:$W$190,,$C203)/$F$176)))</f>
        <v>0</v>
      </c>
      <c r="O203" s="2">
        <f>IF($F$176="n/a",0,IF(O$178&lt;=$C203,0,IF(O$178&gt;($F$176+$C203),INDEX($D$190:$W$190,,$C203)-SUM($D203:N203),INDEX($D$190:$W$190,,$C203)/$F$176)))</f>
        <v>0</v>
      </c>
      <c r="P203" s="2">
        <f>IF($F$176="n/a",0,IF(P$178&lt;=$C203,0,IF(P$178&gt;($F$176+$C203),INDEX($D$190:$W$190,,$C203)-SUM($D203:O203),INDEX($D$190:$W$190,,$C203)/$F$176)))</f>
        <v>0</v>
      </c>
      <c r="Q203" s="2">
        <f>IF($F$176="n/a",0,IF(Q$178&lt;=$C203,0,IF(Q$178&gt;($F$176+$C203),INDEX($D$190:$W$190,,$C203)-SUM($D203:P203),INDEX($D$190:$W$190,,$C203)/$F$176)))</f>
        <v>0</v>
      </c>
      <c r="R203" s="2">
        <f>IF($F$176="n/a",0,IF(R$178&lt;=$C203,0,IF(R$178&gt;($F$176+$C203),INDEX($D$190:$W$190,,$C203)-SUM($D203:Q203),INDEX($D$190:$W$190,,$C203)/$F$176)))</f>
        <v>0</v>
      </c>
      <c r="S203" s="2">
        <f>IF($F$176="n/a",0,IF(S$178&lt;=$C203,0,IF(S$178&gt;($F$176+$C203),INDEX($D$190:$W$190,,$C203)-SUM($D203:R203),INDEX($D$190:$W$190,,$C203)/$F$176)))</f>
        <v>0</v>
      </c>
      <c r="T203" s="2">
        <f>IF($F$176="n/a",0,IF(T$178&lt;=$C203,0,IF(T$178&gt;($F$176+$C203),INDEX($D$190:$W$190,,$C203)-SUM($D203:S203),INDEX($D$190:$W$190,,$C203)/$F$176)))</f>
        <v>0</v>
      </c>
      <c r="U203" s="2">
        <f>IF($F$176="n/a",0,IF(U$178&lt;=$C203,0,IF(U$178&gt;($F$176+$C203),INDEX($D$190:$W$190,,$C203)-SUM($D203:T203),INDEX($D$190:$W$190,,$C203)/$F$176)))</f>
        <v>0</v>
      </c>
      <c r="V203" s="2">
        <f>IF($F$176="n/a",0,IF(V$178&lt;=$C203,0,IF(V$178&gt;($F$176+$C203),INDEX($D$190:$W$190,,$C203)-SUM($D203:U203),INDEX($D$190:$W$190,,$C203)/$F$176)))</f>
        <v>0</v>
      </c>
      <c r="W203" s="2">
        <f>IF($F$176="n/a",0,IF(W$178&lt;=$C203,0,IF(W$178&gt;($F$176+$C203),INDEX($D$190:$W$190,,$C203)-SUM($D203:V203),INDEX($D$190:$W$190,,$C203)/$F$176)))</f>
        <v>0</v>
      </c>
      <c r="X203" s="2">
        <f>IF($F$176="n/a",0,IF(X$178&lt;=$C203,0,IF(X$178&gt;($F$176+$C203),INDEX($D$190:$W$190,,$C203)-SUM($D203:W203),INDEX($D$190:$W$190,,$C203)/$F$176)))</f>
        <v>0</v>
      </c>
      <c r="Y203" s="2">
        <f>IF($F$176="n/a",0,IF(Y$178&lt;=$C203,0,IF(Y$178&gt;($F$176+$C203),INDEX($D$190:$W$190,,$C203)-SUM($D203:X203),INDEX($D$190:$W$190,,$C203)/$F$176)))</f>
        <v>0</v>
      </c>
      <c r="Z203" s="2">
        <f>IF($F$176="n/a",0,IF(Z$178&lt;=$C203,0,IF(Z$178&gt;($F$176+$C203),INDEX($D$190:$W$190,,$C203)-SUM($D203:Y203),INDEX($D$190:$W$190,,$C203)/$F$176)))</f>
        <v>0</v>
      </c>
      <c r="AA203" s="2">
        <f>IF($F$176="n/a",0,IF(AA$178&lt;=$C203,0,IF(AA$178&gt;($F$176+$C203),INDEX($D$190:$W$190,,$C203)-SUM($D203:Z203),INDEX($D$190:$W$190,,$C203)/$F$176)))</f>
        <v>0</v>
      </c>
      <c r="AB203" s="2">
        <f>IF($F$176="n/a",0,IF(AB$178&lt;=$C203,0,IF(AB$178&gt;($F$176+$C203),INDEX($D$190:$W$190,,$C203)-SUM($D203:AA203),INDEX($D$190:$W$190,,$C203)/$F$176)))</f>
        <v>0</v>
      </c>
      <c r="AC203" s="2">
        <f>IF($F$176="n/a",0,IF(AC$178&lt;=$C203,0,IF(AC$178&gt;($F$176+$C203),INDEX($D$190:$W$190,,$C203)-SUM($D203:AB203),INDEX($D$190:$W$190,,$C203)/$F$176)))</f>
        <v>0</v>
      </c>
      <c r="AD203" s="2">
        <f>IF($F$176="n/a",0,IF(AD$178&lt;=$C203,0,IF(AD$178&gt;($F$176+$C203),INDEX($D$190:$W$190,,$C203)-SUM($D203:AC203),INDEX($D$190:$W$190,,$C203)/$F$176)))</f>
        <v>0</v>
      </c>
      <c r="AE203" s="2">
        <f>IF($F$176="n/a",0,IF(AE$178&lt;=$C203,0,IF(AE$178&gt;($F$176+$C203),INDEX($D$190:$W$190,,$C203)-SUM($D203:AD203),INDEX($D$190:$W$190,,$C203)/$F$176)))</f>
        <v>0</v>
      </c>
      <c r="AF203" s="2">
        <f>IF($F$176="n/a",0,IF(AF$178&lt;=$C203,0,IF(AF$178&gt;($F$176+$C203),INDEX($D$190:$W$190,,$C203)-SUM($D203:AE203),INDEX($D$190:$W$190,,$C203)/$F$176)))</f>
        <v>0</v>
      </c>
      <c r="AG203" s="2">
        <f>IF($F$176="n/a",0,IF(AG$178&lt;=$C203,0,IF(AG$178&gt;($F$176+$C203),INDEX($D$190:$W$190,,$C203)-SUM($D203:AF203),INDEX($D$190:$W$190,,$C203)/$F$176)))</f>
        <v>0</v>
      </c>
      <c r="AH203" s="2">
        <f>IF($F$176="n/a",0,IF(AH$178&lt;=$C203,0,IF(AH$178&gt;($F$176+$C203),INDEX($D$190:$W$190,,$C203)-SUM($D203:AG203),INDEX($D$190:$W$190,,$C203)/$F$176)))</f>
        <v>0</v>
      </c>
      <c r="AI203" s="2">
        <f>IF($F$176="n/a",0,IF(AI$178&lt;=$C203,0,IF(AI$178&gt;($F$176+$C203),INDEX($D$190:$W$190,,$C203)-SUM($D203:AH203),INDEX($D$190:$W$190,,$C203)/$F$176)))</f>
        <v>0</v>
      </c>
      <c r="AJ203" s="2">
        <f>IF($F$176="n/a",0,IF(AJ$178&lt;=$C203,0,IF(AJ$178&gt;($F$176+$C203),INDEX($D$190:$W$190,,$C203)-SUM($D203:AI203),INDEX($D$190:$W$190,,$C203)/$F$176)))</f>
        <v>0</v>
      </c>
      <c r="AK203" s="2">
        <f>IF($F$176="n/a",0,IF(AK$178&lt;=$C203,0,IF(AK$178&gt;($F$176+$C203),INDEX($D$190:$W$190,,$C203)-SUM($D203:AJ203),INDEX($D$190:$W$190,,$C203)/$F$176)))</f>
        <v>0</v>
      </c>
      <c r="AL203" s="2">
        <f>IF($F$176="n/a",0,IF(AL$178&lt;=$C203,0,IF(AL$178&gt;($F$176+$C203),INDEX($D$190:$W$190,,$C203)-SUM($D203:AK203),INDEX($D$190:$W$190,,$C203)/$F$176)))</f>
        <v>0</v>
      </c>
      <c r="AM203" s="2">
        <f>IF($F$176="n/a",0,IF(AM$178&lt;=$C203,0,IF(AM$178&gt;($F$176+$C203),INDEX($D$190:$W$190,,$C203)-SUM($D203:AL203),INDEX($D$190:$W$190,,$C203)/$F$176)))</f>
        <v>0</v>
      </c>
      <c r="AN203" s="2">
        <f>IF($F$176="n/a",0,IF(AN$178&lt;=$C203,0,IF(AN$178&gt;($F$176+$C203),INDEX($D$190:$W$190,,$C203)-SUM($D203:AM203),INDEX($D$190:$W$190,,$C203)/$F$176)))</f>
        <v>0</v>
      </c>
      <c r="AO203" s="2">
        <f>IF($F$176="n/a",0,IF(AO$178&lt;=$C203,0,IF(AO$178&gt;($F$176+$C203),INDEX($D$190:$W$190,,$C203)-SUM($D203:AN203),INDEX($D$190:$W$190,,$C203)/$F$176)))</f>
        <v>0</v>
      </c>
      <c r="AP203" s="2">
        <f>IF($F$176="n/a",0,IF(AP$178&lt;=$C203,0,IF(AP$178&gt;($F$176+$C203),INDEX($D$190:$W$190,,$C203)-SUM($D203:AO203),INDEX($D$190:$W$190,,$C203)/$F$176)))</f>
        <v>0</v>
      </c>
      <c r="AQ203" s="2">
        <f>IF($F$176="n/a",0,IF(AQ$178&lt;=$C203,0,IF(AQ$178&gt;($F$176+$C203),INDEX($D$190:$W$190,,$C203)-SUM($D203:AP203),INDEX($D$190:$W$190,,$C203)/$F$176)))</f>
        <v>0</v>
      </c>
      <c r="AR203" s="2">
        <f>IF($F$176="n/a",0,IF(AR$178&lt;=$C203,0,IF(AR$178&gt;($F$176+$C203),INDEX($D$190:$W$190,,$C203)-SUM($D203:AQ203),INDEX($D$190:$W$190,,$C203)/$F$176)))</f>
        <v>0</v>
      </c>
      <c r="AS203" s="2">
        <f>IF($F$176="n/a",0,IF(AS$178&lt;=$C203,0,IF(AS$178&gt;($F$176+$C203),INDEX($D$190:$W$190,,$C203)-SUM($D203:AR203),INDEX($D$190:$W$190,,$C203)/$F$176)))</f>
        <v>0</v>
      </c>
      <c r="AT203" s="2">
        <f>IF($F$176="n/a",0,IF(AT$178&lt;=$C203,0,IF(AT$178&gt;($F$176+$C203),INDEX($D$190:$W$190,,$C203)-SUM($D203:AS203),INDEX($D$190:$W$190,,$C203)/$F$176)))</f>
        <v>0</v>
      </c>
      <c r="AU203" s="2">
        <f>IF($F$176="n/a",0,IF(AU$178&lt;=$C203,0,IF(AU$178&gt;($F$176+$C203),INDEX($D$190:$W$190,,$C203)-SUM($D203:AT203),INDEX($D$190:$W$190,,$C203)/$F$176)))</f>
        <v>0</v>
      </c>
      <c r="AV203" s="2">
        <f>IF($F$176="n/a",0,IF(AV$178&lt;=$C203,0,IF(AV$178&gt;($F$176+$C203),INDEX($D$190:$W$190,,$C203)-SUM($D203:AU203),INDEX($D$190:$W$190,,$C203)/$F$176)))</f>
        <v>0</v>
      </c>
      <c r="AW203" s="2">
        <f>IF($F$176="n/a",0,IF(AW$178&lt;=$C203,0,IF(AW$178&gt;($F$176+$C203),INDEX($D$190:$W$190,,$C203)-SUM($D203:AV203),INDEX($D$190:$W$190,,$C203)/$F$176)))</f>
        <v>0</v>
      </c>
      <c r="AX203" s="2">
        <f>IF($F$176="n/a",0,IF(AX$178&lt;=$C203,0,IF(AX$178&gt;($F$176+$C203),INDEX($D$190:$W$190,,$C203)-SUM($D203:AW203),INDEX($D$190:$W$190,,$C203)/$F$176)))</f>
        <v>0</v>
      </c>
      <c r="AY203" s="2">
        <f>IF($F$176="n/a",0,IF(AY$178&lt;=$C203,0,IF(AY$178&gt;($F$176+$C203),INDEX($D$190:$W$190,,$C203)-SUM($D203:AX203),INDEX($D$190:$W$190,,$C203)/$F$176)))</f>
        <v>0</v>
      </c>
      <c r="AZ203" s="2">
        <f>IF($F$176="n/a",0,IF(AZ$178&lt;=$C203,0,IF(AZ$178&gt;($F$176+$C203),INDEX($D$190:$W$190,,$C203)-SUM($D203:AY203),INDEX($D$190:$W$190,,$C203)/$F$176)))</f>
        <v>0</v>
      </c>
      <c r="BA203" s="2">
        <f>IF($F$176="n/a",0,IF(BA$178&lt;=$C203,0,IF(BA$178&gt;($F$176+$C203),INDEX($D$190:$W$190,,$C203)-SUM($D203:AZ203),INDEX($D$190:$W$190,,$C203)/$F$176)))</f>
        <v>0</v>
      </c>
      <c r="BB203" s="2">
        <f>IF($F$176="n/a",0,IF(BB$178&lt;=$C203,0,IF(BB$178&gt;($F$176+$C203),INDEX($D$190:$W$190,,$C203)-SUM($D203:BA203),INDEX($D$190:$W$190,,$C203)/$F$176)))</f>
        <v>0</v>
      </c>
      <c r="BC203" s="2">
        <f>IF($F$176="n/a",0,IF(BC$178&lt;=$C203,0,IF(BC$178&gt;($F$176+$C203),INDEX($D$190:$W$190,,$C203)-SUM($D203:BB203),INDEX($D$190:$W$190,,$C203)/$F$176)))</f>
        <v>0</v>
      </c>
      <c r="BD203" s="2">
        <f>IF($F$176="n/a",0,IF(BD$178&lt;=$C203,0,IF(BD$178&gt;($F$176+$C203),INDEX($D$190:$W$190,,$C203)-SUM($D203:BC203),INDEX($D$190:$W$190,,$C203)/$F$176)))</f>
        <v>0</v>
      </c>
      <c r="BE203" s="2">
        <f>IF($F$176="n/a",0,IF(BE$178&lt;=$C203,0,IF(BE$178&gt;($F$176+$C203),INDEX($D$190:$W$190,,$C203)-SUM($D203:BD203),INDEX($D$190:$W$190,,$C203)/$F$176)))</f>
        <v>0</v>
      </c>
      <c r="BF203" s="2">
        <f>IF($F$176="n/a",0,IF(BF$178&lt;=$C203,0,IF(BF$178&gt;($F$176+$C203),INDEX($D$190:$W$190,,$C203)-SUM($D203:BE203),INDEX($D$190:$W$190,,$C203)/$F$176)))</f>
        <v>0</v>
      </c>
      <c r="BG203" s="2">
        <f>IF($F$176="n/a",0,IF(BG$178&lt;=$C203,0,IF(BG$178&gt;($F$176+$C203),INDEX($D$190:$W$190,,$C203)-SUM($D203:BF203),INDEX($D$190:$W$190,,$C203)/$F$176)))</f>
        <v>0</v>
      </c>
      <c r="BH203" s="2">
        <f>IF($F$176="n/a",0,IF(BH$178&lt;=$C203,0,IF(BH$178&gt;($F$176+$C203),INDEX($D$190:$W$190,,$C203)-SUM($D203:BG203),INDEX($D$190:$W$190,,$C203)/$F$176)))</f>
        <v>0</v>
      </c>
      <c r="BI203" s="2">
        <f>IF($F$176="n/a",0,IF(BI$178&lt;=$C203,0,IF(BI$178&gt;($F$176+$C203),INDEX($D$190:$W$190,,$C203)-SUM($D203:BH203),INDEX($D$190:$W$190,,$C203)/$F$176)))</f>
        <v>0</v>
      </c>
      <c r="BJ203" s="2">
        <f>IF($F$176="n/a",0,IF(BJ$178&lt;=$C203,0,IF(BJ$178&gt;($F$176+$C203),INDEX($D$190:$W$190,,$C203)-SUM($D203:BI203),INDEX($D$190:$W$190,,$C203)/$F$176)))</f>
        <v>0</v>
      </c>
      <c r="BK203" s="2">
        <f>IF($F$176="n/a",0,IF(BK$178&lt;=$C203,0,IF(BK$178&gt;($F$176+$C203),INDEX($D$190:$W$190,,$C203)-SUM($D203:BJ203),INDEX($D$190:$W$190,,$C203)/$F$176)))</f>
        <v>0</v>
      </c>
      <c r="BL203" s="2">
        <f>IF($F$176="n/a",0,IF(BL$178&lt;=$C203,0,IF(BL$178&gt;($F$176+$C203),INDEX($D$190:$W$190,,$C203)-SUM($D203:BK203),INDEX($D$190:$W$190,,$C203)/$F$176)))</f>
        <v>0</v>
      </c>
      <c r="BM203" s="2">
        <f>IF($F$176="n/a",0,IF(BM$178&lt;=$C203,0,IF(BM$178&gt;($F$176+$C203),INDEX($D$190:$W$190,,$C203)-SUM($D203:BL203),INDEX($D$190:$W$190,,$C203)/$F$176)))</f>
        <v>0</v>
      </c>
      <c r="BN203" s="2">
        <f>IF($F$176="n/a",0,IF(BN$178&lt;=$C203,0,IF(BN$178&gt;($F$176+$C203),INDEX($D$190:$W$190,,$C203)-SUM($D203:BM203),INDEX($D$190:$W$190,,$C203)/$F$176)))</f>
        <v>0</v>
      </c>
      <c r="BO203" s="2">
        <f>IF($F$176="n/a",0,IF(BO$178&lt;=$C203,0,IF(BO$178&gt;($F$176+$C203),INDEX($D$190:$W$190,,$C203)-SUM($D203:BN203),INDEX($D$190:$W$190,,$C203)/$F$176)))</f>
        <v>0</v>
      </c>
      <c r="BP203" s="2">
        <f>IF($F$176="n/a",0,IF(BP$178&lt;=$C203,0,IF(BP$178&gt;($F$176+$C203),INDEX($D$190:$W$190,,$C203)-SUM($D203:BO203),INDEX($D$190:$W$190,,$C203)/$F$176)))</f>
        <v>0</v>
      </c>
      <c r="BQ203" s="2">
        <f>IF($F$176="n/a",0,IF(BQ$178&lt;=$C203,0,IF(BQ$178&gt;($F$176+$C203),INDEX($D$190:$W$190,,$C203)-SUM($D203:BP203),INDEX($D$190:$W$190,,$C203)/$F$176)))</f>
        <v>0</v>
      </c>
      <c r="BR203" s="2">
        <f>IF($F$176="n/a",0,IF(BR$178&lt;=$C203,0,IF(BR$178&gt;($F$176+$C203),INDEX($D$190:$W$190,,$C203)-SUM($D203:BQ203),INDEX($D$190:$W$190,,$C203)/$F$176)))</f>
        <v>0</v>
      </c>
      <c r="BS203" s="2">
        <f>IF($F$176="n/a",0,IF(BS$178&lt;=$C203,0,IF(BS$178&gt;($F$176+$C203),INDEX($D$190:$W$190,,$C203)-SUM($D203:BR203),INDEX($D$190:$W$190,,$C203)/$F$176)))</f>
        <v>0</v>
      </c>
    </row>
    <row r="204" spans="2:71" outlineLevel="1">
      <c r="B204" s="24">
        <v>2022</v>
      </c>
      <c r="C204" s="24">
        <v>12</v>
      </c>
      <c r="E204" s="2">
        <f>IF($F$176="n/a",0,IF(E$178&lt;=$C204,0,IF(E$178&gt;($F$176+$C204),INDEX($D$190:$W$190,,$C204)-SUM($D204:D204),INDEX($D$190:$W$190,,$C204)/$F$176)))</f>
        <v>0</v>
      </c>
      <c r="F204" s="2">
        <f>IF($F$176="n/a",0,IF(F$178&lt;=$C204,0,IF(F$178&gt;($F$176+$C204),INDEX($D$190:$W$190,,$C204)-SUM($D204:E204),INDEX($D$190:$W$190,,$C204)/$F$176)))</f>
        <v>0</v>
      </c>
      <c r="G204" s="2">
        <f>IF($F$176="n/a",0,IF(G$178&lt;=$C204,0,IF(G$178&gt;($F$176+$C204),INDEX($D$190:$W$190,,$C204)-SUM($D204:F204),INDEX($D$190:$W$190,,$C204)/$F$176)))</f>
        <v>0</v>
      </c>
      <c r="H204" s="2">
        <f>IF($F$176="n/a",0,IF(H$178&lt;=$C204,0,IF(H$178&gt;($F$176+$C204),INDEX($D$190:$W$190,,$C204)-SUM($D204:G204),INDEX($D$190:$W$190,,$C204)/$F$176)))</f>
        <v>0</v>
      </c>
      <c r="I204" s="2">
        <f>IF($F$176="n/a",0,IF(I$178&lt;=$C204,0,IF(I$178&gt;($F$176+$C204),INDEX($D$190:$W$190,,$C204)-SUM($D204:H204),INDEX($D$190:$W$190,,$C204)/$F$176)))</f>
        <v>0</v>
      </c>
      <c r="J204" s="2">
        <f>IF($F$176="n/a",0,IF(J$178&lt;=$C204,0,IF(J$178&gt;($F$176+$C204),INDEX($D$190:$W$190,,$C204)-SUM($D204:I204),INDEX($D$190:$W$190,,$C204)/$F$176)))</f>
        <v>0</v>
      </c>
      <c r="K204" s="2">
        <f>IF($F$176="n/a",0,IF(K$178&lt;=$C204,0,IF(K$178&gt;($F$176+$C204),INDEX($D$190:$W$190,,$C204)-SUM($D204:J204),INDEX($D$190:$W$190,,$C204)/$F$176)))</f>
        <v>0</v>
      </c>
      <c r="L204" s="2">
        <f>IF($F$176="n/a",0,IF(L$178&lt;=$C204,0,IF(L$178&gt;($F$176+$C204),INDEX($D$190:$W$190,,$C204)-SUM($D204:K204),INDEX($D$190:$W$190,,$C204)/$F$176)))</f>
        <v>0</v>
      </c>
      <c r="M204" s="2">
        <f>IF($F$176="n/a",0,IF(M$178&lt;=$C204,0,IF(M$178&gt;($F$176+$C204),INDEX($D$190:$W$190,,$C204)-SUM($D204:L204),INDEX($D$190:$W$190,,$C204)/$F$176)))</f>
        <v>0</v>
      </c>
      <c r="N204" s="2">
        <f>IF($F$176="n/a",0,IF(N$178&lt;=$C204,0,IF(N$178&gt;($F$176+$C204),INDEX($D$190:$W$190,,$C204)-SUM($D204:M204),INDEX($D$190:$W$190,,$C204)/$F$176)))</f>
        <v>0</v>
      </c>
      <c r="O204" s="2">
        <f>IF($F$176="n/a",0,IF(O$178&lt;=$C204,0,IF(O$178&gt;($F$176+$C204),INDEX($D$190:$W$190,,$C204)-SUM($D204:N204),INDEX($D$190:$W$190,,$C204)/$F$176)))</f>
        <v>0</v>
      </c>
      <c r="P204" s="2">
        <f>IF($F$176="n/a",0,IF(P$178&lt;=$C204,0,IF(P$178&gt;($F$176+$C204),INDEX($D$190:$W$190,,$C204)-SUM($D204:O204),INDEX($D$190:$W$190,,$C204)/$F$176)))</f>
        <v>0</v>
      </c>
      <c r="Q204" s="2">
        <f>IF($F$176="n/a",0,IF(Q$178&lt;=$C204,0,IF(Q$178&gt;($F$176+$C204),INDEX($D$190:$W$190,,$C204)-SUM($D204:P204),INDEX($D$190:$W$190,,$C204)/$F$176)))</f>
        <v>0</v>
      </c>
      <c r="R204" s="2">
        <f>IF($F$176="n/a",0,IF(R$178&lt;=$C204,0,IF(R$178&gt;($F$176+$C204),INDEX($D$190:$W$190,,$C204)-SUM($D204:Q204),INDEX($D$190:$W$190,,$C204)/$F$176)))</f>
        <v>0</v>
      </c>
      <c r="S204" s="2">
        <f>IF($F$176="n/a",0,IF(S$178&lt;=$C204,0,IF(S$178&gt;($F$176+$C204),INDEX($D$190:$W$190,,$C204)-SUM($D204:R204),INDEX($D$190:$W$190,,$C204)/$F$176)))</f>
        <v>0</v>
      </c>
      <c r="T204" s="2">
        <f>IF($F$176="n/a",0,IF(T$178&lt;=$C204,0,IF(T$178&gt;($F$176+$C204),INDEX($D$190:$W$190,,$C204)-SUM($D204:S204),INDEX($D$190:$W$190,,$C204)/$F$176)))</f>
        <v>0</v>
      </c>
      <c r="U204" s="2">
        <f>IF($F$176="n/a",0,IF(U$178&lt;=$C204,0,IF(U$178&gt;($F$176+$C204),INDEX($D$190:$W$190,,$C204)-SUM($D204:T204),INDEX($D$190:$W$190,,$C204)/$F$176)))</f>
        <v>0</v>
      </c>
      <c r="V204" s="2">
        <f>IF($F$176="n/a",0,IF(V$178&lt;=$C204,0,IF(V$178&gt;($F$176+$C204),INDEX($D$190:$W$190,,$C204)-SUM($D204:U204),INDEX($D$190:$W$190,,$C204)/$F$176)))</f>
        <v>0</v>
      </c>
      <c r="W204" s="2">
        <f>IF($F$176="n/a",0,IF(W$178&lt;=$C204,0,IF(W$178&gt;($F$176+$C204),INDEX($D$190:$W$190,,$C204)-SUM($D204:V204),INDEX($D$190:$W$190,,$C204)/$F$176)))</f>
        <v>0</v>
      </c>
      <c r="X204" s="2">
        <f>IF($F$176="n/a",0,IF(X$178&lt;=$C204,0,IF(X$178&gt;($F$176+$C204),INDEX($D$190:$W$190,,$C204)-SUM($D204:W204),INDEX($D$190:$W$190,,$C204)/$F$176)))</f>
        <v>0</v>
      </c>
      <c r="Y204" s="2">
        <f>IF($F$176="n/a",0,IF(Y$178&lt;=$C204,0,IF(Y$178&gt;($F$176+$C204),INDEX($D$190:$W$190,,$C204)-SUM($D204:X204),INDEX($D$190:$W$190,,$C204)/$F$176)))</f>
        <v>0</v>
      </c>
      <c r="Z204" s="2">
        <f>IF($F$176="n/a",0,IF(Z$178&lt;=$C204,0,IF(Z$178&gt;($F$176+$C204),INDEX($D$190:$W$190,,$C204)-SUM($D204:Y204),INDEX($D$190:$W$190,,$C204)/$F$176)))</f>
        <v>0</v>
      </c>
      <c r="AA204" s="2">
        <f>IF($F$176="n/a",0,IF(AA$178&lt;=$C204,0,IF(AA$178&gt;($F$176+$C204),INDEX($D$190:$W$190,,$C204)-SUM($D204:Z204),INDEX($D$190:$W$190,,$C204)/$F$176)))</f>
        <v>0</v>
      </c>
      <c r="AB204" s="2">
        <f>IF($F$176="n/a",0,IF(AB$178&lt;=$C204,0,IF(AB$178&gt;($F$176+$C204),INDEX($D$190:$W$190,,$C204)-SUM($D204:AA204),INDEX($D$190:$W$190,,$C204)/$F$176)))</f>
        <v>0</v>
      </c>
      <c r="AC204" s="2">
        <f>IF($F$176="n/a",0,IF(AC$178&lt;=$C204,0,IF(AC$178&gt;($F$176+$C204),INDEX($D$190:$W$190,,$C204)-SUM($D204:AB204),INDEX($D$190:$W$190,,$C204)/$F$176)))</f>
        <v>0</v>
      </c>
      <c r="AD204" s="2">
        <f>IF($F$176="n/a",0,IF(AD$178&lt;=$C204,0,IF(AD$178&gt;($F$176+$C204),INDEX($D$190:$W$190,,$C204)-SUM($D204:AC204),INDEX($D$190:$W$190,,$C204)/$F$176)))</f>
        <v>0</v>
      </c>
      <c r="AE204" s="2">
        <f>IF($F$176="n/a",0,IF(AE$178&lt;=$C204,0,IF(AE$178&gt;($F$176+$C204),INDEX($D$190:$W$190,,$C204)-SUM($D204:AD204),INDEX($D$190:$W$190,,$C204)/$F$176)))</f>
        <v>0</v>
      </c>
      <c r="AF204" s="2">
        <f>IF($F$176="n/a",0,IF(AF$178&lt;=$C204,0,IF(AF$178&gt;($F$176+$C204),INDEX($D$190:$W$190,,$C204)-SUM($D204:AE204),INDEX($D$190:$W$190,,$C204)/$F$176)))</f>
        <v>0</v>
      </c>
      <c r="AG204" s="2">
        <f>IF($F$176="n/a",0,IF(AG$178&lt;=$C204,0,IF(AG$178&gt;($F$176+$C204),INDEX($D$190:$W$190,,$C204)-SUM($D204:AF204),INDEX($D$190:$W$190,,$C204)/$F$176)))</f>
        <v>0</v>
      </c>
      <c r="AH204" s="2">
        <f>IF($F$176="n/a",0,IF(AH$178&lt;=$C204,0,IF(AH$178&gt;($F$176+$C204),INDEX($D$190:$W$190,,$C204)-SUM($D204:AG204),INDEX($D$190:$W$190,,$C204)/$F$176)))</f>
        <v>0</v>
      </c>
      <c r="AI204" s="2">
        <f>IF($F$176="n/a",0,IF(AI$178&lt;=$C204,0,IF(AI$178&gt;($F$176+$C204),INDEX($D$190:$W$190,,$C204)-SUM($D204:AH204),INDEX($D$190:$W$190,,$C204)/$F$176)))</f>
        <v>0</v>
      </c>
      <c r="AJ204" s="2">
        <f>IF($F$176="n/a",0,IF(AJ$178&lt;=$C204,0,IF(AJ$178&gt;($F$176+$C204),INDEX($D$190:$W$190,,$C204)-SUM($D204:AI204),INDEX($D$190:$W$190,,$C204)/$F$176)))</f>
        <v>0</v>
      </c>
      <c r="AK204" s="2">
        <f>IF($F$176="n/a",0,IF(AK$178&lt;=$C204,0,IF(AK$178&gt;($F$176+$C204),INDEX($D$190:$W$190,,$C204)-SUM($D204:AJ204),INDEX($D$190:$W$190,,$C204)/$F$176)))</f>
        <v>0</v>
      </c>
      <c r="AL204" s="2">
        <f>IF($F$176="n/a",0,IF(AL$178&lt;=$C204,0,IF(AL$178&gt;($F$176+$C204),INDEX($D$190:$W$190,,$C204)-SUM($D204:AK204),INDEX($D$190:$W$190,,$C204)/$F$176)))</f>
        <v>0</v>
      </c>
      <c r="AM204" s="2">
        <f>IF($F$176="n/a",0,IF(AM$178&lt;=$C204,0,IF(AM$178&gt;($F$176+$C204),INDEX($D$190:$W$190,,$C204)-SUM($D204:AL204),INDEX($D$190:$W$190,,$C204)/$F$176)))</f>
        <v>0</v>
      </c>
      <c r="AN204" s="2">
        <f>IF($F$176="n/a",0,IF(AN$178&lt;=$C204,0,IF(AN$178&gt;($F$176+$C204),INDEX($D$190:$W$190,,$C204)-SUM($D204:AM204),INDEX($D$190:$W$190,,$C204)/$F$176)))</f>
        <v>0</v>
      </c>
      <c r="AO204" s="2">
        <f>IF($F$176="n/a",0,IF(AO$178&lt;=$C204,0,IF(AO$178&gt;($F$176+$C204),INDEX($D$190:$W$190,,$C204)-SUM($D204:AN204),INDEX($D$190:$W$190,,$C204)/$F$176)))</f>
        <v>0</v>
      </c>
      <c r="AP204" s="2">
        <f>IF($F$176="n/a",0,IF(AP$178&lt;=$C204,0,IF(AP$178&gt;($F$176+$C204),INDEX($D$190:$W$190,,$C204)-SUM($D204:AO204),INDEX($D$190:$W$190,,$C204)/$F$176)))</f>
        <v>0</v>
      </c>
      <c r="AQ204" s="2">
        <f>IF($F$176="n/a",0,IF(AQ$178&lt;=$C204,0,IF(AQ$178&gt;($F$176+$C204),INDEX($D$190:$W$190,,$C204)-SUM($D204:AP204),INDEX($D$190:$W$190,,$C204)/$F$176)))</f>
        <v>0</v>
      </c>
      <c r="AR204" s="2">
        <f>IF($F$176="n/a",0,IF(AR$178&lt;=$C204,0,IF(AR$178&gt;($F$176+$C204),INDEX($D$190:$W$190,,$C204)-SUM($D204:AQ204),INDEX($D$190:$W$190,,$C204)/$F$176)))</f>
        <v>0</v>
      </c>
      <c r="AS204" s="2">
        <f>IF($F$176="n/a",0,IF(AS$178&lt;=$C204,0,IF(AS$178&gt;($F$176+$C204),INDEX($D$190:$W$190,,$C204)-SUM($D204:AR204),INDEX($D$190:$W$190,,$C204)/$F$176)))</f>
        <v>0</v>
      </c>
      <c r="AT204" s="2">
        <f>IF($F$176="n/a",0,IF(AT$178&lt;=$C204,0,IF(AT$178&gt;($F$176+$C204),INDEX($D$190:$W$190,,$C204)-SUM($D204:AS204),INDEX($D$190:$W$190,,$C204)/$F$176)))</f>
        <v>0</v>
      </c>
      <c r="AU204" s="2">
        <f>IF($F$176="n/a",0,IF(AU$178&lt;=$C204,0,IF(AU$178&gt;($F$176+$C204),INDEX($D$190:$W$190,,$C204)-SUM($D204:AT204),INDEX($D$190:$W$190,,$C204)/$F$176)))</f>
        <v>0</v>
      </c>
      <c r="AV204" s="2">
        <f>IF($F$176="n/a",0,IF(AV$178&lt;=$C204,0,IF(AV$178&gt;($F$176+$C204),INDEX($D$190:$W$190,,$C204)-SUM($D204:AU204),INDEX($D$190:$W$190,,$C204)/$F$176)))</f>
        <v>0</v>
      </c>
      <c r="AW204" s="2">
        <f>IF($F$176="n/a",0,IF(AW$178&lt;=$C204,0,IF(AW$178&gt;($F$176+$C204),INDEX($D$190:$W$190,,$C204)-SUM($D204:AV204),INDEX($D$190:$W$190,,$C204)/$F$176)))</f>
        <v>0</v>
      </c>
      <c r="AX204" s="2">
        <f>IF($F$176="n/a",0,IF(AX$178&lt;=$C204,0,IF(AX$178&gt;($F$176+$C204),INDEX($D$190:$W$190,,$C204)-SUM($D204:AW204),INDEX($D$190:$W$190,,$C204)/$F$176)))</f>
        <v>0</v>
      </c>
      <c r="AY204" s="2">
        <f>IF($F$176="n/a",0,IF(AY$178&lt;=$C204,0,IF(AY$178&gt;($F$176+$C204),INDEX($D$190:$W$190,,$C204)-SUM($D204:AX204),INDEX($D$190:$W$190,,$C204)/$F$176)))</f>
        <v>0</v>
      </c>
      <c r="AZ204" s="2">
        <f>IF($F$176="n/a",0,IF(AZ$178&lt;=$C204,0,IF(AZ$178&gt;($F$176+$C204),INDEX($D$190:$W$190,,$C204)-SUM($D204:AY204),INDEX($D$190:$W$190,,$C204)/$F$176)))</f>
        <v>0</v>
      </c>
      <c r="BA204" s="2">
        <f>IF($F$176="n/a",0,IF(BA$178&lt;=$C204,0,IF(BA$178&gt;($F$176+$C204),INDEX($D$190:$W$190,,$C204)-SUM($D204:AZ204),INDEX($D$190:$W$190,,$C204)/$F$176)))</f>
        <v>0</v>
      </c>
      <c r="BB204" s="2">
        <f>IF($F$176="n/a",0,IF(BB$178&lt;=$C204,0,IF(BB$178&gt;($F$176+$C204),INDEX($D$190:$W$190,,$C204)-SUM($D204:BA204),INDEX($D$190:$W$190,,$C204)/$F$176)))</f>
        <v>0</v>
      </c>
      <c r="BC204" s="2">
        <f>IF($F$176="n/a",0,IF(BC$178&lt;=$C204,0,IF(BC$178&gt;($F$176+$C204),INDEX($D$190:$W$190,,$C204)-SUM($D204:BB204),INDEX($D$190:$W$190,,$C204)/$F$176)))</f>
        <v>0</v>
      </c>
      <c r="BD204" s="2">
        <f>IF($F$176="n/a",0,IF(BD$178&lt;=$C204,0,IF(BD$178&gt;($F$176+$C204),INDEX($D$190:$W$190,,$C204)-SUM($D204:BC204),INDEX($D$190:$W$190,,$C204)/$F$176)))</f>
        <v>0</v>
      </c>
      <c r="BE204" s="2">
        <f>IF($F$176="n/a",0,IF(BE$178&lt;=$C204,0,IF(BE$178&gt;($F$176+$C204),INDEX($D$190:$W$190,,$C204)-SUM($D204:BD204),INDEX($D$190:$W$190,,$C204)/$F$176)))</f>
        <v>0</v>
      </c>
      <c r="BF204" s="2">
        <f>IF($F$176="n/a",0,IF(BF$178&lt;=$C204,0,IF(BF$178&gt;($F$176+$C204),INDEX($D$190:$W$190,,$C204)-SUM($D204:BE204),INDEX($D$190:$W$190,,$C204)/$F$176)))</f>
        <v>0</v>
      </c>
      <c r="BG204" s="2">
        <f>IF($F$176="n/a",0,IF(BG$178&lt;=$C204,0,IF(BG$178&gt;($F$176+$C204),INDEX($D$190:$W$190,,$C204)-SUM($D204:BF204),INDEX($D$190:$W$190,,$C204)/$F$176)))</f>
        <v>0</v>
      </c>
      <c r="BH204" s="2">
        <f>IF($F$176="n/a",0,IF(BH$178&lt;=$C204,0,IF(BH$178&gt;($F$176+$C204),INDEX($D$190:$W$190,,$C204)-SUM($D204:BG204),INDEX($D$190:$W$190,,$C204)/$F$176)))</f>
        <v>0</v>
      </c>
      <c r="BI204" s="2">
        <f>IF($F$176="n/a",0,IF(BI$178&lt;=$C204,0,IF(BI$178&gt;($F$176+$C204),INDEX($D$190:$W$190,,$C204)-SUM($D204:BH204),INDEX($D$190:$W$190,,$C204)/$F$176)))</f>
        <v>0</v>
      </c>
      <c r="BJ204" s="2">
        <f>IF($F$176="n/a",0,IF(BJ$178&lt;=$C204,0,IF(BJ$178&gt;($F$176+$C204),INDEX($D$190:$W$190,,$C204)-SUM($D204:BI204),INDEX($D$190:$W$190,,$C204)/$F$176)))</f>
        <v>0</v>
      </c>
      <c r="BK204" s="2">
        <f>IF($F$176="n/a",0,IF(BK$178&lt;=$C204,0,IF(BK$178&gt;($F$176+$C204),INDEX($D$190:$W$190,,$C204)-SUM($D204:BJ204),INDEX($D$190:$W$190,,$C204)/$F$176)))</f>
        <v>0</v>
      </c>
      <c r="BL204" s="2">
        <f>IF($F$176="n/a",0,IF(BL$178&lt;=$C204,0,IF(BL$178&gt;($F$176+$C204),INDEX($D$190:$W$190,,$C204)-SUM($D204:BK204),INDEX($D$190:$W$190,,$C204)/$F$176)))</f>
        <v>0</v>
      </c>
      <c r="BM204" s="2">
        <f>IF($F$176="n/a",0,IF(BM$178&lt;=$C204,0,IF(BM$178&gt;($F$176+$C204),INDEX($D$190:$W$190,,$C204)-SUM($D204:BL204),INDEX($D$190:$W$190,,$C204)/$F$176)))</f>
        <v>0</v>
      </c>
      <c r="BN204" s="2">
        <f>IF($F$176="n/a",0,IF(BN$178&lt;=$C204,0,IF(BN$178&gt;($F$176+$C204),INDEX($D$190:$W$190,,$C204)-SUM($D204:BM204),INDEX($D$190:$W$190,,$C204)/$F$176)))</f>
        <v>0</v>
      </c>
      <c r="BO204" s="2">
        <f>IF($F$176="n/a",0,IF(BO$178&lt;=$C204,0,IF(BO$178&gt;($F$176+$C204),INDEX($D$190:$W$190,,$C204)-SUM($D204:BN204),INDEX($D$190:$W$190,,$C204)/$F$176)))</f>
        <v>0</v>
      </c>
      <c r="BP204" s="2">
        <f>IF($F$176="n/a",0,IF(BP$178&lt;=$C204,0,IF(BP$178&gt;($F$176+$C204),INDEX($D$190:$W$190,,$C204)-SUM($D204:BO204),INDEX($D$190:$W$190,,$C204)/$F$176)))</f>
        <v>0</v>
      </c>
      <c r="BQ204" s="2">
        <f>IF($F$176="n/a",0,IF(BQ$178&lt;=$C204,0,IF(BQ$178&gt;($F$176+$C204),INDEX($D$190:$W$190,,$C204)-SUM($D204:BP204),INDEX($D$190:$W$190,,$C204)/$F$176)))</f>
        <v>0</v>
      </c>
      <c r="BR204" s="2">
        <f>IF($F$176="n/a",0,IF(BR$178&lt;=$C204,0,IF(BR$178&gt;($F$176+$C204),INDEX($D$190:$W$190,,$C204)-SUM($D204:BQ204),INDEX($D$190:$W$190,,$C204)/$F$176)))</f>
        <v>0</v>
      </c>
      <c r="BS204" s="2">
        <f>IF($F$176="n/a",0,IF(BS$178&lt;=$C204,0,IF(BS$178&gt;($F$176+$C204),INDEX($D$190:$W$190,,$C204)-SUM($D204:BR204),INDEX($D$190:$W$190,,$C204)/$F$176)))</f>
        <v>0</v>
      </c>
    </row>
    <row r="205" spans="2:71" outlineLevel="1">
      <c r="B205" s="24">
        <v>2023</v>
      </c>
      <c r="C205" s="24">
        <v>13</v>
      </c>
      <c r="E205" s="2">
        <f>IF($F$176="n/a",0,IF(E$178&lt;=$C205,0,IF(E$178&gt;($F$176+$C205),INDEX($D$190:$W$190,,$C205)-SUM($D205:D205),INDEX($D$190:$W$190,,$C205)/$F$176)))</f>
        <v>0</v>
      </c>
      <c r="F205" s="2">
        <f>IF($F$176="n/a",0,IF(F$178&lt;=$C205,0,IF(F$178&gt;($F$176+$C205),INDEX($D$190:$W$190,,$C205)-SUM($D205:E205),INDEX($D$190:$W$190,,$C205)/$F$176)))</f>
        <v>0</v>
      </c>
      <c r="G205" s="2">
        <f>IF($F$176="n/a",0,IF(G$178&lt;=$C205,0,IF(G$178&gt;($F$176+$C205),INDEX($D$190:$W$190,,$C205)-SUM($D205:F205),INDEX($D$190:$W$190,,$C205)/$F$176)))</f>
        <v>0</v>
      </c>
      <c r="H205" s="2">
        <f>IF($F$176="n/a",0,IF(H$178&lt;=$C205,0,IF(H$178&gt;($F$176+$C205),INDEX($D$190:$W$190,,$C205)-SUM($D205:G205),INDEX($D$190:$W$190,,$C205)/$F$176)))</f>
        <v>0</v>
      </c>
      <c r="I205" s="2">
        <f>IF($F$176="n/a",0,IF(I$178&lt;=$C205,0,IF(I$178&gt;($F$176+$C205),INDEX($D$190:$W$190,,$C205)-SUM($D205:H205),INDEX($D$190:$W$190,,$C205)/$F$176)))</f>
        <v>0</v>
      </c>
      <c r="J205" s="2">
        <f>IF($F$176="n/a",0,IF(J$178&lt;=$C205,0,IF(J$178&gt;($F$176+$C205),INDEX($D$190:$W$190,,$C205)-SUM($D205:I205),INDEX($D$190:$W$190,,$C205)/$F$176)))</f>
        <v>0</v>
      </c>
      <c r="K205" s="2">
        <f>IF($F$176="n/a",0,IF(K$178&lt;=$C205,0,IF(K$178&gt;($F$176+$C205),INDEX($D$190:$W$190,,$C205)-SUM($D205:J205),INDEX($D$190:$W$190,,$C205)/$F$176)))</f>
        <v>0</v>
      </c>
      <c r="L205" s="2">
        <f>IF($F$176="n/a",0,IF(L$178&lt;=$C205,0,IF(L$178&gt;($F$176+$C205),INDEX($D$190:$W$190,,$C205)-SUM($D205:K205),INDEX($D$190:$W$190,,$C205)/$F$176)))</f>
        <v>0</v>
      </c>
      <c r="M205" s="2">
        <f>IF($F$176="n/a",0,IF(M$178&lt;=$C205,0,IF(M$178&gt;($F$176+$C205),INDEX($D$190:$W$190,,$C205)-SUM($D205:L205),INDEX($D$190:$W$190,,$C205)/$F$176)))</f>
        <v>0</v>
      </c>
      <c r="N205" s="2">
        <f>IF($F$176="n/a",0,IF(N$178&lt;=$C205,0,IF(N$178&gt;($F$176+$C205),INDEX($D$190:$W$190,,$C205)-SUM($D205:M205),INDEX($D$190:$W$190,,$C205)/$F$176)))</f>
        <v>0</v>
      </c>
      <c r="O205" s="2">
        <f>IF($F$176="n/a",0,IF(O$178&lt;=$C205,0,IF(O$178&gt;($F$176+$C205),INDEX($D$190:$W$190,,$C205)-SUM($D205:N205),INDEX($D$190:$W$190,,$C205)/$F$176)))</f>
        <v>0</v>
      </c>
      <c r="P205" s="2">
        <f>IF($F$176="n/a",0,IF(P$178&lt;=$C205,0,IF(P$178&gt;($F$176+$C205),INDEX($D$190:$W$190,,$C205)-SUM($D205:O205),INDEX($D$190:$W$190,,$C205)/$F$176)))</f>
        <v>0</v>
      </c>
      <c r="Q205" s="2">
        <f>IF($F$176="n/a",0,IF(Q$178&lt;=$C205,0,IF(Q$178&gt;($F$176+$C205),INDEX($D$190:$W$190,,$C205)-SUM($D205:P205),INDEX($D$190:$W$190,,$C205)/$F$176)))</f>
        <v>0</v>
      </c>
      <c r="R205" s="2">
        <f>IF($F$176="n/a",0,IF(R$178&lt;=$C205,0,IF(R$178&gt;($F$176+$C205),INDEX($D$190:$W$190,,$C205)-SUM($D205:Q205),INDEX($D$190:$W$190,,$C205)/$F$176)))</f>
        <v>0</v>
      </c>
      <c r="S205" s="2">
        <f>IF($F$176="n/a",0,IF(S$178&lt;=$C205,0,IF(S$178&gt;($F$176+$C205),INDEX($D$190:$W$190,,$C205)-SUM($D205:R205),INDEX($D$190:$W$190,,$C205)/$F$176)))</f>
        <v>0</v>
      </c>
      <c r="T205" s="2">
        <f>IF($F$176="n/a",0,IF(T$178&lt;=$C205,0,IF(T$178&gt;($F$176+$C205),INDEX($D$190:$W$190,,$C205)-SUM($D205:S205),INDEX($D$190:$W$190,,$C205)/$F$176)))</f>
        <v>0</v>
      </c>
      <c r="U205" s="2">
        <f>IF($F$176="n/a",0,IF(U$178&lt;=$C205,0,IF(U$178&gt;($F$176+$C205),INDEX($D$190:$W$190,,$C205)-SUM($D205:T205),INDEX($D$190:$W$190,,$C205)/$F$176)))</f>
        <v>0</v>
      </c>
      <c r="V205" s="2">
        <f>IF($F$176="n/a",0,IF(V$178&lt;=$C205,0,IF(V$178&gt;($F$176+$C205),INDEX($D$190:$W$190,,$C205)-SUM($D205:U205),INDEX($D$190:$W$190,,$C205)/$F$176)))</f>
        <v>0</v>
      </c>
      <c r="W205" s="2">
        <f>IF($F$176="n/a",0,IF(W$178&lt;=$C205,0,IF(W$178&gt;($F$176+$C205),INDEX($D$190:$W$190,,$C205)-SUM($D205:V205),INDEX($D$190:$W$190,,$C205)/$F$176)))</f>
        <v>0</v>
      </c>
      <c r="X205" s="2">
        <f>IF($F$176="n/a",0,IF(X$178&lt;=$C205,0,IF(X$178&gt;($F$176+$C205),INDEX($D$190:$W$190,,$C205)-SUM($D205:W205),INDEX($D$190:$W$190,,$C205)/$F$176)))</f>
        <v>0</v>
      </c>
      <c r="Y205" s="2">
        <f>IF($F$176="n/a",0,IF(Y$178&lt;=$C205,0,IF(Y$178&gt;($F$176+$C205),INDEX($D$190:$W$190,,$C205)-SUM($D205:X205),INDEX($D$190:$W$190,,$C205)/$F$176)))</f>
        <v>0</v>
      </c>
      <c r="Z205" s="2">
        <f>IF($F$176="n/a",0,IF(Z$178&lt;=$C205,0,IF(Z$178&gt;($F$176+$C205),INDEX($D$190:$W$190,,$C205)-SUM($D205:Y205),INDEX($D$190:$W$190,,$C205)/$F$176)))</f>
        <v>0</v>
      </c>
      <c r="AA205" s="2">
        <f>IF($F$176="n/a",0,IF(AA$178&lt;=$C205,0,IF(AA$178&gt;($F$176+$C205),INDEX($D$190:$W$190,,$C205)-SUM($D205:Z205),INDEX($D$190:$W$190,,$C205)/$F$176)))</f>
        <v>0</v>
      </c>
      <c r="AB205" s="2">
        <f>IF($F$176="n/a",0,IF(AB$178&lt;=$C205,0,IF(AB$178&gt;($F$176+$C205),INDEX($D$190:$W$190,,$C205)-SUM($D205:AA205),INDEX($D$190:$W$190,,$C205)/$F$176)))</f>
        <v>0</v>
      </c>
      <c r="AC205" s="2">
        <f>IF($F$176="n/a",0,IF(AC$178&lt;=$C205,0,IF(AC$178&gt;($F$176+$C205),INDEX($D$190:$W$190,,$C205)-SUM($D205:AB205),INDEX($D$190:$W$190,,$C205)/$F$176)))</f>
        <v>0</v>
      </c>
      <c r="AD205" s="2">
        <f>IF($F$176="n/a",0,IF(AD$178&lt;=$C205,0,IF(AD$178&gt;($F$176+$C205),INDEX($D$190:$W$190,,$C205)-SUM($D205:AC205),INDEX($D$190:$W$190,,$C205)/$F$176)))</f>
        <v>0</v>
      </c>
      <c r="AE205" s="2">
        <f>IF($F$176="n/a",0,IF(AE$178&lt;=$C205,0,IF(AE$178&gt;($F$176+$C205),INDEX($D$190:$W$190,,$C205)-SUM($D205:AD205),INDEX($D$190:$W$190,,$C205)/$F$176)))</f>
        <v>0</v>
      </c>
      <c r="AF205" s="2">
        <f>IF($F$176="n/a",0,IF(AF$178&lt;=$C205,0,IF(AF$178&gt;($F$176+$C205),INDEX($D$190:$W$190,,$C205)-SUM($D205:AE205),INDEX($D$190:$W$190,,$C205)/$F$176)))</f>
        <v>0</v>
      </c>
      <c r="AG205" s="2">
        <f>IF($F$176="n/a",0,IF(AG$178&lt;=$C205,0,IF(AG$178&gt;($F$176+$C205),INDEX($D$190:$W$190,,$C205)-SUM($D205:AF205),INDEX($D$190:$W$190,,$C205)/$F$176)))</f>
        <v>0</v>
      </c>
      <c r="AH205" s="2">
        <f>IF($F$176="n/a",0,IF(AH$178&lt;=$C205,0,IF(AH$178&gt;($F$176+$C205),INDEX($D$190:$W$190,,$C205)-SUM($D205:AG205),INDEX($D$190:$W$190,,$C205)/$F$176)))</f>
        <v>0</v>
      </c>
      <c r="AI205" s="2">
        <f>IF($F$176="n/a",0,IF(AI$178&lt;=$C205,0,IF(AI$178&gt;($F$176+$C205),INDEX($D$190:$W$190,,$C205)-SUM($D205:AH205),INDEX($D$190:$W$190,,$C205)/$F$176)))</f>
        <v>0</v>
      </c>
      <c r="AJ205" s="2">
        <f>IF($F$176="n/a",0,IF(AJ$178&lt;=$C205,0,IF(AJ$178&gt;($F$176+$C205),INDEX($D$190:$W$190,,$C205)-SUM($D205:AI205),INDEX($D$190:$W$190,,$C205)/$F$176)))</f>
        <v>0</v>
      </c>
      <c r="AK205" s="2">
        <f>IF($F$176="n/a",0,IF(AK$178&lt;=$C205,0,IF(AK$178&gt;($F$176+$C205),INDEX($D$190:$W$190,,$C205)-SUM($D205:AJ205),INDEX($D$190:$W$190,,$C205)/$F$176)))</f>
        <v>0</v>
      </c>
      <c r="AL205" s="2">
        <f>IF($F$176="n/a",0,IF(AL$178&lt;=$C205,0,IF(AL$178&gt;($F$176+$C205),INDEX($D$190:$W$190,,$C205)-SUM($D205:AK205),INDEX($D$190:$W$190,,$C205)/$F$176)))</f>
        <v>0</v>
      </c>
      <c r="AM205" s="2">
        <f>IF($F$176="n/a",0,IF(AM$178&lt;=$C205,0,IF(AM$178&gt;($F$176+$C205),INDEX($D$190:$W$190,,$C205)-SUM($D205:AL205),INDEX($D$190:$W$190,,$C205)/$F$176)))</f>
        <v>0</v>
      </c>
      <c r="AN205" s="2">
        <f>IF($F$176="n/a",0,IF(AN$178&lt;=$C205,0,IF(AN$178&gt;($F$176+$C205),INDEX($D$190:$W$190,,$C205)-SUM($D205:AM205),INDEX($D$190:$W$190,,$C205)/$F$176)))</f>
        <v>0</v>
      </c>
      <c r="AO205" s="2">
        <f>IF($F$176="n/a",0,IF(AO$178&lt;=$C205,0,IF(AO$178&gt;($F$176+$C205),INDEX($D$190:$W$190,,$C205)-SUM($D205:AN205),INDEX($D$190:$W$190,,$C205)/$F$176)))</f>
        <v>0</v>
      </c>
      <c r="AP205" s="2">
        <f>IF($F$176="n/a",0,IF(AP$178&lt;=$C205,0,IF(AP$178&gt;($F$176+$C205),INDEX($D$190:$W$190,,$C205)-SUM($D205:AO205),INDEX($D$190:$W$190,,$C205)/$F$176)))</f>
        <v>0</v>
      </c>
      <c r="AQ205" s="2">
        <f>IF($F$176="n/a",0,IF(AQ$178&lt;=$C205,0,IF(AQ$178&gt;($F$176+$C205),INDEX($D$190:$W$190,,$C205)-SUM($D205:AP205),INDEX($D$190:$W$190,,$C205)/$F$176)))</f>
        <v>0</v>
      </c>
      <c r="AR205" s="2">
        <f>IF($F$176="n/a",0,IF(AR$178&lt;=$C205,0,IF(AR$178&gt;($F$176+$C205),INDEX($D$190:$W$190,,$C205)-SUM($D205:AQ205),INDEX($D$190:$W$190,,$C205)/$F$176)))</f>
        <v>0</v>
      </c>
      <c r="AS205" s="2">
        <f>IF($F$176="n/a",0,IF(AS$178&lt;=$C205,0,IF(AS$178&gt;($F$176+$C205),INDEX($D$190:$W$190,,$C205)-SUM($D205:AR205),INDEX($D$190:$W$190,,$C205)/$F$176)))</f>
        <v>0</v>
      </c>
      <c r="AT205" s="2">
        <f>IF($F$176="n/a",0,IF(AT$178&lt;=$C205,0,IF(AT$178&gt;($F$176+$C205),INDEX($D$190:$W$190,,$C205)-SUM($D205:AS205),INDEX($D$190:$W$190,,$C205)/$F$176)))</f>
        <v>0</v>
      </c>
      <c r="AU205" s="2">
        <f>IF($F$176="n/a",0,IF(AU$178&lt;=$C205,0,IF(AU$178&gt;($F$176+$C205),INDEX($D$190:$W$190,,$C205)-SUM($D205:AT205),INDEX($D$190:$W$190,,$C205)/$F$176)))</f>
        <v>0</v>
      </c>
      <c r="AV205" s="2">
        <f>IF($F$176="n/a",0,IF(AV$178&lt;=$C205,0,IF(AV$178&gt;($F$176+$C205),INDEX($D$190:$W$190,,$C205)-SUM($D205:AU205),INDEX($D$190:$W$190,,$C205)/$F$176)))</f>
        <v>0</v>
      </c>
      <c r="AW205" s="2">
        <f>IF($F$176="n/a",0,IF(AW$178&lt;=$C205,0,IF(AW$178&gt;($F$176+$C205),INDEX($D$190:$W$190,,$C205)-SUM($D205:AV205),INDEX($D$190:$W$190,,$C205)/$F$176)))</f>
        <v>0</v>
      </c>
      <c r="AX205" s="2">
        <f>IF($F$176="n/a",0,IF(AX$178&lt;=$C205,0,IF(AX$178&gt;($F$176+$C205),INDEX($D$190:$W$190,,$C205)-SUM($D205:AW205),INDEX($D$190:$W$190,,$C205)/$F$176)))</f>
        <v>0</v>
      </c>
      <c r="AY205" s="2">
        <f>IF($F$176="n/a",0,IF(AY$178&lt;=$C205,0,IF(AY$178&gt;($F$176+$C205),INDEX($D$190:$W$190,,$C205)-SUM($D205:AX205),INDEX($D$190:$W$190,,$C205)/$F$176)))</f>
        <v>0</v>
      </c>
      <c r="AZ205" s="2">
        <f>IF($F$176="n/a",0,IF(AZ$178&lt;=$C205,0,IF(AZ$178&gt;($F$176+$C205),INDEX($D$190:$W$190,,$C205)-SUM($D205:AY205),INDEX($D$190:$W$190,,$C205)/$F$176)))</f>
        <v>0</v>
      </c>
      <c r="BA205" s="2">
        <f>IF($F$176="n/a",0,IF(BA$178&lt;=$C205,0,IF(BA$178&gt;($F$176+$C205),INDEX($D$190:$W$190,,$C205)-SUM($D205:AZ205),INDEX($D$190:$W$190,,$C205)/$F$176)))</f>
        <v>0</v>
      </c>
      <c r="BB205" s="2">
        <f>IF($F$176="n/a",0,IF(BB$178&lt;=$C205,0,IF(BB$178&gt;($F$176+$C205),INDEX($D$190:$W$190,,$C205)-SUM($D205:BA205),INDEX($D$190:$W$190,,$C205)/$F$176)))</f>
        <v>0</v>
      </c>
      <c r="BC205" s="2">
        <f>IF($F$176="n/a",0,IF(BC$178&lt;=$C205,0,IF(BC$178&gt;($F$176+$C205),INDEX($D$190:$W$190,,$C205)-SUM($D205:BB205),INDEX($D$190:$W$190,,$C205)/$F$176)))</f>
        <v>0</v>
      </c>
      <c r="BD205" s="2">
        <f>IF($F$176="n/a",0,IF(BD$178&lt;=$C205,0,IF(BD$178&gt;($F$176+$C205),INDEX($D$190:$W$190,,$C205)-SUM($D205:BC205),INDEX($D$190:$W$190,,$C205)/$F$176)))</f>
        <v>0</v>
      </c>
      <c r="BE205" s="2">
        <f>IF($F$176="n/a",0,IF(BE$178&lt;=$C205,0,IF(BE$178&gt;($F$176+$C205),INDEX($D$190:$W$190,,$C205)-SUM($D205:BD205),INDEX($D$190:$W$190,,$C205)/$F$176)))</f>
        <v>0</v>
      </c>
      <c r="BF205" s="2">
        <f>IF($F$176="n/a",0,IF(BF$178&lt;=$C205,0,IF(BF$178&gt;($F$176+$C205),INDEX($D$190:$W$190,,$C205)-SUM($D205:BE205),INDEX($D$190:$W$190,,$C205)/$F$176)))</f>
        <v>0</v>
      </c>
      <c r="BG205" s="2">
        <f>IF($F$176="n/a",0,IF(BG$178&lt;=$C205,0,IF(BG$178&gt;($F$176+$C205),INDEX($D$190:$W$190,,$C205)-SUM($D205:BF205),INDEX($D$190:$W$190,,$C205)/$F$176)))</f>
        <v>0</v>
      </c>
      <c r="BH205" s="2">
        <f>IF($F$176="n/a",0,IF(BH$178&lt;=$C205,0,IF(BH$178&gt;($F$176+$C205),INDEX($D$190:$W$190,,$C205)-SUM($D205:BG205),INDEX($D$190:$W$190,,$C205)/$F$176)))</f>
        <v>0</v>
      </c>
      <c r="BI205" s="2">
        <f>IF($F$176="n/a",0,IF(BI$178&lt;=$C205,0,IF(BI$178&gt;($F$176+$C205),INDEX($D$190:$W$190,,$C205)-SUM($D205:BH205),INDEX($D$190:$W$190,,$C205)/$F$176)))</f>
        <v>0</v>
      </c>
      <c r="BJ205" s="2">
        <f>IF($F$176="n/a",0,IF(BJ$178&lt;=$C205,0,IF(BJ$178&gt;($F$176+$C205),INDEX($D$190:$W$190,,$C205)-SUM($D205:BI205),INDEX($D$190:$W$190,,$C205)/$F$176)))</f>
        <v>0</v>
      </c>
      <c r="BK205" s="2">
        <f>IF($F$176="n/a",0,IF(BK$178&lt;=$C205,0,IF(BK$178&gt;($F$176+$C205),INDEX($D$190:$W$190,,$C205)-SUM($D205:BJ205),INDEX($D$190:$W$190,,$C205)/$F$176)))</f>
        <v>0</v>
      </c>
      <c r="BL205" s="2">
        <f>IF($F$176="n/a",0,IF(BL$178&lt;=$C205,0,IF(BL$178&gt;($F$176+$C205),INDEX($D$190:$W$190,,$C205)-SUM($D205:BK205),INDEX($D$190:$W$190,,$C205)/$F$176)))</f>
        <v>0</v>
      </c>
      <c r="BM205" s="2">
        <f>IF($F$176="n/a",0,IF(BM$178&lt;=$C205,0,IF(BM$178&gt;($F$176+$C205),INDEX($D$190:$W$190,,$C205)-SUM($D205:BL205),INDEX($D$190:$W$190,,$C205)/$F$176)))</f>
        <v>0</v>
      </c>
      <c r="BN205" s="2">
        <f>IF($F$176="n/a",0,IF(BN$178&lt;=$C205,0,IF(BN$178&gt;($F$176+$C205),INDEX($D$190:$W$190,,$C205)-SUM($D205:BM205),INDEX($D$190:$W$190,,$C205)/$F$176)))</f>
        <v>0</v>
      </c>
      <c r="BO205" s="2">
        <f>IF($F$176="n/a",0,IF(BO$178&lt;=$C205,0,IF(BO$178&gt;($F$176+$C205),INDEX($D$190:$W$190,,$C205)-SUM($D205:BN205),INDEX($D$190:$W$190,,$C205)/$F$176)))</f>
        <v>0</v>
      </c>
      <c r="BP205" s="2">
        <f>IF($F$176="n/a",0,IF(BP$178&lt;=$C205,0,IF(BP$178&gt;($F$176+$C205),INDEX($D$190:$W$190,,$C205)-SUM($D205:BO205),INDEX($D$190:$W$190,,$C205)/$F$176)))</f>
        <v>0</v>
      </c>
      <c r="BQ205" s="2">
        <f>IF($F$176="n/a",0,IF(BQ$178&lt;=$C205,0,IF(BQ$178&gt;($F$176+$C205),INDEX($D$190:$W$190,,$C205)-SUM($D205:BP205),INDEX($D$190:$W$190,,$C205)/$F$176)))</f>
        <v>0</v>
      </c>
      <c r="BR205" s="2">
        <f>IF($F$176="n/a",0,IF(BR$178&lt;=$C205,0,IF(BR$178&gt;($F$176+$C205),INDEX($D$190:$W$190,,$C205)-SUM($D205:BQ205),INDEX($D$190:$W$190,,$C205)/$F$176)))</f>
        <v>0</v>
      </c>
      <c r="BS205" s="2">
        <f>IF($F$176="n/a",0,IF(BS$178&lt;=$C205,0,IF(BS$178&gt;($F$176+$C205),INDEX($D$190:$W$190,,$C205)-SUM($D205:BR205),INDEX($D$190:$W$190,,$C205)/$F$176)))</f>
        <v>0</v>
      </c>
    </row>
    <row r="206" spans="2:71" outlineLevel="1">
      <c r="B206" s="24">
        <v>2024</v>
      </c>
      <c r="C206" s="24">
        <v>14</v>
      </c>
      <c r="E206" s="2">
        <f>IF($F$176="n/a",0,IF(E$178&lt;=$C206,0,IF(E$178&gt;($F$176+$C206),INDEX($D$190:$W$190,,$C206)-SUM($D206:D206),INDEX($D$190:$W$190,,$C206)/$F$176)))</f>
        <v>0</v>
      </c>
      <c r="F206" s="2">
        <f>IF($F$176="n/a",0,IF(F$178&lt;=$C206,0,IF(F$178&gt;($F$176+$C206),INDEX($D$190:$W$190,,$C206)-SUM($D206:E206),INDEX($D$190:$W$190,,$C206)/$F$176)))</f>
        <v>0</v>
      </c>
      <c r="G206" s="2">
        <f>IF($F$176="n/a",0,IF(G$178&lt;=$C206,0,IF(G$178&gt;($F$176+$C206),INDEX($D$190:$W$190,,$C206)-SUM($D206:F206),INDEX($D$190:$W$190,,$C206)/$F$176)))</f>
        <v>0</v>
      </c>
      <c r="H206" s="2">
        <f>IF($F$176="n/a",0,IF(H$178&lt;=$C206,0,IF(H$178&gt;($F$176+$C206),INDEX($D$190:$W$190,,$C206)-SUM($D206:G206),INDEX($D$190:$W$190,,$C206)/$F$176)))</f>
        <v>0</v>
      </c>
      <c r="I206" s="2">
        <f>IF($F$176="n/a",0,IF(I$178&lt;=$C206,0,IF(I$178&gt;($F$176+$C206),INDEX($D$190:$W$190,,$C206)-SUM($D206:H206),INDEX($D$190:$W$190,,$C206)/$F$176)))</f>
        <v>0</v>
      </c>
      <c r="J206" s="2">
        <f>IF($F$176="n/a",0,IF(J$178&lt;=$C206,0,IF(J$178&gt;($F$176+$C206),INDEX($D$190:$W$190,,$C206)-SUM($D206:I206),INDEX($D$190:$W$190,,$C206)/$F$176)))</f>
        <v>0</v>
      </c>
      <c r="K206" s="2">
        <f>IF($F$176="n/a",0,IF(K$178&lt;=$C206,0,IF(K$178&gt;($F$176+$C206),INDEX($D$190:$W$190,,$C206)-SUM($D206:J206),INDEX($D$190:$W$190,,$C206)/$F$176)))</f>
        <v>0</v>
      </c>
      <c r="L206" s="2">
        <f>IF($F$176="n/a",0,IF(L$178&lt;=$C206,0,IF(L$178&gt;($F$176+$C206),INDEX($D$190:$W$190,,$C206)-SUM($D206:K206),INDEX($D$190:$W$190,,$C206)/$F$176)))</f>
        <v>0</v>
      </c>
      <c r="M206" s="2">
        <f>IF($F$176="n/a",0,IF(M$178&lt;=$C206,0,IF(M$178&gt;($F$176+$C206),INDEX($D$190:$W$190,,$C206)-SUM($D206:L206),INDEX($D$190:$W$190,,$C206)/$F$176)))</f>
        <v>0</v>
      </c>
      <c r="N206" s="2">
        <f>IF($F$176="n/a",0,IF(N$178&lt;=$C206,0,IF(N$178&gt;($F$176+$C206),INDEX($D$190:$W$190,,$C206)-SUM($D206:M206),INDEX($D$190:$W$190,,$C206)/$F$176)))</f>
        <v>0</v>
      </c>
      <c r="O206" s="2">
        <f>IF($F$176="n/a",0,IF(O$178&lt;=$C206,0,IF(O$178&gt;($F$176+$C206),INDEX($D$190:$W$190,,$C206)-SUM($D206:N206),INDEX($D$190:$W$190,,$C206)/$F$176)))</f>
        <v>0</v>
      </c>
      <c r="P206" s="2">
        <f>IF($F$176="n/a",0,IF(P$178&lt;=$C206,0,IF(P$178&gt;($F$176+$C206),INDEX($D$190:$W$190,,$C206)-SUM($D206:O206),INDEX($D$190:$W$190,,$C206)/$F$176)))</f>
        <v>0</v>
      </c>
      <c r="Q206" s="2">
        <f>IF($F$176="n/a",0,IF(Q$178&lt;=$C206,0,IF(Q$178&gt;($F$176+$C206),INDEX($D$190:$W$190,,$C206)-SUM($D206:P206),INDEX($D$190:$W$190,,$C206)/$F$176)))</f>
        <v>0</v>
      </c>
      <c r="R206" s="2">
        <f>IF($F$176="n/a",0,IF(R$178&lt;=$C206,0,IF(R$178&gt;($F$176+$C206),INDEX($D$190:$W$190,,$C206)-SUM($D206:Q206),INDEX($D$190:$W$190,,$C206)/$F$176)))</f>
        <v>0</v>
      </c>
      <c r="S206" s="2">
        <f>IF($F$176="n/a",0,IF(S$178&lt;=$C206,0,IF(S$178&gt;($F$176+$C206),INDEX($D$190:$W$190,,$C206)-SUM($D206:R206),INDEX($D$190:$W$190,,$C206)/$F$176)))</f>
        <v>0</v>
      </c>
      <c r="T206" s="2">
        <f>IF($F$176="n/a",0,IF(T$178&lt;=$C206,0,IF(T$178&gt;($F$176+$C206),INDEX($D$190:$W$190,,$C206)-SUM($D206:S206),INDEX($D$190:$W$190,,$C206)/$F$176)))</f>
        <v>0</v>
      </c>
      <c r="U206" s="2">
        <f>IF($F$176="n/a",0,IF(U$178&lt;=$C206,0,IF(U$178&gt;($F$176+$C206),INDEX($D$190:$W$190,,$C206)-SUM($D206:T206),INDEX($D$190:$W$190,,$C206)/$F$176)))</f>
        <v>0</v>
      </c>
      <c r="V206" s="2">
        <f>IF($F$176="n/a",0,IF(V$178&lt;=$C206,0,IF(V$178&gt;($F$176+$C206),INDEX($D$190:$W$190,,$C206)-SUM($D206:U206),INDEX($D$190:$W$190,,$C206)/$F$176)))</f>
        <v>0</v>
      </c>
      <c r="W206" s="2">
        <f>IF($F$176="n/a",0,IF(W$178&lt;=$C206,0,IF(W$178&gt;($F$176+$C206),INDEX($D$190:$W$190,,$C206)-SUM($D206:V206),INDEX($D$190:$W$190,,$C206)/$F$176)))</f>
        <v>0</v>
      </c>
      <c r="X206" s="2">
        <f>IF($F$176="n/a",0,IF(X$178&lt;=$C206,0,IF(X$178&gt;($F$176+$C206),INDEX($D$190:$W$190,,$C206)-SUM($D206:W206),INDEX($D$190:$W$190,,$C206)/$F$176)))</f>
        <v>0</v>
      </c>
      <c r="Y206" s="2">
        <f>IF($F$176="n/a",0,IF(Y$178&lt;=$C206,0,IF(Y$178&gt;($F$176+$C206),INDEX($D$190:$W$190,,$C206)-SUM($D206:X206),INDEX($D$190:$W$190,,$C206)/$F$176)))</f>
        <v>0</v>
      </c>
      <c r="Z206" s="2">
        <f>IF($F$176="n/a",0,IF(Z$178&lt;=$C206,0,IF(Z$178&gt;($F$176+$C206),INDEX($D$190:$W$190,,$C206)-SUM($D206:Y206),INDEX($D$190:$W$190,,$C206)/$F$176)))</f>
        <v>0</v>
      </c>
      <c r="AA206" s="2">
        <f>IF($F$176="n/a",0,IF(AA$178&lt;=$C206,0,IF(AA$178&gt;($F$176+$C206),INDEX($D$190:$W$190,,$C206)-SUM($D206:Z206),INDEX($D$190:$W$190,,$C206)/$F$176)))</f>
        <v>0</v>
      </c>
      <c r="AB206" s="2">
        <f>IF($F$176="n/a",0,IF(AB$178&lt;=$C206,0,IF(AB$178&gt;($F$176+$C206),INDEX($D$190:$W$190,,$C206)-SUM($D206:AA206),INDEX($D$190:$W$190,,$C206)/$F$176)))</f>
        <v>0</v>
      </c>
      <c r="AC206" s="2">
        <f>IF($F$176="n/a",0,IF(AC$178&lt;=$C206,0,IF(AC$178&gt;($F$176+$C206),INDEX($D$190:$W$190,,$C206)-SUM($D206:AB206),INDEX($D$190:$W$190,,$C206)/$F$176)))</f>
        <v>0</v>
      </c>
      <c r="AD206" s="2">
        <f>IF($F$176="n/a",0,IF(AD$178&lt;=$C206,0,IF(AD$178&gt;($F$176+$C206),INDEX($D$190:$W$190,,$C206)-SUM($D206:AC206),INDEX($D$190:$W$190,,$C206)/$F$176)))</f>
        <v>0</v>
      </c>
      <c r="AE206" s="2">
        <f>IF($F$176="n/a",0,IF(AE$178&lt;=$C206,0,IF(AE$178&gt;($F$176+$C206),INDEX($D$190:$W$190,,$C206)-SUM($D206:AD206),INDEX($D$190:$W$190,,$C206)/$F$176)))</f>
        <v>0</v>
      </c>
      <c r="AF206" s="2">
        <f>IF($F$176="n/a",0,IF(AF$178&lt;=$C206,0,IF(AF$178&gt;($F$176+$C206),INDEX($D$190:$W$190,,$C206)-SUM($D206:AE206),INDEX($D$190:$W$190,,$C206)/$F$176)))</f>
        <v>0</v>
      </c>
      <c r="AG206" s="2">
        <f>IF($F$176="n/a",0,IF(AG$178&lt;=$C206,0,IF(AG$178&gt;($F$176+$C206),INDEX($D$190:$W$190,,$C206)-SUM($D206:AF206),INDEX($D$190:$W$190,,$C206)/$F$176)))</f>
        <v>0</v>
      </c>
      <c r="AH206" s="2">
        <f>IF($F$176="n/a",0,IF(AH$178&lt;=$C206,0,IF(AH$178&gt;($F$176+$C206),INDEX($D$190:$W$190,,$C206)-SUM($D206:AG206),INDEX($D$190:$W$190,,$C206)/$F$176)))</f>
        <v>0</v>
      </c>
      <c r="AI206" s="2">
        <f>IF($F$176="n/a",0,IF(AI$178&lt;=$C206,0,IF(AI$178&gt;($F$176+$C206),INDEX($D$190:$W$190,,$C206)-SUM($D206:AH206),INDEX($D$190:$W$190,,$C206)/$F$176)))</f>
        <v>0</v>
      </c>
      <c r="AJ206" s="2">
        <f>IF($F$176="n/a",0,IF(AJ$178&lt;=$C206,0,IF(AJ$178&gt;($F$176+$C206),INDEX($D$190:$W$190,,$C206)-SUM($D206:AI206),INDEX($D$190:$W$190,,$C206)/$F$176)))</f>
        <v>0</v>
      </c>
      <c r="AK206" s="2">
        <f>IF($F$176="n/a",0,IF(AK$178&lt;=$C206,0,IF(AK$178&gt;($F$176+$C206),INDEX($D$190:$W$190,,$C206)-SUM($D206:AJ206),INDEX($D$190:$W$190,,$C206)/$F$176)))</f>
        <v>0</v>
      </c>
      <c r="AL206" s="2">
        <f>IF($F$176="n/a",0,IF(AL$178&lt;=$C206,0,IF(AL$178&gt;($F$176+$C206),INDEX($D$190:$W$190,,$C206)-SUM($D206:AK206),INDEX($D$190:$W$190,,$C206)/$F$176)))</f>
        <v>0</v>
      </c>
      <c r="AM206" s="2">
        <f>IF($F$176="n/a",0,IF(AM$178&lt;=$C206,0,IF(AM$178&gt;($F$176+$C206),INDEX($D$190:$W$190,,$C206)-SUM($D206:AL206),INDEX($D$190:$W$190,,$C206)/$F$176)))</f>
        <v>0</v>
      </c>
      <c r="AN206" s="2">
        <f>IF($F$176="n/a",0,IF(AN$178&lt;=$C206,0,IF(AN$178&gt;($F$176+$C206),INDEX($D$190:$W$190,,$C206)-SUM($D206:AM206),INDEX($D$190:$W$190,,$C206)/$F$176)))</f>
        <v>0</v>
      </c>
      <c r="AO206" s="2">
        <f>IF($F$176="n/a",0,IF(AO$178&lt;=$C206,0,IF(AO$178&gt;($F$176+$C206),INDEX($D$190:$W$190,,$C206)-SUM($D206:AN206),INDEX($D$190:$W$190,,$C206)/$F$176)))</f>
        <v>0</v>
      </c>
      <c r="AP206" s="2">
        <f>IF($F$176="n/a",0,IF(AP$178&lt;=$C206,0,IF(AP$178&gt;($F$176+$C206),INDEX($D$190:$W$190,,$C206)-SUM($D206:AO206),INDEX($D$190:$W$190,,$C206)/$F$176)))</f>
        <v>0</v>
      </c>
      <c r="AQ206" s="2">
        <f>IF($F$176="n/a",0,IF(AQ$178&lt;=$C206,0,IF(AQ$178&gt;($F$176+$C206),INDEX($D$190:$W$190,,$C206)-SUM($D206:AP206),INDEX($D$190:$W$190,,$C206)/$F$176)))</f>
        <v>0</v>
      </c>
      <c r="AR206" s="2">
        <f>IF($F$176="n/a",0,IF(AR$178&lt;=$C206,0,IF(AR$178&gt;($F$176+$C206),INDEX($D$190:$W$190,,$C206)-SUM($D206:AQ206),INDEX($D$190:$W$190,,$C206)/$F$176)))</f>
        <v>0</v>
      </c>
      <c r="AS206" s="2">
        <f>IF($F$176="n/a",0,IF(AS$178&lt;=$C206,0,IF(AS$178&gt;($F$176+$C206),INDEX($D$190:$W$190,,$C206)-SUM($D206:AR206),INDEX($D$190:$W$190,,$C206)/$F$176)))</f>
        <v>0</v>
      </c>
      <c r="AT206" s="2">
        <f>IF($F$176="n/a",0,IF(AT$178&lt;=$C206,0,IF(AT$178&gt;($F$176+$C206),INDEX($D$190:$W$190,,$C206)-SUM($D206:AS206),INDEX($D$190:$W$190,,$C206)/$F$176)))</f>
        <v>0</v>
      </c>
      <c r="AU206" s="2">
        <f>IF($F$176="n/a",0,IF(AU$178&lt;=$C206,0,IF(AU$178&gt;($F$176+$C206),INDEX($D$190:$W$190,,$C206)-SUM($D206:AT206),INDEX($D$190:$W$190,,$C206)/$F$176)))</f>
        <v>0</v>
      </c>
      <c r="AV206" s="2">
        <f>IF($F$176="n/a",0,IF(AV$178&lt;=$C206,0,IF(AV$178&gt;($F$176+$C206),INDEX($D$190:$W$190,,$C206)-SUM($D206:AU206),INDEX($D$190:$W$190,,$C206)/$F$176)))</f>
        <v>0</v>
      </c>
      <c r="AW206" s="2">
        <f>IF($F$176="n/a",0,IF(AW$178&lt;=$C206,0,IF(AW$178&gt;($F$176+$C206),INDEX($D$190:$W$190,,$C206)-SUM($D206:AV206),INDEX($D$190:$W$190,,$C206)/$F$176)))</f>
        <v>0</v>
      </c>
      <c r="AX206" s="2">
        <f>IF($F$176="n/a",0,IF(AX$178&lt;=$C206,0,IF(AX$178&gt;($F$176+$C206),INDEX($D$190:$W$190,,$C206)-SUM($D206:AW206),INDEX($D$190:$W$190,,$C206)/$F$176)))</f>
        <v>0</v>
      </c>
      <c r="AY206" s="2">
        <f>IF($F$176="n/a",0,IF(AY$178&lt;=$C206,0,IF(AY$178&gt;($F$176+$C206),INDEX($D$190:$W$190,,$C206)-SUM($D206:AX206),INDEX($D$190:$W$190,,$C206)/$F$176)))</f>
        <v>0</v>
      </c>
      <c r="AZ206" s="2">
        <f>IF($F$176="n/a",0,IF(AZ$178&lt;=$C206,0,IF(AZ$178&gt;($F$176+$C206),INDEX($D$190:$W$190,,$C206)-SUM($D206:AY206),INDEX($D$190:$W$190,,$C206)/$F$176)))</f>
        <v>0</v>
      </c>
      <c r="BA206" s="2">
        <f>IF($F$176="n/a",0,IF(BA$178&lt;=$C206,0,IF(BA$178&gt;($F$176+$C206),INDEX($D$190:$W$190,,$C206)-SUM($D206:AZ206),INDEX($D$190:$W$190,,$C206)/$F$176)))</f>
        <v>0</v>
      </c>
      <c r="BB206" s="2">
        <f>IF($F$176="n/a",0,IF(BB$178&lt;=$C206,0,IF(BB$178&gt;($F$176+$C206),INDEX($D$190:$W$190,,$C206)-SUM($D206:BA206),INDEX($D$190:$W$190,,$C206)/$F$176)))</f>
        <v>0</v>
      </c>
      <c r="BC206" s="2">
        <f>IF($F$176="n/a",0,IF(BC$178&lt;=$C206,0,IF(BC$178&gt;($F$176+$C206),INDEX($D$190:$W$190,,$C206)-SUM($D206:BB206),INDEX($D$190:$W$190,,$C206)/$F$176)))</f>
        <v>0</v>
      </c>
      <c r="BD206" s="2">
        <f>IF($F$176="n/a",0,IF(BD$178&lt;=$C206,0,IF(BD$178&gt;($F$176+$C206),INDEX($D$190:$W$190,,$C206)-SUM($D206:BC206),INDEX($D$190:$W$190,,$C206)/$F$176)))</f>
        <v>0</v>
      </c>
      <c r="BE206" s="2">
        <f>IF($F$176="n/a",0,IF(BE$178&lt;=$C206,0,IF(BE$178&gt;($F$176+$C206),INDEX($D$190:$W$190,,$C206)-SUM($D206:BD206),INDEX($D$190:$W$190,,$C206)/$F$176)))</f>
        <v>0</v>
      </c>
      <c r="BF206" s="2">
        <f>IF($F$176="n/a",0,IF(BF$178&lt;=$C206,0,IF(BF$178&gt;($F$176+$C206),INDEX($D$190:$W$190,,$C206)-SUM($D206:BE206),INDEX($D$190:$W$190,,$C206)/$F$176)))</f>
        <v>0</v>
      </c>
      <c r="BG206" s="2">
        <f>IF($F$176="n/a",0,IF(BG$178&lt;=$C206,0,IF(BG$178&gt;($F$176+$C206),INDEX($D$190:$W$190,,$C206)-SUM($D206:BF206),INDEX($D$190:$W$190,,$C206)/$F$176)))</f>
        <v>0</v>
      </c>
      <c r="BH206" s="2">
        <f>IF($F$176="n/a",0,IF(BH$178&lt;=$C206,0,IF(BH$178&gt;($F$176+$C206),INDEX($D$190:$W$190,,$C206)-SUM($D206:BG206),INDEX($D$190:$W$190,,$C206)/$F$176)))</f>
        <v>0</v>
      </c>
      <c r="BI206" s="2">
        <f>IF($F$176="n/a",0,IF(BI$178&lt;=$C206,0,IF(BI$178&gt;($F$176+$C206),INDEX($D$190:$W$190,,$C206)-SUM($D206:BH206),INDEX($D$190:$W$190,,$C206)/$F$176)))</f>
        <v>0</v>
      </c>
      <c r="BJ206" s="2">
        <f>IF($F$176="n/a",0,IF(BJ$178&lt;=$C206,0,IF(BJ$178&gt;($F$176+$C206),INDEX($D$190:$W$190,,$C206)-SUM($D206:BI206),INDEX($D$190:$W$190,,$C206)/$F$176)))</f>
        <v>0</v>
      </c>
      <c r="BK206" s="2">
        <f>IF($F$176="n/a",0,IF(BK$178&lt;=$C206,0,IF(BK$178&gt;($F$176+$C206),INDEX($D$190:$W$190,,$C206)-SUM($D206:BJ206),INDEX($D$190:$W$190,,$C206)/$F$176)))</f>
        <v>0</v>
      </c>
      <c r="BL206" s="2">
        <f>IF($F$176="n/a",0,IF(BL$178&lt;=$C206,0,IF(BL$178&gt;($F$176+$C206),INDEX($D$190:$W$190,,$C206)-SUM($D206:BK206),INDEX($D$190:$W$190,,$C206)/$F$176)))</f>
        <v>0</v>
      </c>
      <c r="BM206" s="2">
        <f>IF($F$176="n/a",0,IF(BM$178&lt;=$C206,0,IF(BM$178&gt;($F$176+$C206),INDEX($D$190:$W$190,,$C206)-SUM($D206:BL206),INDEX($D$190:$W$190,,$C206)/$F$176)))</f>
        <v>0</v>
      </c>
      <c r="BN206" s="2">
        <f>IF($F$176="n/a",0,IF(BN$178&lt;=$C206,0,IF(BN$178&gt;($F$176+$C206),INDEX($D$190:$W$190,,$C206)-SUM($D206:BM206),INDEX($D$190:$W$190,,$C206)/$F$176)))</f>
        <v>0</v>
      </c>
      <c r="BO206" s="2">
        <f>IF($F$176="n/a",0,IF(BO$178&lt;=$C206,0,IF(BO$178&gt;($F$176+$C206),INDEX($D$190:$W$190,,$C206)-SUM($D206:BN206),INDEX($D$190:$W$190,,$C206)/$F$176)))</f>
        <v>0</v>
      </c>
      <c r="BP206" s="2">
        <f>IF($F$176="n/a",0,IF(BP$178&lt;=$C206,0,IF(BP$178&gt;($F$176+$C206),INDEX($D$190:$W$190,,$C206)-SUM($D206:BO206),INDEX($D$190:$W$190,,$C206)/$F$176)))</f>
        <v>0</v>
      </c>
      <c r="BQ206" s="2">
        <f>IF($F$176="n/a",0,IF(BQ$178&lt;=$C206,0,IF(BQ$178&gt;($F$176+$C206),INDEX($D$190:$W$190,,$C206)-SUM($D206:BP206),INDEX($D$190:$W$190,,$C206)/$F$176)))</f>
        <v>0</v>
      </c>
      <c r="BR206" s="2">
        <f>IF($F$176="n/a",0,IF(BR$178&lt;=$C206,0,IF(BR$178&gt;($F$176+$C206),INDEX($D$190:$W$190,,$C206)-SUM($D206:BQ206),INDEX($D$190:$W$190,,$C206)/$F$176)))</f>
        <v>0</v>
      </c>
      <c r="BS206" s="2">
        <f>IF($F$176="n/a",0,IF(BS$178&lt;=$C206,0,IF(BS$178&gt;($F$176+$C206),INDEX($D$190:$W$190,,$C206)-SUM($D206:BR206),INDEX($D$190:$W$190,,$C206)/$F$176)))</f>
        <v>0</v>
      </c>
    </row>
    <row r="207" spans="2:71" outlineLevel="1">
      <c r="B207" s="24">
        <v>2025</v>
      </c>
      <c r="C207" s="24">
        <v>15</v>
      </c>
      <c r="E207" s="2">
        <f>IF($F$176="n/a",0,IF(E$178&lt;=$C207,0,IF(E$178&gt;($F$176+$C207),INDEX($D$190:$W$190,,$C207)-SUM($D207:D207),INDEX($D$190:$W$190,,$C207)/$F$176)))</f>
        <v>0</v>
      </c>
      <c r="F207" s="2">
        <f>IF($F$176="n/a",0,IF(F$178&lt;=$C207,0,IF(F$178&gt;($F$176+$C207),INDEX($D$190:$W$190,,$C207)-SUM($D207:E207),INDEX($D$190:$W$190,,$C207)/$F$176)))</f>
        <v>0</v>
      </c>
      <c r="G207" s="2">
        <f>IF($F$176="n/a",0,IF(G$178&lt;=$C207,0,IF(G$178&gt;($F$176+$C207),INDEX($D$190:$W$190,,$C207)-SUM($D207:F207),INDEX($D$190:$W$190,,$C207)/$F$176)))</f>
        <v>0</v>
      </c>
      <c r="H207" s="2">
        <f>IF($F$176="n/a",0,IF(H$178&lt;=$C207,0,IF(H$178&gt;($F$176+$C207),INDEX($D$190:$W$190,,$C207)-SUM($D207:G207),INDEX($D$190:$W$190,,$C207)/$F$176)))</f>
        <v>0</v>
      </c>
      <c r="I207" s="2">
        <f>IF($F$176="n/a",0,IF(I$178&lt;=$C207,0,IF(I$178&gt;($F$176+$C207),INDEX($D$190:$W$190,,$C207)-SUM($D207:H207),INDEX($D$190:$W$190,,$C207)/$F$176)))</f>
        <v>0</v>
      </c>
      <c r="J207" s="2">
        <f>IF($F$176="n/a",0,IF(J$178&lt;=$C207,0,IF(J$178&gt;($F$176+$C207),INDEX($D$190:$W$190,,$C207)-SUM($D207:I207),INDEX($D$190:$W$190,,$C207)/$F$176)))</f>
        <v>0</v>
      </c>
      <c r="K207" s="2">
        <f>IF($F$176="n/a",0,IF(K$178&lt;=$C207,0,IF(K$178&gt;($F$176+$C207),INDEX($D$190:$W$190,,$C207)-SUM($D207:J207),INDEX($D$190:$W$190,,$C207)/$F$176)))</f>
        <v>0</v>
      </c>
      <c r="L207" s="2">
        <f>IF($F$176="n/a",0,IF(L$178&lt;=$C207,0,IF(L$178&gt;($F$176+$C207),INDEX($D$190:$W$190,,$C207)-SUM($D207:K207),INDEX($D$190:$W$190,,$C207)/$F$176)))</f>
        <v>0</v>
      </c>
      <c r="M207" s="2">
        <f>IF($F$176="n/a",0,IF(M$178&lt;=$C207,0,IF(M$178&gt;($F$176+$C207),INDEX($D$190:$W$190,,$C207)-SUM($D207:L207),INDEX($D$190:$W$190,,$C207)/$F$176)))</f>
        <v>0</v>
      </c>
      <c r="N207" s="2">
        <f>IF($F$176="n/a",0,IF(N$178&lt;=$C207,0,IF(N$178&gt;($F$176+$C207),INDEX($D$190:$W$190,,$C207)-SUM($D207:M207),INDEX($D$190:$W$190,,$C207)/$F$176)))</f>
        <v>0</v>
      </c>
      <c r="O207" s="2">
        <f>IF($F$176="n/a",0,IF(O$178&lt;=$C207,0,IF(O$178&gt;($F$176+$C207),INDEX($D$190:$W$190,,$C207)-SUM($D207:N207),INDEX($D$190:$W$190,,$C207)/$F$176)))</f>
        <v>0</v>
      </c>
      <c r="P207" s="2">
        <f>IF($F$176="n/a",0,IF(P$178&lt;=$C207,0,IF(P$178&gt;($F$176+$C207),INDEX($D$190:$W$190,,$C207)-SUM($D207:O207),INDEX($D$190:$W$190,,$C207)/$F$176)))</f>
        <v>0</v>
      </c>
      <c r="Q207" s="2">
        <f>IF($F$176="n/a",0,IF(Q$178&lt;=$C207,0,IF(Q$178&gt;($F$176+$C207),INDEX($D$190:$W$190,,$C207)-SUM($D207:P207),INDEX($D$190:$W$190,,$C207)/$F$176)))</f>
        <v>0</v>
      </c>
      <c r="R207" s="2">
        <f>IF($F$176="n/a",0,IF(R$178&lt;=$C207,0,IF(R$178&gt;($F$176+$C207),INDEX($D$190:$W$190,,$C207)-SUM($D207:Q207),INDEX($D$190:$W$190,,$C207)/$F$176)))</f>
        <v>0</v>
      </c>
      <c r="S207" s="2">
        <f>IF($F$176="n/a",0,IF(S$178&lt;=$C207,0,IF(S$178&gt;($F$176+$C207),INDEX($D$190:$W$190,,$C207)-SUM($D207:R207),INDEX($D$190:$W$190,,$C207)/$F$176)))</f>
        <v>0</v>
      </c>
      <c r="T207" s="2">
        <f>IF($F$176="n/a",0,IF(T$178&lt;=$C207,0,IF(T$178&gt;($F$176+$C207),INDEX($D$190:$W$190,,$C207)-SUM($D207:S207),INDEX($D$190:$W$190,,$C207)/$F$176)))</f>
        <v>0</v>
      </c>
      <c r="U207" s="2">
        <f>IF($F$176="n/a",0,IF(U$178&lt;=$C207,0,IF(U$178&gt;($F$176+$C207),INDEX($D$190:$W$190,,$C207)-SUM($D207:T207),INDEX($D$190:$W$190,,$C207)/$F$176)))</f>
        <v>0</v>
      </c>
      <c r="V207" s="2">
        <f>IF($F$176="n/a",0,IF(V$178&lt;=$C207,0,IF(V$178&gt;($F$176+$C207),INDEX($D$190:$W$190,,$C207)-SUM($D207:U207),INDEX($D$190:$W$190,,$C207)/$F$176)))</f>
        <v>0</v>
      </c>
      <c r="W207" s="2">
        <f>IF($F$176="n/a",0,IF(W$178&lt;=$C207,0,IF(W$178&gt;($F$176+$C207),INDEX($D$190:$W$190,,$C207)-SUM($D207:V207),INDEX($D$190:$W$190,,$C207)/$F$176)))</f>
        <v>0</v>
      </c>
      <c r="X207" s="2">
        <f>IF($F$176="n/a",0,IF(X$178&lt;=$C207,0,IF(X$178&gt;($F$176+$C207),INDEX($D$190:$W$190,,$C207)-SUM($D207:W207),INDEX($D$190:$W$190,,$C207)/$F$176)))</f>
        <v>0</v>
      </c>
      <c r="Y207" s="2">
        <f>IF($F$176="n/a",0,IF(Y$178&lt;=$C207,0,IF(Y$178&gt;($F$176+$C207),INDEX($D$190:$W$190,,$C207)-SUM($D207:X207),INDEX($D$190:$W$190,,$C207)/$F$176)))</f>
        <v>0</v>
      </c>
      <c r="Z207" s="2">
        <f>IF($F$176="n/a",0,IF(Z$178&lt;=$C207,0,IF(Z$178&gt;($F$176+$C207),INDEX($D$190:$W$190,,$C207)-SUM($D207:Y207),INDEX($D$190:$W$190,,$C207)/$F$176)))</f>
        <v>0</v>
      </c>
      <c r="AA207" s="2">
        <f>IF($F$176="n/a",0,IF(AA$178&lt;=$C207,0,IF(AA$178&gt;($F$176+$C207),INDEX($D$190:$W$190,,$C207)-SUM($D207:Z207),INDEX($D$190:$W$190,,$C207)/$F$176)))</f>
        <v>0</v>
      </c>
      <c r="AB207" s="2">
        <f>IF($F$176="n/a",0,IF(AB$178&lt;=$C207,0,IF(AB$178&gt;($F$176+$C207),INDEX($D$190:$W$190,,$C207)-SUM($D207:AA207),INDEX($D$190:$W$190,,$C207)/$F$176)))</f>
        <v>0</v>
      </c>
      <c r="AC207" s="2">
        <f>IF($F$176="n/a",0,IF(AC$178&lt;=$C207,0,IF(AC$178&gt;($F$176+$C207),INDEX($D$190:$W$190,,$C207)-SUM($D207:AB207),INDEX($D$190:$W$190,,$C207)/$F$176)))</f>
        <v>0</v>
      </c>
      <c r="AD207" s="2">
        <f>IF($F$176="n/a",0,IF(AD$178&lt;=$C207,0,IF(AD$178&gt;($F$176+$C207),INDEX($D$190:$W$190,,$C207)-SUM($D207:AC207),INDEX($D$190:$W$190,,$C207)/$F$176)))</f>
        <v>0</v>
      </c>
      <c r="AE207" s="2">
        <f>IF($F$176="n/a",0,IF(AE$178&lt;=$C207,0,IF(AE$178&gt;($F$176+$C207),INDEX($D$190:$W$190,,$C207)-SUM($D207:AD207),INDEX($D$190:$W$190,,$C207)/$F$176)))</f>
        <v>0</v>
      </c>
      <c r="AF207" s="2">
        <f>IF($F$176="n/a",0,IF(AF$178&lt;=$C207,0,IF(AF$178&gt;($F$176+$C207),INDEX($D$190:$W$190,,$C207)-SUM($D207:AE207),INDEX($D$190:$W$190,,$C207)/$F$176)))</f>
        <v>0</v>
      </c>
      <c r="AG207" s="2">
        <f>IF($F$176="n/a",0,IF(AG$178&lt;=$C207,0,IF(AG$178&gt;($F$176+$C207),INDEX($D$190:$W$190,,$C207)-SUM($D207:AF207),INDEX($D$190:$W$190,,$C207)/$F$176)))</f>
        <v>0</v>
      </c>
      <c r="AH207" s="2">
        <f>IF($F$176="n/a",0,IF(AH$178&lt;=$C207,0,IF(AH$178&gt;($F$176+$C207),INDEX($D$190:$W$190,,$C207)-SUM($D207:AG207),INDEX($D$190:$W$190,,$C207)/$F$176)))</f>
        <v>0</v>
      </c>
      <c r="AI207" s="2">
        <f>IF($F$176="n/a",0,IF(AI$178&lt;=$C207,0,IF(AI$178&gt;($F$176+$C207),INDEX($D$190:$W$190,,$C207)-SUM($D207:AH207),INDEX($D$190:$W$190,,$C207)/$F$176)))</f>
        <v>0</v>
      </c>
      <c r="AJ207" s="2">
        <f>IF($F$176="n/a",0,IF(AJ$178&lt;=$C207,0,IF(AJ$178&gt;($F$176+$C207),INDEX($D$190:$W$190,,$C207)-SUM($D207:AI207),INDEX($D$190:$W$190,,$C207)/$F$176)))</f>
        <v>0</v>
      </c>
      <c r="AK207" s="2">
        <f>IF($F$176="n/a",0,IF(AK$178&lt;=$C207,0,IF(AK$178&gt;($F$176+$C207),INDEX($D$190:$W$190,,$C207)-SUM($D207:AJ207),INDEX($D$190:$W$190,,$C207)/$F$176)))</f>
        <v>0</v>
      </c>
      <c r="AL207" s="2">
        <f>IF($F$176="n/a",0,IF(AL$178&lt;=$C207,0,IF(AL$178&gt;($F$176+$C207),INDEX($D$190:$W$190,,$C207)-SUM($D207:AK207),INDEX($D$190:$W$190,,$C207)/$F$176)))</f>
        <v>0</v>
      </c>
      <c r="AM207" s="2">
        <f>IF($F$176="n/a",0,IF(AM$178&lt;=$C207,0,IF(AM$178&gt;($F$176+$C207),INDEX($D$190:$W$190,,$C207)-SUM($D207:AL207),INDEX($D$190:$W$190,,$C207)/$F$176)))</f>
        <v>0</v>
      </c>
      <c r="AN207" s="2">
        <f>IF($F$176="n/a",0,IF(AN$178&lt;=$C207,0,IF(AN$178&gt;($F$176+$C207),INDEX($D$190:$W$190,,$C207)-SUM($D207:AM207),INDEX($D$190:$W$190,,$C207)/$F$176)))</f>
        <v>0</v>
      </c>
      <c r="AO207" s="2">
        <f>IF($F$176="n/a",0,IF(AO$178&lt;=$C207,0,IF(AO$178&gt;($F$176+$C207),INDEX($D$190:$W$190,,$C207)-SUM($D207:AN207),INDEX($D$190:$W$190,,$C207)/$F$176)))</f>
        <v>0</v>
      </c>
      <c r="AP207" s="2">
        <f>IF($F$176="n/a",0,IF(AP$178&lt;=$C207,0,IF(AP$178&gt;($F$176+$C207),INDEX($D$190:$W$190,,$C207)-SUM($D207:AO207),INDEX($D$190:$W$190,,$C207)/$F$176)))</f>
        <v>0</v>
      </c>
      <c r="AQ207" s="2">
        <f>IF($F$176="n/a",0,IF(AQ$178&lt;=$C207,0,IF(AQ$178&gt;($F$176+$C207),INDEX($D$190:$W$190,,$C207)-SUM($D207:AP207),INDEX($D$190:$W$190,,$C207)/$F$176)))</f>
        <v>0</v>
      </c>
      <c r="AR207" s="2">
        <f>IF($F$176="n/a",0,IF(AR$178&lt;=$C207,0,IF(AR$178&gt;($F$176+$C207),INDEX($D$190:$W$190,,$C207)-SUM($D207:AQ207),INDEX($D$190:$W$190,,$C207)/$F$176)))</f>
        <v>0</v>
      </c>
      <c r="AS207" s="2">
        <f>IF($F$176="n/a",0,IF(AS$178&lt;=$C207,0,IF(AS$178&gt;($F$176+$C207),INDEX($D$190:$W$190,,$C207)-SUM($D207:AR207),INDEX($D$190:$W$190,,$C207)/$F$176)))</f>
        <v>0</v>
      </c>
      <c r="AT207" s="2">
        <f>IF($F$176="n/a",0,IF(AT$178&lt;=$C207,0,IF(AT$178&gt;($F$176+$C207),INDEX($D$190:$W$190,,$C207)-SUM($D207:AS207),INDEX($D$190:$W$190,,$C207)/$F$176)))</f>
        <v>0</v>
      </c>
      <c r="AU207" s="2">
        <f>IF($F$176="n/a",0,IF(AU$178&lt;=$C207,0,IF(AU$178&gt;($F$176+$C207),INDEX($D$190:$W$190,,$C207)-SUM($D207:AT207),INDEX($D$190:$W$190,,$C207)/$F$176)))</f>
        <v>0</v>
      </c>
      <c r="AV207" s="2">
        <f>IF($F$176="n/a",0,IF(AV$178&lt;=$C207,0,IF(AV$178&gt;($F$176+$C207),INDEX($D$190:$W$190,,$C207)-SUM($D207:AU207),INDEX($D$190:$W$190,,$C207)/$F$176)))</f>
        <v>0</v>
      </c>
      <c r="AW207" s="2">
        <f>IF($F$176="n/a",0,IF(AW$178&lt;=$C207,0,IF(AW$178&gt;($F$176+$C207),INDEX($D$190:$W$190,,$C207)-SUM($D207:AV207),INDEX($D$190:$W$190,,$C207)/$F$176)))</f>
        <v>0</v>
      </c>
      <c r="AX207" s="2">
        <f>IF($F$176="n/a",0,IF(AX$178&lt;=$C207,0,IF(AX$178&gt;($F$176+$C207),INDEX($D$190:$W$190,,$C207)-SUM($D207:AW207),INDEX($D$190:$W$190,,$C207)/$F$176)))</f>
        <v>0</v>
      </c>
      <c r="AY207" s="2">
        <f>IF($F$176="n/a",0,IF(AY$178&lt;=$C207,0,IF(AY$178&gt;($F$176+$C207),INDEX($D$190:$W$190,,$C207)-SUM($D207:AX207),INDEX($D$190:$W$190,,$C207)/$F$176)))</f>
        <v>0</v>
      </c>
      <c r="AZ207" s="2">
        <f>IF($F$176="n/a",0,IF(AZ$178&lt;=$C207,0,IF(AZ$178&gt;($F$176+$C207),INDEX($D$190:$W$190,,$C207)-SUM($D207:AY207),INDEX($D$190:$W$190,,$C207)/$F$176)))</f>
        <v>0</v>
      </c>
      <c r="BA207" s="2">
        <f>IF($F$176="n/a",0,IF(BA$178&lt;=$C207,0,IF(BA$178&gt;($F$176+$C207),INDEX($D$190:$W$190,,$C207)-SUM($D207:AZ207),INDEX($D$190:$W$190,,$C207)/$F$176)))</f>
        <v>0</v>
      </c>
      <c r="BB207" s="2">
        <f>IF($F$176="n/a",0,IF(BB$178&lt;=$C207,0,IF(BB$178&gt;($F$176+$C207),INDEX($D$190:$W$190,,$C207)-SUM($D207:BA207),INDEX($D$190:$W$190,,$C207)/$F$176)))</f>
        <v>0</v>
      </c>
      <c r="BC207" s="2">
        <f>IF($F$176="n/a",0,IF(BC$178&lt;=$C207,0,IF(BC$178&gt;($F$176+$C207),INDEX($D$190:$W$190,,$C207)-SUM($D207:BB207),INDEX($D$190:$W$190,,$C207)/$F$176)))</f>
        <v>0</v>
      </c>
      <c r="BD207" s="2">
        <f>IF($F$176="n/a",0,IF(BD$178&lt;=$C207,0,IF(BD$178&gt;($F$176+$C207),INDEX($D$190:$W$190,,$C207)-SUM($D207:BC207),INDEX($D$190:$W$190,,$C207)/$F$176)))</f>
        <v>0</v>
      </c>
      <c r="BE207" s="2">
        <f>IF($F$176="n/a",0,IF(BE$178&lt;=$C207,0,IF(BE$178&gt;($F$176+$C207),INDEX($D$190:$W$190,,$C207)-SUM($D207:BD207),INDEX($D$190:$W$190,,$C207)/$F$176)))</f>
        <v>0</v>
      </c>
      <c r="BF207" s="2">
        <f>IF($F$176="n/a",0,IF(BF$178&lt;=$C207,0,IF(BF$178&gt;($F$176+$C207),INDEX($D$190:$W$190,,$C207)-SUM($D207:BE207),INDEX($D$190:$W$190,,$C207)/$F$176)))</f>
        <v>0</v>
      </c>
      <c r="BG207" s="2">
        <f>IF($F$176="n/a",0,IF(BG$178&lt;=$C207,0,IF(BG$178&gt;($F$176+$C207),INDEX($D$190:$W$190,,$C207)-SUM($D207:BF207),INDEX($D$190:$W$190,,$C207)/$F$176)))</f>
        <v>0</v>
      </c>
      <c r="BH207" s="2">
        <f>IF($F$176="n/a",0,IF(BH$178&lt;=$C207,0,IF(BH$178&gt;($F$176+$C207),INDEX($D$190:$W$190,,$C207)-SUM($D207:BG207),INDEX($D$190:$W$190,,$C207)/$F$176)))</f>
        <v>0</v>
      </c>
      <c r="BI207" s="2">
        <f>IF($F$176="n/a",0,IF(BI$178&lt;=$C207,0,IF(BI$178&gt;($F$176+$C207),INDEX($D$190:$W$190,,$C207)-SUM($D207:BH207),INDEX($D$190:$W$190,,$C207)/$F$176)))</f>
        <v>0</v>
      </c>
      <c r="BJ207" s="2">
        <f>IF($F$176="n/a",0,IF(BJ$178&lt;=$C207,0,IF(BJ$178&gt;($F$176+$C207),INDEX($D$190:$W$190,,$C207)-SUM($D207:BI207),INDEX($D$190:$W$190,,$C207)/$F$176)))</f>
        <v>0</v>
      </c>
      <c r="BK207" s="2">
        <f>IF($F$176="n/a",0,IF(BK$178&lt;=$C207,0,IF(BK$178&gt;($F$176+$C207),INDEX($D$190:$W$190,,$C207)-SUM($D207:BJ207),INDEX($D$190:$W$190,,$C207)/$F$176)))</f>
        <v>0</v>
      </c>
      <c r="BL207" s="2">
        <f>IF($F$176="n/a",0,IF(BL$178&lt;=$C207,0,IF(BL$178&gt;($F$176+$C207),INDEX($D$190:$W$190,,$C207)-SUM($D207:BK207),INDEX($D$190:$W$190,,$C207)/$F$176)))</f>
        <v>0</v>
      </c>
      <c r="BM207" s="2">
        <f>IF($F$176="n/a",0,IF(BM$178&lt;=$C207,0,IF(BM$178&gt;($F$176+$C207),INDEX($D$190:$W$190,,$C207)-SUM($D207:BL207),INDEX($D$190:$W$190,,$C207)/$F$176)))</f>
        <v>0</v>
      </c>
      <c r="BN207" s="2">
        <f>IF($F$176="n/a",0,IF(BN$178&lt;=$C207,0,IF(BN$178&gt;($F$176+$C207),INDEX($D$190:$W$190,,$C207)-SUM($D207:BM207),INDEX($D$190:$W$190,,$C207)/$F$176)))</f>
        <v>0</v>
      </c>
      <c r="BO207" s="2">
        <f>IF($F$176="n/a",0,IF(BO$178&lt;=$C207,0,IF(BO$178&gt;($F$176+$C207),INDEX($D$190:$W$190,,$C207)-SUM($D207:BN207),INDEX($D$190:$W$190,,$C207)/$F$176)))</f>
        <v>0</v>
      </c>
      <c r="BP207" s="2">
        <f>IF($F$176="n/a",0,IF(BP$178&lt;=$C207,0,IF(BP$178&gt;($F$176+$C207),INDEX($D$190:$W$190,,$C207)-SUM($D207:BO207),INDEX($D$190:$W$190,,$C207)/$F$176)))</f>
        <v>0</v>
      </c>
      <c r="BQ207" s="2">
        <f>IF($F$176="n/a",0,IF(BQ$178&lt;=$C207,0,IF(BQ$178&gt;($F$176+$C207),INDEX($D$190:$W$190,,$C207)-SUM($D207:BP207),INDEX($D$190:$W$190,,$C207)/$F$176)))</f>
        <v>0</v>
      </c>
      <c r="BR207" s="2">
        <f>IF($F$176="n/a",0,IF(BR$178&lt;=$C207,0,IF(BR$178&gt;($F$176+$C207),INDEX($D$190:$W$190,,$C207)-SUM($D207:BQ207),INDEX($D$190:$W$190,,$C207)/$F$176)))</f>
        <v>0</v>
      </c>
      <c r="BS207" s="2">
        <f>IF($F$176="n/a",0,IF(BS$178&lt;=$C207,0,IF(BS$178&gt;($F$176+$C207),INDEX($D$190:$W$190,,$C207)-SUM($D207:BR207),INDEX($D$190:$W$190,,$C207)/$F$176)))</f>
        <v>0</v>
      </c>
    </row>
    <row r="208" spans="2:71" outlineLevel="1">
      <c r="B208" s="24">
        <v>2026</v>
      </c>
      <c r="C208" s="24">
        <v>16</v>
      </c>
      <c r="E208" s="2">
        <f>IF($F$176="n/a",0,IF(E$178&lt;=$C208,0,IF(E$178&gt;($F$176+$C208),INDEX($D$190:$W$190,,$C208)-SUM($D208:D208),INDEX($D$190:$W$190,,$C208)/$F$176)))</f>
        <v>0</v>
      </c>
      <c r="F208" s="2">
        <f>IF($F$176="n/a",0,IF(F$178&lt;=$C208,0,IF(F$178&gt;($F$176+$C208),INDEX($D$190:$W$190,,$C208)-SUM($D208:E208),INDEX($D$190:$W$190,,$C208)/$F$176)))</f>
        <v>0</v>
      </c>
      <c r="G208" s="2">
        <f>IF($F$176="n/a",0,IF(G$178&lt;=$C208,0,IF(G$178&gt;($F$176+$C208),INDEX($D$190:$W$190,,$C208)-SUM($D208:F208),INDEX($D$190:$W$190,,$C208)/$F$176)))</f>
        <v>0</v>
      </c>
      <c r="H208" s="2">
        <f>IF($F$176="n/a",0,IF(H$178&lt;=$C208,0,IF(H$178&gt;($F$176+$C208),INDEX($D$190:$W$190,,$C208)-SUM($D208:G208),INDEX($D$190:$W$190,,$C208)/$F$176)))</f>
        <v>0</v>
      </c>
      <c r="I208" s="2">
        <f>IF($F$176="n/a",0,IF(I$178&lt;=$C208,0,IF(I$178&gt;($F$176+$C208),INDEX($D$190:$W$190,,$C208)-SUM($D208:H208),INDEX($D$190:$W$190,,$C208)/$F$176)))</f>
        <v>0</v>
      </c>
      <c r="J208" s="2">
        <f>IF($F$176="n/a",0,IF(J$178&lt;=$C208,0,IF(J$178&gt;($F$176+$C208),INDEX($D$190:$W$190,,$C208)-SUM($D208:I208),INDEX($D$190:$W$190,,$C208)/$F$176)))</f>
        <v>0</v>
      </c>
      <c r="K208" s="2">
        <f>IF($F$176="n/a",0,IF(K$178&lt;=$C208,0,IF(K$178&gt;($F$176+$C208),INDEX($D$190:$W$190,,$C208)-SUM($D208:J208),INDEX($D$190:$W$190,,$C208)/$F$176)))</f>
        <v>0</v>
      </c>
      <c r="L208" s="2">
        <f>IF($F$176="n/a",0,IF(L$178&lt;=$C208,0,IF(L$178&gt;($F$176+$C208),INDEX($D$190:$W$190,,$C208)-SUM($D208:K208),INDEX($D$190:$W$190,,$C208)/$F$176)))</f>
        <v>0</v>
      </c>
      <c r="M208" s="2">
        <f>IF($F$176="n/a",0,IF(M$178&lt;=$C208,0,IF(M$178&gt;($F$176+$C208),INDEX($D$190:$W$190,,$C208)-SUM($D208:L208),INDEX($D$190:$W$190,,$C208)/$F$176)))</f>
        <v>0</v>
      </c>
      <c r="N208" s="2">
        <f>IF($F$176="n/a",0,IF(N$178&lt;=$C208,0,IF(N$178&gt;($F$176+$C208),INDEX($D$190:$W$190,,$C208)-SUM($D208:M208),INDEX($D$190:$W$190,,$C208)/$F$176)))</f>
        <v>0</v>
      </c>
      <c r="O208" s="2">
        <f>IF($F$176="n/a",0,IF(O$178&lt;=$C208,0,IF(O$178&gt;($F$176+$C208),INDEX($D$190:$W$190,,$C208)-SUM($D208:N208),INDEX($D$190:$W$190,,$C208)/$F$176)))</f>
        <v>0</v>
      </c>
      <c r="P208" s="2">
        <f>IF($F$176="n/a",0,IF(P$178&lt;=$C208,0,IF(P$178&gt;($F$176+$C208),INDEX($D$190:$W$190,,$C208)-SUM($D208:O208),INDEX($D$190:$W$190,,$C208)/$F$176)))</f>
        <v>0</v>
      </c>
      <c r="Q208" s="2">
        <f>IF($F$176="n/a",0,IF(Q$178&lt;=$C208,0,IF(Q$178&gt;($F$176+$C208),INDEX($D$190:$W$190,,$C208)-SUM($D208:P208),INDEX($D$190:$W$190,,$C208)/$F$176)))</f>
        <v>0</v>
      </c>
      <c r="R208" s="2">
        <f>IF($F$176="n/a",0,IF(R$178&lt;=$C208,0,IF(R$178&gt;($F$176+$C208),INDEX($D$190:$W$190,,$C208)-SUM($D208:Q208),INDEX($D$190:$W$190,,$C208)/$F$176)))</f>
        <v>0</v>
      </c>
      <c r="S208" s="2">
        <f>IF($F$176="n/a",0,IF(S$178&lt;=$C208,0,IF(S$178&gt;($F$176+$C208),INDEX($D$190:$W$190,,$C208)-SUM($D208:R208),INDEX($D$190:$W$190,,$C208)/$F$176)))</f>
        <v>0</v>
      </c>
      <c r="T208" s="2">
        <f>IF($F$176="n/a",0,IF(T$178&lt;=$C208,0,IF(T$178&gt;($F$176+$C208),INDEX($D$190:$W$190,,$C208)-SUM($D208:S208),INDEX($D$190:$W$190,,$C208)/$F$176)))</f>
        <v>0</v>
      </c>
      <c r="U208" s="2">
        <f>IF($F$176="n/a",0,IF(U$178&lt;=$C208,0,IF(U$178&gt;($F$176+$C208),INDEX($D$190:$W$190,,$C208)-SUM($D208:T208),INDEX($D$190:$W$190,,$C208)/$F$176)))</f>
        <v>0</v>
      </c>
      <c r="V208" s="2">
        <f>IF($F$176="n/a",0,IF(V$178&lt;=$C208,0,IF(V$178&gt;($F$176+$C208),INDEX($D$190:$W$190,,$C208)-SUM($D208:U208),INDEX($D$190:$W$190,,$C208)/$F$176)))</f>
        <v>0</v>
      </c>
      <c r="W208" s="2">
        <f>IF($F$176="n/a",0,IF(W$178&lt;=$C208,0,IF(W$178&gt;($F$176+$C208),INDEX($D$190:$W$190,,$C208)-SUM($D208:V208),INDEX($D$190:$W$190,,$C208)/$F$176)))</f>
        <v>0</v>
      </c>
      <c r="X208" s="2">
        <f>IF($F$176="n/a",0,IF(X$178&lt;=$C208,0,IF(X$178&gt;($F$176+$C208),INDEX($D$190:$W$190,,$C208)-SUM($D208:W208),INDEX($D$190:$W$190,,$C208)/$F$176)))</f>
        <v>0</v>
      </c>
      <c r="Y208" s="2">
        <f>IF($F$176="n/a",0,IF(Y$178&lt;=$C208,0,IF(Y$178&gt;($F$176+$C208),INDEX($D$190:$W$190,,$C208)-SUM($D208:X208),INDEX($D$190:$W$190,,$C208)/$F$176)))</f>
        <v>0</v>
      </c>
      <c r="Z208" s="2">
        <f>IF($F$176="n/a",0,IF(Z$178&lt;=$C208,0,IF(Z$178&gt;($F$176+$C208),INDEX($D$190:$W$190,,$C208)-SUM($D208:Y208),INDEX($D$190:$W$190,,$C208)/$F$176)))</f>
        <v>0</v>
      </c>
      <c r="AA208" s="2">
        <f>IF($F$176="n/a",0,IF(AA$178&lt;=$C208,0,IF(AA$178&gt;($F$176+$C208),INDEX($D$190:$W$190,,$C208)-SUM($D208:Z208),INDEX($D$190:$W$190,,$C208)/$F$176)))</f>
        <v>0</v>
      </c>
      <c r="AB208" s="2">
        <f>IF($F$176="n/a",0,IF(AB$178&lt;=$C208,0,IF(AB$178&gt;($F$176+$C208),INDEX($D$190:$W$190,,$C208)-SUM($D208:AA208),INDEX($D$190:$W$190,,$C208)/$F$176)))</f>
        <v>0</v>
      </c>
      <c r="AC208" s="2">
        <f>IF($F$176="n/a",0,IF(AC$178&lt;=$C208,0,IF(AC$178&gt;($F$176+$C208),INDEX($D$190:$W$190,,$C208)-SUM($D208:AB208),INDEX($D$190:$W$190,,$C208)/$F$176)))</f>
        <v>0</v>
      </c>
      <c r="AD208" s="2">
        <f>IF($F$176="n/a",0,IF(AD$178&lt;=$C208,0,IF(AD$178&gt;($F$176+$C208),INDEX($D$190:$W$190,,$C208)-SUM($D208:AC208),INDEX($D$190:$W$190,,$C208)/$F$176)))</f>
        <v>0</v>
      </c>
      <c r="AE208" s="2">
        <f>IF($F$176="n/a",0,IF(AE$178&lt;=$C208,0,IF(AE$178&gt;($F$176+$C208),INDEX($D$190:$W$190,,$C208)-SUM($D208:AD208),INDEX($D$190:$W$190,,$C208)/$F$176)))</f>
        <v>0</v>
      </c>
      <c r="AF208" s="2">
        <f>IF($F$176="n/a",0,IF(AF$178&lt;=$C208,0,IF(AF$178&gt;($F$176+$C208),INDEX($D$190:$W$190,,$C208)-SUM($D208:AE208),INDEX($D$190:$W$190,,$C208)/$F$176)))</f>
        <v>0</v>
      </c>
      <c r="AG208" s="2">
        <f>IF($F$176="n/a",0,IF(AG$178&lt;=$C208,0,IF(AG$178&gt;($F$176+$C208),INDEX($D$190:$W$190,,$C208)-SUM($D208:AF208),INDEX($D$190:$W$190,,$C208)/$F$176)))</f>
        <v>0</v>
      </c>
      <c r="AH208" s="2">
        <f>IF($F$176="n/a",0,IF(AH$178&lt;=$C208,0,IF(AH$178&gt;($F$176+$C208),INDEX($D$190:$W$190,,$C208)-SUM($D208:AG208),INDEX($D$190:$W$190,,$C208)/$F$176)))</f>
        <v>0</v>
      </c>
      <c r="AI208" s="2">
        <f>IF($F$176="n/a",0,IF(AI$178&lt;=$C208,0,IF(AI$178&gt;($F$176+$C208),INDEX($D$190:$W$190,,$C208)-SUM($D208:AH208),INDEX($D$190:$W$190,,$C208)/$F$176)))</f>
        <v>0</v>
      </c>
      <c r="AJ208" s="2">
        <f>IF($F$176="n/a",0,IF(AJ$178&lt;=$C208,0,IF(AJ$178&gt;($F$176+$C208),INDEX($D$190:$W$190,,$C208)-SUM($D208:AI208),INDEX($D$190:$W$190,,$C208)/$F$176)))</f>
        <v>0</v>
      </c>
      <c r="AK208" s="2">
        <f>IF($F$176="n/a",0,IF(AK$178&lt;=$C208,0,IF(AK$178&gt;($F$176+$C208),INDEX($D$190:$W$190,,$C208)-SUM($D208:AJ208),INDEX($D$190:$W$190,,$C208)/$F$176)))</f>
        <v>0</v>
      </c>
      <c r="AL208" s="2">
        <f>IF($F$176="n/a",0,IF(AL$178&lt;=$C208,0,IF(AL$178&gt;($F$176+$C208),INDEX($D$190:$W$190,,$C208)-SUM($D208:AK208),INDEX($D$190:$W$190,,$C208)/$F$176)))</f>
        <v>0</v>
      </c>
      <c r="AM208" s="2">
        <f>IF($F$176="n/a",0,IF(AM$178&lt;=$C208,0,IF(AM$178&gt;($F$176+$C208),INDEX($D$190:$W$190,,$C208)-SUM($D208:AL208),INDEX($D$190:$W$190,,$C208)/$F$176)))</f>
        <v>0</v>
      </c>
      <c r="AN208" s="2">
        <f>IF($F$176="n/a",0,IF(AN$178&lt;=$C208,0,IF(AN$178&gt;($F$176+$C208),INDEX($D$190:$W$190,,$C208)-SUM($D208:AM208),INDEX($D$190:$W$190,,$C208)/$F$176)))</f>
        <v>0</v>
      </c>
      <c r="AO208" s="2">
        <f>IF($F$176="n/a",0,IF(AO$178&lt;=$C208,0,IF(AO$178&gt;($F$176+$C208),INDEX($D$190:$W$190,,$C208)-SUM($D208:AN208),INDEX($D$190:$W$190,,$C208)/$F$176)))</f>
        <v>0</v>
      </c>
      <c r="AP208" s="2">
        <f>IF($F$176="n/a",0,IF(AP$178&lt;=$C208,0,IF(AP$178&gt;($F$176+$C208),INDEX($D$190:$W$190,,$C208)-SUM($D208:AO208),INDEX($D$190:$W$190,,$C208)/$F$176)))</f>
        <v>0</v>
      </c>
      <c r="AQ208" s="2">
        <f>IF($F$176="n/a",0,IF(AQ$178&lt;=$C208,0,IF(AQ$178&gt;($F$176+$C208),INDEX($D$190:$W$190,,$C208)-SUM($D208:AP208),INDEX($D$190:$W$190,,$C208)/$F$176)))</f>
        <v>0</v>
      </c>
      <c r="AR208" s="2">
        <f>IF($F$176="n/a",0,IF(AR$178&lt;=$C208,0,IF(AR$178&gt;($F$176+$C208),INDEX($D$190:$W$190,,$C208)-SUM($D208:AQ208),INDEX($D$190:$W$190,,$C208)/$F$176)))</f>
        <v>0</v>
      </c>
      <c r="AS208" s="2">
        <f>IF($F$176="n/a",0,IF(AS$178&lt;=$C208,0,IF(AS$178&gt;($F$176+$C208),INDEX($D$190:$W$190,,$C208)-SUM($D208:AR208),INDEX($D$190:$W$190,,$C208)/$F$176)))</f>
        <v>0</v>
      </c>
      <c r="AT208" s="2">
        <f>IF($F$176="n/a",0,IF(AT$178&lt;=$C208,0,IF(AT$178&gt;($F$176+$C208),INDEX($D$190:$W$190,,$C208)-SUM($D208:AS208),INDEX($D$190:$W$190,,$C208)/$F$176)))</f>
        <v>0</v>
      </c>
      <c r="AU208" s="2">
        <f>IF($F$176="n/a",0,IF(AU$178&lt;=$C208,0,IF(AU$178&gt;($F$176+$C208),INDEX($D$190:$W$190,,$C208)-SUM($D208:AT208),INDEX($D$190:$W$190,,$C208)/$F$176)))</f>
        <v>0</v>
      </c>
      <c r="AV208" s="2">
        <f>IF($F$176="n/a",0,IF(AV$178&lt;=$C208,0,IF(AV$178&gt;($F$176+$C208),INDEX($D$190:$W$190,,$C208)-SUM($D208:AU208),INDEX($D$190:$W$190,,$C208)/$F$176)))</f>
        <v>0</v>
      </c>
      <c r="AW208" s="2">
        <f>IF($F$176="n/a",0,IF(AW$178&lt;=$C208,0,IF(AW$178&gt;($F$176+$C208),INDEX($D$190:$W$190,,$C208)-SUM($D208:AV208),INDEX($D$190:$W$190,,$C208)/$F$176)))</f>
        <v>0</v>
      </c>
      <c r="AX208" s="2">
        <f>IF($F$176="n/a",0,IF(AX$178&lt;=$C208,0,IF(AX$178&gt;($F$176+$C208),INDEX($D$190:$W$190,,$C208)-SUM($D208:AW208),INDEX($D$190:$W$190,,$C208)/$F$176)))</f>
        <v>0</v>
      </c>
      <c r="AY208" s="2">
        <f>IF($F$176="n/a",0,IF(AY$178&lt;=$C208,0,IF(AY$178&gt;($F$176+$C208),INDEX($D$190:$W$190,,$C208)-SUM($D208:AX208),INDEX($D$190:$W$190,,$C208)/$F$176)))</f>
        <v>0</v>
      </c>
      <c r="AZ208" s="2">
        <f>IF($F$176="n/a",0,IF(AZ$178&lt;=$C208,0,IF(AZ$178&gt;($F$176+$C208),INDEX($D$190:$W$190,,$C208)-SUM($D208:AY208),INDEX($D$190:$W$190,,$C208)/$F$176)))</f>
        <v>0</v>
      </c>
      <c r="BA208" s="2">
        <f>IF($F$176="n/a",0,IF(BA$178&lt;=$C208,0,IF(BA$178&gt;($F$176+$C208),INDEX($D$190:$W$190,,$C208)-SUM($D208:AZ208),INDEX($D$190:$W$190,,$C208)/$F$176)))</f>
        <v>0</v>
      </c>
      <c r="BB208" s="2">
        <f>IF($F$176="n/a",0,IF(BB$178&lt;=$C208,0,IF(BB$178&gt;($F$176+$C208),INDEX($D$190:$W$190,,$C208)-SUM($D208:BA208),INDEX($D$190:$W$190,,$C208)/$F$176)))</f>
        <v>0</v>
      </c>
      <c r="BC208" s="2">
        <f>IF($F$176="n/a",0,IF(BC$178&lt;=$C208,0,IF(BC$178&gt;($F$176+$C208),INDEX($D$190:$W$190,,$C208)-SUM($D208:BB208),INDEX($D$190:$W$190,,$C208)/$F$176)))</f>
        <v>0</v>
      </c>
      <c r="BD208" s="2">
        <f>IF($F$176="n/a",0,IF(BD$178&lt;=$C208,0,IF(BD$178&gt;($F$176+$C208),INDEX($D$190:$W$190,,$C208)-SUM($D208:BC208),INDEX($D$190:$W$190,,$C208)/$F$176)))</f>
        <v>0</v>
      </c>
      <c r="BE208" s="2">
        <f>IF($F$176="n/a",0,IF(BE$178&lt;=$C208,0,IF(BE$178&gt;($F$176+$C208),INDEX($D$190:$W$190,,$C208)-SUM($D208:BD208),INDEX($D$190:$W$190,,$C208)/$F$176)))</f>
        <v>0</v>
      </c>
      <c r="BF208" s="2">
        <f>IF($F$176="n/a",0,IF(BF$178&lt;=$C208,0,IF(BF$178&gt;($F$176+$C208),INDEX($D$190:$W$190,,$C208)-SUM($D208:BE208),INDEX($D$190:$W$190,,$C208)/$F$176)))</f>
        <v>0</v>
      </c>
      <c r="BG208" s="2">
        <f>IF($F$176="n/a",0,IF(BG$178&lt;=$C208,0,IF(BG$178&gt;($F$176+$C208),INDEX($D$190:$W$190,,$C208)-SUM($D208:BF208),INDEX($D$190:$W$190,,$C208)/$F$176)))</f>
        <v>0</v>
      </c>
      <c r="BH208" s="2">
        <f>IF($F$176="n/a",0,IF(BH$178&lt;=$C208,0,IF(BH$178&gt;($F$176+$C208),INDEX($D$190:$W$190,,$C208)-SUM($D208:BG208),INDEX($D$190:$W$190,,$C208)/$F$176)))</f>
        <v>0</v>
      </c>
      <c r="BI208" s="2">
        <f>IF($F$176="n/a",0,IF(BI$178&lt;=$C208,0,IF(BI$178&gt;($F$176+$C208),INDEX($D$190:$W$190,,$C208)-SUM($D208:BH208),INDEX($D$190:$W$190,,$C208)/$F$176)))</f>
        <v>0</v>
      </c>
      <c r="BJ208" s="2">
        <f>IF($F$176="n/a",0,IF(BJ$178&lt;=$C208,0,IF(BJ$178&gt;($F$176+$C208),INDEX($D$190:$W$190,,$C208)-SUM($D208:BI208),INDEX($D$190:$W$190,,$C208)/$F$176)))</f>
        <v>0</v>
      </c>
      <c r="BK208" s="2">
        <f>IF($F$176="n/a",0,IF(BK$178&lt;=$C208,0,IF(BK$178&gt;($F$176+$C208),INDEX($D$190:$W$190,,$C208)-SUM($D208:BJ208),INDEX($D$190:$W$190,,$C208)/$F$176)))</f>
        <v>0</v>
      </c>
      <c r="BL208" s="2">
        <f>IF($F$176="n/a",0,IF(BL$178&lt;=$C208,0,IF(BL$178&gt;($F$176+$C208),INDEX($D$190:$W$190,,$C208)-SUM($D208:BK208),INDEX($D$190:$W$190,,$C208)/$F$176)))</f>
        <v>0</v>
      </c>
      <c r="BM208" s="2">
        <f>IF($F$176="n/a",0,IF(BM$178&lt;=$C208,0,IF(BM$178&gt;($F$176+$C208),INDEX($D$190:$W$190,,$C208)-SUM($D208:BL208),INDEX($D$190:$W$190,,$C208)/$F$176)))</f>
        <v>0</v>
      </c>
      <c r="BN208" s="2">
        <f>IF($F$176="n/a",0,IF(BN$178&lt;=$C208,0,IF(BN$178&gt;($F$176+$C208),INDEX($D$190:$W$190,,$C208)-SUM($D208:BM208),INDEX($D$190:$W$190,,$C208)/$F$176)))</f>
        <v>0</v>
      </c>
      <c r="BO208" s="2">
        <f>IF($F$176="n/a",0,IF(BO$178&lt;=$C208,0,IF(BO$178&gt;($F$176+$C208),INDEX($D$190:$W$190,,$C208)-SUM($D208:BN208),INDEX($D$190:$W$190,,$C208)/$F$176)))</f>
        <v>0</v>
      </c>
      <c r="BP208" s="2">
        <f>IF($F$176="n/a",0,IF(BP$178&lt;=$C208,0,IF(BP$178&gt;($F$176+$C208),INDEX($D$190:$W$190,,$C208)-SUM($D208:BO208),INDEX($D$190:$W$190,,$C208)/$F$176)))</f>
        <v>0</v>
      </c>
      <c r="BQ208" s="2">
        <f>IF($F$176="n/a",0,IF(BQ$178&lt;=$C208,0,IF(BQ$178&gt;($F$176+$C208),INDEX($D$190:$W$190,,$C208)-SUM($D208:BP208),INDEX($D$190:$W$190,,$C208)/$F$176)))</f>
        <v>0</v>
      </c>
      <c r="BR208" s="2">
        <f>IF($F$176="n/a",0,IF(BR$178&lt;=$C208,0,IF(BR$178&gt;($F$176+$C208),INDEX($D$190:$W$190,,$C208)-SUM($D208:BQ208),INDEX($D$190:$W$190,,$C208)/$F$176)))</f>
        <v>0</v>
      </c>
      <c r="BS208" s="2">
        <f>IF($F$176="n/a",0,IF(BS$178&lt;=$C208,0,IF(BS$178&gt;($F$176+$C208),INDEX($D$190:$W$190,,$C208)-SUM($D208:BR208),INDEX($D$190:$W$190,,$C208)/$F$176)))</f>
        <v>0</v>
      </c>
    </row>
    <row r="209" spans="2:71" outlineLevel="1">
      <c r="B209" s="24">
        <v>2027</v>
      </c>
      <c r="C209" s="24">
        <v>17</v>
      </c>
      <c r="E209" s="2">
        <f>IF($F$176="n/a",0,IF(E$178&lt;=$C209,0,IF(E$178&gt;($F$176+$C209),INDEX($D$190:$W$190,,$C209)-SUM($D209:D209),INDEX($D$190:$W$190,,$C209)/$F$176)))</f>
        <v>0</v>
      </c>
      <c r="F209" s="2">
        <f>IF($F$176="n/a",0,IF(F$178&lt;=$C209,0,IF(F$178&gt;($F$176+$C209),INDEX($D$190:$W$190,,$C209)-SUM($D209:E209),INDEX($D$190:$W$190,,$C209)/$F$176)))</f>
        <v>0</v>
      </c>
      <c r="G209" s="2">
        <f>IF($F$176="n/a",0,IF(G$178&lt;=$C209,0,IF(G$178&gt;($F$176+$C209),INDEX($D$190:$W$190,,$C209)-SUM($D209:F209),INDEX($D$190:$W$190,,$C209)/$F$176)))</f>
        <v>0</v>
      </c>
      <c r="H209" s="2">
        <f>IF($F$176="n/a",0,IF(H$178&lt;=$C209,0,IF(H$178&gt;($F$176+$C209),INDEX($D$190:$W$190,,$C209)-SUM($D209:G209),INDEX($D$190:$W$190,,$C209)/$F$176)))</f>
        <v>0</v>
      </c>
      <c r="I209" s="2">
        <f>IF($F$176="n/a",0,IF(I$178&lt;=$C209,0,IF(I$178&gt;($F$176+$C209),INDEX($D$190:$W$190,,$C209)-SUM($D209:H209),INDEX($D$190:$W$190,,$C209)/$F$176)))</f>
        <v>0</v>
      </c>
      <c r="J209" s="2">
        <f>IF($F$176="n/a",0,IF(J$178&lt;=$C209,0,IF(J$178&gt;($F$176+$C209),INDEX($D$190:$W$190,,$C209)-SUM($D209:I209),INDEX($D$190:$W$190,,$C209)/$F$176)))</f>
        <v>0</v>
      </c>
      <c r="K209" s="2">
        <f>IF($F$176="n/a",0,IF(K$178&lt;=$C209,0,IF(K$178&gt;($F$176+$C209),INDEX($D$190:$W$190,,$C209)-SUM($D209:J209),INDEX($D$190:$W$190,,$C209)/$F$176)))</f>
        <v>0</v>
      </c>
      <c r="L209" s="2">
        <f>IF($F$176="n/a",0,IF(L$178&lt;=$C209,0,IF(L$178&gt;($F$176+$C209),INDEX($D$190:$W$190,,$C209)-SUM($D209:K209),INDEX($D$190:$W$190,,$C209)/$F$176)))</f>
        <v>0</v>
      </c>
      <c r="M209" s="2">
        <f>IF($F$176="n/a",0,IF(M$178&lt;=$C209,0,IF(M$178&gt;($F$176+$C209),INDEX($D$190:$W$190,,$C209)-SUM($D209:L209),INDEX($D$190:$W$190,,$C209)/$F$176)))</f>
        <v>0</v>
      </c>
      <c r="N209" s="2">
        <f>IF($F$176="n/a",0,IF(N$178&lt;=$C209,0,IF(N$178&gt;($F$176+$C209),INDEX($D$190:$W$190,,$C209)-SUM($D209:M209),INDEX($D$190:$W$190,,$C209)/$F$176)))</f>
        <v>0</v>
      </c>
      <c r="O209" s="2">
        <f>IF($F$176="n/a",0,IF(O$178&lt;=$C209,0,IF(O$178&gt;($F$176+$C209),INDEX($D$190:$W$190,,$C209)-SUM($D209:N209),INDEX($D$190:$W$190,,$C209)/$F$176)))</f>
        <v>0</v>
      </c>
      <c r="P209" s="2">
        <f>IF($F$176="n/a",0,IF(P$178&lt;=$C209,0,IF(P$178&gt;($F$176+$C209),INDEX($D$190:$W$190,,$C209)-SUM($D209:O209),INDEX($D$190:$W$190,,$C209)/$F$176)))</f>
        <v>0</v>
      </c>
      <c r="Q209" s="2">
        <f>IF($F$176="n/a",0,IF(Q$178&lt;=$C209,0,IF(Q$178&gt;($F$176+$C209),INDEX($D$190:$W$190,,$C209)-SUM($D209:P209),INDEX($D$190:$W$190,,$C209)/$F$176)))</f>
        <v>0</v>
      </c>
      <c r="R209" s="2">
        <f>IF($F$176="n/a",0,IF(R$178&lt;=$C209,0,IF(R$178&gt;($F$176+$C209),INDEX($D$190:$W$190,,$C209)-SUM($D209:Q209),INDEX($D$190:$W$190,,$C209)/$F$176)))</f>
        <v>0</v>
      </c>
      <c r="S209" s="2">
        <f>IF($F$176="n/a",0,IF(S$178&lt;=$C209,0,IF(S$178&gt;($F$176+$C209),INDEX($D$190:$W$190,,$C209)-SUM($D209:R209),INDEX($D$190:$W$190,,$C209)/$F$176)))</f>
        <v>0</v>
      </c>
      <c r="T209" s="2">
        <f>IF($F$176="n/a",0,IF(T$178&lt;=$C209,0,IF(T$178&gt;($F$176+$C209),INDEX($D$190:$W$190,,$C209)-SUM($D209:S209),INDEX($D$190:$W$190,,$C209)/$F$176)))</f>
        <v>0</v>
      </c>
      <c r="U209" s="2">
        <f>IF($F$176="n/a",0,IF(U$178&lt;=$C209,0,IF(U$178&gt;($F$176+$C209),INDEX($D$190:$W$190,,$C209)-SUM($D209:T209),INDEX($D$190:$W$190,,$C209)/$F$176)))</f>
        <v>0</v>
      </c>
      <c r="V209" s="2">
        <f>IF($F$176="n/a",0,IF(V$178&lt;=$C209,0,IF(V$178&gt;($F$176+$C209),INDEX($D$190:$W$190,,$C209)-SUM($D209:U209),INDEX($D$190:$W$190,,$C209)/$F$176)))</f>
        <v>0</v>
      </c>
      <c r="W209" s="2">
        <f>IF($F$176="n/a",0,IF(W$178&lt;=$C209,0,IF(W$178&gt;($F$176+$C209),INDEX($D$190:$W$190,,$C209)-SUM($D209:V209),INDEX($D$190:$W$190,,$C209)/$F$176)))</f>
        <v>0</v>
      </c>
      <c r="X209" s="2">
        <f>IF($F$176="n/a",0,IF(X$178&lt;=$C209,0,IF(X$178&gt;($F$176+$C209),INDEX($D$190:$W$190,,$C209)-SUM($D209:W209),INDEX($D$190:$W$190,,$C209)/$F$176)))</f>
        <v>0</v>
      </c>
      <c r="Y209" s="2">
        <f>IF($F$176="n/a",0,IF(Y$178&lt;=$C209,0,IF(Y$178&gt;($F$176+$C209),INDEX($D$190:$W$190,,$C209)-SUM($D209:X209),INDEX($D$190:$W$190,,$C209)/$F$176)))</f>
        <v>0</v>
      </c>
      <c r="Z209" s="2">
        <f>IF($F$176="n/a",0,IF(Z$178&lt;=$C209,0,IF(Z$178&gt;($F$176+$C209),INDEX($D$190:$W$190,,$C209)-SUM($D209:Y209),INDEX($D$190:$W$190,,$C209)/$F$176)))</f>
        <v>0</v>
      </c>
      <c r="AA209" s="2">
        <f>IF($F$176="n/a",0,IF(AA$178&lt;=$C209,0,IF(AA$178&gt;($F$176+$C209),INDEX($D$190:$W$190,,$C209)-SUM($D209:Z209),INDEX($D$190:$W$190,,$C209)/$F$176)))</f>
        <v>0</v>
      </c>
      <c r="AB209" s="2">
        <f>IF($F$176="n/a",0,IF(AB$178&lt;=$C209,0,IF(AB$178&gt;($F$176+$C209),INDEX($D$190:$W$190,,$C209)-SUM($D209:AA209),INDEX($D$190:$W$190,,$C209)/$F$176)))</f>
        <v>0</v>
      </c>
      <c r="AC209" s="2">
        <f>IF($F$176="n/a",0,IF(AC$178&lt;=$C209,0,IF(AC$178&gt;($F$176+$C209),INDEX($D$190:$W$190,,$C209)-SUM($D209:AB209),INDEX($D$190:$W$190,,$C209)/$F$176)))</f>
        <v>0</v>
      </c>
      <c r="AD209" s="2">
        <f>IF($F$176="n/a",0,IF(AD$178&lt;=$C209,0,IF(AD$178&gt;($F$176+$C209),INDEX($D$190:$W$190,,$C209)-SUM($D209:AC209),INDEX($D$190:$W$190,,$C209)/$F$176)))</f>
        <v>0</v>
      </c>
      <c r="AE209" s="2">
        <f>IF($F$176="n/a",0,IF(AE$178&lt;=$C209,0,IF(AE$178&gt;($F$176+$C209),INDEX($D$190:$W$190,,$C209)-SUM($D209:AD209),INDEX($D$190:$W$190,,$C209)/$F$176)))</f>
        <v>0</v>
      </c>
      <c r="AF209" s="2">
        <f>IF($F$176="n/a",0,IF(AF$178&lt;=$C209,0,IF(AF$178&gt;($F$176+$C209),INDEX($D$190:$W$190,,$C209)-SUM($D209:AE209),INDEX($D$190:$W$190,,$C209)/$F$176)))</f>
        <v>0</v>
      </c>
      <c r="AG209" s="2">
        <f>IF($F$176="n/a",0,IF(AG$178&lt;=$C209,0,IF(AG$178&gt;($F$176+$C209),INDEX($D$190:$W$190,,$C209)-SUM($D209:AF209),INDEX($D$190:$W$190,,$C209)/$F$176)))</f>
        <v>0</v>
      </c>
      <c r="AH209" s="2">
        <f>IF($F$176="n/a",0,IF(AH$178&lt;=$C209,0,IF(AH$178&gt;($F$176+$C209),INDEX($D$190:$W$190,,$C209)-SUM($D209:AG209),INDEX($D$190:$W$190,,$C209)/$F$176)))</f>
        <v>0</v>
      </c>
      <c r="AI209" s="2">
        <f>IF($F$176="n/a",0,IF(AI$178&lt;=$C209,0,IF(AI$178&gt;($F$176+$C209),INDEX($D$190:$W$190,,$C209)-SUM($D209:AH209),INDEX($D$190:$W$190,,$C209)/$F$176)))</f>
        <v>0</v>
      </c>
      <c r="AJ209" s="2">
        <f>IF($F$176="n/a",0,IF(AJ$178&lt;=$C209,0,IF(AJ$178&gt;($F$176+$C209),INDEX($D$190:$W$190,,$C209)-SUM($D209:AI209),INDEX($D$190:$W$190,,$C209)/$F$176)))</f>
        <v>0</v>
      </c>
      <c r="AK209" s="2">
        <f>IF($F$176="n/a",0,IF(AK$178&lt;=$C209,0,IF(AK$178&gt;($F$176+$C209),INDEX($D$190:$W$190,,$C209)-SUM($D209:AJ209),INDEX($D$190:$W$190,,$C209)/$F$176)))</f>
        <v>0</v>
      </c>
      <c r="AL209" s="2">
        <f>IF($F$176="n/a",0,IF(AL$178&lt;=$C209,0,IF(AL$178&gt;($F$176+$C209),INDEX($D$190:$W$190,,$C209)-SUM($D209:AK209),INDEX($D$190:$W$190,,$C209)/$F$176)))</f>
        <v>0</v>
      </c>
      <c r="AM209" s="2">
        <f>IF($F$176="n/a",0,IF(AM$178&lt;=$C209,0,IF(AM$178&gt;($F$176+$C209),INDEX($D$190:$W$190,,$C209)-SUM($D209:AL209),INDEX($D$190:$W$190,,$C209)/$F$176)))</f>
        <v>0</v>
      </c>
      <c r="AN209" s="2">
        <f>IF($F$176="n/a",0,IF(AN$178&lt;=$C209,0,IF(AN$178&gt;($F$176+$C209),INDEX($D$190:$W$190,,$C209)-SUM($D209:AM209),INDEX($D$190:$W$190,,$C209)/$F$176)))</f>
        <v>0</v>
      </c>
      <c r="AO209" s="2">
        <f>IF($F$176="n/a",0,IF(AO$178&lt;=$C209,0,IF(AO$178&gt;($F$176+$C209),INDEX($D$190:$W$190,,$C209)-SUM($D209:AN209),INDEX($D$190:$W$190,,$C209)/$F$176)))</f>
        <v>0</v>
      </c>
      <c r="AP209" s="2">
        <f>IF($F$176="n/a",0,IF(AP$178&lt;=$C209,0,IF(AP$178&gt;($F$176+$C209),INDEX($D$190:$W$190,,$C209)-SUM($D209:AO209),INDEX($D$190:$W$190,,$C209)/$F$176)))</f>
        <v>0</v>
      </c>
      <c r="AQ209" s="2">
        <f>IF($F$176="n/a",0,IF(AQ$178&lt;=$C209,0,IF(AQ$178&gt;($F$176+$C209),INDEX($D$190:$W$190,,$C209)-SUM($D209:AP209),INDEX($D$190:$W$190,,$C209)/$F$176)))</f>
        <v>0</v>
      </c>
      <c r="AR209" s="2">
        <f>IF($F$176="n/a",0,IF(AR$178&lt;=$C209,0,IF(AR$178&gt;($F$176+$C209),INDEX($D$190:$W$190,,$C209)-SUM($D209:AQ209),INDEX($D$190:$W$190,,$C209)/$F$176)))</f>
        <v>0</v>
      </c>
      <c r="AS209" s="2">
        <f>IF($F$176="n/a",0,IF(AS$178&lt;=$C209,0,IF(AS$178&gt;($F$176+$C209),INDEX($D$190:$W$190,,$C209)-SUM($D209:AR209),INDEX($D$190:$W$190,,$C209)/$F$176)))</f>
        <v>0</v>
      </c>
      <c r="AT209" s="2">
        <f>IF($F$176="n/a",0,IF(AT$178&lt;=$C209,0,IF(AT$178&gt;($F$176+$C209),INDEX($D$190:$W$190,,$C209)-SUM($D209:AS209),INDEX($D$190:$W$190,,$C209)/$F$176)))</f>
        <v>0</v>
      </c>
      <c r="AU209" s="2">
        <f>IF($F$176="n/a",0,IF(AU$178&lt;=$C209,0,IF(AU$178&gt;($F$176+$C209),INDEX($D$190:$W$190,,$C209)-SUM($D209:AT209),INDEX($D$190:$W$190,,$C209)/$F$176)))</f>
        <v>0</v>
      </c>
      <c r="AV209" s="2">
        <f>IF($F$176="n/a",0,IF(AV$178&lt;=$C209,0,IF(AV$178&gt;($F$176+$C209),INDEX($D$190:$W$190,,$C209)-SUM($D209:AU209),INDEX($D$190:$W$190,,$C209)/$F$176)))</f>
        <v>0</v>
      </c>
      <c r="AW209" s="2">
        <f>IF($F$176="n/a",0,IF(AW$178&lt;=$C209,0,IF(AW$178&gt;($F$176+$C209),INDEX($D$190:$W$190,,$C209)-SUM($D209:AV209),INDEX($D$190:$W$190,,$C209)/$F$176)))</f>
        <v>0</v>
      </c>
      <c r="AX209" s="2">
        <f>IF($F$176="n/a",0,IF(AX$178&lt;=$C209,0,IF(AX$178&gt;($F$176+$C209),INDEX($D$190:$W$190,,$C209)-SUM($D209:AW209),INDEX($D$190:$W$190,,$C209)/$F$176)))</f>
        <v>0</v>
      </c>
      <c r="AY209" s="2">
        <f>IF($F$176="n/a",0,IF(AY$178&lt;=$C209,0,IF(AY$178&gt;($F$176+$C209),INDEX($D$190:$W$190,,$C209)-SUM($D209:AX209),INDEX($D$190:$W$190,,$C209)/$F$176)))</f>
        <v>0</v>
      </c>
      <c r="AZ209" s="2">
        <f>IF($F$176="n/a",0,IF(AZ$178&lt;=$C209,0,IF(AZ$178&gt;($F$176+$C209),INDEX($D$190:$W$190,,$C209)-SUM($D209:AY209),INDEX($D$190:$W$190,,$C209)/$F$176)))</f>
        <v>0</v>
      </c>
      <c r="BA209" s="2">
        <f>IF($F$176="n/a",0,IF(BA$178&lt;=$C209,0,IF(BA$178&gt;($F$176+$C209),INDEX($D$190:$W$190,,$C209)-SUM($D209:AZ209),INDEX($D$190:$W$190,,$C209)/$F$176)))</f>
        <v>0</v>
      </c>
      <c r="BB209" s="2">
        <f>IF($F$176="n/a",0,IF(BB$178&lt;=$C209,0,IF(BB$178&gt;($F$176+$C209),INDEX($D$190:$W$190,,$C209)-SUM($D209:BA209),INDEX($D$190:$W$190,,$C209)/$F$176)))</f>
        <v>0</v>
      </c>
      <c r="BC209" s="2">
        <f>IF($F$176="n/a",0,IF(BC$178&lt;=$C209,0,IF(BC$178&gt;($F$176+$C209),INDEX($D$190:$W$190,,$C209)-SUM($D209:BB209),INDEX($D$190:$W$190,,$C209)/$F$176)))</f>
        <v>0</v>
      </c>
      <c r="BD209" s="2">
        <f>IF($F$176="n/a",0,IF(BD$178&lt;=$C209,0,IF(BD$178&gt;($F$176+$C209),INDEX($D$190:$W$190,,$C209)-SUM($D209:BC209),INDEX($D$190:$W$190,,$C209)/$F$176)))</f>
        <v>0</v>
      </c>
      <c r="BE209" s="2">
        <f>IF($F$176="n/a",0,IF(BE$178&lt;=$C209,0,IF(BE$178&gt;($F$176+$C209),INDEX($D$190:$W$190,,$C209)-SUM($D209:BD209),INDEX($D$190:$W$190,,$C209)/$F$176)))</f>
        <v>0</v>
      </c>
      <c r="BF209" s="2">
        <f>IF($F$176="n/a",0,IF(BF$178&lt;=$C209,0,IF(BF$178&gt;($F$176+$C209),INDEX($D$190:$W$190,,$C209)-SUM($D209:BE209),INDEX($D$190:$W$190,,$C209)/$F$176)))</f>
        <v>0</v>
      </c>
      <c r="BG209" s="2">
        <f>IF($F$176="n/a",0,IF(BG$178&lt;=$C209,0,IF(BG$178&gt;($F$176+$C209),INDEX($D$190:$W$190,,$C209)-SUM($D209:BF209),INDEX($D$190:$W$190,,$C209)/$F$176)))</f>
        <v>0</v>
      </c>
      <c r="BH209" s="2">
        <f>IF($F$176="n/a",0,IF(BH$178&lt;=$C209,0,IF(BH$178&gt;($F$176+$C209),INDEX($D$190:$W$190,,$C209)-SUM($D209:BG209),INDEX($D$190:$W$190,,$C209)/$F$176)))</f>
        <v>0</v>
      </c>
      <c r="BI209" s="2">
        <f>IF($F$176="n/a",0,IF(BI$178&lt;=$C209,0,IF(BI$178&gt;($F$176+$C209),INDEX($D$190:$W$190,,$C209)-SUM($D209:BH209),INDEX($D$190:$W$190,,$C209)/$F$176)))</f>
        <v>0</v>
      </c>
      <c r="BJ209" s="2">
        <f>IF($F$176="n/a",0,IF(BJ$178&lt;=$C209,0,IF(BJ$178&gt;($F$176+$C209),INDEX($D$190:$W$190,,$C209)-SUM($D209:BI209),INDEX($D$190:$W$190,,$C209)/$F$176)))</f>
        <v>0</v>
      </c>
      <c r="BK209" s="2">
        <f>IF($F$176="n/a",0,IF(BK$178&lt;=$C209,0,IF(BK$178&gt;($F$176+$C209),INDEX($D$190:$W$190,,$C209)-SUM($D209:BJ209),INDEX($D$190:$W$190,,$C209)/$F$176)))</f>
        <v>0</v>
      </c>
      <c r="BL209" s="2">
        <f>IF($F$176="n/a",0,IF(BL$178&lt;=$C209,0,IF(BL$178&gt;($F$176+$C209),INDEX($D$190:$W$190,,$C209)-SUM($D209:BK209),INDEX($D$190:$W$190,,$C209)/$F$176)))</f>
        <v>0</v>
      </c>
      <c r="BM209" s="2">
        <f>IF($F$176="n/a",0,IF(BM$178&lt;=$C209,0,IF(BM$178&gt;($F$176+$C209),INDEX($D$190:$W$190,,$C209)-SUM($D209:BL209),INDEX($D$190:$W$190,,$C209)/$F$176)))</f>
        <v>0</v>
      </c>
      <c r="BN209" s="2">
        <f>IF($F$176="n/a",0,IF(BN$178&lt;=$C209,0,IF(BN$178&gt;($F$176+$C209),INDEX($D$190:$W$190,,$C209)-SUM($D209:BM209),INDEX($D$190:$W$190,,$C209)/$F$176)))</f>
        <v>0</v>
      </c>
      <c r="BO209" s="2">
        <f>IF($F$176="n/a",0,IF(BO$178&lt;=$C209,0,IF(BO$178&gt;($F$176+$C209),INDEX($D$190:$W$190,,$C209)-SUM($D209:BN209),INDEX($D$190:$W$190,,$C209)/$F$176)))</f>
        <v>0</v>
      </c>
      <c r="BP209" s="2">
        <f>IF($F$176="n/a",0,IF(BP$178&lt;=$C209,0,IF(BP$178&gt;($F$176+$C209),INDEX($D$190:$W$190,,$C209)-SUM($D209:BO209),INDEX($D$190:$W$190,,$C209)/$F$176)))</f>
        <v>0</v>
      </c>
      <c r="BQ209" s="2">
        <f>IF($F$176="n/a",0,IF(BQ$178&lt;=$C209,0,IF(BQ$178&gt;($F$176+$C209),INDEX($D$190:$W$190,,$C209)-SUM($D209:BP209),INDEX($D$190:$W$190,,$C209)/$F$176)))</f>
        <v>0</v>
      </c>
      <c r="BR209" s="2">
        <f>IF($F$176="n/a",0,IF(BR$178&lt;=$C209,0,IF(BR$178&gt;($F$176+$C209),INDEX($D$190:$W$190,,$C209)-SUM($D209:BQ209),INDEX($D$190:$W$190,,$C209)/$F$176)))</f>
        <v>0</v>
      </c>
      <c r="BS209" s="2">
        <f>IF($F$176="n/a",0,IF(BS$178&lt;=$C209,0,IF(BS$178&gt;($F$176+$C209),INDEX($D$190:$W$190,,$C209)-SUM($D209:BR209),INDEX($D$190:$W$190,,$C209)/$F$176)))</f>
        <v>0</v>
      </c>
    </row>
    <row r="210" spans="2:71" outlineLevel="1">
      <c r="B210" s="24">
        <v>2028</v>
      </c>
      <c r="C210" s="24">
        <v>18</v>
      </c>
      <c r="E210" s="2">
        <f>IF($F$176="n/a",0,IF(E$178&lt;=$C210,0,IF(E$178&gt;($F$176+$C210),INDEX($D$190:$W$190,,$C210)-SUM($D210:D210),INDEX($D$190:$W$190,,$C210)/$F$176)))</f>
        <v>0</v>
      </c>
      <c r="F210" s="2">
        <f>IF($F$176="n/a",0,IF(F$178&lt;=$C210,0,IF(F$178&gt;($F$176+$C210),INDEX($D$190:$W$190,,$C210)-SUM($D210:E210),INDEX($D$190:$W$190,,$C210)/$F$176)))</f>
        <v>0</v>
      </c>
      <c r="G210" s="2">
        <f>IF($F$176="n/a",0,IF(G$178&lt;=$C210,0,IF(G$178&gt;($F$176+$C210),INDEX($D$190:$W$190,,$C210)-SUM($D210:F210),INDEX($D$190:$W$190,,$C210)/$F$176)))</f>
        <v>0</v>
      </c>
      <c r="H210" s="2">
        <f>IF($F$176="n/a",0,IF(H$178&lt;=$C210,0,IF(H$178&gt;($F$176+$C210),INDEX($D$190:$W$190,,$C210)-SUM($D210:G210),INDEX($D$190:$W$190,,$C210)/$F$176)))</f>
        <v>0</v>
      </c>
      <c r="I210" s="2">
        <f>IF($F$176="n/a",0,IF(I$178&lt;=$C210,0,IF(I$178&gt;($F$176+$C210),INDEX($D$190:$W$190,,$C210)-SUM($D210:H210),INDEX($D$190:$W$190,,$C210)/$F$176)))</f>
        <v>0</v>
      </c>
      <c r="J210" s="2">
        <f>IF($F$176="n/a",0,IF(J$178&lt;=$C210,0,IF(J$178&gt;($F$176+$C210),INDEX($D$190:$W$190,,$C210)-SUM($D210:I210),INDEX($D$190:$W$190,,$C210)/$F$176)))</f>
        <v>0</v>
      </c>
      <c r="K210" s="2">
        <f>IF($F$176="n/a",0,IF(K$178&lt;=$C210,0,IF(K$178&gt;($F$176+$C210),INDEX($D$190:$W$190,,$C210)-SUM($D210:J210),INDEX($D$190:$W$190,,$C210)/$F$176)))</f>
        <v>0</v>
      </c>
      <c r="L210" s="2">
        <f>IF($F$176="n/a",0,IF(L$178&lt;=$C210,0,IF(L$178&gt;($F$176+$C210),INDEX($D$190:$W$190,,$C210)-SUM($D210:K210),INDEX($D$190:$W$190,,$C210)/$F$176)))</f>
        <v>0</v>
      </c>
      <c r="M210" s="2">
        <f>IF($F$176="n/a",0,IF(M$178&lt;=$C210,0,IF(M$178&gt;($F$176+$C210),INDEX($D$190:$W$190,,$C210)-SUM($D210:L210),INDEX($D$190:$W$190,,$C210)/$F$176)))</f>
        <v>0</v>
      </c>
      <c r="N210" s="2">
        <f>IF($F$176="n/a",0,IF(N$178&lt;=$C210,0,IF(N$178&gt;($F$176+$C210),INDEX($D$190:$W$190,,$C210)-SUM($D210:M210),INDEX($D$190:$W$190,,$C210)/$F$176)))</f>
        <v>0</v>
      </c>
      <c r="O210" s="2">
        <f>IF($F$176="n/a",0,IF(O$178&lt;=$C210,0,IF(O$178&gt;($F$176+$C210),INDEX($D$190:$W$190,,$C210)-SUM($D210:N210),INDEX($D$190:$W$190,,$C210)/$F$176)))</f>
        <v>0</v>
      </c>
      <c r="P210" s="2">
        <f>IF($F$176="n/a",0,IF(P$178&lt;=$C210,0,IF(P$178&gt;($F$176+$C210),INDEX($D$190:$W$190,,$C210)-SUM($D210:O210),INDEX($D$190:$W$190,,$C210)/$F$176)))</f>
        <v>0</v>
      </c>
      <c r="Q210" s="2">
        <f>IF($F$176="n/a",0,IF(Q$178&lt;=$C210,0,IF(Q$178&gt;($F$176+$C210),INDEX($D$190:$W$190,,$C210)-SUM($D210:P210),INDEX($D$190:$W$190,,$C210)/$F$176)))</f>
        <v>0</v>
      </c>
      <c r="R210" s="2">
        <f>IF($F$176="n/a",0,IF(R$178&lt;=$C210,0,IF(R$178&gt;($F$176+$C210),INDEX($D$190:$W$190,,$C210)-SUM($D210:Q210),INDEX($D$190:$W$190,,$C210)/$F$176)))</f>
        <v>0</v>
      </c>
      <c r="S210" s="2">
        <f>IF($F$176="n/a",0,IF(S$178&lt;=$C210,0,IF(S$178&gt;($F$176+$C210),INDEX($D$190:$W$190,,$C210)-SUM($D210:R210),INDEX($D$190:$W$190,,$C210)/$F$176)))</f>
        <v>0</v>
      </c>
      <c r="T210" s="2">
        <f>IF($F$176="n/a",0,IF(T$178&lt;=$C210,0,IF(T$178&gt;($F$176+$C210),INDEX($D$190:$W$190,,$C210)-SUM($D210:S210),INDEX($D$190:$W$190,,$C210)/$F$176)))</f>
        <v>0</v>
      </c>
      <c r="U210" s="2">
        <f>IF($F$176="n/a",0,IF(U$178&lt;=$C210,0,IF(U$178&gt;($F$176+$C210),INDEX($D$190:$W$190,,$C210)-SUM($D210:T210),INDEX($D$190:$W$190,,$C210)/$F$176)))</f>
        <v>0</v>
      </c>
      <c r="V210" s="2">
        <f>IF($F$176="n/a",0,IF(V$178&lt;=$C210,0,IF(V$178&gt;($F$176+$C210),INDEX($D$190:$W$190,,$C210)-SUM($D210:U210),INDEX($D$190:$W$190,,$C210)/$F$176)))</f>
        <v>0</v>
      </c>
      <c r="W210" s="2">
        <f>IF($F$176="n/a",0,IF(W$178&lt;=$C210,0,IF(W$178&gt;($F$176+$C210),INDEX($D$190:$W$190,,$C210)-SUM($D210:V210),INDEX($D$190:$W$190,,$C210)/$F$176)))</f>
        <v>0</v>
      </c>
      <c r="X210" s="2">
        <f>IF($F$176="n/a",0,IF(X$178&lt;=$C210,0,IF(X$178&gt;($F$176+$C210),INDEX($D$190:$W$190,,$C210)-SUM($D210:W210),INDEX($D$190:$W$190,,$C210)/$F$176)))</f>
        <v>0</v>
      </c>
      <c r="Y210" s="2">
        <f>IF($F$176="n/a",0,IF(Y$178&lt;=$C210,0,IF(Y$178&gt;($F$176+$C210),INDEX($D$190:$W$190,,$C210)-SUM($D210:X210),INDEX($D$190:$W$190,,$C210)/$F$176)))</f>
        <v>0</v>
      </c>
      <c r="Z210" s="2">
        <f>IF($F$176="n/a",0,IF(Z$178&lt;=$C210,0,IF(Z$178&gt;($F$176+$C210),INDEX($D$190:$W$190,,$C210)-SUM($D210:Y210),INDEX($D$190:$W$190,,$C210)/$F$176)))</f>
        <v>0</v>
      </c>
      <c r="AA210" s="2">
        <f>IF($F$176="n/a",0,IF(AA$178&lt;=$C210,0,IF(AA$178&gt;($F$176+$C210),INDEX($D$190:$W$190,,$C210)-SUM($D210:Z210),INDEX($D$190:$W$190,,$C210)/$F$176)))</f>
        <v>0</v>
      </c>
      <c r="AB210" s="2">
        <f>IF($F$176="n/a",0,IF(AB$178&lt;=$C210,0,IF(AB$178&gt;($F$176+$C210),INDEX($D$190:$W$190,,$C210)-SUM($D210:AA210),INDEX($D$190:$W$190,,$C210)/$F$176)))</f>
        <v>0</v>
      </c>
      <c r="AC210" s="2">
        <f>IF($F$176="n/a",0,IF(AC$178&lt;=$C210,0,IF(AC$178&gt;($F$176+$C210),INDEX($D$190:$W$190,,$C210)-SUM($D210:AB210),INDEX($D$190:$W$190,,$C210)/$F$176)))</f>
        <v>0</v>
      </c>
      <c r="AD210" s="2">
        <f>IF($F$176="n/a",0,IF(AD$178&lt;=$C210,0,IF(AD$178&gt;($F$176+$C210),INDEX($D$190:$W$190,,$C210)-SUM($D210:AC210),INDEX($D$190:$W$190,,$C210)/$F$176)))</f>
        <v>0</v>
      </c>
      <c r="AE210" s="2">
        <f>IF($F$176="n/a",0,IF(AE$178&lt;=$C210,0,IF(AE$178&gt;($F$176+$C210),INDEX($D$190:$W$190,,$C210)-SUM($D210:AD210),INDEX($D$190:$W$190,,$C210)/$F$176)))</f>
        <v>0</v>
      </c>
      <c r="AF210" s="2">
        <f>IF($F$176="n/a",0,IF(AF$178&lt;=$C210,0,IF(AF$178&gt;($F$176+$C210),INDEX($D$190:$W$190,,$C210)-SUM($D210:AE210),INDEX($D$190:$W$190,,$C210)/$F$176)))</f>
        <v>0</v>
      </c>
      <c r="AG210" s="2">
        <f>IF($F$176="n/a",0,IF(AG$178&lt;=$C210,0,IF(AG$178&gt;($F$176+$C210),INDEX($D$190:$W$190,,$C210)-SUM($D210:AF210),INDEX($D$190:$W$190,,$C210)/$F$176)))</f>
        <v>0</v>
      </c>
      <c r="AH210" s="2">
        <f>IF($F$176="n/a",0,IF(AH$178&lt;=$C210,0,IF(AH$178&gt;($F$176+$C210),INDEX($D$190:$W$190,,$C210)-SUM($D210:AG210),INDEX($D$190:$W$190,,$C210)/$F$176)))</f>
        <v>0</v>
      </c>
      <c r="AI210" s="2">
        <f>IF($F$176="n/a",0,IF(AI$178&lt;=$C210,0,IF(AI$178&gt;($F$176+$C210),INDEX($D$190:$W$190,,$C210)-SUM($D210:AH210),INDEX($D$190:$W$190,,$C210)/$F$176)))</f>
        <v>0</v>
      </c>
      <c r="AJ210" s="2">
        <f>IF($F$176="n/a",0,IF(AJ$178&lt;=$C210,0,IF(AJ$178&gt;($F$176+$C210),INDEX($D$190:$W$190,,$C210)-SUM($D210:AI210),INDEX($D$190:$W$190,,$C210)/$F$176)))</f>
        <v>0</v>
      </c>
      <c r="AK210" s="2">
        <f>IF($F$176="n/a",0,IF(AK$178&lt;=$C210,0,IF(AK$178&gt;($F$176+$C210),INDEX($D$190:$W$190,,$C210)-SUM($D210:AJ210),INDEX($D$190:$W$190,,$C210)/$F$176)))</f>
        <v>0</v>
      </c>
      <c r="AL210" s="2">
        <f>IF($F$176="n/a",0,IF(AL$178&lt;=$C210,0,IF(AL$178&gt;($F$176+$C210),INDEX($D$190:$W$190,,$C210)-SUM($D210:AK210),INDEX($D$190:$W$190,,$C210)/$F$176)))</f>
        <v>0</v>
      </c>
      <c r="AM210" s="2">
        <f>IF($F$176="n/a",0,IF(AM$178&lt;=$C210,0,IF(AM$178&gt;($F$176+$C210),INDEX($D$190:$W$190,,$C210)-SUM($D210:AL210),INDEX($D$190:$W$190,,$C210)/$F$176)))</f>
        <v>0</v>
      </c>
      <c r="AN210" s="2">
        <f>IF($F$176="n/a",0,IF(AN$178&lt;=$C210,0,IF(AN$178&gt;($F$176+$C210),INDEX($D$190:$W$190,,$C210)-SUM($D210:AM210),INDEX($D$190:$W$190,,$C210)/$F$176)))</f>
        <v>0</v>
      </c>
      <c r="AO210" s="2">
        <f>IF($F$176="n/a",0,IF(AO$178&lt;=$C210,0,IF(AO$178&gt;($F$176+$C210),INDEX($D$190:$W$190,,$C210)-SUM($D210:AN210),INDEX($D$190:$W$190,,$C210)/$F$176)))</f>
        <v>0</v>
      </c>
      <c r="AP210" s="2">
        <f>IF($F$176="n/a",0,IF(AP$178&lt;=$C210,0,IF(AP$178&gt;($F$176+$C210),INDEX($D$190:$W$190,,$C210)-SUM($D210:AO210),INDEX($D$190:$W$190,,$C210)/$F$176)))</f>
        <v>0</v>
      </c>
      <c r="AQ210" s="2">
        <f>IF($F$176="n/a",0,IF(AQ$178&lt;=$C210,0,IF(AQ$178&gt;($F$176+$C210),INDEX($D$190:$W$190,,$C210)-SUM($D210:AP210),INDEX($D$190:$W$190,,$C210)/$F$176)))</f>
        <v>0</v>
      </c>
      <c r="AR210" s="2">
        <f>IF($F$176="n/a",0,IF(AR$178&lt;=$C210,0,IF(AR$178&gt;($F$176+$C210),INDEX($D$190:$W$190,,$C210)-SUM($D210:AQ210),INDEX($D$190:$W$190,,$C210)/$F$176)))</f>
        <v>0</v>
      </c>
      <c r="AS210" s="2">
        <f>IF($F$176="n/a",0,IF(AS$178&lt;=$C210,0,IF(AS$178&gt;($F$176+$C210),INDEX($D$190:$W$190,,$C210)-SUM($D210:AR210),INDEX($D$190:$W$190,,$C210)/$F$176)))</f>
        <v>0</v>
      </c>
      <c r="AT210" s="2">
        <f>IF($F$176="n/a",0,IF(AT$178&lt;=$C210,0,IF(AT$178&gt;($F$176+$C210),INDEX($D$190:$W$190,,$C210)-SUM($D210:AS210),INDEX($D$190:$W$190,,$C210)/$F$176)))</f>
        <v>0</v>
      </c>
      <c r="AU210" s="2">
        <f>IF($F$176="n/a",0,IF(AU$178&lt;=$C210,0,IF(AU$178&gt;($F$176+$C210),INDEX($D$190:$W$190,,$C210)-SUM($D210:AT210),INDEX($D$190:$W$190,,$C210)/$F$176)))</f>
        <v>0</v>
      </c>
      <c r="AV210" s="2">
        <f>IF($F$176="n/a",0,IF(AV$178&lt;=$C210,0,IF(AV$178&gt;($F$176+$C210),INDEX($D$190:$W$190,,$C210)-SUM($D210:AU210),INDEX($D$190:$W$190,,$C210)/$F$176)))</f>
        <v>0</v>
      </c>
      <c r="AW210" s="2">
        <f>IF($F$176="n/a",0,IF(AW$178&lt;=$C210,0,IF(AW$178&gt;($F$176+$C210),INDEX($D$190:$W$190,,$C210)-SUM($D210:AV210),INDEX($D$190:$W$190,,$C210)/$F$176)))</f>
        <v>0</v>
      </c>
      <c r="AX210" s="2">
        <f>IF($F$176="n/a",0,IF(AX$178&lt;=$C210,0,IF(AX$178&gt;($F$176+$C210),INDEX($D$190:$W$190,,$C210)-SUM($D210:AW210),INDEX($D$190:$W$190,,$C210)/$F$176)))</f>
        <v>0</v>
      </c>
      <c r="AY210" s="2">
        <f>IF($F$176="n/a",0,IF(AY$178&lt;=$C210,0,IF(AY$178&gt;($F$176+$C210),INDEX($D$190:$W$190,,$C210)-SUM($D210:AX210),INDEX($D$190:$W$190,,$C210)/$F$176)))</f>
        <v>0</v>
      </c>
      <c r="AZ210" s="2">
        <f>IF($F$176="n/a",0,IF(AZ$178&lt;=$C210,0,IF(AZ$178&gt;($F$176+$C210),INDEX($D$190:$W$190,,$C210)-SUM($D210:AY210),INDEX($D$190:$W$190,,$C210)/$F$176)))</f>
        <v>0</v>
      </c>
      <c r="BA210" s="2">
        <f>IF($F$176="n/a",0,IF(BA$178&lt;=$C210,0,IF(BA$178&gt;($F$176+$C210),INDEX($D$190:$W$190,,$C210)-SUM($D210:AZ210),INDEX($D$190:$W$190,,$C210)/$F$176)))</f>
        <v>0</v>
      </c>
      <c r="BB210" s="2">
        <f>IF($F$176="n/a",0,IF(BB$178&lt;=$C210,0,IF(BB$178&gt;($F$176+$C210),INDEX($D$190:$W$190,,$C210)-SUM($D210:BA210),INDEX($D$190:$W$190,,$C210)/$F$176)))</f>
        <v>0</v>
      </c>
      <c r="BC210" s="2">
        <f>IF($F$176="n/a",0,IF(BC$178&lt;=$C210,0,IF(BC$178&gt;($F$176+$C210),INDEX($D$190:$W$190,,$C210)-SUM($D210:BB210),INDEX($D$190:$W$190,,$C210)/$F$176)))</f>
        <v>0</v>
      </c>
      <c r="BD210" s="2">
        <f>IF($F$176="n/a",0,IF(BD$178&lt;=$C210,0,IF(BD$178&gt;($F$176+$C210),INDEX($D$190:$W$190,,$C210)-SUM($D210:BC210),INDEX($D$190:$W$190,,$C210)/$F$176)))</f>
        <v>0</v>
      </c>
      <c r="BE210" s="2">
        <f>IF($F$176="n/a",0,IF(BE$178&lt;=$C210,0,IF(BE$178&gt;($F$176+$C210),INDEX($D$190:$W$190,,$C210)-SUM($D210:BD210),INDEX($D$190:$W$190,,$C210)/$F$176)))</f>
        <v>0</v>
      </c>
      <c r="BF210" s="2">
        <f>IF($F$176="n/a",0,IF(BF$178&lt;=$C210,0,IF(BF$178&gt;($F$176+$C210),INDEX($D$190:$W$190,,$C210)-SUM($D210:BE210),INDEX($D$190:$W$190,,$C210)/$F$176)))</f>
        <v>0</v>
      </c>
      <c r="BG210" s="2">
        <f>IF($F$176="n/a",0,IF(BG$178&lt;=$C210,0,IF(BG$178&gt;($F$176+$C210),INDEX($D$190:$W$190,,$C210)-SUM($D210:BF210),INDEX($D$190:$W$190,,$C210)/$F$176)))</f>
        <v>0</v>
      </c>
      <c r="BH210" s="2">
        <f>IF($F$176="n/a",0,IF(BH$178&lt;=$C210,0,IF(BH$178&gt;($F$176+$C210),INDEX($D$190:$W$190,,$C210)-SUM($D210:BG210),INDEX($D$190:$W$190,,$C210)/$F$176)))</f>
        <v>0</v>
      </c>
      <c r="BI210" s="2">
        <f>IF($F$176="n/a",0,IF(BI$178&lt;=$C210,0,IF(BI$178&gt;($F$176+$C210),INDEX($D$190:$W$190,,$C210)-SUM($D210:BH210),INDEX($D$190:$W$190,,$C210)/$F$176)))</f>
        <v>0</v>
      </c>
      <c r="BJ210" s="2">
        <f>IF($F$176="n/a",0,IF(BJ$178&lt;=$C210,0,IF(BJ$178&gt;($F$176+$C210),INDEX($D$190:$W$190,,$C210)-SUM($D210:BI210),INDEX($D$190:$W$190,,$C210)/$F$176)))</f>
        <v>0</v>
      </c>
      <c r="BK210" s="2">
        <f>IF($F$176="n/a",0,IF(BK$178&lt;=$C210,0,IF(BK$178&gt;($F$176+$C210),INDEX($D$190:$W$190,,$C210)-SUM($D210:BJ210),INDEX($D$190:$W$190,,$C210)/$F$176)))</f>
        <v>0</v>
      </c>
      <c r="BL210" s="2">
        <f>IF($F$176="n/a",0,IF(BL$178&lt;=$C210,0,IF(BL$178&gt;($F$176+$C210),INDEX($D$190:$W$190,,$C210)-SUM($D210:BK210),INDEX($D$190:$W$190,,$C210)/$F$176)))</f>
        <v>0</v>
      </c>
      <c r="BM210" s="2">
        <f>IF($F$176="n/a",0,IF(BM$178&lt;=$C210,0,IF(BM$178&gt;($F$176+$C210),INDEX($D$190:$W$190,,$C210)-SUM($D210:BL210),INDEX($D$190:$W$190,,$C210)/$F$176)))</f>
        <v>0</v>
      </c>
      <c r="BN210" s="2">
        <f>IF($F$176="n/a",0,IF(BN$178&lt;=$C210,0,IF(BN$178&gt;($F$176+$C210),INDEX($D$190:$W$190,,$C210)-SUM($D210:BM210),INDEX($D$190:$W$190,,$C210)/$F$176)))</f>
        <v>0</v>
      </c>
      <c r="BO210" s="2">
        <f>IF($F$176="n/a",0,IF(BO$178&lt;=$C210,0,IF(BO$178&gt;($F$176+$C210),INDEX($D$190:$W$190,,$C210)-SUM($D210:BN210),INDEX($D$190:$W$190,,$C210)/$F$176)))</f>
        <v>0</v>
      </c>
      <c r="BP210" s="2">
        <f>IF($F$176="n/a",0,IF(BP$178&lt;=$C210,0,IF(BP$178&gt;($F$176+$C210),INDEX($D$190:$W$190,,$C210)-SUM($D210:BO210),INDEX($D$190:$W$190,,$C210)/$F$176)))</f>
        <v>0</v>
      </c>
      <c r="BQ210" s="2">
        <f>IF($F$176="n/a",0,IF(BQ$178&lt;=$C210,0,IF(BQ$178&gt;($F$176+$C210),INDEX($D$190:$W$190,,$C210)-SUM($D210:BP210),INDEX($D$190:$W$190,,$C210)/$F$176)))</f>
        <v>0</v>
      </c>
      <c r="BR210" s="2">
        <f>IF($F$176="n/a",0,IF(BR$178&lt;=$C210,0,IF(BR$178&gt;($F$176+$C210),INDEX($D$190:$W$190,,$C210)-SUM($D210:BQ210),INDEX($D$190:$W$190,,$C210)/$F$176)))</f>
        <v>0</v>
      </c>
      <c r="BS210" s="2">
        <f>IF($F$176="n/a",0,IF(BS$178&lt;=$C210,0,IF(BS$178&gt;($F$176+$C210),INDEX($D$190:$W$190,,$C210)-SUM($D210:BR210),INDEX($D$190:$W$190,,$C210)/$F$176)))</f>
        <v>0</v>
      </c>
    </row>
    <row r="211" spans="2:71" outlineLevel="1">
      <c r="B211" s="24">
        <v>2029</v>
      </c>
      <c r="C211" s="24">
        <v>19</v>
      </c>
      <c r="E211" s="2">
        <f>IF($F$176="n/a",0,IF(E$178&lt;=$C211,0,IF(E$178&gt;($F$176+$C211),INDEX($D$190:$W$190,,$C211)-SUM($D211:D211),INDEX($D$190:$W$190,,$C211)/$F$176)))</f>
        <v>0</v>
      </c>
      <c r="F211" s="2">
        <f>IF($F$176="n/a",0,IF(F$178&lt;=$C211,0,IF(F$178&gt;($F$176+$C211),INDEX($D$190:$W$190,,$C211)-SUM($D211:E211),INDEX($D$190:$W$190,,$C211)/$F$176)))</f>
        <v>0</v>
      </c>
      <c r="G211" s="2">
        <f>IF($F$176="n/a",0,IF(G$178&lt;=$C211,0,IF(G$178&gt;($F$176+$C211),INDEX($D$190:$W$190,,$C211)-SUM($D211:F211),INDEX($D$190:$W$190,,$C211)/$F$176)))</f>
        <v>0</v>
      </c>
      <c r="H211" s="2">
        <f>IF($F$176="n/a",0,IF(H$178&lt;=$C211,0,IF(H$178&gt;($F$176+$C211),INDEX($D$190:$W$190,,$C211)-SUM($D211:G211),INDEX($D$190:$W$190,,$C211)/$F$176)))</f>
        <v>0</v>
      </c>
      <c r="I211" s="2">
        <f>IF($F$176="n/a",0,IF(I$178&lt;=$C211,0,IF(I$178&gt;($F$176+$C211),INDEX($D$190:$W$190,,$C211)-SUM($D211:H211),INDEX($D$190:$W$190,,$C211)/$F$176)))</f>
        <v>0</v>
      </c>
      <c r="J211" s="2">
        <f>IF($F$176="n/a",0,IF(J$178&lt;=$C211,0,IF(J$178&gt;($F$176+$C211),INDEX($D$190:$W$190,,$C211)-SUM($D211:I211),INDEX($D$190:$W$190,,$C211)/$F$176)))</f>
        <v>0</v>
      </c>
      <c r="K211" s="2">
        <f>IF($F$176="n/a",0,IF(K$178&lt;=$C211,0,IF(K$178&gt;($F$176+$C211),INDEX($D$190:$W$190,,$C211)-SUM($D211:J211),INDEX($D$190:$W$190,,$C211)/$F$176)))</f>
        <v>0</v>
      </c>
      <c r="L211" s="2">
        <f>IF($F$176="n/a",0,IF(L$178&lt;=$C211,0,IF(L$178&gt;($F$176+$C211),INDEX($D$190:$W$190,,$C211)-SUM($D211:K211),INDEX($D$190:$W$190,,$C211)/$F$176)))</f>
        <v>0</v>
      </c>
      <c r="M211" s="2">
        <f>IF($F$176="n/a",0,IF(M$178&lt;=$C211,0,IF(M$178&gt;($F$176+$C211),INDEX($D$190:$W$190,,$C211)-SUM($D211:L211),INDEX($D$190:$W$190,,$C211)/$F$176)))</f>
        <v>0</v>
      </c>
      <c r="N211" s="2">
        <f>IF($F$176="n/a",0,IF(N$178&lt;=$C211,0,IF(N$178&gt;($F$176+$C211),INDEX($D$190:$W$190,,$C211)-SUM($D211:M211),INDEX($D$190:$W$190,,$C211)/$F$176)))</f>
        <v>0</v>
      </c>
      <c r="O211" s="2">
        <f>IF($F$176="n/a",0,IF(O$178&lt;=$C211,0,IF(O$178&gt;($F$176+$C211),INDEX($D$190:$W$190,,$C211)-SUM($D211:N211),INDEX($D$190:$W$190,,$C211)/$F$176)))</f>
        <v>0</v>
      </c>
      <c r="P211" s="2">
        <f>IF($F$176="n/a",0,IF(P$178&lt;=$C211,0,IF(P$178&gt;($F$176+$C211),INDEX($D$190:$W$190,,$C211)-SUM($D211:O211),INDEX($D$190:$W$190,,$C211)/$F$176)))</f>
        <v>0</v>
      </c>
      <c r="Q211" s="2">
        <f>IF($F$176="n/a",0,IF(Q$178&lt;=$C211,0,IF(Q$178&gt;($F$176+$C211),INDEX($D$190:$W$190,,$C211)-SUM($D211:P211),INDEX($D$190:$W$190,,$C211)/$F$176)))</f>
        <v>0</v>
      </c>
      <c r="R211" s="2">
        <f>IF($F$176="n/a",0,IF(R$178&lt;=$C211,0,IF(R$178&gt;($F$176+$C211),INDEX($D$190:$W$190,,$C211)-SUM($D211:Q211),INDEX($D$190:$W$190,,$C211)/$F$176)))</f>
        <v>0</v>
      </c>
      <c r="S211" s="2">
        <f>IF($F$176="n/a",0,IF(S$178&lt;=$C211,0,IF(S$178&gt;($F$176+$C211),INDEX($D$190:$W$190,,$C211)-SUM($D211:R211),INDEX($D$190:$W$190,,$C211)/$F$176)))</f>
        <v>0</v>
      </c>
      <c r="T211" s="2">
        <f>IF($F$176="n/a",0,IF(T$178&lt;=$C211,0,IF(T$178&gt;($F$176+$C211),INDEX($D$190:$W$190,,$C211)-SUM($D211:S211),INDEX($D$190:$W$190,,$C211)/$F$176)))</f>
        <v>0</v>
      </c>
      <c r="U211" s="2">
        <f>IF($F$176="n/a",0,IF(U$178&lt;=$C211,0,IF(U$178&gt;($F$176+$C211),INDEX($D$190:$W$190,,$C211)-SUM($D211:T211),INDEX($D$190:$W$190,,$C211)/$F$176)))</f>
        <v>0</v>
      </c>
      <c r="V211" s="2">
        <f>IF($F$176="n/a",0,IF(V$178&lt;=$C211,0,IF(V$178&gt;($F$176+$C211),INDEX($D$190:$W$190,,$C211)-SUM($D211:U211),INDEX($D$190:$W$190,,$C211)/$F$176)))</f>
        <v>0</v>
      </c>
      <c r="W211" s="2">
        <f>IF($F$176="n/a",0,IF(W$178&lt;=$C211,0,IF(W$178&gt;($F$176+$C211),INDEX($D$190:$W$190,,$C211)-SUM($D211:V211),INDEX($D$190:$W$190,,$C211)/$F$176)))</f>
        <v>0</v>
      </c>
      <c r="X211" s="2">
        <f>IF($F$176="n/a",0,IF(X$178&lt;=$C211,0,IF(X$178&gt;($F$176+$C211),INDEX($D$190:$W$190,,$C211)-SUM($D211:W211),INDEX($D$190:$W$190,,$C211)/$F$176)))</f>
        <v>0</v>
      </c>
      <c r="Y211" s="2">
        <f>IF($F$176="n/a",0,IF(Y$178&lt;=$C211,0,IF(Y$178&gt;($F$176+$C211),INDEX($D$190:$W$190,,$C211)-SUM($D211:X211),INDEX($D$190:$W$190,,$C211)/$F$176)))</f>
        <v>0</v>
      </c>
      <c r="Z211" s="2">
        <f>IF($F$176="n/a",0,IF(Z$178&lt;=$C211,0,IF(Z$178&gt;($F$176+$C211),INDEX($D$190:$W$190,,$C211)-SUM($D211:Y211),INDEX($D$190:$W$190,,$C211)/$F$176)))</f>
        <v>0</v>
      </c>
      <c r="AA211" s="2">
        <f>IF($F$176="n/a",0,IF(AA$178&lt;=$C211,0,IF(AA$178&gt;($F$176+$C211),INDEX($D$190:$W$190,,$C211)-SUM($D211:Z211),INDEX($D$190:$W$190,,$C211)/$F$176)))</f>
        <v>0</v>
      </c>
      <c r="AB211" s="2">
        <f>IF($F$176="n/a",0,IF(AB$178&lt;=$C211,0,IF(AB$178&gt;($F$176+$C211),INDEX($D$190:$W$190,,$C211)-SUM($D211:AA211),INDEX($D$190:$W$190,,$C211)/$F$176)))</f>
        <v>0</v>
      </c>
      <c r="AC211" s="2">
        <f>IF($F$176="n/a",0,IF(AC$178&lt;=$C211,0,IF(AC$178&gt;($F$176+$C211),INDEX($D$190:$W$190,,$C211)-SUM($D211:AB211),INDEX($D$190:$W$190,,$C211)/$F$176)))</f>
        <v>0</v>
      </c>
      <c r="AD211" s="2">
        <f>IF($F$176="n/a",0,IF(AD$178&lt;=$C211,0,IF(AD$178&gt;($F$176+$C211),INDEX($D$190:$W$190,,$C211)-SUM($D211:AC211),INDEX($D$190:$W$190,,$C211)/$F$176)))</f>
        <v>0</v>
      </c>
      <c r="AE211" s="2">
        <f>IF($F$176="n/a",0,IF(AE$178&lt;=$C211,0,IF(AE$178&gt;($F$176+$C211),INDEX($D$190:$W$190,,$C211)-SUM($D211:AD211),INDEX($D$190:$W$190,,$C211)/$F$176)))</f>
        <v>0</v>
      </c>
      <c r="AF211" s="2">
        <f>IF($F$176="n/a",0,IF(AF$178&lt;=$C211,0,IF(AF$178&gt;($F$176+$C211),INDEX($D$190:$W$190,,$C211)-SUM($D211:AE211),INDEX($D$190:$W$190,,$C211)/$F$176)))</f>
        <v>0</v>
      </c>
      <c r="AG211" s="2">
        <f>IF($F$176="n/a",0,IF(AG$178&lt;=$C211,0,IF(AG$178&gt;($F$176+$C211),INDEX($D$190:$W$190,,$C211)-SUM($D211:AF211),INDEX($D$190:$W$190,,$C211)/$F$176)))</f>
        <v>0</v>
      </c>
      <c r="AH211" s="2">
        <f>IF($F$176="n/a",0,IF(AH$178&lt;=$C211,0,IF(AH$178&gt;($F$176+$C211),INDEX($D$190:$W$190,,$C211)-SUM($D211:AG211),INDEX($D$190:$W$190,,$C211)/$F$176)))</f>
        <v>0</v>
      </c>
      <c r="AI211" s="2">
        <f>IF($F$176="n/a",0,IF(AI$178&lt;=$C211,0,IF(AI$178&gt;($F$176+$C211),INDEX($D$190:$W$190,,$C211)-SUM($D211:AH211),INDEX($D$190:$W$190,,$C211)/$F$176)))</f>
        <v>0</v>
      </c>
      <c r="AJ211" s="2">
        <f>IF($F$176="n/a",0,IF(AJ$178&lt;=$C211,0,IF(AJ$178&gt;($F$176+$C211),INDEX($D$190:$W$190,,$C211)-SUM($D211:AI211),INDEX($D$190:$W$190,,$C211)/$F$176)))</f>
        <v>0</v>
      </c>
      <c r="AK211" s="2">
        <f>IF($F$176="n/a",0,IF(AK$178&lt;=$C211,0,IF(AK$178&gt;($F$176+$C211),INDEX($D$190:$W$190,,$C211)-SUM($D211:AJ211),INDEX($D$190:$W$190,,$C211)/$F$176)))</f>
        <v>0</v>
      </c>
      <c r="AL211" s="2">
        <f>IF($F$176="n/a",0,IF(AL$178&lt;=$C211,0,IF(AL$178&gt;($F$176+$C211),INDEX($D$190:$W$190,,$C211)-SUM($D211:AK211),INDEX($D$190:$W$190,,$C211)/$F$176)))</f>
        <v>0</v>
      </c>
      <c r="AM211" s="2">
        <f>IF($F$176="n/a",0,IF(AM$178&lt;=$C211,0,IF(AM$178&gt;($F$176+$C211),INDEX($D$190:$W$190,,$C211)-SUM($D211:AL211),INDEX($D$190:$W$190,,$C211)/$F$176)))</f>
        <v>0</v>
      </c>
      <c r="AN211" s="2">
        <f>IF($F$176="n/a",0,IF(AN$178&lt;=$C211,0,IF(AN$178&gt;($F$176+$C211),INDEX($D$190:$W$190,,$C211)-SUM($D211:AM211),INDEX($D$190:$W$190,,$C211)/$F$176)))</f>
        <v>0</v>
      </c>
      <c r="AO211" s="2">
        <f>IF($F$176="n/a",0,IF(AO$178&lt;=$C211,0,IF(AO$178&gt;($F$176+$C211),INDEX($D$190:$W$190,,$C211)-SUM($D211:AN211),INDEX($D$190:$W$190,,$C211)/$F$176)))</f>
        <v>0</v>
      </c>
      <c r="AP211" s="2">
        <f>IF($F$176="n/a",0,IF(AP$178&lt;=$C211,0,IF(AP$178&gt;($F$176+$C211),INDEX($D$190:$W$190,,$C211)-SUM($D211:AO211),INDEX($D$190:$W$190,,$C211)/$F$176)))</f>
        <v>0</v>
      </c>
      <c r="AQ211" s="2">
        <f>IF($F$176="n/a",0,IF(AQ$178&lt;=$C211,0,IF(AQ$178&gt;($F$176+$C211),INDEX($D$190:$W$190,,$C211)-SUM($D211:AP211),INDEX($D$190:$W$190,,$C211)/$F$176)))</f>
        <v>0</v>
      </c>
      <c r="AR211" s="2">
        <f>IF($F$176="n/a",0,IF(AR$178&lt;=$C211,0,IF(AR$178&gt;($F$176+$C211),INDEX($D$190:$W$190,,$C211)-SUM($D211:AQ211),INDEX($D$190:$W$190,,$C211)/$F$176)))</f>
        <v>0</v>
      </c>
      <c r="AS211" s="2">
        <f>IF($F$176="n/a",0,IF(AS$178&lt;=$C211,0,IF(AS$178&gt;($F$176+$C211),INDEX($D$190:$W$190,,$C211)-SUM($D211:AR211),INDEX($D$190:$W$190,,$C211)/$F$176)))</f>
        <v>0</v>
      </c>
      <c r="AT211" s="2">
        <f>IF($F$176="n/a",0,IF(AT$178&lt;=$C211,0,IF(AT$178&gt;($F$176+$C211),INDEX($D$190:$W$190,,$C211)-SUM($D211:AS211),INDEX($D$190:$W$190,,$C211)/$F$176)))</f>
        <v>0</v>
      </c>
      <c r="AU211" s="2">
        <f>IF($F$176="n/a",0,IF(AU$178&lt;=$C211,0,IF(AU$178&gt;($F$176+$C211),INDEX($D$190:$W$190,,$C211)-SUM($D211:AT211),INDEX($D$190:$W$190,,$C211)/$F$176)))</f>
        <v>0</v>
      </c>
      <c r="AV211" s="2">
        <f>IF($F$176="n/a",0,IF(AV$178&lt;=$C211,0,IF(AV$178&gt;($F$176+$C211),INDEX($D$190:$W$190,,$C211)-SUM($D211:AU211),INDEX($D$190:$W$190,,$C211)/$F$176)))</f>
        <v>0</v>
      </c>
      <c r="AW211" s="2">
        <f>IF($F$176="n/a",0,IF(AW$178&lt;=$C211,0,IF(AW$178&gt;($F$176+$C211),INDEX($D$190:$W$190,,$C211)-SUM($D211:AV211),INDEX($D$190:$W$190,,$C211)/$F$176)))</f>
        <v>0</v>
      </c>
      <c r="AX211" s="2">
        <f>IF($F$176="n/a",0,IF(AX$178&lt;=$C211,0,IF(AX$178&gt;($F$176+$C211),INDEX($D$190:$W$190,,$C211)-SUM($D211:AW211),INDEX($D$190:$W$190,,$C211)/$F$176)))</f>
        <v>0</v>
      </c>
      <c r="AY211" s="2">
        <f>IF($F$176="n/a",0,IF(AY$178&lt;=$C211,0,IF(AY$178&gt;($F$176+$C211),INDEX($D$190:$W$190,,$C211)-SUM($D211:AX211),INDEX($D$190:$W$190,,$C211)/$F$176)))</f>
        <v>0</v>
      </c>
      <c r="AZ211" s="2">
        <f>IF($F$176="n/a",0,IF(AZ$178&lt;=$C211,0,IF(AZ$178&gt;($F$176+$C211),INDEX($D$190:$W$190,,$C211)-SUM($D211:AY211),INDEX($D$190:$W$190,,$C211)/$F$176)))</f>
        <v>0</v>
      </c>
      <c r="BA211" s="2">
        <f>IF($F$176="n/a",0,IF(BA$178&lt;=$C211,0,IF(BA$178&gt;($F$176+$C211),INDEX($D$190:$W$190,,$C211)-SUM($D211:AZ211),INDEX($D$190:$W$190,,$C211)/$F$176)))</f>
        <v>0</v>
      </c>
      <c r="BB211" s="2">
        <f>IF($F$176="n/a",0,IF(BB$178&lt;=$C211,0,IF(BB$178&gt;($F$176+$C211),INDEX($D$190:$W$190,,$C211)-SUM($D211:BA211),INDEX($D$190:$W$190,,$C211)/$F$176)))</f>
        <v>0</v>
      </c>
      <c r="BC211" s="2">
        <f>IF($F$176="n/a",0,IF(BC$178&lt;=$C211,0,IF(BC$178&gt;($F$176+$C211),INDEX($D$190:$W$190,,$C211)-SUM($D211:BB211),INDEX($D$190:$W$190,,$C211)/$F$176)))</f>
        <v>0</v>
      </c>
      <c r="BD211" s="2">
        <f>IF($F$176="n/a",0,IF(BD$178&lt;=$C211,0,IF(BD$178&gt;($F$176+$C211),INDEX($D$190:$W$190,,$C211)-SUM($D211:BC211),INDEX($D$190:$W$190,,$C211)/$F$176)))</f>
        <v>0</v>
      </c>
      <c r="BE211" s="2">
        <f>IF($F$176="n/a",0,IF(BE$178&lt;=$C211,0,IF(BE$178&gt;($F$176+$C211),INDEX($D$190:$W$190,,$C211)-SUM($D211:BD211),INDEX($D$190:$W$190,,$C211)/$F$176)))</f>
        <v>0</v>
      </c>
      <c r="BF211" s="2">
        <f>IF($F$176="n/a",0,IF(BF$178&lt;=$C211,0,IF(BF$178&gt;($F$176+$C211),INDEX($D$190:$W$190,,$C211)-SUM($D211:BE211),INDEX($D$190:$W$190,,$C211)/$F$176)))</f>
        <v>0</v>
      </c>
      <c r="BG211" s="2">
        <f>IF($F$176="n/a",0,IF(BG$178&lt;=$C211,0,IF(BG$178&gt;($F$176+$C211),INDEX($D$190:$W$190,,$C211)-SUM($D211:BF211),INDEX($D$190:$W$190,,$C211)/$F$176)))</f>
        <v>0</v>
      </c>
      <c r="BH211" s="2">
        <f>IF($F$176="n/a",0,IF(BH$178&lt;=$C211,0,IF(BH$178&gt;($F$176+$C211),INDEX($D$190:$W$190,,$C211)-SUM($D211:BG211),INDEX($D$190:$W$190,,$C211)/$F$176)))</f>
        <v>0</v>
      </c>
      <c r="BI211" s="2">
        <f>IF($F$176="n/a",0,IF(BI$178&lt;=$C211,0,IF(BI$178&gt;($F$176+$C211),INDEX($D$190:$W$190,,$C211)-SUM($D211:BH211),INDEX($D$190:$W$190,,$C211)/$F$176)))</f>
        <v>0</v>
      </c>
      <c r="BJ211" s="2">
        <f>IF($F$176="n/a",0,IF(BJ$178&lt;=$C211,0,IF(BJ$178&gt;($F$176+$C211),INDEX($D$190:$W$190,,$C211)-SUM($D211:BI211),INDEX($D$190:$W$190,,$C211)/$F$176)))</f>
        <v>0</v>
      </c>
      <c r="BK211" s="2">
        <f>IF($F$176="n/a",0,IF(BK$178&lt;=$C211,0,IF(BK$178&gt;($F$176+$C211),INDEX($D$190:$W$190,,$C211)-SUM($D211:BJ211),INDEX($D$190:$W$190,,$C211)/$F$176)))</f>
        <v>0</v>
      </c>
      <c r="BL211" s="2">
        <f>IF($F$176="n/a",0,IF(BL$178&lt;=$C211,0,IF(BL$178&gt;($F$176+$C211),INDEX($D$190:$W$190,,$C211)-SUM($D211:BK211),INDEX($D$190:$W$190,,$C211)/$F$176)))</f>
        <v>0</v>
      </c>
      <c r="BM211" s="2">
        <f>IF($F$176="n/a",0,IF(BM$178&lt;=$C211,0,IF(BM$178&gt;($F$176+$C211),INDEX($D$190:$W$190,,$C211)-SUM($D211:BL211),INDEX($D$190:$W$190,,$C211)/$F$176)))</f>
        <v>0</v>
      </c>
      <c r="BN211" s="2">
        <f>IF($F$176="n/a",0,IF(BN$178&lt;=$C211,0,IF(BN$178&gt;($F$176+$C211),INDEX($D$190:$W$190,,$C211)-SUM($D211:BM211),INDEX($D$190:$W$190,,$C211)/$F$176)))</f>
        <v>0</v>
      </c>
      <c r="BO211" s="2">
        <f>IF($F$176="n/a",0,IF(BO$178&lt;=$C211,0,IF(BO$178&gt;($F$176+$C211),INDEX($D$190:$W$190,,$C211)-SUM($D211:BN211),INDEX($D$190:$W$190,,$C211)/$F$176)))</f>
        <v>0</v>
      </c>
      <c r="BP211" s="2">
        <f>IF($F$176="n/a",0,IF(BP$178&lt;=$C211,0,IF(BP$178&gt;($F$176+$C211),INDEX($D$190:$W$190,,$C211)-SUM($D211:BO211),INDEX($D$190:$W$190,,$C211)/$F$176)))</f>
        <v>0</v>
      </c>
      <c r="BQ211" s="2">
        <f>IF($F$176="n/a",0,IF(BQ$178&lt;=$C211,0,IF(BQ$178&gt;($F$176+$C211),INDEX($D$190:$W$190,,$C211)-SUM($D211:BP211),INDEX($D$190:$W$190,,$C211)/$F$176)))</f>
        <v>0</v>
      </c>
      <c r="BR211" s="2">
        <f>IF($F$176="n/a",0,IF(BR$178&lt;=$C211,0,IF(BR$178&gt;($F$176+$C211),INDEX($D$190:$W$190,,$C211)-SUM($D211:BQ211),INDEX($D$190:$W$190,,$C211)/$F$176)))</f>
        <v>0</v>
      </c>
      <c r="BS211" s="2">
        <f>IF($F$176="n/a",0,IF(BS$178&lt;=$C211,0,IF(BS$178&gt;($F$176+$C211),INDEX($D$190:$W$190,,$C211)-SUM($D211:BR211),INDEX($D$190:$W$190,,$C211)/$F$176)))</f>
        <v>0</v>
      </c>
    </row>
    <row r="212" spans="2:71" outlineLevel="1">
      <c r="B212" s="24">
        <v>2030</v>
      </c>
      <c r="C212" s="24">
        <v>20</v>
      </c>
      <c r="E212" s="2">
        <f>IF($F$176="n/a",0,IF(E$178&lt;=$C212,0,IF(E$178&gt;($F$176+$C212),INDEX($D$190:$W$190,,$C212)-SUM($D212:D212),INDEX($D$190:$W$190,,$C212)/$F$176)))</f>
        <v>0</v>
      </c>
      <c r="F212" s="2">
        <f>IF($F$176="n/a",0,IF(F$178&lt;=$C212,0,IF(F$178&gt;($F$176+$C212),INDEX($D$190:$W$190,,$C212)-SUM($D212:E212),INDEX($D$190:$W$190,,$C212)/$F$176)))</f>
        <v>0</v>
      </c>
      <c r="G212" s="2">
        <f>IF($F$176="n/a",0,IF(G$178&lt;=$C212,0,IF(G$178&gt;($F$176+$C212),INDEX($D$190:$W$190,,$C212)-SUM($D212:F212),INDEX($D$190:$W$190,,$C212)/$F$176)))</f>
        <v>0</v>
      </c>
      <c r="H212" s="2">
        <f>IF($F$176="n/a",0,IF(H$178&lt;=$C212,0,IF(H$178&gt;($F$176+$C212),INDEX($D$190:$W$190,,$C212)-SUM($D212:G212),INDEX($D$190:$W$190,,$C212)/$F$176)))</f>
        <v>0</v>
      </c>
      <c r="I212" s="2">
        <f>IF($F$176="n/a",0,IF(I$178&lt;=$C212,0,IF(I$178&gt;($F$176+$C212),INDEX($D$190:$W$190,,$C212)-SUM($D212:H212),INDEX($D$190:$W$190,,$C212)/$F$176)))</f>
        <v>0</v>
      </c>
      <c r="J212" s="2">
        <f>IF($F$176="n/a",0,IF(J$178&lt;=$C212,0,IF(J$178&gt;($F$176+$C212),INDEX($D$190:$W$190,,$C212)-SUM($D212:I212),INDEX($D$190:$W$190,,$C212)/$F$176)))</f>
        <v>0</v>
      </c>
      <c r="K212" s="2">
        <f>IF($F$176="n/a",0,IF(K$178&lt;=$C212,0,IF(K$178&gt;($F$176+$C212),INDEX($D$190:$W$190,,$C212)-SUM($D212:J212),INDEX($D$190:$W$190,,$C212)/$F$176)))</f>
        <v>0</v>
      </c>
      <c r="L212" s="2">
        <f>IF($F$176="n/a",0,IF(L$178&lt;=$C212,0,IF(L$178&gt;($F$176+$C212),INDEX($D$190:$W$190,,$C212)-SUM($D212:K212),INDEX($D$190:$W$190,,$C212)/$F$176)))</f>
        <v>0</v>
      </c>
      <c r="M212" s="2">
        <f>IF($F$176="n/a",0,IF(M$178&lt;=$C212,0,IF(M$178&gt;($F$176+$C212),INDEX($D$190:$W$190,,$C212)-SUM($D212:L212),INDEX($D$190:$W$190,,$C212)/$F$176)))</f>
        <v>0</v>
      </c>
      <c r="N212" s="2">
        <f>IF($F$176="n/a",0,IF(N$178&lt;=$C212,0,IF(N$178&gt;($F$176+$C212),INDEX($D$190:$W$190,,$C212)-SUM($D212:M212),INDEX($D$190:$W$190,,$C212)/$F$176)))</f>
        <v>0</v>
      </c>
      <c r="O212" s="2">
        <f>IF($F$176="n/a",0,IF(O$178&lt;=$C212,0,IF(O$178&gt;($F$176+$C212),INDEX($D$190:$W$190,,$C212)-SUM($D212:N212),INDEX($D$190:$W$190,,$C212)/$F$176)))</f>
        <v>0</v>
      </c>
      <c r="P212" s="2">
        <f>IF($F$176="n/a",0,IF(P$178&lt;=$C212,0,IF(P$178&gt;($F$176+$C212),INDEX($D$190:$W$190,,$C212)-SUM($D212:O212),INDEX($D$190:$W$190,,$C212)/$F$176)))</f>
        <v>0</v>
      </c>
      <c r="Q212" s="2">
        <f>IF($F$176="n/a",0,IF(Q$178&lt;=$C212,0,IF(Q$178&gt;($F$176+$C212),INDEX($D$190:$W$190,,$C212)-SUM($D212:P212),INDEX($D$190:$W$190,,$C212)/$F$176)))</f>
        <v>0</v>
      </c>
      <c r="R212" s="2">
        <f>IF($F$176="n/a",0,IF(R$178&lt;=$C212,0,IF(R$178&gt;($F$176+$C212),INDEX($D$190:$W$190,,$C212)-SUM($D212:Q212),INDEX($D$190:$W$190,,$C212)/$F$176)))</f>
        <v>0</v>
      </c>
      <c r="S212" s="2">
        <f>IF($F$176="n/a",0,IF(S$178&lt;=$C212,0,IF(S$178&gt;($F$176+$C212),INDEX($D$190:$W$190,,$C212)-SUM($D212:R212),INDEX($D$190:$W$190,,$C212)/$F$176)))</f>
        <v>0</v>
      </c>
      <c r="T212" s="2">
        <f>IF($F$176="n/a",0,IF(T$178&lt;=$C212,0,IF(T$178&gt;($F$176+$C212),INDEX($D$190:$W$190,,$C212)-SUM($D212:S212),INDEX($D$190:$W$190,,$C212)/$F$176)))</f>
        <v>0</v>
      </c>
      <c r="U212" s="2">
        <f>IF($F$176="n/a",0,IF(U$178&lt;=$C212,0,IF(U$178&gt;($F$176+$C212),INDEX($D$190:$W$190,,$C212)-SUM($D212:T212),INDEX($D$190:$W$190,,$C212)/$F$176)))</f>
        <v>0</v>
      </c>
      <c r="V212" s="2">
        <f>IF($F$176="n/a",0,IF(V$178&lt;=$C212,0,IF(V$178&gt;($F$176+$C212),INDEX($D$190:$W$190,,$C212)-SUM($D212:U212),INDEX($D$190:$W$190,,$C212)/$F$176)))</f>
        <v>0</v>
      </c>
      <c r="W212" s="2">
        <f>IF($F$176="n/a",0,IF(W$178&lt;=$C212,0,IF(W$178&gt;($F$176+$C212),INDEX($D$190:$W$190,,$C212)-SUM($D212:V212),INDEX($D$190:$W$190,,$C212)/$F$176)))</f>
        <v>0</v>
      </c>
      <c r="X212" s="2">
        <f>IF($F$176="n/a",0,IF(X$178&lt;=$C212,0,IF(X$178&gt;($F$176+$C212),INDEX($D$190:$W$190,,$C212)-SUM($D212:W212),INDEX($D$190:$W$190,,$C212)/$F$176)))</f>
        <v>0</v>
      </c>
      <c r="Y212" s="2">
        <f>IF($F$176="n/a",0,IF(Y$178&lt;=$C212,0,IF(Y$178&gt;($F$176+$C212),INDEX($D$190:$W$190,,$C212)-SUM($D212:X212),INDEX($D$190:$W$190,,$C212)/$F$176)))</f>
        <v>0</v>
      </c>
      <c r="Z212" s="2">
        <f>IF($F$176="n/a",0,IF(Z$178&lt;=$C212,0,IF(Z$178&gt;($F$176+$C212),INDEX($D$190:$W$190,,$C212)-SUM($D212:Y212),INDEX($D$190:$W$190,,$C212)/$F$176)))</f>
        <v>0</v>
      </c>
      <c r="AA212" s="2">
        <f>IF($F$176="n/a",0,IF(AA$178&lt;=$C212,0,IF(AA$178&gt;($F$176+$C212),INDEX($D$190:$W$190,,$C212)-SUM($D212:Z212),INDEX($D$190:$W$190,,$C212)/$F$176)))</f>
        <v>0</v>
      </c>
      <c r="AB212" s="2">
        <f>IF($F$176="n/a",0,IF(AB$178&lt;=$C212,0,IF(AB$178&gt;($F$176+$C212),INDEX($D$190:$W$190,,$C212)-SUM($D212:AA212),INDEX($D$190:$W$190,,$C212)/$F$176)))</f>
        <v>0</v>
      </c>
      <c r="AC212" s="2">
        <f>IF($F$176="n/a",0,IF(AC$178&lt;=$C212,0,IF(AC$178&gt;($F$176+$C212),INDEX($D$190:$W$190,,$C212)-SUM($D212:AB212),INDEX($D$190:$W$190,,$C212)/$F$176)))</f>
        <v>0</v>
      </c>
      <c r="AD212" s="2">
        <f>IF($F$176="n/a",0,IF(AD$178&lt;=$C212,0,IF(AD$178&gt;($F$176+$C212),INDEX($D$190:$W$190,,$C212)-SUM($D212:AC212),INDEX($D$190:$W$190,,$C212)/$F$176)))</f>
        <v>0</v>
      </c>
      <c r="AE212" s="2">
        <f>IF($F$176="n/a",0,IF(AE$178&lt;=$C212,0,IF(AE$178&gt;($F$176+$C212),INDEX($D$190:$W$190,,$C212)-SUM($D212:AD212),INDEX($D$190:$W$190,,$C212)/$F$176)))</f>
        <v>0</v>
      </c>
      <c r="AF212" s="2">
        <f>IF($F$176="n/a",0,IF(AF$178&lt;=$C212,0,IF(AF$178&gt;($F$176+$C212),INDEX($D$190:$W$190,,$C212)-SUM($D212:AE212),INDEX($D$190:$W$190,,$C212)/$F$176)))</f>
        <v>0</v>
      </c>
      <c r="AG212" s="2">
        <f>IF($F$176="n/a",0,IF(AG$178&lt;=$C212,0,IF(AG$178&gt;($F$176+$C212),INDEX($D$190:$W$190,,$C212)-SUM($D212:AF212),INDEX($D$190:$W$190,,$C212)/$F$176)))</f>
        <v>0</v>
      </c>
      <c r="AH212" s="2">
        <f>IF($F$176="n/a",0,IF(AH$178&lt;=$C212,0,IF(AH$178&gt;($F$176+$C212),INDEX($D$190:$W$190,,$C212)-SUM($D212:AG212),INDEX($D$190:$W$190,,$C212)/$F$176)))</f>
        <v>0</v>
      </c>
      <c r="AI212" s="2">
        <f>IF($F$176="n/a",0,IF(AI$178&lt;=$C212,0,IF(AI$178&gt;($F$176+$C212),INDEX($D$190:$W$190,,$C212)-SUM($D212:AH212),INDEX($D$190:$W$190,,$C212)/$F$176)))</f>
        <v>0</v>
      </c>
      <c r="AJ212" s="2">
        <f>IF($F$176="n/a",0,IF(AJ$178&lt;=$C212,0,IF(AJ$178&gt;($F$176+$C212),INDEX($D$190:$W$190,,$C212)-SUM($D212:AI212),INDEX($D$190:$W$190,,$C212)/$F$176)))</f>
        <v>0</v>
      </c>
      <c r="AK212" s="2">
        <f>IF($F$176="n/a",0,IF(AK$178&lt;=$C212,0,IF(AK$178&gt;($F$176+$C212),INDEX($D$190:$W$190,,$C212)-SUM($D212:AJ212),INDEX($D$190:$W$190,,$C212)/$F$176)))</f>
        <v>0</v>
      </c>
      <c r="AL212" s="2">
        <f>IF($F$176="n/a",0,IF(AL$178&lt;=$C212,0,IF(AL$178&gt;($F$176+$C212),INDEX($D$190:$W$190,,$C212)-SUM($D212:AK212),INDEX($D$190:$W$190,,$C212)/$F$176)))</f>
        <v>0</v>
      </c>
      <c r="AM212" s="2">
        <f>IF($F$176="n/a",0,IF(AM$178&lt;=$C212,0,IF(AM$178&gt;($F$176+$C212),INDEX($D$190:$W$190,,$C212)-SUM($D212:AL212),INDEX($D$190:$W$190,,$C212)/$F$176)))</f>
        <v>0</v>
      </c>
      <c r="AN212" s="2">
        <f>IF($F$176="n/a",0,IF(AN$178&lt;=$C212,0,IF(AN$178&gt;($F$176+$C212),INDEX($D$190:$W$190,,$C212)-SUM($D212:AM212),INDEX($D$190:$W$190,,$C212)/$F$176)))</f>
        <v>0</v>
      </c>
      <c r="AO212" s="2">
        <f>IF($F$176="n/a",0,IF(AO$178&lt;=$C212,0,IF(AO$178&gt;($F$176+$C212),INDEX($D$190:$W$190,,$C212)-SUM($D212:AN212),INDEX($D$190:$W$190,,$C212)/$F$176)))</f>
        <v>0</v>
      </c>
      <c r="AP212" s="2">
        <f>IF($F$176="n/a",0,IF(AP$178&lt;=$C212,0,IF(AP$178&gt;($F$176+$C212),INDEX($D$190:$W$190,,$C212)-SUM($D212:AO212),INDEX($D$190:$W$190,,$C212)/$F$176)))</f>
        <v>0</v>
      </c>
      <c r="AQ212" s="2">
        <f>IF($F$176="n/a",0,IF(AQ$178&lt;=$C212,0,IF(AQ$178&gt;($F$176+$C212),INDEX($D$190:$W$190,,$C212)-SUM($D212:AP212),INDEX($D$190:$W$190,,$C212)/$F$176)))</f>
        <v>0</v>
      </c>
      <c r="AR212" s="2">
        <f>IF($F$176="n/a",0,IF(AR$178&lt;=$C212,0,IF(AR$178&gt;($F$176+$C212),INDEX($D$190:$W$190,,$C212)-SUM($D212:AQ212),INDEX($D$190:$W$190,,$C212)/$F$176)))</f>
        <v>0</v>
      </c>
      <c r="AS212" s="2">
        <f>IF($F$176="n/a",0,IF(AS$178&lt;=$C212,0,IF(AS$178&gt;($F$176+$C212),INDEX($D$190:$W$190,,$C212)-SUM($D212:AR212),INDEX($D$190:$W$190,,$C212)/$F$176)))</f>
        <v>0</v>
      </c>
      <c r="AT212" s="2">
        <f>IF($F$176="n/a",0,IF(AT$178&lt;=$C212,0,IF(AT$178&gt;($F$176+$C212),INDEX($D$190:$W$190,,$C212)-SUM($D212:AS212),INDEX($D$190:$W$190,,$C212)/$F$176)))</f>
        <v>0</v>
      </c>
      <c r="AU212" s="2">
        <f>IF($F$176="n/a",0,IF(AU$178&lt;=$C212,0,IF(AU$178&gt;($F$176+$C212),INDEX($D$190:$W$190,,$C212)-SUM($D212:AT212),INDEX($D$190:$W$190,,$C212)/$F$176)))</f>
        <v>0</v>
      </c>
      <c r="AV212" s="2">
        <f>IF($F$176="n/a",0,IF(AV$178&lt;=$C212,0,IF(AV$178&gt;($F$176+$C212),INDEX($D$190:$W$190,,$C212)-SUM($D212:AU212),INDEX($D$190:$W$190,,$C212)/$F$176)))</f>
        <v>0</v>
      </c>
      <c r="AW212" s="2">
        <f>IF($F$176="n/a",0,IF(AW$178&lt;=$C212,0,IF(AW$178&gt;($F$176+$C212),INDEX($D$190:$W$190,,$C212)-SUM($D212:AV212),INDEX($D$190:$W$190,,$C212)/$F$176)))</f>
        <v>0</v>
      </c>
      <c r="AX212" s="2">
        <f>IF($F$176="n/a",0,IF(AX$178&lt;=$C212,0,IF(AX$178&gt;($F$176+$C212),INDEX($D$190:$W$190,,$C212)-SUM($D212:AW212),INDEX($D$190:$W$190,,$C212)/$F$176)))</f>
        <v>0</v>
      </c>
      <c r="AY212" s="2">
        <f>IF($F$176="n/a",0,IF(AY$178&lt;=$C212,0,IF(AY$178&gt;($F$176+$C212),INDEX($D$190:$W$190,,$C212)-SUM($D212:AX212),INDEX($D$190:$W$190,,$C212)/$F$176)))</f>
        <v>0</v>
      </c>
      <c r="AZ212" s="2">
        <f>IF($F$176="n/a",0,IF(AZ$178&lt;=$C212,0,IF(AZ$178&gt;($F$176+$C212),INDEX($D$190:$W$190,,$C212)-SUM($D212:AY212),INDEX($D$190:$W$190,,$C212)/$F$176)))</f>
        <v>0</v>
      </c>
      <c r="BA212" s="2">
        <f>IF($F$176="n/a",0,IF(BA$178&lt;=$C212,0,IF(BA$178&gt;($F$176+$C212),INDEX($D$190:$W$190,,$C212)-SUM($D212:AZ212),INDEX($D$190:$W$190,,$C212)/$F$176)))</f>
        <v>0</v>
      </c>
      <c r="BB212" s="2">
        <f>IF($F$176="n/a",0,IF(BB$178&lt;=$C212,0,IF(BB$178&gt;($F$176+$C212),INDEX($D$190:$W$190,,$C212)-SUM($D212:BA212),INDEX($D$190:$W$190,,$C212)/$F$176)))</f>
        <v>0</v>
      </c>
      <c r="BC212" s="2">
        <f>IF($F$176="n/a",0,IF(BC$178&lt;=$C212,0,IF(BC$178&gt;($F$176+$C212),INDEX($D$190:$W$190,,$C212)-SUM($D212:BB212),INDEX($D$190:$W$190,,$C212)/$F$176)))</f>
        <v>0</v>
      </c>
      <c r="BD212" s="2">
        <f>IF($F$176="n/a",0,IF(BD$178&lt;=$C212,0,IF(BD$178&gt;($F$176+$C212),INDEX($D$190:$W$190,,$C212)-SUM($D212:BC212),INDEX($D$190:$W$190,,$C212)/$F$176)))</f>
        <v>0</v>
      </c>
      <c r="BE212" s="2">
        <f>IF($F$176="n/a",0,IF(BE$178&lt;=$C212,0,IF(BE$178&gt;($F$176+$C212),INDEX($D$190:$W$190,,$C212)-SUM($D212:BD212),INDEX($D$190:$W$190,,$C212)/$F$176)))</f>
        <v>0</v>
      </c>
      <c r="BF212" s="2">
        <f>IF($F$176="n/a",0,IF(BF$178&lt;=$C212,0,IF(BF$178&gt;($F$176+$C212),INDEX($D$190:$W$190,,$C212)-SUM($D212:BE212),INDEX($D$190:$W$190,,$C212)/$F$176)))</f>
        <v>0</v>
      </c>
      <c r="BG212" s="2">
        <f>IF($F$176="n/a",0,IF(BG$178&lt;=$C212,0,IF(BG$178&gt;($F$176+$C212),INDEX($D$190:$W$190,,$C212)-SUM($D212:BF212),INDEX($D$190:$W$190,,$C212)/$F$176)))</f>
        <v>0</v>
      </c>
      <c r="BH212" s="2">
        <f>IF($F$176="n/a",0,IF(BH$178&lt;=$C212,0,IF(BH$178&gt;($F$176+$C212),INDEX($D$190:$W$190,,$C212)-SUM($D212:BG212),INDEX($D$190:$W$190,,$C212)/$F$176)))</f>
        <v>0</v>
      </c>
      <c r="BI212" s="2">
        <f>IF($F$176="n/a",0,IF(BI$178&lt;=$C212,0,IF(BI$178&gt;($F$176+$C212),INDEX($D$190:$W$190,,$C212)-SUM($D212:BH212),INDEX($D$190:$W$190,,$C212)/$F$176)))</f>
        <v>0</v>
      </c>
      <c r="BJ212" s="2">
        <f>IF($F$176="n/a",0,IF(BJ$178&lt;=$C212,0,IF(BJ$178&gt;($F$176+$C212),INDEX($D$190:$W$190,,$C212)-SUM($D212:BI212),INDEX($D$190:$W$190,,$C212)/$F$176)))</f>
        <v>0</v>
      </c>
      <c r="BK212" s="2">
        <f>IF($F$176="n/a",0,IF(BK$178&lt;=$C212,0,IF(BK$178&gt;($F$176+$C212),INDEX($D$190:$W$190,,$C212)-SUM($D212:BJ212),INDEX($D$190:$W$190,,$C212)/$F$176)))</f>
        <v>0</v>
      </c>
      <c r="BL212" s="2">
        <f>IF($F$176="n/a",0,IF(BL$178&lt;=$C212,0,IF(BL$178&gt;($F$176+$C212),INDEX($D$190:$W$190,,$C212)-SUM($D212:BK212),INDEX($D$190:$W$190,,$C212)/$F$176)))</f>
        <v>0</v>
      </c>
      <c r="BM212" s="2">
        <f>IF($F$176="n/a",0,IF(BM$178&lt;=$C212,0,IF(BM$178&gt;($F$176+$C212),INDEX($D$190:$W$190,,$C212)-SUM($D212:BL212),INDEX($D$190:$W$190,,$C212)/$F$176)))</f>
        <v>0</v>
      </c>
      <c r="BN212" s="2">
        <f>IF($F$176="n/a",0,IF(BN$178&lt;=$C212,0,IF(BN$178&gt;($F$176+$C212),INDEX($D$190:$W$190,,$C212)-SUM($D212:BM212),INDEX($D$190:$W$190,,$C212)/$F$176)))</f>
        <v>0</v>
      </c>
      <c r="BO212" s="2">
        <f>IF($F$176="n/a",0,IF(BO$178&lt;=$C212,0,IF(BO$178&gt;($F$176+$C212),INDEX($D$190:$W$190,,$C212)-SUM($D212:BN212),INDEX($D$190:$W$190,,$C212)/$F$176)))</f>
        <v>0</v>
      </c>
      <c r="BP212" s="2">
        <f>IF($F$176="n/a",0,IF(BP$178&lt;=$C212,0,IF(BP$178&gt;($F$176+$C212),INDEX($D$190:$W$190,,$C212)-SUM($D212:BO212),INDEX($D$190:$W$190,,$C212)/$F$176)))</f>
        <v>0</v>
      </c>
      <c r="BQ212" s="2">
        <f>IF($F$176="n/a",0,IF(BQ$178&lt;=$C212,0,IF(BQ$178&gt;($F$176+$C212),INDEX($D$190:$W$190,,$C212)-SUM($D212:BP212),INDEX($D$190:$W$190,,$C212)/$F$176)))</f>
        <v>0</v>
      </c>
      <c r="BR212" s="2">
        <f>IF($F$176="n/a",0,IF(BR$178&lt;=$C212,0,IF(BR$178&gt;($F$176+$C212),INDEX($D$190:$W$190,,$C212)-SUM($D212:BQ212),INDEX($D$190:$W$190,,$C212)/$F$176)))</f>
        <v>0</v>
      </c>
      <c r="BS212" s="2">
        <f>IF($F$176="n/a",0,IF(BS$178&lt;=$C212,0,IF(BS$178&gt;($F$176+$C212),INDEX($D$190:$W$190,,$C212)-SUM($D212:BR212),INDEX($D$190:$W$190,,$C212)/$F$176)))</f>
        <v>0</v>
      </c>
    </row>
    <row r="213" spans="2:71">
      <c r="B213" s="24"/>
      <c r="C213" s="24"/>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row>
    <row r="214" spans="2:71">
      <c r="B214" t="s">
        <v>26</v>
      </c>
      <c r="D214" s="2">
        <f>SUM(D193:D212)</f>
        <v>0</v>
      </c>
      <c r="E214" s="2">
        <f t="shared" ref="E214:BK214" si="86">SUM(E193:E212)</f>
        <v>0</v>
      </c>
      <c r="F214" s="2">
        <f t="shared" si="86"/>
        <v>0</v>
      </c>
      <c r="G214" s="2">
        <f t="shared" si="86"/>
        <v>0</v>
      </c>
      <c r="H214" s="2">
        <f t="shared" si="86"/>
        <v>0</v>
      </c>
      <c r="I214" s="2">
        <f t="shared" si="86"/>
        <v>0</v>
      </c>
      <c r="J214" s="2">
        <f t="shared" si="86"/>
        <v>0</v>
      </c>
      <c r="K214" s="2">
        <f t="shared" si="86"/>
        <v>0</v>
      </c>
      <c r="L214" s="2">
        <f t="shared" si="86"/>
        <v>0</v>
      </c>
      <c r="M214" s="2">
        <f t="shared" si="86"/>
        <v>0</v>
      </c>
      <c r="N214" s="2">
        <f t="shared" si="86"/>
        <v>0</v>
      </c>
      <c r="O214" s="2">
        <f t="shared" si="86"/>
        <v>0</v>
      </c>
      <c r="P214" s="2">
        <f t="shared" si="86"/>
        <v>0</v>
      </c>
      <c r="Q214" s="2">
        <f t="shared" si="86"/>
        <v>0</v>
      </c>
      <c r="R214" s="2">
        <f t="shared" si="86"/>
        <v>0</v>
      </c>
      <c r="S214" s="2">
        <f t="shared" si="86"/>
        <v>0</v>
      </c>
      <c r="T214" s="2">
        <f t="shared" si="86"/>
        <v>0</v>
      </c>
      <c r="U214" s="2">
        <f t="shared" si="86"/>
        <v>0</v>
      </c>
      <c r="V214" s="2">
        <f t="shared" si="86"/>
        <v>0</v>
      </c>
      <c r="W214" s="2">
        <f t="shared" si="86"/>
        <v>0</v>
      </c>
      <c r="X214" s="2">
        <f t="shared" si="86"/>
        <v>0</v>
      </c>
      <c r="Y214" s="2">
        <f t="shared" si="86"/>
        <v>0</v>
      </c>
      <c r="Z214" s="2">
        <f t="shared" si="86"/>
        <v>0</v>
      </c>
      <c r="AA214" s="2">
        <f t="shared" si="86"/>
        <v>0</v>
      </c>
      <c r="AB214" s="2">
        <f t="shared" si="86"/>
        <v>0</v>
      </c>
      <c r="AC214" s="2">
        <f t="shared" si="86"/>
        <v>0</v>
      </c>
      <c r="AD214" s="2">
        <f t="shared" si="86"/>
        <v>0</v>
      </c>
      <c r="AE214" s="2">
        <f t="shared" si="86"/>
        <v>0</v>
      </c>
      <c r="AF214" s="2">
        <f t="shared" si="86"/>
        <v>0</v>
      </c>
      <c r="AG214" s="2">
        <f t="shared" si="86"/>
        <v>0</v>
      </c>
      <c r="AH214" s="2">
        <f t="shared" si="86"/>
        <v>0</v>
      </c>
      <c r="AI214" s="2">
        <f t="shared" si="86"/>
        <v>0</v>
      </c>
      <c r="AJ214" s="2">
        <f t="shared" si="86"/>
        <v>0</v>
      </c>
      <c r="AK214" s="2">
        <f t="shared" si="86"/>
        <v>0</v>
      </c>
      <c r="AL214" s="2">
        <f t="shared" si="86"/>
        <v>0</v>
      </c>
      <c r="AM214" s="2">
        <f t="shared" si="86"/>
        <v>0</v>
      </c>
      <c r="AN214" s="2">
        <f t="shared" si="86"/>
        <v>0</v>
      </c>
      <c r="AO214" s="2">
        <f t="shared" si="86"/>
        <v>0</v>
      </c>
      <c r="AP214" s="2">
        <f t="shared" si="86"/>
        <v>0</v>
      </c>
      <c r="AQ214" s="2">
        <f t="shared" si="86"/>
        <v>0</v>
      </c>
      <c r="AR214" s="2">
        <f t="shared" si="86"/>
        <v>0</v>
      </c>
      <c r="AS214" s="2">
        <f t="shared" si="86"/>
        <v>0</v>
      </c>
      <c r="AT214" s="2">
        <f t="shared" si="86"/>
        <v>0</v>
      </c>
      <c r="AU214" s="2">
        <f t="shared" si="86"/>
        <v>0</v>
      </c>
      <c r="AV214" s="2">
        <f t="shared" si="86"/>
        <v>0</v>
      </c>
      <c r="AW214" s="2">
        <f t="shared" si="86"/>
        <v>0</v>
      </c>
      <c r="AX214" s="2">
        <f t="shared" si="86"/>
        <v>0</v>
      </c>
      <c r="AY214" s="2">
        <f t="shared" si="86"/>
        <v>0</v>
      </c>
      <c r="AZ214" s="2">
        <f t="shared" si="86"/>
        <v>0</v>
      </c>
      <c r="BA214" s="2">
        <f t="shared" si="86"/>
        <v>0</v>
      </c>
      <c r="BB214" s="2">
        <f t="shared" si="86"/>
        <v>0</v>
      </c>
      <c r="BC214" s="2">
        <f t="shared" si="86"/>
        <v>0</v>
      </c>
      <c r="BD214" s="2">
        <f t="shared" si="86"/>
        <v>0</v>
      </c>
      <c r="BE214" s="2">
        <f t="shared" si="86"/>
        <v>0</v>
      </c>
      <c r="BF214" s="2">
        <f t="shared" si="86"/>
        <v>0</v>
      </c>
      <c r="BG214" s="2">
        <f t="shared" si="86"/>
        <v>0</v>
      </c>
      <c r="BH214" s="2">
        <f t="shared" si="86"/>
        <v>0</v>
      </c>
      <c r="BI214" s="2">
        <f t="shared" si="86"/>
        <v>0</v>
      </c>
      <c r="BJ214" s="2">
        <f t="shared" si="86"/>
        <v>0</v>
      </c>
      <c r="BK214" s="2">
        <f t="shared" si="86"/>
        <v>0</v>
      </c>
      <c r="BL214" s="2">
        <f t="shared" ref="BL214:BP214" si="87">SUM(BL193:BL212)</f>
        <v>0</v>
      </c>
      <c r="BM214" s="2">
        <f t="shared" si="87"/>
        <v>0</v>
      </c>
      <c r="BN214" s="2">
        <f t="shared" si="87"/>
        <v>0</v>
      </c>
      <c r="BO214" s="2">
        <f t="shared" si="87"/>
        <v>0</v>
      </c>
      <c r="BP214" s="2">
        <f t="shared" si="87"/>
        <v>0</v>
      </c>
      <c r="BQ214" s="2">
        <f t="shared" ref="BQ214:BS214" si="88">SUM(BQ193:BQ212)</f>
        <v>0</v>
      </c>
      <c r="BR214" s="2">
        <f t="shared" si="88"/>
        <v>0</v>
      </c>
      <c r="BS214" s="2">
        <f t="shared" si="88"/>
        <v>0</v>
      </c>
    </row>
    <row r="215" spans="2:71">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row>
    <row r="216" spans="2:71">
      <c r="B216" t="s">
        <v>24</v>
      </c>
      <c r="D216" s="2">
        <f t="shared" ref="D216:AI216" si="89">D181+D214</f>
        <v>0.38897486718899543</v>
      </c>
      <c r="E216" s="2">
        <f t="shared" si="89"/>
        <v>0</v>
      </c>
      <c r="F216" s="2">
        <f t="shared" si="89"/>
        <v>0</v>
      </c>
      <c r="G216" s="2">
        <f t="shared" si="89"/>
        <v>0</v>
      </c>
      <c r="H216" s="2">
        <f t="shared" si="89"/>
        <v>0</v>
      </c>
      <c r="I216" s="2">
        <f t="shared" si="89"/>
        <v>0</v>
      </c>
      <c r="J216" s="2">
        <f t="shared" si="89"/>
        <v>0</v>
      </c>
      <c r="K216" s="2">
        <f t="shared" si="89"/>
        <v>0</v>
      </c>
      <c r="L216" s="2">
        <f t="shared" si="89"/>
        <v>0</v>
      </c>
      <c r="M216" s="2">
        <f t="shared" si="89"/>
        <v>0</v>
      </c>
      <c r="N216" s="177">
        <f t="shared" si="89"/>
        <v>0</v>
      </c>
      <c r="O216" s="2">
        <f t="shared" si="89"/>
        <v>0</v>
      </c>
      <c r="P216" s="2">
        <f t="shared" si="89"/>
        <v>0</v>
      </c>
      <c r="Q216" s="2">
        <f t="shared" si="89"/>
        <v>0</v>
      </c>
      <c r="R216" s="2">
        <f t="shared" si="89"/>
        <v>0</v>
      </c>
      <c r="S216" s="2">
        <f t="shared" si="89"/>
        <v>0</v>
      </c>
      <c r="T216" s="2">
        <f t="shared" si="89"/>
        <v>0</v>
      </c>
      <c r="U216" s="2">
        <f t="shared" si="89"/>
        <v>0</v>
      </c>
      <c r="V216" s="2">
        <f t="shared" si="89"/>
        <v>0</v>
      </c>
      <c r="W216" s="2">
        <f t="shared" si="89"/>
        <v>0</v>
      </c>
      <c r="X216" s="2">
        <f t="shared" si="89"/>
        <v>0</v>
      </c>
      <c r="Y216" s="2">
        <f t="shared" si="89"/>
        <v>0</v>
      </c>
      <c r="Z216" s="2">
        <f t="shared" si="89"/>
        <v>0</v>
      </c>
      <c r="AA216" s="2">
        <f t="shared" si="89"/>
        <v>0</v>
      </c>
      <c r="AB216" s="2">
        <f t="shared" si="89"/>
        <v>0</v>
      </c>
      <c r="AC216" s="2">
        <f t="shared" si="89"/>
        <v>0</v>
      </c>
      <c r="AD216" s="2">
        <f t="shared" si="89"/>
        <v>0</v>
      </c>
      <c r="AE216" s="2">
        <f t="shared" si="89"/>
        <v>0</v>
      </c>
      <c r="AF216" s="2">
        <f t="shared" si="89"/>
        <v>0</v>
      </c>
      <c r="AG216" s="2">
        <f t="shared" si="89"/>
        <v>0</v>
      </c>
      <c r="AH216" s="2">
        <f t="shared" si="89"/>
        <v>0</v>
      </c>
      <c r="AI216" s="2">
        <f t="shared" si="89"/>
        <v>0</v>
      </c>
      <c r="AJ216" s="2">
        <f t="shared" ref="AJ216:BK216" si="90">AJ181+AJ214</f>
        <v>0</v>
      </c>
      <c r="AK216" s="2">
        <f t="shared" si="90"/>
        <v>0</v>
      </c>
      <c r="AL216" s="2">
        <f t="shared" si="90"/>
        <v>0</v>
      </c>
      <c r="AM216" s="2">
        <f t="shared" si="90"/>
        <v>0</v>
      </c>
      <c r="AN216" s="2">
        <f t="shared" si="90"/>
        <v>0</v>
      </c>
      <c r="AO216" s="2">
        <f t="shared" si="90"/>
        <v>0</v>
      </c>
      <c r="AP216" s="2">
        <f t="shared" si="90"/>
        <v>0</v>
      </c>
      <c r="AQ216" s="2">
        <f t="shared" si="90"/>
        <v>0</v>
      </c>
      <c r="AR216" s="2">
        <f t="shared" si="90"/>
        <v>0</v>
      </c>
      <c r="AS216" s="2">
        <f t="shared" si="90"/>
        <v>0</v>
      </c>
      <c r="AT216" s="2">
        <f t="shared" si="90"/>
        <v>0</v>
      </c>
      <c r="AU216" s="2">
        <f t="shared" si="90"/>
        <v>0</v>
      </c>
      <c r="AV216" s="2">
        <f t="shared" si="90"/>
        <v>0</v>
      </c>
      <c r="AW216" s="2">
        <f t="shared" si="90"/>
        <v>0</v>
      </c>
      <c r="AX216" s="2">
        <f t="shared" si="90"/>
        <v>0</v>
      </c>
      <c r="AY216" s="2">
        <f t="shared" si="90"/>
        <v>0</v>
      </c>
      <c r="AZ216" s="2">
        <f t="shared" si="90"/>
        <v>0</v>
      </c>
      <c r="BA216" s="2">
        <f t="shared" si="90"/>
        <v>0</v>
      </c>
      <c r="BB216" s="2">
        <f t="shared" si="90"/>
        <v>0</v>
      </c>
      <c r="BC216" s="2">
        <f t="shared" si="90"/>
        <v>0</v>
      </c>
      <c r="BD216" s="2">
        <f t="shared" si="90"/>
        <v>0</v>
      </c>
      <c r="BE216" s="2">
        <f t="shared" si="90"/>
        <v>0</v>
      </c>
      <c r="BF216" s="2">
        <f t="shared" si="90"/>
        <v>0</v>
      </c>
      <c r="BG216" s="2">
        <f t="shared" si="90"/>
        <v>0</v>
      </c>
      <c r="BH216" s="2">
        <f t="shared" si="90"/>
        <v>0</v>
      </c>
      <c r="BI216" s="2">
        <f t="shared" si="90"/>
        <v>0</v>
      </c>
      <c r="BJ216" s="2">
        <f t="shared" si="90"/>
        <v>0</v>
      </c>
      <c r="BK216" s="2">
        <f t="shared" si="90"/>
        <v>0</v>
      </c>
      <c r="BL216" s="2">
        <f t="shared" ref="BL216:BP216" si="91">BL181+BL214</f>
        <v>0</v>
      </c>
      <c r="BM216" s="2">
        <f t="shared" si="91"/>
        <v>0</v>
      </c>
      <c r="BN216" s="2">
        <f t="shared" si="91"/>
        <v>0</v>
      </c>
      <c r="BO216" s="2">
        <f t="shared" si="91"/>
        <v>0</v>
      </c>
      <c r="BP216" s="2">
        <f t="shared" si="91"/>
        <v>0</v>
      </c>
      <c r="BQ216" s="2">
        <f t="shared" ref="BQ216:BS216" si="92">BQ181+BQ214</f>
        <v>0</v>
      </c>
      <c r="BR216" s="2">
        <f t="shared" si="92"/>
        <v>0</v>
      </c>
      <c r="BS216" s="2">
        <f t="shared" si="92"/>
        <v>0</v>
      </c>
    </row>
    <row r="217" spans="2:71">
      <c r="B217" t="s">
        <v>25</v>
      </c>
      <c r="D217" s="2">
        <f>D190-D214</f>
        <v>0</v>
      </c>
      <c r="E217" s="2">
        <f t="shared" ref="E217:AJ217" si="93">E190-E214+D217</f>
        <v>0</v>
      </c>
      <c r="F217" s="2">
        <f t="shared" si="93"/>
        <v>0</v>
      </c>
      <c r="G217" s="2">
        <f t="shared" si="93"/>
        <v>0</v>
      </c>
      <c r="H217" s="2">
        <f t="shared" si="93"/>
        <v>0</v>
      </c>
      <c r="I217" s="2">
        <f t="shared" si="93"/>
        <v>0</v>
      </c>
      <c r="J217" s="2">
        <f t="shared" si="93"/>
        <v>0</v>
      </c>
      <c r="K217" s="2">
        <f t="shared" si="93"/>
        <v>0</v>
      </c>
      <c r="L217" s="2">
        <f t="shared" si="93"/>
        <v>0</v>
      </c>
      <c r="M217" s="2">
        <f t="shared" si="93"/>
        <v>0</v>
      </c>
      <c r="N217" s="2">
        <f t="shared" si="93"/>
        <v>0</v>
      </c>
      <c r="O217" s="2">
        <f t="shared" si="93"/>
        <v>0</v>
      </c>
      <c r="P217" s="2">
        <f t="shared" si="93"/>
        <v>0</v>
      </c>
      <c r="Q217" s="2">
        <f t="shared" si="93"/>
        <v>0</v>
      </c>
      <c r="R217" s="2">
        <f t="shared" si="93"/>
        <v>0</v>
      </c>
      <c r="S217" s="2">
        <f t="shared" si="93"/>
        <v>0</v>
      </c>
      <c r="T217" s="2">
        <f t="shared" si="93"/>
        <v>0</v>
      </c>
      <c r="U217" s="2">
        <f t="shared" si="93"/>
        <v>0</v>
      </c>
      <c r="V217" s="2">
        <f t="shared" si="93"/>
        <v>0</v>
      </c>
      <c r="W217" s="2">
        <f t="shared" si="93"/>
        <v>0</v>
      </c>
      <c r="X217" s="2">
        <f t="shared" si="93"/>
        <v>0</v>
      </c>
      <c r="Y217" s="2">
        <f t="shared" si="93"/>
        <v>0</v>
      </c>
      <c r="Z217" s="2">
        <f t="shared" si="93"/>
        <v>0</v>
      </c>
      <c r="AA217" s="2">
        <f t="shared" si="93"/>
        <v>0</v>
      </c>
      <c r="AB217" s="2">
        <f t="shared" si="93"/>
        <v>0</v>
      </c>
      <c r="AC217" s="2">
        <f t="shared" si="93"/>
        <v>0</v>
      </c>
      <c r="AD217" s="2">
        <f t="shared" si="93"/>
        <v>0</v>
      </c>
      <c r="AE217" s="2">
        <f t="shared" si="93"/>
        <v>0</v>
      </c>
      <c r="AF217" s="2">
        <f t="shared" si="93"/>
        <v>0</v>
      </c>
      <c r="AG217" s="2">
        <f t="shared" si="93"/>
        <v>0</v>
      </c>
      <c r="AH217" s="2">
        <f t="shared" si="93"/>
        <v>0</v>
      </c>
      <c r="AI217" s="2">
        <f t="shared" si="93"/>
        <v>0</v>
      </c>
      <c r="AJ217" s="2">
        <f t="shared" si="93"/>
        <v>0</v>
      </c>
      <c r="AK217" s="2">
        <f t="shared" ref="AK217:BK217" si="94">AK190-AK214+AJ217</f>
        <v>0</v>
      </c>
      <c r="AL217" s="2">
        <f t="shared" si="94"/>
        <v>0</v>
      </c>
      <c r="AM217" s="2">
        <f t="shared" si="94"/>
        <v>0</v>
      </c>
      <c r="AN217" s="2">
        <f t="shared" si="94"/>
        <v>0</v>
      </c>
      <c r="AO217" s="2">
        <f t="shared" si="94"/>
        <v>0</v>
      </c>
      <c r="AP217" s="2">
        <f t="shared" si="94"/>
        <v>0</v>
      </c>
      <c r="AQ217" s="2">
        <f t="shared" si="94"/>
        <v>0</v>
      </c>
      <c r="AR217" s="2">
        <f t="shared" si="94"/>
        <v>0</v>
      </c>
      <c r="AS217" s="2">
        <f t="shared" si="94"/>
        <v>0</v>
      </c>
      <c r="AT217" s="2">
        <f t="shared" si="94"/>
        <v>0</v>
      </c>
      <c r="AU217" s="2">
        <f t="shared" si="94"/>
        <v>0</v>
      </c>
      <c r="AV217" s="2">
        <f t="shared" si="94"/>
        <v>0</v>
      </c>
      <c r="AW217" s="2">
        <f t="shared" si="94"/>
        <v>0</v>
      </c>
      <c r="AX217" s="2">
        <f t="shared" si="94"/>
        <v>0</v>
      </c>
      <c r="AY217" s="2">
        <f t="shared" si="94"/>
        <v>0</v>
      </c>
      <c r="AZ217" s="2">
        <f t="shared" si="94"/>
        <v>0</v>
      </c>
      <c r="BA217" s="2">
        <f t="shared" si="94"/>
        <v>0</v>
      </c>
      <c r="BB217" s="2">
        <f t="shared" si="94"/>
        <v>0</v>
      </c>
      <c r="BC217" s="2">
        <f t="shared" si="94"/>
        <v>0</v>
      </c>
      <c r="BD217" s="2">
        <f t="shared" si="94"/>
        <v>0</v>
      </c>
      <c r="BE217" s="2">
        <f t="shared" si="94"/>
        <v>0</v>
      </c>
      <c r="BF217" s="2">
        <f t="shared" si="94"/>
        <v>0</v>
      </c>
      <c r="BG217" s="2">
        <f t="shared" si="94"/>
        <v>0</v>
      </c>
      <c r="BH217" s="2">
        <f t="shared" si="94"/>
        <v>0</v>
      </c>
      <c r="BI217" s="2">
        <f t="shared" si="94"/>
        <v>0</v>
      </c>
      <c r="BJ217" s="2">
        <f t="shared" si="94"/>
        <v>0</v>
      </c>
      <c r="BK217" s="2">
        <f t="shared" si="94"/>
        <v>0</v>
      </c>
      <c r="BL217" s="2">
        <f t="shared" ref="BL217:BQ217" si="95">BL190-BL214+BK217</f>
        <v>0</v>
      </c>
      <c r="BM217" s="2">
        <f t="shared" si="95"/>
        <v>0</v>
      </c>
      <c r="BN217" s="2">
        <f t="shared" si="95"/>
        <v>0</v>
      </c>
      <c r="BO217" s="2">
        <f t="shared" si="95"/>
        <v>0</v>
      </c>
      <c r="BP217" s="2">
        <f t="shared" si="95"/>
        <v>0</v>
      </c>
      <c r="BQ217" s="2">
        <f t="shared" si="95"/>
        <v>0</v>
      </c>
      <c r="BR217" s="2">
        <f t="shared" ref="BR217" si="96">BR190-BR214+BQ217</f>
        <v>0</v>
      </c>
      <c r="BS217" s="2">
        <f t="shared" ref="BS217" si="97">BS190-BS214+BR217</f>
        <v>0</v>
      </c>
    </row>
    <row r="218" spans="2:71">
      <c r="B218" t="s">
        <v>27</v>
      </c>
      <c r="D218" s="2">
        <f t="shared" ref="D218:AI218" si="98">D187+D217</f>
        <v>0</v>
      </c>
      <c r="E218" s="2">
        <f t="shared" si="98"/>
        <v>0</v>
      </c>
      <c r="F218" s="2">
        <f t="shared" si="98"/>
        <v>0</v>
      </c>
      <c r="G218" s="2">
        <f t="shared" si="98"/>
        <v>0</v>
      </c>
      <c r="H218" s="2">
        <f t="shared" si="98"/>
        <v>0</v>
      </c>
      <c r="I218" s="2">
        <f t="shared" si="98"/>
        <v>0</v>
      </c>
      <c r="J218" s="2">
        <f t="shared" si="98"/>
        <v>0</v>
      </c>
      <c r="K218" s="2">
        <f t="shared" si="98"/>
        <v>0</v>
      </c>
      <c r="L218" s="2">
        <f t="shared" si="98"/>
        <v>0</v>
      </c>
      <c r="M218" s="2">
        <f t="shared" si="98"/>
        <v>0</v>
      </c>
      <c r="N218" s="2">
        <f t="shared" si="98"/>
        <v>0</v>
      </c>
      <c r="O218" s="2">
        <f t="shared" si="98"/>
        <v>0</v>
      </c>
      <c r="P218" s="2">
        <f t="shared" si="98"/>
        <v>0</v>
      </c>
      <c r="Q218" s="2">
        <f t="shared" si="98"/>
        <v>0</v>
      </c>
      <c r="R218" s="2">
        <f t="shared" si="98"/>
        <v>0</v>
      </c>
      <c r="S218" s="2">
        <f t="shared" si="98"/>
        <v>0</v>
      </c>
      <c r="T218" s="2">
        <f t="shared" si="98"/>
        <v>0</v>
      </c>
      <c r="U218" s="2">
        <f t="shared" si="98"/>
        <v>0</v>
      </c>
      <c r="V218" s="2">
        <f t="shared" si="98"/>
        <v>0</v>
      </c>
      <c r="W218" s="2">
        <f t="shared" si="98"/>
        <v>0</v>
      </c>
      <c r="X218" s="2">
        <f t="shared" si="98"/>
        <v>0</v>
      </c>
      <c r="Y218" s="2">
        <f t="shared" si="98"/>
        <v>0</v>
      </c>
      <c r="Z218" s="2">
        <f t="shared" si="98"/>
        <v>0</v>
      </c>
      <c r="AA218" s="2">
        <f t="shared" si="98"/>
        <v>0</v>
      </c>
      <c r="AB218" s="2">
        <f t="shared" si="98"/>
        <v>0</v>
      </c>
      <c r="AC218" s="2">
        <f t="shared" si="98"/>
        <v>0</v>
      </c>
      <c r="AD218" s="2">
        <f t="shared" si="98"/>
        <v>0</v>
      </c>
      <c r="AE218" s="2">
        <f t="shared" si="98"/>
        <v>0</v>
      </c>
      <c r="AF218" s="2">
        <f t="shared" si="98"/>
        <v>0</v>
      </c>
      <c r="AG218" s="2">
        <f t="shared" si="98"/>
        <v>0</v>
      </c>
      <c r="AH218" s="2">
        <f t="shared" si="98"/>
        <v>0</v>
      </c>
      <c r="AI218" s="2">
        <f t="shared" si="98"/>
        <v>0</v>
      </c>
      <c r="AJ218" s="2">
        <f t="shared" ref="AJ218:BK218" si="99">AJ187+AJ217</f>
        <v>0</v>
      </c>
      <c r="AK218" s="2">
        <f t="shared" si="99"/>
        <v>0</v>
      </c>
      <c r="AL218" s="2">
        <f t="shared" si="99"/>
        <v>0</v>
      </c>
      <c r="AM218" s="2">
        <f t="shared" si="99"/>
        <v>0</v>
      </c>
      <c r="AN218" s="2">
        <f t="shared" si="99"/>
        <v>0</v>
      </c>
      <c r="AO218" s="2">
        <f t="shared" si="99"/>
        <v>0</v>
      </c>
      <c r="AP218" s="2">
        <f t="shared" si="99"/>
        <v>0</v>
      </c>
      <c r="AQ218" s="2">
        <f t="shared" si="99"/>
        <v>0</v>
      </c>
      <c r="AR218" s="2">
        <f t="shared" si="99"/>
        <v>0</v>
      </c>
      <c r="AS218" s="2">
        <f t="shared" si="99"/>
        <v>0</v>
      </c>
      <c r="AT218" s="2">
        <f t="shared" si="99"/>
        <v>0</v>
      </c>
      <c r="AU218" s="2">
        <f t="shared" si="99"/>
        <v>0</v>
      </c>
      <c r="AV218" s="2">
        <f t="shared" si="99"/>
        <v>0</v>
      </c>
      <c r="AW218" s="2">
        <f t="shared" si="99"/>
        <v>0</v>
      </c>
      <c r="AX218" s="2">
        <f t="shared" si="99"/>
        <v>0</v>
      </c>
      <c r="AY218" s="2">
        <f t="shared" si="99"/>
        <v>0</v>
      </c>
      <c r="AZ218" s="2">
        <f t="shared" si="99"/>
        <v>0</v>
      </c>
      <c r="BA218" s="2">
        <f t="shared" si="99"/>
        <v>0</v>
      </c>
      <c r="BB218" s="2">
        <f t="shared" si="99"/>
        <v>0</v>
      </c>
      <c r="BC218" s="2">
        <f t="shared" si="99"/>
        <v>0</v>
      </c>
      <c r="BD218" s="2">
        <f t="shared" si="99"/>
        <v>0</v>
      </c>
      <c r="BE218" s="2">
        <f t="shared" si="99"/>
        <v>0</v>
      </c>
      <c r="BF218" s="2">
        <f t="shared" si="99"/>
        <v>0</v>
      </c>
      <c r="BG218" s="2">
        <f t="shared" si="99"/>
        <v>0</v>
      </c>
      <c r="BH218" s="2">
        <f t="shared" si="99"/>
        <v>0</v>
      </c>
      <c r="BI218" s="2">
        <f t="shared" si="99"/>
        <v>0</v>
      </c>
      <c r="BJ218" s="2">
        <f t="shared" si="99"/>
        <v>0</v>
      </c>
      <c r="BK218" s="2">
        <f t="shared" si="99"/>
        <v>0</v>
      </c>
      <c r="BL218" s="2">
        <f t="shared" ref="BL218" si="100">BL187+BL217</f>
        <v>0</v>
      </c>
      <c r="BM218" s="2">
        <f t="shared" ref="BM218" si="101">BM187+BM217</f>
        <v>0</v>
      </c>
      <c r="BN218" s="2">
        <f t="shared" ref="BN218" si="102">BN187+BN217</f>
        <v>0</v>
      </c>
      <c r="BO218" s="2">
        <f t="shared" ref="BO218" si="103">BO187+BO217</f>
        <v>0</v>
      </c>
      <c r="BP218" s="2">
        <f t="shared" ref="BP218:BQ218" si="104">BP187+BP217</f>
        <v>0</v>
      </c>
      <c r="BQ218" s="2">
        <f t="shared" si="104"/>
        <v>0</v>
      </c>
      <c r="BR218" s="2">
        <f t="shared" ref="BR218:BS218" si="105">BR187+BR217</f>
        <v>0</v>
      </c>
      <c r="BS218" s="2">
        <f t="shared" si="105"/>
        <v>0</v>
      </c>
    </row>
    <row r="220" spans="2:71" s="3" customFormat="1">
      <c r="B220" s="3" t="s">
        <v>10</v>
      </c>
    </row>
    <row r="221" spans="2:71" s="4" customFormat="1">
      <c r="F221" s="22" t="s">
        <v>50</v>
      </c>
      <c r="G221" s="22" t="s">
        <v>49</v>
      </c>
    </row>
    <row r="222" spans="2:71">
      <c r="D222" s="1" t="s">
        <v>2</v>
      </c>
      <c r="E222" s="1" t="s">
        <v>1</v>
      </c>
      <c r="F222" s="1" t="s">
        <v>3</v>
      </c>
      <c r="G222" s="1" t="s">
        <v>3</v>
      </c>
    </row>
    <row r="223" spans="2:71">
      <c r="B223" t="s">
        <v>16</v>
      </c>
      <c r="D223" s="2">
        <f>'OAV 2011'!C9</f>
        <v>1.6653345369377348E-15</v>
      </c>
      <c r="E223" s="2">
        <f>'OAV 2011'!D9</f>
        <v>1</v>
      </c>
      <c r="F223" s="2">
        <f>'OAV 2011'!E9</f>
        <v>5</v>
      </c>
      <c r="G223" s="18">
        <v>10</v>
      </c>
      <c r="H223" s="15" t="s">
        <v>28</v>
      </c>
      <c r="I223" s="206">
        <f>IF(OR(E223&lt;I225,E223="n/a"),0,(E223-5)*(H234-H232)/H234+(F223-5)*H232/H234)</f>
        <v>0</v>
      </c>
      <c r="J223" s="207" t="s">
        <v>81</v>
      </c>
      <c r="K223" s="208" t="s">
        <v>82</v>
      </c>
      <c r="L223" s="208"/>
      <c r="M223" s="208"/>
      <c r="N223" s="208"/>
    </row>
    <row r="225" spans="2:71">
      <c r="D225" s="1">
        <v>1</v>
      </c>
      <c r="E225" s="1">
        <v>2</v>
      </c>
      <c r="F225" s="1">
        <v>3</v>
      </c>
      <c r="G225" s="1">
        <v>4</v>
      </c>
      <c r="H225" s="1">
        <v>5</v>
      </c>
      <c r="I225" s="1">
        <v>6</v>
      </c>
      <c r="J225" s="1">
        <v>7</v>
      </c>
      <c r="K225" s="1">
        <v>8</v>
      </c>
      <c r="L225" s="1">
        <v>9</v>
      </c>
      <c r="M225" s="1">
        <v>10</v>
      </c>
      <c r="N225" s="1">
        <v>11</v>
      </c>
      <c r="O225" s="1">
        <v>12</v>
      </c>
      <c r="P225" s="1">
        <v>13</v>
      </c>
      <c r="Q225" s="1">
        <v>14</v>
      </c>
      <c r="R225" s="1">
        <v>15</v>
      </c>
      <c r="S225" s="1">
        <v>16</v>
      </c>
      <c r="T225" s="1">
        <v>17</v>
      </c>
      <c r="U225" s="1">
        <v>18</v>
      </c>
      <c r="V225" s="1">
        <v>19</v>
      </c>
      <c r="W225" s="1">
        <v>20</v>
      </c>
      <c r="X225" s="1">
        <v>21</v>
      </c>
      <c r="Y225" s="1">
        <v>22</v>
      </c>
      <c r="Z225" s="1">
        <v>23</v>
      </c>
      <c r="AA225" s="1">
        <v>24</v>
      </c>
      <c r="AB225" s="1">
        <v>25</v>
      </c>
      <c r="AC225" s="1">
        <v>26</v>
      </c>
      <c r="AD225" s="1">
        <v>27</v>
      </c>
      <c r="AE225" s="1">
        <v>28</v>
      </c>
      <c r="AF225" s="1">
        <v>29</v>
      </c>
      <c r="AG225" s="1">
        <v>30</v>
      </c>
      <c r="AH225" s="1">
        <v>31</v>
      </c>
      <c r="AI225" s="1">
        <v>32</v>
      </c>
      <c r="AJ225" s="1">
        <v>33</v>
      </c>
      <c r="AK225" s="1">
        <v>34</v>
      </c>
      <c r="AL225" s="1">
        <v>35</v>
      </c>
      <c r="AM225" s="1">
        <v>36</v>
      </c>
      <c r="AN225" s="1">
        <v>37</v>
      </c>
      <c r="AO225" s="1">
        <v>38</v>
      </c>
      <c r="AP225" s="1">
        <v>39</v>
      </c>
      <c r="AQ225" s="1">
        <v>40</v>
      </c>
      <c r="AR225" s="1">
        <v>41</v>
      </c>
      <c r="AS225" s="1">
        <v>42</v>
      </c>
      <c r="AT225" s="1">
        <v>43</v>
      </c>
      <c r="AU225" s="1">
        <v>44</v>
      </c>
      <c r="AV225" s="1">
        <v>45</v>
      </c>
      <c r="AW225" s="1">
        <v>46</v>
      </c>
      <c r="AX225" s="1">
        <v>47</v>
      </c>
      <c r="AY225" s="1">
        <v>48</v>
      </c>
      <c r="AZ225" s="1">
        <v>49</v>
      </c>
      <c r="BA225" s="1">
        <v>50</v>
      </c>
      <c r="BB225" s="1">
        <v>51</v>
      </c>
      <c r="BC225" s="1">
        <v>52</v>
      </c>
      <c r="BD225" s="1">
        <v>53</v>
      </c>
      <c r="BE225" s="1">
        <v>54</v>
      </c>
      <c r="BF225" s="1">
        <v>55</v>
      </c>
      <c r="BG225" s="1">
        <v>56</v>
      </c>
      <c r="BH225" s="1">
        <v>57</v>
      </c>
      <c r="BI225" s="1">
        <v>58</v>
      </c>
      <c r="BJ225" s="1">
        <v>59</v>
      </c>
      <c r="BK225" s="1">
        <v>60</v>
      </c>
      <c r="BL225" s="1">
        <v>61</v>
      </c>
      <c r="BM225" s="1">
        <v>62</v>
      </c>
      <c r="BN225" s="1">
        <v>63</v>
      </c>
      <c r="BO225" s="1">
        <v>64</v>
      </c>
      <c r="BP225" s="1">
        <v>65</v>
      </c>
      <c r="BQ225" s="1">
        <v>66</v>
      </c>
      <c r="BR225" s="1">
        <v>67</v>
      </c>
      <c r="BS225" s="1">
        <v>68</v>
      </c>
    </row>
    <row r="226" spans="2:71">
      <c r="D226" s="1">
        <v>2011</v>
      </c>
      <c r="E226" s="1">
        <v>2012</v>
      </c>
      <c r="F226" s="1">
        <v>2013</v>
      </c>
      <c r="G226" s="1">
        <v>2014</v>
      </c>
      <c r="H226" s="1">
        <v>2015</v>
      </c>
      <c r="I226" s="1">
        <v>2016</v>
      </c>
      <c r="J226" s="1">
        <v>2017</v>
      </c>
      <c r="K226" s="1">
        <v>2018</v>
      </c>
      <c r="L226" s="1">
        <v>2019</v>
      </c>
      <c r="M226" s="1">
        <v>2020</v>
      </c>
      <c r="N226" s="1">
        <v>2021</v>
      </c>
      <c r="O226" s="1">
        <v>2022</v>
      </c>
      <c r="P226" s="1">
        <v>2023</v>
      </c>
      <c r="Q226" s="1">
        <v>2024</v>
      </c>
      <c r="R226" s="1">
        <v>2025</v>
      </c>
      <c r="S226" s="1">
        <v>2026</v>
      </c>
      <c r="T226" s="1">
        <v>2027</v>
      </c>
      <c r="U226" s="1">
        <v>2028</v>
      </c>
      <c r="V226" s="1">
        <v>2029</v>
      </c>
      <c r="W226" s="1">
        <v>2030</v>
      </c>
      <c r="X226" s="1">
        <v>2031</v>
      </c>
      <c r="Y226" s="1">
        <v>2032</v>
      </c>
      <c r="Z226" s="1">
        <v>2033</v>
      </c>
      <c r="AA226" s="1">
        <v>2034</v>
      </c>
      <c r="AB226" s="1">
        <v>2035</v>
      </c>
      <c r="AC226" s="1">
        <v>2036</v>
      </c>
      <c r="AD226" s="1">
        <v>2037</v>
      </c>
      <c r="AE226" s="1">
        <v>2038</v>
      </c>
      <c r="AF226" s="1">
        <v>2039</v>
      </c>
      <c r="AG226" s="1">
        <v>2040</v>
      </c>
      <c r="AH226" s="1">
        <v>2041</v>
      </c>
      <c r="AI226" s="1">
        <v>2042</v>
      </c>
      <c r="AJ226" s="1">
        <v>2043</v>
      </c>
      <c r="AK226" s="1">
        <v>2044</v>
      </c>
      <c r="AL226" s="1">
        <v>2045</v>
      </c>
      <c r="AM226" s="1">
        <v>2046</v>
      </c>
      <c r="AN226" s="1">
        <v>2047</v>
      </c>
      <c r="AO226" s="1">
        <v>2048</v>
      </c>
      <c r="AP226" s="1">
        <v>2049</v>
      </c>
      <c r="AQ226" s="1">
        <v>2050</v>
      </c>
      <c r="AR226" s="1">
        <v>2051</v>
      </c>
      <c r="AS226" s="1">
        <v>2052</v>
      </c>
      <c r="AT226" s="1">
        <v>2053</v>
      </c>
      <c r="AU226" s="1">
        <v>2054</v>
      </c>
      <c r="AV226" s="1">
        <v>2055</v>
      </c>
      <c r="AW226" s="1">
        <v>2056</v>
      </c>
      <c r="AX226" s="1">
        <v>2057</v>
      </c>
      <c r="AY226" s="1">
        <v>2058</v>
      </c>
      <c r="AZ226" s="1">
        <v>2059</v>
      </c>
      <c r="BA226" s="1">
        <v>2060</v>
      </c>
      <c r="BB226" s="1">
        <v>2061</v>
      </c>
      <c r="BC226" s="1">
        <v>2062</v>
      </c>
      <c r="BD226" s="1">
        <v>2063</v>
      </c>
      <c r="BE226" s="1">
        <v>2064</v>
      </c>
      <c r="BF226" s="1">
        <v>2065</v>
      </c>
      <c r="BG226" s="1">
        <v>2066</v>
      </c>
      <c r="BH226" s="1">
        <v>2067</v>
      </c>
      <c r="BI226" s="1">
        <v>2068</v>
      </c>
      <c r="BJ226" s="1">
        <v>2069</v>
      </c>
      <c r="BK226" s="1">
        <v>2070</v>
      </c>
      <c r="BL226" s="1">
        <v>2071</v>
      </c>
      <c r="BM226" s="1">
        <v>2072</v>
      </c>
      <c r="BN226" s="1">
        <v>2073</v>
      </c>
      <c r="BO226" s="1">
        <v>2074</v>
      </c>
      <c r="BP226" s="1">
        <v>2075</v>
      </c>
      <c r="BQ226" s="1">
        <v>2076</v>
      </c>
      <c r="BR226" s="1">
        <v>2077</v>
      </c>
      <c r="BS226" s="1">
        <v>2078</v>
      </c>
    </row>
    <row r="228" spans="2:71">
      <c r="B228" t="s">
        <v>21</v>
      </c>
      <c r="D228" s="2">
        <f>IF(AND($E223&lt;1,D225=1),$D223,IF(D225=1,$D223/$E223,IF(D225&gt;$E223,($D223+SUM(C232:$C232))-SUM(C228:$C228),($D223+SUM(C232:$C232))/$E223)))</f>
        <v>1.6653345369377348E-15</v>
      </c>
      <c r="E228" s="2">
        <f>IF(AND($E223&lt;1,E225=1),$D223,IF(E225=1,$D223/$E223,IF(E225&gt;$E223,($D223+SUM($C232:D232))-SUM($C228:D228),($D223+SUM($C232:D232))/$E223)))</f>
        <v>0</v>
      </c>
      <c r="F228" s="2">
        <f>IF(AND($E223&lt;1,F225=1),$D223,IF(F225=1,$D223/$E223,IF(F225&gt;$E223,($D223+SUM($C232:E232))-SUM($C228:E228),($D223+SUM($C232:E232))/$E223)))</f>
        <v>0</v>
      </c>
      <c r="G228" s="2">
        <f>IF(AND($E223&lt;1,G225=1),$D223,IF(G225=1,$D223/$E223,IF(G225&gt;$E223,($D223+SUM($C232:F232))-SUM($C228:F228),($D223+SUM($C232:F232))/$E223)))</f>
        <v>0</v>
      </c>
      <c r="H228" s="25">
        <f>IF(AND($E223&lt;1,H225=1),$D223,IF(H225=1,$D223/$E223,IF(H225&gt;$E223,($D223+SUM($C232:G232))-SUM($C228:G228),($D223+SUM($C232:G232))/$E223)))</f>
        <v>0</v>
      </c>
      <c r="I228" s="205">
        <f>IF(I223&gt;0,IF(AND(I225=1,$I223&lt;1),0,IF(I225-5&gt;$I223,$H234,$H234/$I223)),IF(OR(AND(I225=1,$E223&lt;1),$E223="n/a"),0,IF(I225&gt;$E223,($D223+SUM($C232:H233))-SUM($C228:H228),($D223+SUM($C232:H233))/$E223)))</f>
        <v>1.5928257428028298</v>
      </c>
      <c r="J228" s="205">
        <f>IF(AND(J225=1,$I223&lt;1),0,IF(J225-5&gt;$I223,$H234-SUM($I228:I228),$H234/$I223))</f>
        <v>0</v>
      </c>
      <c r="K228" s="205">
        <f>IF(AND(K225=1,$I223&lt;1),0,IF(K225-5&gt;$I223,$H234-SUM($I228:J228),$H234/$I223))</f>
        <v>0</v>
      </c>
      <c r="L228" s="205">
        <f>IF(AND(L225=1,$I223&lt;1),0,IF(L225-5&gt;$I223,$H234-SUM($I228:K228),$H234/$I223))</f>
        <v>0</v>
      </c>
      <c r="M228" s="205">
        <f>IF(AND(M225=1,$I223&lt;1),0,IF(M225-5&gt;$I223,$H234-SUM($I228:L228),$H234/$I223))</f>
        <v>0</v>
      </c>
      <c r="N228" s="205">
        <f>IF(AND(N225=1,$I223&lt;1),0,IF(N225-5&gt;$I223,$H234-SUM($I228:M228),$H234/$I223))</f>
        <v>0</v>
      </c>
      <c r="O228" s="205">
        <f>IF(AND(O225=1,$I223&lt;1),0,IF(O225-5&gt;$I223,$H234-SUM($I228:N228),$H234/$I223))</f>
        <v>0</v>
      </c>
      <c r="P228" s="205">
        <f>IF(AND(P225=1,$I223&lt;1),0,IF(P225-5&gt;$I223,$H234-SUM($I228:O228),$H234/$I223))</f>
        <v>0</v>
      </c>
      <c r="Q228" s="205">
        <f>IF(AND(Q225=1,$I223&lt;1),0,IF(Q225-5&gt;$I223,$H234-SUM($I228:P228),$H234/$I223))</f>
        <v>0</v>
      </c>
      <c r="R228" s="205">
        <f>IF(AND(R225=1,$I223&lt;1),0,IF(R225-5&gt;$I223,$H234-SUM($I228:Q228),$H234/$I223))</f>
        <v>0</v>
      </c>
      <c r="S228" s="205">
        <f>IF(AND(S225=1,$I223&lt;1),0,IF(S225-5&gt;$I223,$H234-SUM($I228:R228),$H234/$I223))</f>
        <v>0</v>
      </c>
      <c r="T228" s="205">
        <f>IF(AND(T225=1,$I223&lt;1),0,IF(T225-5&gt;$I223,$H234-SUM($I228:S228),$H234/$I223))</f>
        <v>0</v>
      </c>
      <c r="U228" s="205">
        <f>IF(AND(U225=1,$I223&lt;1),0,IF(U225-5&gt;$I223,$H234-SUM($I228:T228),$H234/$I223))</f>
        <v>0</v>
      </c>
      <c r="V228" s="205">
        <f>IF(AND(V225=1,$I223&lt;1),0,IF(V225-5&gt;$I223,$H234-SUM($I228:U228),$H234/$I223))</f>
        <v>0</v>
      </c>
      <c r="W228" s="205">
        <f>IF(AND(W225=1,$I223&lt;1),0,IF(W225-5&gt;$I223,$H234-SUM($I228:V228),$H234/$I223))</f>
        <v>0</v>
      </c>
      <c r="X228" s="205">
        <f>IF(AND(X225=1,$I223&lt;1),0,IF(X225-5&gt;$I223,$H234-SUM($I228:W228),$H234/$I223))</f>
        <v>0</v>
      </c>
      <c r="Y228" s="205">
        <f>IF(AND(Y225=1,$I223&lt;1),0,IF(Y225-5&gt;$I223,$H234-SUM($I228:X228),$H234/$I223))</f>
        <v>0</v>
      </c>
      <c r="Z228" s="205">
        <f>IF(AND(Z225=1,$I223&lt;1),0,IF(Z225-5&gt;$I223,$H234-SUM($I228:Y228),$H234/$I223))</f>
        <v>0</v>
      </c>
      <c r="AA228" s="205">
        <f>IF(AND(AA225=1,$I223&lt;1),0,IF(AA225-5&gt;$I223,$H234-SUM($I228:Z228),$H234/$I223))</f>
        <v>0</v>
      </c>
      <c r="AB228" s="205">
        <f>IF(AND(AB225=1,$I223&lt;1),0,IF(AB225-5&gt;$I223,$H234-SUM($I228:AA228),$H234/$I223))</f>
        <v>0</v>
      </c>
      <c r="AC228" s="205">
        <f>IF(AND(AC225=1,$I223&lt;1),0,IF(AC225-5&gt;$I223,$H234-SUM($I228:AB228),$H234/$I223))</f>
        <v>0</v>
      </c>
      <c r="AD228" s="205">
        <f>IF(AND(AD225=1,$I223&lt;1),0,IF(AD225-5&gt;$I223,$H234-SUM($I228:AC228),$H234/$I223))</f>
        <v>0</v>
      </c>
      <c r="AE228" s="205">
        <f>IF(AND(AE225=1,$I223&lt;1),0,IF(AE225-5&gt;$I223,$H234-SUM($I228:AD228),$H234/$I223))</f>
        <v>0</v>
      </c>
      <c r="AF228" s="205">
        <f>IF(AND(AF225=1,$I223&lt;1),0,IF(AF225-5&gt;$I223,$H234-SUM($I228:AE228),$H234/$I223))</f>
        <v>0</v>
      </c>
      <c r="AG228" s="205">
        <f>IF(AND(AG225=1,$I223&lt;1),0,IF(AG225-5&gt;$I223,$H234-SUM($I228:AF228),$H234/$I223))</f>
        <v>0</v>
      </c>
      <c r="AH228" s="205">
        <f>IF(AND(AH225=1,$I223&lt;1),0,IF(AH225-5&gt;$I223,$H234-SUM($I228:AG228),$H234/$I223))</f>
        <v>0</v>
      </c>
      <c r="AI228" s="205">
        <f>IF(AND(AI225=1,$I223&lt;1),0,IF(AI225-5&gt;$I223,$H234-SUM($I228:AH228),$H234/$I223))</f>
        <v>0</v>
      </c>
      <c r="AJ228" s="205">
        <f>IF(AND(AJ225=1,$I223&lt;1),0,IF(AJ225-5&gt;$I223,$H234-SUM($I228:AI228),$H234/$I223))</f>
        <v>0</v>
      </c>
      <c r="AK228" s="205">
        <f>IF(AND(AK225=1,$I223&lt;1),0,IF(AK225-5&gt;$I223,$H234-SUM($I228:AJ228),$H234/$I223))</f>
        <v>0</v>
      </c>
      <c r="AL228" s="205">
        <f>IF(AND(AL225=1,$I223&lt;1),0,IF(AL225-5&gt;$I223,$H234-SUM($I228:AK228),$H234/$I223))</f>
        <v>0</v>
      </c>
      <c r="AM228" s="205">
        <f>IF(AND(AM225=1,$I223&lt;1),0,IF(AM225-5&gt;$I223,$H234-SUM($I228:AL228),$H234/$I223))</f>
        <v>0</v>
      </c>
      <c r="AN228" s="205">
        <f>IF(AND(AN225=1,$I223&lt;1),0,IF(AN225-5&gt;$I223,$H234-SUM($I228:AM228),$H234/$I223))</f>
        <v>0</v>
      </c>
      <c r="AO228" s="205">
        <f>IF(AND(AO225=1,$I223&lt;1),0,IF(AO225-5&gt;$I223,$H234-SUM($I228:AN228),$H234/$I223))</f>
        <v>0</v>
      </c>
      <c r="AP228" s="205">
        <f>IF(AND(AP225=1,$I223&lt;1),0,IF(AP225-5&gt;$I223,$H234-SUM($I228:AO228),$H234/$I223))</f>
        <v>0</v>
      </c>
      <c r="AQ228" s="205">
        <f>IF(AND(AQ225=1,$I223&lt;1),0,IF(AQ225-5&gt;$I223,$H234-SUM($I228:AP228),$H234/$I223))</f>
        <v>0</v>
      </c>
      <c r="AR228" s="205">
        <f>IF(AND(AR225=1,$I223&lt;1),0,IF(AR225-5&gt;$I223,$H234-SUM($I228:AQ228),$H234/$I223))</f>
        <v>0</v>
      </c>
      <c r="AS228" s="205">
        <f>IF(AND(AS225=1,$I223&lt;1),0,IF(AS225-5&gt;$I223,$H234-SUM($I228:AR228),$H234/$I223))</f>
        <v>0</v>
      </c>
      <c r="AT228" s="205">
        <f>IF(AND(AT225=1,$I223&lt;1),0,IF(AT225-5&gt;$I223,$H234-SUM($I228:AS228),$H234/$I223))</f>
        <v>0</v>
      </c>
      <c r="AU228" s="205">
        <f>IF(AND(AU225=1,$I223&lt;1),0,IF(AU225-5&gt;$I223,$H234-SUM($I228:AT228),$H234/$I223))</f>
        <v>0</v>
      </c>
      <c r="AV228" s="205">
        <f>IF(AND(AV225=1,$I223&lt;1),0,IF(AV225-5&gt;$I223,$H234-SUM($I228:AU228),$H234/$I223))</f>
        <v>0</v>
      </c>
      <c r="AW228" s="205">
        <f>IF(AND(AW225=1,$I223&lt;1),0,IF(AW225-5&gt;$I223,$H234-SUM($I228:AV228),$H234/$I223))</f>
        <v>0</v>
      </c>
      <c r="AX228" s="205">
        <f>IF(AND(AX225=1,$I223&lt;1),0,IF(AX225-5&gt;$I223,$H234-SUM($I228:AW228),$H234/$I223))</f>
        <v>0</v>
      </c>
      <c r="AY228" s="205">
        <f>IF(AND(AY225=1,$I223&lt;1),0,IF(AY225-5&gt;$I223,$H234-SUM($I228:AX228),$H234/$I223))</f>
        <v>0</v>
      </c>
      <c r="AZ228" s="205">
        <f>IF(AND(AZ225=1,$I223&lt;1),0,IF(AZ225-5&gt;$I223,$H234-SUM($I228:AY228),$H234/$I223))</f>
        <v>0</v>
      </c>
      <c r="BA228" s="205">
        <f>IF(AND(BA225=1,$I223&lt;1),0,IF(BA225-5&gt;$I223,$H234-SUM($I228:AZ228),$H234/$I223))</f>
        <v>0</v>
      </c>
      <c r="BB228" s="205">
        <f>IF(AND(BB225=1,$I223&lt;1),0,IF(BB225-5&gt;$I223,$H234-SUM($I228:BA228),$H234/$I223))</f>
        <v>0</v>
      </c>
      <c r="BC228" s="205">
        <f>IF(AND(BC225=1,$I223&lt;1),0,IF(BC225-5&gt;$I223,$H234-SUM($I228:BB228),$H234/$I223))</f>
        <v>0</v>
      </c>
      <c r="BD228" s="205">
        <f>IF(AND(BD225=1,$I223&lt;1),0,IF(BD225-5&gt;$I223,$H234-SUM($I228:BC228),$H234/$I223))</f>
        <v>0</v>
      </c>
      <c r="BE228" s="205">
        <f>IF(AND(BE225=1,$I223&lt;1),0,IF(BE225-5&gt;$I223,$H234-SUM($I228:BD228),$H234/$I223))</f>
        <v>0</v>
      </c>
      <c r="BF228" s="205">
        <f>IF(AND(BF225=1,$I223&lt;1),0,IF(BF225-5&gt;$I223,$H234-SUM($I228:BE228),$H234/$I223))</f>
        <v>0</v>
      </c>
      <c r="BG228" s="205">
        <f>IF(AND(BG225=1,$I223&lt;1),0,IF(BG225-5&gt;$I223,$H234-SUM($I228:BF228),$H234/$I223))</f>
        <v>0</v>
      </c>
      <c r="BH228" s="205">
        <f>IF(AND(BH225=1,$I223&lt;1),0,IF(BH225-5&gt;$I223,$H234-SUM($I228:BG228),$H234/$I223))</f>
        <v>0</v>
      </c>
      <c r="BI228" s="205">
        <f>IF(AND(BI225=1,$I223&lt;1),0,IF(BI225-5&gt;$I223,$H234-SUM($I228:BH228),$H234/$I223))</f>
        <v>0</v>
      </c>
      <c r="BJ228" s="205">
        <f>IF(AND(BJ225=1,$I223&lt;1),0,IF(BJ225-5&gt;$I223,$H234-SUM($I228:BI228),$H234/$I223))</f>
        <v>0</v>
      </c>
      <c r="BK228" s="205">
        <f>IF(AND(BK225=1,$I223&lt;1),0,IF(BK225-5&gt;$I223,$H234-SUM($I228:BJ228),$H234/$I223))</f>
        <v>0</v>
      </c>
      <c r="BL228" s="205">
        <f>IF(AND(BL225=1,$I223&lt;1),0,IF(BL225-5&gt;$I223,$H234-SUM($I228:BK228),$H234/$I223))</f>
        <v>0</v>
      </c>
      <c r="BM228" s="205">
        <f>IF(AND(BM225=1,$I223&lt;1),0,IF(BM225-5&gt;$I223,$H234-SUM($I228:BL228),$H234/$I223))</f>
        <v>0</v>
      </c>
      <c r="BN228" s="205">
        <f>IF(AND(BN225=1,$I223&lt;1),0,IF(BN225-5&gt;$I223,$H234-SUM($I228:BM228),$H234/$I223))</f>
        <v>0</v>
      </c>
      <c r="BO228" s="205">
        <f>IF(AND(BO225=1,$I223&lt;1),0,IF(BO225-5&gt;$I223,$H234-SUM($I228:BN228),$H234/$I223))</f>
        <v>0</v>
      </c>
      <c r="BP228" s="205">
        <f>IF(AND(BP225=1,$I223&lt;1),0,IF(BP225-5&gt;$I223,$H234-SUM($I228:BO228),$H234/$I223))</f>
        <v>0</v>
      </c>
      <c r="BQ228" s="205">
        <f>IF(AND(BQ225=1,$I223&lt;1),0,IF(BQ225-5&gt;$I223,$H234-SUM($I228:BP228),$H234/$I223))</f>
        <v>0</v>
      </c>
      <c r="BR228" s="205">
        <f>IF(AND(BR225=1,$I223&lt;1),0,IF(BR225-5&gt;$I223,$H234-SUM($I228:BQ228),$H234/$I223))</f>
        <v>0</v>
      </c>
      <c r="BS228" s="205">
        <f>IF(AND(BS225=1,$I223&lt;1),0,IF(BS225-5&gt;$I223,$H234-SUM($I228:BR228),$H234/$I223))</f>
        <v>0</v>
      </c>
    </row>
    <row r="229" spans="2:71">
      <c r="B229" t="s">
        <v>17</v>
      </c>
    </row>
    <row r="230" spans="2:71">
      <c r="B230" s="10" t="s">
        <v>18</v>
      </c>
      <c r="C230" s="10"/>
      <c r="H230" s="25">
        <f>VLOOKUP($B220,Inputs!$B$63:$I$72,8,FALSE)/Inputs!$I$5</f>
        <v>1.1359421498995483</v>
      </c>
    </row>
    <row r="231" spans="2:71">
      <c r="B231" s="10" t="s">
        <v>19</v>
      </c>
      <c r="C231" s="10"/>
      <c r="D231" s="12"/>
      <c r="E231" s="12"/>
      <c r="F231" s="12"/>
      <c r="G231" s="12"/>
      <c r="H231" s="13">
        <f>VLOOKUP($B220,Inputs!$B$76:$I$85,8,FALSE)/Inputs!$I$5</f>
        <v>0.4568835929032814</v>
      </c>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c r="BB231" s="12"/>
      <c r="BC231" s="12"/>
      <c r="BD231" s="12"/>
      <c r="BE231" s="12"/>
      <c r="BF231" s="12"/>
      <c r="BG231" s="12"/>
      <c r="BH231" s="12"/>
      <c r="BI231" s="12"/>
      <c r="BJ231" s="12"/>
      <c r="BK231" s="12"/>
      <c r="BL231" s="12"/>
      <c r="BM231" s="12"/>
      <c r="BN231" s="12"/>
      <c r="BO231" s="12"/>
      <c r="BP231" s="12"/>
      <c r="BQ231" s="12"/>
      <c r="BR231" s="12"/>
      <c r="BS231" s="12"/>
    </row>
    <row r="232" spans="2:71">
      <c r="B232" s="10" t="s">
        <v>66</v>
      </c>
      <c r="C232" s="10"/>
      <c r="D232" s="2">
        <f t="shared" ref="D232:G232" si="106">SUM(D230:D231)</f>
        <v>0</v>
      </c>
      <c r="E232" s="2">
        <f t="shared" si="106"/>
        <v>0</v>
      </c>
      <c r="F232" s="2">
        <f t="shared" si="106"/>
        <v>0</v>
      </c>
      <c r="G232" s="2">
        <f t="shared" si="106"/>
        <v>0</v>
      </c>
      <c r="H232" s="2">
        <f>SUM(H230:H231)</f>
        <v>1.5928257428028298</v>
      </c>
      <c r="I232" s="2">
        <f t="shared" ref="I232:BK232" si="107">SUM(I230:I231)</f>
        <v>0</v>
      </c>
      <c r="J232" s="2">
        <f t="shared" si="107"/>
        <v>0</v>
      </c>
      <c r="K232" s="2">
        <f t="shared" si="107"/>
        <v>0</v>
      </c>
      <c r="L232" s="2">
        <f t="shared" si="107"/>
        <v>0</v>
      </c>
      <c r="M232" s="2">
        <f t="shared" si="107"/>
        <v>0</v>
      </c>
      <c r="N232" s="2">
        <f t="shared" si="107"/>
        <v>0</v>
      </c>
      <c r="O232" s="2">
        <f t="shared" si="107"/>
        <v>0</v>
      </c>
      <c r="P232" s="2">
        <f t="shared" si="107"/>
        <v>0</v>
      </c>
      <c r="Q232" s="2">
        <f t="shared" si="107"/>
        <v>0</v>
      </c>
      <c r="R232" s="2">
        <f t="shared" si="107"/>
        <v>0</v>
      </c>
      <c r="S232" s="2">
        <f t="shared" si="107"/>
        <v>0</v>
      </c>
      <c r="T232" s="2">
        <f t="shared" si="107"/>
        <v>0</v>
      </c>
      <c r="U232" s="2">
        <f t="shared" si="107"/>
        <v>0</v>
      </c>
      <c r="V232" s="2">
        <f t="shared" si="107"/>
        <v>0</v>
      </c>
      <c r="W232" s="2">
        <f t="shared" si="107"/>
        <v>0</v>
      </c>
      <c r="X232" s="2">
        <f t="shared" si="107"/>
        <v>0</v>
      </c>
      <c r="Y232" s="2">
        <f t="shared" si="107"/>
        <v>0</v>
      </c>
      <c r="Z232" s="2">
        <f t="shared" si="107"/>
        <v>0</v>
      </c>
      <c r="AA232" s="2">
        <f t="shared" si="107"/>
        <v>0</v>
      </c>
      <c r="AB232" s="2">
        <f t="shared" si="107"/>
        <v>0</v>
      </c>
      <c r="AC232" s="2">
        <f t="shared" si="107"/>
        <v>0</v>
      </c>
      <c r="AD232" s="2">
        <f t="shared" si="107"/>
        <v>0</v>
      </c>
      <c r="AE232" s="2">
        <f t="shared" si="107"/>
        <v>0</v>
      </c>
      <c r="AF232" s="2">
        <f t="shared" si="107"/>
        <v>0</v>
      </c>
      <c r="AG232" s="2">
        <f t="shared" si="107"/>
        <v>0</v>
      </c>
      <c r="AH232" s="2">
        <f t="shared" si="107"/>
        <v>0</v>
      </c>
      <c r="AI232" s="2">
        <f t="shared" si="107"/>
        <v>0</v>
      </c>
      <c r="AJ232" s="2">
        <f t="shared" si="107"/>
        <v>0</v>
      </c>
      <c r="AK232" s="2">
        <f t="shared" si="107"/>
        <v>0</v>
      </c>
      <c r="AL232" s="2">
        <f t="shared" si="107"/>
        <v>0</v>
      </c>
      <c r="AM232" s="2">
        <f t="shared" si="107"/>
        <v>0</v>
      </c>
      <c r="AN232" s="2">
        <f t="shared" si="107"/>
        <v>0</v>
      </c>
      <c r="AO232" s="2">
        <f t="shared" si="107"/>
        <v>0</v>
      </c>
      <c r="AP232" s="2">
        <f t="shared" si="107"/>
        <v>0</v>
      </c>
      <c r="AQ232" s="2">
        <f t="shared" si="107"/>
        <v>0</v>
      </c>
      <c r="AR232" s="2">
        <f t="shared" si="107"/>
        <v>0</v>
      </c>
      <c r="AS232" s="2">
        <f t="shared" si="107"/>
        <v>0</v>
      </c>
      <c r="AT232" s="2">
        <f t="shared" si="107"/>
        <v>0</v>
      </c>
      <c r="AU232" s="2">
        <f t="shared" si="107"/>
        <v>0</v>
      </c>
      <c r="AV232" s="2">
        <f t="shared" si="107"/>
        <v>0</v>
      </c>
      <c r="AW232" s="2">
        <f t="shared" si="107"/>
        <v>0</v>
      </c>
      <c r="AX232" s="2">
        <f t="shared" si="107"/>
        <v>0</v>
      </c>
      <c r="AY232" s="2">
        <f t="shared" si="107"/>
        <v>0</v>
      </c>
      <c r="AZ232" s="2">
        <f t="shared" si="107"/>
        <v>0</v>
      </c>
      <c r="BA232" s="2">
        <f t="shared" si="107"/>
        <v>0</v>
      </c>
      <c r="BB232" s="2">
        <f t="shared" si="107"/>
        <v>0</v>
      </c>
      <c r="BC232" s="2">
        <f t="shared" si="107"/>
        <v>0</v>
      </c>
      <c r="BD232" s="2">
        <f t="shared" si="107"/>
        <v>0</v>
      </c>
      <c r="BE232" s="2">
        <f t="shared" si="107"/>
        <v>0</v>
      </c>
      <c r="BF232" s="2">
        <f t="shared" si="107"/>
        <v>0</v>
      </c>
      <c r="BG232" s="2">
        <f t="shared" si="107"/>
        <v>0</v>
      </c>
      <c r="BH232" s="2">
        <f t="shared" si="107"/>
        <v>0</v>
      </c>
      <c r="BI232" s="2">
        <f t="shared" si="107"/>
        <v>0</v>
      </c>
      <c r="BJ232" s="2">
        <f t="shared" si="107"/>
        <v>0</v>
      </c>
      <c r="BK232" s="2">
        <f t="shared" si="107"/>
        <v>0</v>
      </c>
      <c r="BL232" s="2">
        <f t="shared" ref="BL232:BP232" si="108">SUM(BL230:BL231)</f>
        <v>0</v>
      </c>
      <c r="BM232" s="2">
        <f t="shared" si="108"/>
        <v>0</v>
      </c>
      <c r="BN232" s="2">
        <f t="shared" si="108"/>
        <v>0</v>
      </c>
      <c r="BO232" s="2">
        <f t="shared" si="108"/>
        <v>0</v>
      </c>
      <c r="BP232" s="2">
        <f t="shared" si="108"/>
        <v>0</v>
      </c>
      <c r="BQ232" s="2">
        <f t="shared" ref="BQ232:BS232" si="109">SUM(BQ230:BQ231)</f>
        <v>0</v>
      </c>
      <c r="BR232" s="2">
        <f t="shared" si="109"/>
        <v>0</v>
      </c>
      <c r="BS232" s="2">
        <f t="shared" si="109"/>
        <v>0</v>
      </c>
    </row>
    <row r="233" spans="2:71">
      <c r="B233" s="10"/>
      <c r="C233" s="10"/>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row>
    <row r="234" spans="2:71">
      <c r="B234" t="s">
        <v>22</v>
      </c>
      <c r="C234" s="36">
        <f>D223</f>
        <v>1.6653345369377348E-15</v>
      </c>
      <c r="D234" s="25">
        <f t="shared" ref="D234" si="110">C234-D228+D232+D233</f>
        <v>0</v>
      </c>
      <c r="E234" s="2">
        <f>D234-E228+E232</f>
        <v>0</v>
      </c>
      <c r="F234" s="2">
        <f t="shared" ref="F234:BK234" si="111">E234-F228+F232</f>
        <v>0</v>
      </c>
      <c r="G234" s="2">
        <f t="shared" si="111"/>
        <v>0</v>
      </c>
      <c r="H234" s="2">
        <f t="shared" si="111"/>
        <v>1.5928257428028298</v>
      </c>
      <c r="I234" s="2">
        <f t="shared" si="111"/>
        <v>0</v>
      </c>
      <c r="J234" s="2">
        <f t="shared" si="111"/>
        <v>0</v>
      </c>
      <c r="K234" s="2">
        <f t="shared" si="111"/>
        <v>0</v>
      </c>
      <c r="L234" s="2">
        <f t="shared" si="111"/>
        <v>0</v>
      </c>
      <c r="M234" s="2">
        <f t="shared" si="111"/>
        <v>0</v>
      </c>
      <c r="N234" s="2">
        <f t="shared" si="111"/>
        <v>0</v>
      </c>
      <c r="O234" s="2">
        <f t="shared" si="111"/>
        <v>0</v>
      </c>
      <c r="P234" s="2">
        <f t="shared" si="111"/>
        <v>0</v>
      </c>
      <c r="Q234" s="2">
        <f t="shared" si="111"/>
        <v>0</v>
      </c>
      <c r="R234" s="2">
        <f t="shared" si="111"/>
        <v>0</v>
      </c>
      <c r="S234" s="2">
        <f t="shared" si="111"/>
        <v>0</v>
      </c>
      <c r="T234" s="2">
        <f t="shared" si="111"/>
        <v>0</v>
      </c>
      <c r="U234" s="2">
        <f t="shared" si="111"/>
        <v>0</v>
      </c>
      <c r="V234" s="2">
        <f t="shared" si="111"/>
        <v>0</v>
      </c>
      <c r="W234" s="2">
        <f t="shared" si="111"/>
        <v>0</v>
      </c>
      <c r="X234" s="2">
        <f t="shared" si="111"/>
        <v>0</v>
      </c>
      <c r="Y234" s="2">
        <f t="shared" si="111"/>
        <v>0</v>
      </c>
      <c r="Z234" s="2">
        <f t="shared" si="111"/>
        <v>0</v>
      </c>
      <c r="AA234" s="2">
        <f t="shared" si="111"/>
        <v>0</v>
      </c>
      <c r="AB234" s="2">
        <f t="shared" si="111"/>
        <v>0</v>
      </c>
      <c r="AC234" s="2">
        <f t="shared" si="111"/>
        <v>0</v>
      </c>
      <c r="AD234" s="2">
        <f t="shared" si="111"/>
        <v>0</v>
      </c>
      <c r="AE234" s="2">
        <f t="shared" si="111"/>
        <v>0</v>
      </c>
      <c r="AF234" s="2">
        <f t="shared" si="111"/>
        <v>0</v>
      </c>
      <c r="AG234" s="2">
        <f t="shared" si="111"/>
        <v>0</v>
      </c>
      <c r="AH234" s="2">
        <f t="shared" si="111"/>
        <v>0</v>
      </c>
      <c r="AI234" s="2">
        <f t="shared" si="111"/>
        <v>0</v>
      </c>
      <c r="AJ234" s="2">
        <f t="shared" si="111"/>
        <v>0</v>
      </c>
      <c r="AK234" s="2">
        <f t="shared" si="111"/>
        <v>0</v>
      </c>
      <c r="AL234" s="2">
        <f t="shared" si="111"/>
        <v>0</v>
      </c>
      <c r="AM234" s="2">
        <f t="shared" si="111"/>
        <v>0</v>
      </c>
      <c r="AN234" s="2">
        <f t="shared" si="111"/>
        <v>0</v>
      </c>
      <c r="AO234" s="2">
        <f t="shared" si="111"/>
        <v>0</v>
      </c>
      <c r="AP234" s="2">
        <f t="shared" si="111"/>
        <v>0</v>
      </c>
      <c r="AQ234" s="2">
        <f t="shared" si="111"/>
        <v>0</v>
      </c>
      <c r="AR234" s="2">
        <f t="shared" si="111"/>
        <v>0</v>
      </c>
      <c r="AS234" s="2">
        <f t="shared" si="111"/>
        <v>0</v>
      </c>
      <c r="AT234" s="2">
        <f t="shared" si="111"/>
        <v>0</v>
      </c>
      <c r="AU234" s="2">
        <f t="shared" si="111"/>
        <v>0</v>
      </c>
      <c r="AV234" s="2">
        <f t="shared" si="111"/>
        <v>0</v>
      </c>
      <c r="AW234" s="2">
        <f t="shared" si="111"/>
        <v>0</v>
      </c>
      <c r="AX234" s="2">
        <f t="shared" si="111"/>
        <v>0</v>
      </c>
      <c r="AY234" s="2">
        <f t="shared" si="111"/>
        <v>0</v>
      </c>
      <c r="AZ234" s="2">
        <f t="shared" si="111"/>
        <v>0</v>
      </c>
      <c r="BA234" s="2">
        <f t="shared" si="111"/>
        <v>0</v>
      </c>
      <c r="BB234" s="2">
        <f t="shared" si="111"/>
        <v>0</v>
      </c>
      <c r="BC234" s="2">
        <f t="shared" si="111"/>
        <v>0</v>
      </c>
      <c r="BD234" s="2">
        <f t="shared" si="111"/>
        <v>0</v>
      </c>
      <c r="BE234" s="2">
        <f t="shared" si="111"/>
        <v>0</v>
      </c>
      <c r="BF234" s="2">
        <f t="shared" si="111"/>
        <v>0</v>
      </c>
      <c r="BG234" s="2">
        <f t="shared" si="111"/>
        <v>0</v>
      </c>
      <c r="BH234" s="2">
        <f t="shared" si="111"/>
        <v>0</v>
      </c>
      <c r="BI234" s="2">
        <f t="shared" si="111"/>
        <v>0</v>
      </c>
      <c r="BJ234" s="2">
        <f t="shared" si="111"/>
        <v>0</v>
      </c>
      <c r="BK234" s="2">
        <f t="shared" si="111"/>
        <v>0</v>
      </c>
      <c r="BL234" s="2">
        <f t="shared" ref="BL234" si="112">BK234-BL228+BL232</f>
        <v>0</v>
      </c>
      <c r="BM234" s="2">
        <f t="shared" ref="BM234" si="113">BL234-BM228+BM232</f>
        <v>0</v>
      </c>
      <c r="BN234" s="2">
        <f t="shared" ref="BN234" si="114">BM234-BN228+BN232</f>
        <v>0</v>
      </c>
      <c r="BO234" s="2">
        <f t="shared" ref="BO234" si="115">BN234-BO228+BO232</f>
        <v>0</v>
      </c>
      <c r="BP234" s="2">
        <f t="shared" ref="BP234:BQ234" si="116">BO234-BP228+BP232</f>
        <v>0</v>
      </c>
      <c r="BQ234" s="2">
        <f t="shared" si="116"/>
        <v>0</v>
      </c>
      <c r="BR234" s="2">
        <f t="shared" ref="BR234" si="117">BQ234-BR228+BR232</f>
        <v>0</v>
      </c>
      <c r="BS234" s="2">
        <f t="shared" ref="BS234" si="118">BR234-BS228+BS232</f>
        <v>0</v>
      </c>
    </row>
    <row r="237" spans="2:71">
      <c r="B237" t="s">
        <v>59</v>
      </c>
      <c r="D237" s="2">
        <f>INDEX(Inputs!$E$34:$X$44,MATCH('Depr schedule - Actual'!$B220,Inputs!$B$34:$B$44,0),MATCH('Depr schedule - Actual'!D226,Inputs!$E$18:$X$18,0))*IF(D226&gt;=Base_Reg_Year,(1+D$3)^0.5,(1+D$4)^0.5)</f>
        <v>1.2946535046258154</v>
      </c>
      <c r="E237" s="2">
        <f>INDEX(Inputs!$E$34:$X$44,MATCH('Depr schedule - Actual'!$B220,Inputs!$B$34:$B$44,0),MATCH('Depr schedule - Actual'!E226,Inputs!$E$18:$X$18,0))*IF(E226&gt;=Base_Reg_Year,(1+E$3)^0.5,(1+E$4)^0.5)</f>
        <v>5.8488753613460434</v>
      </c>
      <c r="F237" s="2">
        <f>INDEX(Inputs!$E$34:$X$44,MATCH('Depr schedule - Actual'!$B220,Inputs!$B$34:$B$44,0),MATCH('Depr schedule - Actual'!F226,Inputs!$E$18:$X$18,0))*IF(F226&gt;=Base_Reg_Year,(1+F$3)^0.5,(1+F$4)^0.5)</f>
        <v>1.8529127306772786</v>
      </c>
      <c r="G237" s="2">
        <f>INDEX(Inputs!$E$34:$X$44,MATCH('Depr schedule - Actual'!$B220,Inputs!$B$34:$B$44,0),MATCH('Depr schedule - Actual'!G226,Inputs!$E$18:$X$18,0))*IF(G226&gt;=Base_Reg_Year,(1+G$3)^0.5,(1+G$4)^0.5)</f>
        <v>0.69387495389757492</v>
      </c>
      <c r="H237" s="2">
        <f>INDEX(Inputs!$E$34:$X$44,MATCH('Depr schedule - Actual'!$B220,Inputs!$B$34:$B$44,0),MATCH('Depr schedule - Actual'!H226,Inputs!$E$18:$X$18,0))*IF(H226&gt;=Base_Reg_Year,(1+H$3)^0.5,(1+H$4)^0.5)</f>
        <v>0.16538900894618092</v>
      </c>
      <c r="I237" s="2">
        <f>INDEX(Inputs!$E$34:$X$44,MATCH('Depr schedule - Actual'!$B220,Inputs!$B$34:$B$44,0),MATCH('Depr schedule - Actual'!I226,Inputs!$E$18:$X$18,0))*IF(I226&gt;=Base_Reg_Year,(1+I$3)^0.5,(1+I$4)^0.5)</f>
        <v>6.8631219679054833</v>
      </c>
      <c r="J237" s="2">
        <f>INDEX(Inputs!$E$34:$X$44,MATCH('Depr schedule - Actual'!$B220,Inputs!$B$34:$B$44,0),MATCH('Depr schedule - Actual'!J226,Inputs!$E$18:$X$18,0))*IF(J226&gt;=Base_Reg_Year,(1+J$3)^0.5,(1+J$4)^0.5)</f>
        <v>17.429797145452653</v>
      </c>
      <c r="K237" s="2">
        <f>INDEX(Inputs!$E$34:$X$44,MATCH('Depr schedule - Actual'!$B220,Inputs!$B$34:$B$44,0),MATCH('Depr schedule - Actual'!K226,Inputs!$E$18:$X$18,0))*IF(K226&gt;=Base_Reg_Year,(1+K$3)^0.5,(1+K$4)^0.5)</f>
        <v>20.043945491387941</v>
      </c>
      <c r="L237" s="2">
        <f>INDEX(Inputs!$E$34:$X$44,MATCH('Depr schedule - Actual'!$B220,Inputs!$B$34:$B$44,0),MATCH('Depr schedule - Actual'!L226,Inputs!$E$18:$X$18,0))*IF(L226&gt;=Base_Reg_Year,(1+L$3)^0.5,(1+L$4)^0.5)</f>
        <v>28.087924394973964</v>
      </c>
      <c r="M237" s="2">
        <f>INDEX(Inputs!$E$34:$X$44,MATCH('Depr schedule - Actual'!$B220,Inputs!$B$34:$B$44,0),MATCH('Depr schedule - Actual'!M226,Inputs!$E$18:$X$18,0))*IF(M226&gt;=Base_Reg_Year,(1+M$3)^0.5,(1+M$4)^0.5)</f>
        <v>32.13204307602242</v>
      </c>
      <c r="N237" s="177">
        <f>INDEX(Inputs!$E$34:$X$44,MATCH('Depr schedule - Actual'!$B220,Inputs!$B$34:$B$44,0),MATCH('Depr schedule - Actual'!N226,Inputs!$E$18:$X$18,0))*IF(N226&gt;=Base_Reg_Year,(1+N$3)^0.5,(1+N$4)^0.5)</f>
        <v>13.364194707877553</v>
      </c>
      <c r="O237" s="2">
        <f>INDEX(Inputs!$E$34:$X$44,MATCH('Depr schedule - Actual'!$B220,Inputs!$B$34:$B$44,0),MATCH('Depr schedule - Actual'!O226,Inputs!$E$18:$X$18,0))*IF(O226&gt;=Base_Reg_Year,(1+O$3)^0.5,(1+O$4)^0.5)</f>
        <v>0</v>
      </c>
      <c r="P237" s="2">
        <f>INDEX(Inputs!$E$34:$X$44,MATCH('Depr schedule - Actual'!$B220,Inputs!$B$34:$B$44,0),MATCH('Depr schedule - Actual'!P226,Inputs!$E$18:$X$18,0))*IF(P226&gt;=Base_Reg_Year,(1+P$3)^0.5,(1+P$4)^0.5)</f>
        <v>0</v>
      </c>
      <c r="Q237" s="2">
        <f>INDEX(Inputs!$E$34:$X$44,MATCH('Depr schedule - Actual'!$B220,Inputs!$B$34:$B$44,0),MATCH('Depr schedule - Actual'!Q226,Inputs!$E$18:$X$18,0))*IF(Q226&gt;=Base_Reg_Year,(1+Q$3)^0.5,(1+Q$4)^0.5)</f>
        <v>0</v>
      </c>
      <c r="R237" s="2">
        <f>INDEX(Inputs!$E$34:$X$44,MATCH('Depr schedule - Actual'!$B220,Inputs!$B$34:$B$44,0),MATCH('Depr schedule - Actual'!R226,Inputs!$E$18:$X$18,0))*IF(R226&gt;=Base_Reg_Year,(1+R$3)^0.5,(1+R$4)^0.5)</f>
        <v>0</v>
      </c>
      <c r="S237" s="2">
        <f>INDEX(Inputs!$E$34:$X$44,MATCH('Depr schedule - Actual'!$B220,Inputs!$B$34:$B$44,0),MATCH('Depr schedule - Actual'!S226,Inputs!$E$18:$X$18,0))*IF(S226&gt;=Base_Reg_Year,(1+S$3)^0.5,(1+S$4)^0.5)</f>
        <v>0</v>
      </c>
      <c r="T237" s="2">
        <f>INDEX(Inputs!$E$34:$X$44,MATCH('Depr schedule - Actual'!$B220,Inputs!$B$34:$B$44,0),MATCH('Depr schedule - Actual'!T226,Inputs!$E$18:$X$18,0))*IF(T226&gt;=Base_Reg_Year,(1+T$3)^0.5,(1+T$4)^0.5)</f>
        <v>0</v>
      </c>
      <c r="U237" s="2">
        <f>INDEX(Inputs!$E$34:$X$44,MATCH('Depr schedule - Actual'!$B220,Inputs!$B$34:$B$44,0),MATCH('Depr schedule - Actual'!U226,Inputs!$E$18:$X$18,0))*IF(U226&gt;=Base_Reg_Year,(1+U$3)^0.5,(1+U$4)^0.5)</f>
        <v>0</v>
      </c>
      <c r="V237" s="2">
        <f>INDEX(Inputs!$E$34:$X$44,MATCH('Depr schedule - Actual'!$B220,Inputs!$B$34:$B$44,0),MATCH('Depr schedule - Actual'!V226,Inputs!$E$18:$X$18,0))*IF(V226&gt;=Base_Reg_Year,(1+V$3)^0.5,(1+V$4)^0.5)</f>
        <v>0</v>
      </c>
      <c r="W237" s="2">
        <f>INDEX(Inputs!$E$34:$X$44,MATCH('Depr schedule - Actual'!$B220,Inputs!$B$34:$B$44,0),MATCH('Depr schedule - Actual'!W226,Inputs!$E$18:$X$18,0))*IF(W226&gt;=Base_Reg_Year,(1+W$3)^0.5,(1+W$4)^0.5)</f>
        <v>0</v>
      </c>
    </row>
    <row r="238" spans="2:71">
      <c r="I238" s="2"/>
      <c r="J238" s="2"/>
      <c r="K238" s="2"/>
      <c r="L238" s="2"/>
      <c r="M238" s="2"/>
    </row>
    <row r="239" spans="2:71">
      <c r="B239" t="s">
        <v>23</v>
      </c>
    </row>
    <row r="240" spans="2:71">
      <c r="B240" s="24">
        <v>2011</v>
      </c>
      <c r="C240" s="24">
        <v>1</v>
      </c>
      <c r="E240" s="2">
        <f>IF($F$223="n/a",0,IF(E$225&lt;=$C240,0,IF(E$225&gt;($F$223+$C240),INDEX($D$237:$W$237,,$C240)-SUM($D240:D240),INDEX($D$237:$W$237,,$C240)/$F$223)))</f>
        <v>0.25893070092516307</v>
      </c>
      <c r="F240" s="2">
        <f>IF($F$223="n/a",0,IF(F$225&lt;=$C240,0,IF(F$225&gt;($F$223+$C240),INDEX($D$237:$W$237,,$C240)-SUM($D240:E240),INDEX($D$237:$W$237,,$C240)/$F$223)))</f>
        <v>0.25893070092516307</v>
      </c>
      <c r="G240" s="2">
        <f>IF($F$223="n/a",0,IF(G$225&lt;=$C240,0,IF(G$225&gt;($F$223+$C240),INDEX($D$237:$W$237,,$C240)-SUM($D240:F240),INDEX($D$237:$W$237,,$C240)/$F$223)))</f>
        <v>0.25893070092516307</v>
      </c>
      <c r="H240" s="2">
        <f>IF($F$223="n/a",0,IF(H$225&lt;=$C240,0,IF(H$225&gt;($F$223+$C240),INDEX($D$237:$W$237,,$C240)-SUM($D240:G240),INDEX($D$237:$W$237,,$C240)/$F$223)))</f>
        <v>0.25893070092516307</v>
      </c>
      <c r="I240" s="2">
        <f>IF($F$223="n/a",0,IF(I$225&lt;=$C240,0,IF(I$225&gt;($F$223+$C240),INDEX($D$237:$W$237,,$C240)-SUM($D240:H240),INDEX($D$237:$W$237,,$C240)/$F$223)))</f>
        <v>0.25893070092516307</v>
      </c>
      <c r="J240" s="2">
        <f>IF($F$223="n/a",0,IF(J$225&lt;=$C240,0,IF(J$225&gt;($F$223+$C240),INDEX($D$237:$W$237,,$C240)-SUM($D240:I240),INDEX($D$237:$W$237,,$C240)/$F$223)))</f>
        <v>0</v>
      </c>
      <c r="K240" s="2">
        <f>IF($F$223="n/a",0,IF(K$225&lt;=$C240,0,IF(K$225&gt;($F$223+$C240),INDEX($D$237:$W$237,,$C240)-SUM($D240:J240),INDEX($D$237:$W$237,,$C240)/$F$223)))</f>
        <v>0</v>
      </c>
      <c r="L240" s="2">
        <f>IF($F$223="n/a",0,IF(L$225&lt;=$C240,0,IF(L$225&gt;($F$223+$C240),INDEX($D$237:$W$237,,$C240)-SUM($D240:K240),INDEX($D$237:$W$237,,$C240)/$F$223)))</f>
        <v>0</v>
      </c>
      <c r="M240" s="2">
        <f>IF($F$223="n/a",0,IF(M$225&lt;=$C240,0,IF(M$225&gt;($F$223+$C240),INDEX($D$237:$W$237,,$C240)-SUM($D240:L240),INDEX($D$237:$W$237,,$C240)/$F$223)))</f>
        <v>0</v>
      </c>
      <c r="N240" s="170">
        <f>IF($F$223="n/a",0,IF(N$225&lt;=$C240,0,IF(N$225&gt;($F$223+$C240),INDEX($D$237:$W$237,,$C240)-SUM($D240:M240),INDEX($D$237:$W$237,,$C240)/$F$223)))*0.5</f>
        <v>0</v>
      </c>
      <c r="O240" s="2">
        <f>IF($F$223="n/a",0,IF(O$225&lt;=$C240,0,IF(O$225&gt;($F$223+$C240),INDEX($D$237:$W$237,,$C240)-SUM($D240:N240),INDEX($D$237:$W$237,,$C240)/$F$223)))</f>
        <v>0</v>
      </c>
      <c r="P240" s="2">
        <f>IF($F$223="n/a",0,IF(P$225&lt;=$C240,0,IF(P$225&gt;($F$223+$C240),INDEX($D$237:$W$237,,$C240)-SUM($D240:O240),INDEX($D$237:$W$237,,$C240)/$F$223)))</f>
        <v>0</v>
      </c>
      <c r="Q240" s="2">
        <f>IF($F$223="n/a",0,IF(Q$225&lt;=$C240,0,IF(Q$225&gt;($F$223+$C240),INDEX($D$237:$W$237,,$C240)-SUM($D240:P240),INDEX($D$237:$W$237,,$C240)/$F$223)))</f>
        <v>0</v>
      </c>
      <c r="R240" s="2">
        <f>IF($F$223="n/a",0,IF(R$225&lt;=$C240,0,IF(R$225&gt;($F$223+$C240),INDEX($D$237:$W$237,,$C240)-SUM($D240:Q240),INDEX($D$237:$W$237,,$C240)/$F$223)))</f>
        <v>0</v>
      </c>
      <c r="S240" s="2">
        <f>IF($F$223="n/a",0,IF(S$225&lt;=$C240,0,IF(S$225&gt;($F$223+$C240),INDEX($D$237:$W$237,,$C240)-SUM($D240:R240),INDEX($D$237:$W$237,,$C240)/$F$223)))</f>
        <v>0</v>
      </c>
      <c r="T240" s="2">
        <f>IF($F$223="n/a",0,IF(T$225&lt;=$C240,0,IF(T$225&gt;($F$223+$C240),INDEX($D$237:$W$237,,$C240)-SUM($D240:S240),INDEX($D$237:$W$237,,$C240)/$F$223)))</f>
        <v>0</v>
      </c>
      <c r="U240" s="2">
        <f>IF($F$223="n/a",0,IF(U$225&lt;=$C240,0,IF(U$225&gt;($F$223+$C240),INDEX($D$237:$W$237,,$C240)-SUM($D240:T240),INDEX($D$237:$W$237,,$C240)/$F$223)))</f>
        <v>0</v>
      </c>
      <c r="V240" s="2">
        <f>IF($F$223="n/a",0,IF(V$225&lt;=$C240,0,IF(V$225&gt;($F$223+$C240),INDEX($D$237:$W$237,,$C240)-SUM($D240:U240),INDEX($D$237:$W$237,,$C240)/$F$223)))</f>
        <v>0</v>
      </c>
      <c r="W240" s="2">
        <f>IF($F$223="n/a",0,IF(W$225&lt;=$C240,0,IF(W$225&gt;($F$223+$C240),INDEX($D$237:$W$237,,$C240)-SUM($D240:V240),INDEX($D$237:$W$237,,$C240)/$F$223)))</f>
        <v>0</v>
      </c>
      <c r="X240" s="2">
        <f>IF($F$223="n/a",0,IF(X$225&lt;=$C240,0,IF(X$225&gt;($F$223+$C240),INDEX($D$237:$W$237,,$C240)-SUM($D240:W240),INDEX($D$237:$W$237,,$C240)/$F$223)))</f>
        <v>0</v>
      </c>
      <c r="Y240" s="2">
        <f>IF($F$223="n/a",0,IF(Y$225&lt;=$C240,0,IF(Y$225&gt;($F$223+$C240),INDEX($D$237:$W$237,,$C240)-SUM($D240:X240),INDEX($D$237:$W$237,,$C240)/$F$223)))</f>
        <v>0</v>
      </c>
      <c r="Z240" s="2">
        <f>IF($F$223="n/a",0,IF(Z$225&lt;=$C240,0,IF(Z$225&gt;($F$223+$C240),INDEX($D$237:$W$237,,$C240)-SUM($D240:Y240),INDEX($D$237:$W$237,,$C240)/$F$223)))</f>
        <v>0</v>
      </c>
      <c r="AA240" s="2">
        <f>IF($F$223="n/a",0,IF(AA$225&lt;=$C240,0,IF(AA$225&gt;($F$223+$C240),INDEX($D$237:$W$237,,$C240)-SUM($D240:Z240),INDEX($D$237:$W$237,,$C240)/$F$223)))</f>
        <v>0</v>
      </c>
      <c r="AB240" s="2">
        <f>IF($F$223="n/a",0,IF(AB$225&lt;=$C240,0,IF(AB$225&gt;($F$223+$C240),INDEX($D$237:$W$237,,$C240)-SUM($D240:AA240),INDEX($D$237:$W$237,,$C240)/$F$223)))</f>
        <v>0</v>
      </c>
      <c r="AC240" s="2">
        <f>IF($F$223="n/a",0,IF(AC$225&lt;=$C240,0,IF(AC$225&gt;($F$223+$C240),INDEX($D$237:$W$237,,$C240)-SUM($D240:AB240),INDEX($D$237:$W$237,,$C240)/$F$223)))</f>
        <v>0</v>
      </c>
      <c r="AD240" s="2">
        <f>IF($F$223="n/a",0,IF(AD$225&lt;=$C240,0,IF(AD$225&gt;($F$223+$C240),INDEX($D$237:$W$237,,$C240)-SUM($D240:AC240),INDEX($D$237:$W$237,,$C240)/$F$223)))</f>
        <v>0</v>
      </c>
      <c r="AE240" s="2">
        <f>IF($F$223="n/a",0,IF(AE$225&lt;=$C240,0,IF(AE$225&gt;($F$223+$C240),INDEX($D$237:$W$237,,$C240)-SUM($D240:AD240),INDEX($D$237:$W$237,,$C240)/$F$223)))</f>
        <v>0</v>
      </c>
      <c r="AF240" s="2">
        <f>IF($F$223="n/a",0,IF(AF$225&lt;=$C240,0,IF(AF$225&gt;($F$223+$C240),INDEX($D$237:$W$237,,$C240)-SUM($D240:AE240),INDEX($D$237:$W$237,,$C240)/$F$223)))</f>
        <v>0</v>
      </c>
      <c r="AG240" s="2">
        <f>IF($F$223="n/a",0,IF(AG$225&lt;=$C240,0,IF(AG$225&gt;($F$223+$C240),INDEX($D$237:$W$237,,$C240)-SUM($D240:AF240),INDEX($D$237:$W$237,,$C240)/$F$223)))</f>
        <v>0</v>
      </c>
      <c r="AH240" s="2">
        <f>IF($F$223="n/a",0,IF(AH$225&lt;=$C240,0,IF(AH$225&gt;($F$223+$C240),INDEX($D$237:$W$237,,$C240)-SUM($D240:AG240),INDEX($D$237:$W$237,,$C240)/$F$223)))</f>
        <v>0</v>
      </c>
      <c r="AI240" s="2">
        <f>IF($F$223="n/a",0,IF(AI$225&lt;=$C240,0,IF(AI$225&gt;($F$223+$C240),INDEX($D$237:$W$237,,$C240)-SUM($D240:AH240),INDEX($D$237:$W$237,,$C240)/$F$223)))</f>
        <v>0</v>
      </c>
      <c r="AJ240" s="2">
        <f>IF($F$223="n/a",0,IF(AJ$225&lt;=$C240,0,IF(AJ$225&gt;($F$223+$C240),INDEX($D$237:$W$237,,$C240)-SUM($D240:AI240),INDEX($D$237:$W$237,,$C240)/$F$223)))</f>
        <v>0</v>
      </c>
      <c r="AK240" s="2">
        <f>IF($F$223="n/a",0,IF(AK$225&lt;=$C240,0,IF(AK$225&gt;($F$223+$C240),INDEX($D$237:$W$237,,$C240)-SUM($D240:AJ240),INDEX($D$237:$W$237,,$C240)/$F$223)))</f>
        <v>0</v>
      </c>
      <c r="AL240" s="2">
        <f>IF($F$223="n/a",0,IF(AL$225&lt;=$C240,0,IF(AL$225&gt;($F$223+$C240),INDEX($D$237:$W$237,,$C240)-SUM($D240:AK240),INDEX($D$237:$W$237,,$C240)/$F$223)))</f>
        <v>0</v>
      </c>
      <c r="AM240" s="2">
        <f>IF($F$223="n/a",0,IF(AM$225&lt;=$C240,0,IF(AM$225&gt;($F$223+$C240),INDEX($D$237:$W$237,,$C240)-SUM($D240:AL240),INDEX($D$237:$W$237,,$C240)/$F$223)))</f>
        <v>0</v>
      </c>
      <c r="AN240" s="2">
        <f>IF($F$223="n/a",0,IF(AN$225&lt;=$C240,0,IF(AN$225&gt;($F$223+$C240),INDEX($D$237:$W$237,,$C240)-SUM($D240:AM240),INDEX($D$237:$W$237,,$C240)/$F$223)))</f>
        <v>0</v>
      </c>
      <c r="AO240" s="2">
        <f>IF($F$223="n/a",0,IF(AO$225&lt;=$C240,0,IF(AO$225&gt;($F$223+$C240),INDEX($D$237:$W$237,,$C240)-SUM($D240:AN240),INDEX($D$237:$W$237,,$C240)/$F$223)))</f>
        <v>0</v>
      </c>
      <c r="AP240" s="2">
        <f>IF($F$223="n/a",0,IF(AP$225&lt;=$C240,0,IF(AP$225&gt;($F$223+$C240),INDEX($D$237:$W$237,,$C240)-SUM($D240:AO240),INDEX($D$237:$W$237,,$C240)/$F$223)))</f>
        <v>0</v>
      </c>
      <c r="AQ240" s="2">
        <f>IF($F$223="n/a",0,IF(AQ$225&lt;=$C240,0,IF(AQ$225&gt;($F$223+$C240),INDEX($D$237:$W$237,,$C240)-SUM($D240:AP240),INDEX($D$237:$W$237,,$C240)/$F$223)))</f>
        <v>0</v>
      </c>
      <c r="AR240" s="2">
        <f>IF($F$223="n/a",0,IF(AR$225&lt;=$C240,0,IF(AR$225&gt;($F$223+$C240),INDEX($D$237:$W$237,,$C240)-SUM($D240:AQ240),INDEX($D$237:$W$237,,$C240)/$F$223)))</f>
        <v>0</v>
      </c>
      <c r="AS240" s="2">
        <f>IF($F$223="n/a",0,IF(AS$225&lt;=$C240,0,IF(AS$225&gt;($F$223+$C240),INDEX($D$237:$W$237,,$C240)-SUM($D240:AR240),INDEX($D$237:$W$237,,$C240)/$F$223)))</f>
        <v>0</v>
      </c>
      <c r="AT240" s="2">
        <f>IF($F$223="n/a",0,IF(AT$225&lt;=$C240,0,IF(AT$225&gt;($F$223+$C240),INDEX($D$237:$W$237,,$C240)-SUM($D240:AS240),INDEX($D$237:$W$237,,$C240)/$F$223)))</f>
        <v>0</v>
      </c>
      <c r="AU240" s="2">
        <f>IF($F$223="n/a",0,IF(AU$225&lt;=$C240,0,IF(AU$225&gt;($F$223+$C240),INDEX($D$237:$W$237,,$C240)-SUM($D240:AT240),INDEX($D$237:$W$237,,$C240)/$F$223)))</f>
        <v>0</v>
      </c>
      <c r="AV240" s="2">
        <f>IF($F$223="n/a",0,IF(AV$225&lt;=$C240,0,IF(AV$225&gt;($F$223+$C240),INDEX($D$237:$W$237,,$C240)-SUM($D240:AU240),INDEX($D$237:$W$237,,$C240)/$F$223)))</f>
        <v>0</v>
      </c>
      <c r="AW240" s="2">
        <f>IF($F$223="n/a",0,IF(AW$225&lt;=$C240,0,IF(AW$225&gt;($F$223+$C240),INDEX($D$237:$W$237,,$C240)-SUM($D240:AV240),INDEX($D$237:$W$237,,$C240)/$F$223)))</f>
        <v>0</v>
      </c>
      <c r="AX240" s="2">
        <f>IF($F$223="n/a",0,IF(AX$225&lt;=$C240,0,IF(AX$225&gt;($F$223+$C240),INDEX($D$237:$W$237,,$C240)-SUM($D240:AW240),INDEX($D$237:$W$237,,$C240)/$F$223)))</f>
        <v>0</v>
      </c>
      <c r="AY240" s="2">
        <f>IF($F$223="n/a",0,IF(AY$225&lt;=$C240,0,IF(AY$225&gt;($F$223+$C240),INDEX($D$237:$W$237,,$C240)-SUM($D240:AX240),INDEX($D$237:$W$237,,$C240)/$F$223)))</f>
        <v>0</v>
      </c>
      <c r="AZ240" s="2">
        <f>IF($F$223="n/a",0,IF(AZ$225&lt;=$C240,0,IF(AZ$225&gt;($F$223+$C240),INDEX($D$237:$W$237,,$C240)-SUM($D240:AY240),INDEX($D$237:$W$237,,$C240)/$F$223)))</f>
        <v>0</v>
      </c>
      <c r="BA240" s="2">
        <f>IF($F$223="n/a",0,IF(BA$225&lt;=$C240,0,IF(BA$225&gt;($F$223+$C240),INDEX($D$237:$W$237,,$C240)-SUM($D240:AZ240),INDEX($D$237:$W$237,,$C240)/$F$223)))</f>
        <v>0</v>
      </c>
      <c r="BB240" s="2">
        <f>IF($F$223="n/a",0,IF(BB$225&lt;=$C240,0,IF(BB$225&gt;($F$223+$C240),INDEX($D$237:$W$237,,$C240)-SUM($D240:BA240),INDEX($D$237:$W$237,,$C240)/$F$223)))</f>
        <v>0</v>
      </c>
      <c r="BC240" s="2">
        <f>IF($F$223="n/a",0,IF(BC$225&lt;=$C240,0,IF(BC$225&gt;($F$223+$C240),INDEX($D$237:$W$237,,$C240)-SUM($D240:BB240),INDEX($D$237:$W$237,,$C240)/$F$223)))</f>
        <v>0</v>
      </c>
      <c r="BD240" s="2">
        <f>IF($F$223="n/a",0,IF(BD$225&lt;=$C240,0,IF(BD$225&gt;($F$223+$C240),INDEX($D$237:$W$237,,$C240)-SUM($D240:BC240),INDEX($D$237:$W$237,,$C240)/$F$223)))</f>
        <v>0</v>
      </c>
      <c r="BE240" s="2">
        <f>IF($F$223="n/a",0,IF(BE$225&lt;=$C240,0,IF(BE$225&gt;($F$223+$C240),INDEX($D$237:$W$237,,$C240)-SUM($D240:BD240),INDEX($D$237:$W$237,,$C240)/$F$223)))</f>
        <v>0</v>
      </c>
      <c r="BF240" s="2">
        <f>IF($F$223="n/a",0,IF(BF$225&lt;=$C240,0,IF(BF$225&gt;($F$223+$C240),INDEX($D$237:$W$237,,$C240)-SUM($D240:BE240),INDEX($D$237:$W$237,,$C240)/$F$223)))</f>
        <v>0</v>
      </c>
      <c r="BG240" s="2">
        <f>IF($F$223="n/a",0,IF(BG$225&lt;=$C240,0,IF(BG$225&gt;($F$223+$C240),INDEX($D$237:$W$237,,$C240)-SUM($D240:BF240),INDEX($D$237:$W$237,,$C240)/$F$223)))</f>
        <v>0</v>
      </c>
      <c r="BH240" s="2">
        <f>IF($F$223="n/a",0,IF(BH$225&lt;=$C240,0,IF(BH$225&gt;($F$223+$C240),INDEX($D$237:$W$237,,$C240)-SUM($D240:BG240),INDEX($D$237:$W$237,,$C240)/$F$223)))</f>
        <v>0</v>
      </c>
      <c r="BI240" s="2">
        <f>IF($F$223="n/a",0,IF(BI$225&lt;=$C240,0,IF(BI$225&gt;($F$223+$C240),INDEX($D$237:$W$237,,$C240)-SUM($D240:BH240),INDEX($D$237:$W$237,,$C240)/$F$223)))</f>
        <v>0</v>
      </c>
      <c r="BJ240" s="2">
        <f>IF($F$223="n/a",0,IF(BJ$225&lt;=$C240,0,IF(BJ$225&gt;($F$223+$C240),INDEX($D$237:$W$237,,$C240)-SUM($D240:BI240),INDEX($D$237:$W$237,,$C240)/$F$223)))</f>
        <v>0</v>
      </c>
      <c r="BK240" s="2">
        <f>IF($F$223="n/a",0,IF(BK$225&lt;=$C240,0,IF(BK$225&gt;($F$223+$C240),INDEX($D$237:$W$237,,$C240)-SUM($D240:BJ240),INDEX($D$237:$W$237,,$C240)/$F$223)))</f>
        <v>0</v>
      </c>
      <c r="BL240" s="2">
        <f>IF($F$223="n/a",0,IF(BL$225&lt;=$C240,0,IF(BL$225&gt;($F$223+$C240),INDEX($D$237:$W$237,,$C240)-SUM($D240:BK240),INDEX($D$237:$W$237,,$C240)/$F$223)))</f>
        <v>0</v>
      </c>
      <c r="BM240" s="2">
        <f>IF($F$223="n/a",0,IF(BM$225&lt;=$C240,0,IF(BM$225&gt;($F$223+$C240),INDEX($D$237:$W$237,,$C240)-SUM($D240:BL240),INDEX($D$237:$W$237,,$C240)/$F$223)))</f>
        <v>0</v>
      </c>
      <c r="BN240" s="2">
        <f>IF($F$223="n/a",0,IF(BN$225&lt;=$C240,0,IF(BN$225&gt;($F$223+$C240),INDEX($D$237:$W$237,,$C240)-SUM($D240:BM240),INDEX($D$237:$W$237,,$C240)/$F$223)))</f>
        <v>0</v>
      </c>
      <c r="BO240" s="2">
        <f>IF($F$223="n/a",0,IF(BO$225&lt;=$C240,0,IF(BO$225&gt;($F$223+$C240),INDEX($D$237:$W$237,,$C240)-SUM($D240:BN240),INDEX($D$237:$W$237,,$C240)/$F$223)))</f>
        <v>0</v>
      </c>
      <c r="BP240" s="2">
        <f>IF($F$223="n/a",0,IF(BP$225&lt;=$C240,0,IF(BP$225&gt;($F$223+$C240),INDEX($D$237:$W$237,,$C240)-SUM($D240:BO240),INDEX($D$237:$W$237,,$C240)/$F$223)))</f>
        <v>0</v>
      </c>
      <c r="BQ240" s="2">
        <f>IF($F$223="n/a",0,IF(BQ$225&lt;=$C240,0,IF(BQ$225&gt;($F$223+$C240),INDEX($D$237:$W$237,,$C240)-SUM($D240:BP240),INDEX($D$237:$W$237,,$C240)/$F$223)))</f>
        <v>0</v>
      </c>
      <c r="BR240" s="2">
        <f>IF($F$223="n/a",0,IF(BR$225&lt;=$C240,0,IF(BR$225&gt;($F$223+$C240),INDEX($D$237:$W$237,,$C240)-SUM($D240:BQ240),INDEX($D$237:$W$237,,$C240)/$F$223)))</f>
        <v>0</v>
      </c>
      <c r="BS240" s="2">
        <f>IF($F$223="n/a",0,IF(BS$225&lt;=$C240,0,IF(BS$225&gt;($F$223+$C240),INDEX($D$237:$W$237,,$C240)-SUM($D240:BR240),INDEX($D$237:$W$237,,$C240)/$F$223)))</f>
        <v>0</v>
      </c>
    </row>
    <row r="241" spans="2:71">
      <c r="B241" s="24">
        <v>2012</v>
      </c>
      <c r="C241" s="24">
        <v>2</v>
      </c>
      <c r="E241" s="2">
        <f>IF($F$223="n/a",0,IF(E$225&lt;=$C241,0,IF(E$225&gt;($F$223+$C241),INDEX($D$237:$W$237,,$C241)-SUM($D241:D241),INDEX($D$237:$W$237,,$C241)/$F$223)))</f>
        <v>0</v>
      </c>
      <c r="F241" s="2">
        <f>IF($F$223="n/a",0,IF(F$225&lt;=$C241,0,IF(F$225&gt;($F$223+$C241),INDEX($D$237:$W$237,,$C241)-SUM($D241:E241),INDEX($D$237:$W$237,,$C241)/$F$223)))</f>
        <v>1.1697750722692086</v>
      </c>
      <c r="G241" s="2">
        <f>IF($F$223="n/a",0,IF(G$225&lt;=$C241,0,IF(G$225&gt;($F$223+$C241),INDEX($D$237:$W$237,,$C241)-SUM($D241:F241),INDEX($D$237:$W$237,,$C241)/$F$223)))</f>
        <v>1.1697750722692086</v>
      </c>
      <c r="H241" s="2">
        <f>IF($F$223="n/a",0,IF(H$225&lt;=$C241,0,IF(H$225&gt;($F$223+$C241),INDEX($D$237:$W$237,,$C241)-SUM($D241:G241),INDEX($D$237:$W$237,,$C241)/$F$223)))</f>
        <v>1.1697750722692086</v>
      </c>
      <c r="I241" s="2">
        <f>IF($F$223="n/a",0,IF(I$225&lt;=$C241,0,IF(I$225&gt;($F$223+$C241),INDEX($D$237:$W$237,,$C241)-SUM($D241:H241),INDEX($D$237:$W$237,,$C241)/$F$223)))</f>
        <v>1.1697750722692086</v>
      </c>
      <c r="J241" s="2">
        <f>IF($F$223="n/a",0,IF(J$225&lt;=$C241,0,IF(J$225&gt;($F$223+$C241),INDEX($D$237:$W$237,,$C241)-SUM($D241:I241),INDEX($D$237:$W$237,,$C241)/$F$223)))</f>
        <v>1.1697750722692086</v>
      </c>
      <c r="K241" s="2">
        <f>IF($F$223="n/a",0,IF(K$225&lt;=$C241,0,IF(K$225&gt;($F$223+$C241),INDEX($D$237:$W$237,,$C241)-SUM($D241:J241),INDEX($D$237:$W$237,,$C241)/$F$223)))</f>
        <v>0</v>
      </c>
      <c r="L241" s="2">
        <f>IF($F$223="n/a",0,IF(L$225&lt;=$C241,0,IF(L$225&gt;($F$223+$C241),INDEX($D$237:$W$237,,$C241)-SUM($D241:K241),INDEX($D$237:$W$237,,$C241)/$F$223)))</f>
        <v>0</v>
      </c>
      <c r="M241" s="2">
        <f>IF($F$223="n/a",0,IF(M$225&lt;=$C241,0,IF(M$225&gt;($F$223+$C241),INDEX($D$237:$W$237,,$C241)-SUM($D241:L241),INDEX($D$237:$W$237,,$C241)/$F$223)))</f>
        <v>0</v>
      </c>
      <c r="N241" s="170">
        <f>IF($F$223="n/a",0,IF(N$225&lt;=$C241,0,IF(N$225&gt;($F$223+$C241),INDEX($D$237:$W$237,,$C241)-SUM($D241:M241),INDEX($D$237:$W$237,,$C241)/$F$223)))*0.5</f>
        <v>0</v>
      </c>
      <c r="O241" s="2">
        <f>IF($F$223="n/a",0,IF(O$225&lt;=$C241,0,IF(O$225&gt;($F$223+$C241),INDEX($D$237:$W$237,,$C241)-SUM($D241:N241),INDEX($D$237:$W$237,,$C241)/$F$223)))</f>
        <v>0</v>
      </c>
      <c r="P241" s="2">
        <f>IF($F$223="n/a",0,IF(P$225&lt;=$C241,0,IF(P$225&gt;($F$223+$C241),INDEX($D$237:$W$237,,$C241)-SUM($D241:O241),INDEX($D$237:$W$237,,$C241)/$F$223)))</f>
        <v>0</v>
      </c>
      <c r="Q241" s="2">
        <f>IF($F$223="n/a",0,IF(Q$225&lt;=$C241,0,IF(Q$225&gt;($F$223+$C241),INDEX($D$237:$W$237,,$C241)-SUM($D241:P241),INDEX($D$237:$W$237,,$C241)/$F$223)))</f>
        <v>0</v>
      </c>
      <c r="R241" s="2">
        <f>IF($F$223="n/a",0,IF(R$225&lt;=$C241,0,IF(R$225&gt;($F$223+$C241),INDEX($D$237:$W$237,,$C241)-SUM($D241:Q241),INDEX($D$237:$W$237,,$C241)/$F$223)))</f>
        <v>0</v>
      </c>
      <c r="S241" s="2">
        <f>IF($F$223="n/a",0,IF(S$225&lt;=$C241,0,IF(S$225&gt;($F$223+$C241),INDEX($D$237:$W$237,,$C241)-SUM($D241:R241),INDEX($D$237:$W$237,,$C241)/$F$223)))</f>
        <v>0</v>
      </c>
      <c r="T241" s="2">
        <f>IF($F$223="n/a",0,IF(T$225&lt;=$C241,0,IF(T$225&gt;($F$223+$C241),INDEX($D$237:$W$237,,$C241)-SUM($D241:S241),INDEX($D$237:$W$237,,$C241)/$F$223)))</f>
        <v>0</v>
      </c>
      <c r="U241" s="2">
        <f>IF($F$223="n/a",0,IF(U$225&lt;=$C241,0,IF(U$225&gt;($F$223+$C241),INDEX($D$237:$W$237,,$C241)-SUM($D241:T241),INDEX($D$237:$W$237,,$C241)/$F$223)))</f>
        <v>0</v>
      </c>
      <c r="V241" s="2">
        <f>IF($F$223="n/a",0,IF(V$225&lt;=$C241,0,IF(V$225&gt;($F$223+$C241),INDEX($D$237:$W$237,,$C241)-SUM($D241:U241),INDEX($D$237:$W$237,,$C241)/$F$223)))</f>
        <v>0</v>
      </c>
      <c r="W241" s="2">
        <f>IF($F$223="n/a",0,IF(W$225&lt;=$C241,0,IF(W$225&gt;($F$223+$C241),INDEX($D$237:$W$237,,$C241)-SUM($D241:V241),INDEX($D$237:$W$237,,$C241)/$F$223)))</f>
        <v>0</v>
      </c>
      <c r="X241" s="2">
        <f>IF($F$223="n/a",0,IF(X$225&lt;=$C241,0,IF(X$225&gt;($F$223+$C241),INDEX($D$237:$W$237,,$C241)-SUM($D241:W241),INDEX($D$237:$W$237,,$C241)/$F$223)))</f>
        <v>0</v>
      </c>
      <c r="Y241" s="2">
        <f>IF($F$223="n/a",0,IF(Y$225&lt;=$C241,0,IF(Y$225&gt;($F$223+$C241),INDEX($D$237:$W$237,,$C241)-SUM($D241:X241),INDEX($D$237:$W$237,,$C241)/$F$223)))</f>
        <v>0</v>
      </c>
      <c r="Z241" s="2">
        <f>IF($F$223="n/a",0,IF(Z$225&lt;=$C241,0,IF(Z$225&gt;($F$223+$C241),INDEX($D$237:$W$237,,$C241)-SUM($D241:Y241),INDEX($D$237:$W$237,,$C241)/$F$223)))</f>
        <v>0</v>
      </c>
      <c r="AA241" s="2">
        <f>IF($F$223="n/a",0,IF(AA$225&lt;=$C241,0,IF(AA$225&gt;($F$223+$C241),INDEX($D$237:$W$237,,$C241)-SUM($D241:Z241),INDEX($D$237:$W$237,,$C241)/$F$223)))</f>
        <v>0</v>
      </c>
      <c r="AB241" s="2">
        <f>IF($F$223="n/a",0,IF(AB$225&lt;=$C241,0,IF(AB$225&gt;($F$223+$C241),INDEX($D$237:$W$237,,$C241)-SUM($D241:AA241),INDEX($D$237:$W$237,,$C241)/$F$223)))</f>
        <v>0</v>
      </c>
      <c r="AC241" s="2">
        <f>IF($F$223="n/a",0,IF(AC$225&lt;=$C241,0,IF(AC$225&gt;($F$223+$C241),INDEX($D$237:$W$237,,$C241)-SUM($D241:AB241),INDEX($D$237:$W$237,,$C241)/$F$223)))</f>
        <v>0</v>
      </c>
      <c r="AD241" s="2">
        <f>IF($F$223="n/a",0,IF(AD$225&lt;=$C241,0,IF(AD$225&gt;($F$223+$C241),INDEX($D$237:$W$237,,$C241)-SUM($D241:AC241),INDEX($D$237:$W$237,,$C241)/$F$223)))</f>
        <v>0</v>
      </c>
      <c r="AE241" s="2">
        <f>IF($F$223="n/a",0,IF(AE$225&lt;=$C241,0,IF(AE$225&gt;($F$223+$C241),INDEX($D$237:$W$237,,$C241)-SUM($D241:AD241),INDEX($D$237:$W$237,,$C241)/$F$223)))</f>
        <v>0</v>
      </c>
      <c r="AF241" s="2">
        <f>IF($F$223="n/a",0,IF(AF$225&lt;=$C241,0,IF(AF$225&gt;($F$223+$C241),INDEX($D$237:$W$237,,$C241)-SUM($D241:AE241),INDEX($D$237:$W$237,,$C241)/$F$223)))</f>
        <v>0</v>
      </c>
      <c r="AG241" s="2">
        <f>IF($F$223="n/a",0,IF(AG$225&lt;=$C241,0,IF(AG$225&gt;($F$223+$C241),INDEX($D$237:$W$237,,$C241)-SUM($D241:AF241),INDEX($D$237:$W$237,,$C241)/$F$223)))</f>
        <v>0</v>
      </c>
      <c r="AH241" s="2">
        <f>IF($F$223="n/a",0,IF(AH$225&lt;=$C241,0,IF(AH$225&gt;($F$223+$C241),INDEX($D$237:$W$237,,$C241)-SUM($D241:AG241),INDEX($D$237:$W$237,,$C241)/$F$223)))</f>
        <v>0</v>
      </c>
      <c r="AI241" s="2">
        <f>IF($F$223="n/a",0,IF(AI$225&lt;=$C241,0,IF(AI$225&gt;($F$223+$C241),INDEX($D$237:$W$237,,$C241)-SUM($D241:AH241),INDEX($D$237:$W$237,,$C241)/$F$223)))</f>
        <v>0</v>
      </c>
      <c r="AJ241" s="2">
        <f>IF($F$223="n/a",0,IF(AJ$225&lt;=$C241,0,IF(AJ$225&gt;($F$223+$C241),INDEX($D$237:$W$237,,$C241)-SUM($D241:AI241),INDEX($D$237:$W$237,,$C241)/$F$223)))</f>
        <v>0</v>
      </c>
      <c r="AK241" s="2">
        <f>IF($F$223="n/a",0,IF(AK$225&lt;=$C241,0,IF(AK$225&gt;($F$223+$C241),INDEX($D$237:$W$237,,$C241)-SUM($D241:AJ241),INDEX($D$237:$W$237,,$C241)/$F$223)))</f>
        <v>0</v>
      </c>
      <c r="AL241" s="2">
        <f>IF($F$223="n/a",0,IF(AL$225&lt;=$C241,0,IF(AL$225&gt;($F$223+$C241),INDEX($D$237:$W$237,,$C241)-SUM($D241:AK241),INDEX($D$237:$W$237,,$C241)/$F$223)))</f>
        <v>0</v>
      </c>
      <c r="AM241" s="2">
        <f>IF($F$223="n/a",0,IF(AM$225&lt;=$C241,0,IF(AM$225&gt;($F$223+$C241),INDEX($D$237:$W$237,,$C241)-SUM($D241:AL241),INDEX($D$237:$W$237,,$C241)/$F$223)))</f>
        <v>0</v>
      </c>
      <c r="AN241" s="2">
        <f>IF($F$223="n/a",0,IF(AN$225&lt;=$C241,0,IF(AN$225&gt;($F$223+$C241),INDEX($D$237:$W$237,,$C241)-SUM($D241:AM241),INDEX($D$237:$W$237,,$C241)/$F$223)))</f>
        <v>0</v>
      </c>
      <c r="AO241" s="2">
        <f>IF($F$223="n/a",0,IF(AO$225&lt;=$C241,0,IF(AO$225&gt;($F$223+$C241),INDEX($D$237:$W$237,,$C241)-SUM($D241:AN241),INDEX($D$237:$W$237,,$C241)/$F$223)))</f>
        <v>0</v>
      </c>
      <c r="AP241" s="2">
        <f>IF($F$223="n/a",0,IF(AP$225&lt;=$C241,0,IF(AP$225&gt;($F$223+$C241),INDEX($D$237:$W$237,,$C241)-SUM($D241:AO241),INDEX($D$237:$W$237,,$C241)/$F$223)))</f>
        <v>0</v>
      </c>
      <c r="AQ241" s="2">
        <f>IF($F$223="n/a",0,IF(AQ$225&lt;=$C241,0,IF(AQ$225&gt;($F$223+$C241),INDEX($D$237:$W$237,,$C241)-SUM($D241:AP241),INDEX($D$237:$W$237,,$C241)/$F$223)))</f>
        <v>0</v>
      </c>
      <c r="AR241" s="2">
        <f>IF($F$223="n/a",0,IF(AR$225&lt;=$C241,0,IF(AR$225&gt;($F$223+$C241),INDEX($D$237:$W$237,,$C241)-SUM($D241:AQ241),INDEX($D$237:$W$237,,$C241)/$F$223)))</f>
        <v>0</v>
      </c>
      <c r="AS241" s="2">
        <f>IF($F$223="n/a",0,IF(AS$225&lt;=$C241,0,IF(AS$225&gt;($F$223+$C241),INDEX($D$237:$W$237,,$C241)-SUM($D241:AR241),INDEX($D$237:$W$237,,$C241)/$F$223)))</f>
        <v>0</v>
      </c>
      <c r="AT241" s="2">
        <f>IF($F$223="n/a",0,IF(AT$225&lt;=$C241,0,IF(AT$225&gt;($F$223+$C241),INDEX($D$237:$W$237,,$C241)-SUM($D241:AS241),INDEX($D$237:$W$237,,$C241)/$F$223)))</f>
        <v>0</v>
      </c>
      <c r="AU241" s="2">
        <f>IF($F$223="n/a",0,IF(AU$225&lt;=$C241,0,IF(AU$225&gt;($F$223+$C241),INDEX($D$237:$W$237,,$C241)-SUM($D241:AT241),INDEX($D$237:$W$237,,$C241)/$F$223)))</f>
        <v>0</v>
      </c>
      <c r="AV241" s="2">
        <f>IF($F$223="n/a",0,IF(AV$225&lt;=$C241,0,IF(AV$225&gt;($F$223+$C241),INDEX($D$237:$W$237,,$C241)-SUM($D241:AU241),INDEX($D$237:$W$237,,$C241)/$F$223)))</f>
        <v>0</v>
      </c>
      <c r="AW241" s="2">
        <f>IF($F$223="n/a",0,IF(AW$225&lt;=$C241,0,IF(AW$225&gt;($F$223+$C241),INDEX($D$237:$W$237,,$C241)-SUM($D241:AV241),INDEX($D$237:$W$237,,$C241)/$F$223)))</f>
        <v>0</v>
      </c>
      <c r="AX241" s="2">
        <f>IF($F$223="n/a",0,IF(AX$225&lt;=$C241,0,IF(AX$225&gt;($F$223+$C241),INDEX($D$237:$W$237,,$C241)-SUM($D241:AW241),INDEX($D$237:$W$237,,$C241)/$F$223)))</f>
        <v>0</v>
      </c>
      <c r="AY241" s="2">
        <f>IF($F$223="n/a",0,IF(AY$225&lt;=$C241,0,IF(AY$225&gt;($F$223+$C241),INDEX($D$237:$W$237,,$C241)-SUM($D241:AX241),INDEX($D$237:$W$237,,$C241)/$F$223)))</f>
        <v>0</v>
      </c>
      <c r="AZ241" s="2">
        <f>IF($F$223="n/a",0,IF(AZ$225&lt;=$C241,0,IF(AZ$225&gt;($F$223+$C241),INDEX($D$237:$W$237,,$C241)-SUM($D241:AY241),INDEX($D$237:$W$237,,$C241)/$F$223)))</f>
        <v>0</v>
      </c>
      <c r="BA241" s="2">
        <f>IF($F$223="n/a",0,IF(BA$225&lt;=$C241,0,IF(BA$225&gt;($F$223+$C241),INDEX($D$237:$W$237,,$C241)-SUM($D241:AZ241),INDEX($D$237:$W$237,,$C241)/$F$223)))</f>
        <v>0</v>
      </c>
      <c r="BB241" s="2">
        <f>IF($F$223="n/a",0,IF(BB$225&lt;=$C241,0,IF(BB$225&gt;($F$223+$C241),INDEX($D$237:$W$237,,$C241)-SUM($D241:BA241),INDEX($D$237:$W$237,,$C241)/$F$223)))</f>
        <v>0</v>
      </c>
      <c r="BC241" s="2">
        <f>IF($F$223="n/a",0,IF(BC$225&lt;=$C241,0,IF(BC$225&gt;($F$223+$C241),INDEX($D$237:$W$237,,$C241)-SUM($D241:BB241),INDEX($D$237:$W$237,,$C241)/$F$223)))</f>
        <v>0</v>
      </c>
      <c r="BD241" s="2">
        <f>IF($F$223="n/a",0,IF(BD$225&lt;=$C241,0,IF(BD$225&gt;($F$223+$C241),INDEX($D$237:$W$237,,$C241)-SUM($D241:BC241),INDEX($D$237:$W$237,,$C241)/$F$223)))</f>
        <v>0</v>
      </c>
      <c r="BE241" s="2">
        <f>IF($F$223="n/a",0,IF(BE$225&lt;=$C241,0,IF(BE$225&gt;($F$223+$C241),INDEX($D$237:$W$237,,$C241)-SUM($D241:BD241),INDEX($D$237:$W$237,,$C241)/$F$223)))</f>
        <v>0</v>
      </c>
      <c r="BF241" s="2">
        <f>IF($F$223="n/a",0,IF(BF$225&lt;=$C241,0,IF(BF$225&gt;($F$223+$C241),INDEX($D$237:$W$237,,$C241)-SUM($D241:BE241),INDEX($D$237:$W$237,,$C241)/$F$223)))</f>
        <v>0</v>
      </c>
      <c r="BG241" s="2">
        <f>IF($F$223="n/a",0,IF(BG$225&lt;=$C241,0,IF(BG$225&gt;($F$223+$C241),INDEX($D$237:$W$237,,$C241)-SUM($D241:BF241),INDEX($D$237:$W$237,,$C241)/$F$223)))</f>
        <v>0</v>
      </c>
      <c r="BH241" s="2">
        <f>IF($F$223="n/a",0,IF(BH$225&lt;=$C241,0,IF(BH$225&gt;($F$223+$C241),INDEX($D$237:$W$237,,$C241)-SUM($D241:BG241),INDEX($D$237:$W$237,,$C241)/$F$223)))</f>
        <v>0</v>
      </c>
      <c r="BI241" s="2">
        <f>IF($F$223="n/a",0,IF(BI$225&lt;=$C241,0,IF(BI$225&gt;($F$223+$C241),INDEX($D$237:$W$237,,$C241)-SUM($D241:BH241),INDEX($D$237:$W$237,,$C241)/$F$223)))</f>
        <v>0</v>
      </c>
      <c r="BJ241" s="2">
        <f>IF($F$223="n/a",0,IF(BJ$225&lt;=$C241,0,IF(BJ$225&gt;($F$223+$C241),INDEX($D$237:$W$237,,$C241)-SUM($D241:BI241),INDEX($D$237:$W$237,,$C241)/$F$223)))</f>
        <v>0</v>
      </c>
      <c r="BK241" s="2">
        <f>IF($F$223="n/a",0,IF(BK$225&lt;=$C241,0,IF(BK$225&gt;($F$223+$C241),INDEX($D$237:$W$237,,$C241)-SUM($D241:BJ241),INDEX($D$237:$W$237,,$C241)/$F$223)))</f>
        <v>0</v>
      </c>
      <c r="BL241" s="2">
        <f>IF($F$223="n/a",0,IF(BL$225&lt;=$C241,0,IF(BL$225&gt;($F$223+$C241),INDEX($D$237:$W$237,,$C241)-SUM($D241:BK241),INDEX($D$237:$W$237,,$C241)/$F$223)))</f>
        <v>0</v>
      </c>
      <c r="BM241" s="2">
        <f>IF($F$223="n/a",0,IF(BM$225&lt;=$C241,0,IF(BM$225&gt;($F$223+$C241),INDEX($D$237:$W$237,,$C241)-SUM($D241:BL241),INDEX($D$237:$W$237,,$C241)/$F$223)))</f>
        <v>0</v>
      </c>
      <c r="BN241" s="2">
        <f>IF($F$223="n/a",0,IF(BN$225&lt;=$C241,0,IF(BN$225&gt;($F$223+$C241),INDEX($D$237:$W$237,,$C241)-SUM($D241:BM241),INDEX($D$237:$W$237,,$C241)/$F$223)))</f>
        <v>0</v>
      </c>
      <c r="BO241" s="2">
        <f>IF($F$223="n/a",0,IF(BO$225&lt;=$C241,0,IF(BO$225&gt;($F$223+$C241),INDEX($D$237:$W$237,,$C241)-SUM($D241:BN241),INDEX($D$237:$W$237,,$C241)/$F$223)))</f>
        <v>0</v>
      </c>
      <c r="BP241" s="2">
        <f>IF($F$223="n/a",0,IF(BP$225&lt;=$C241,0,IF(BP$225&gt;($F$223+$C241),INDEX($D$237:$W$237,,$C241)-SUM($D241:BO241),INDEX($D$237:$W$237,,$C241)/$F$223)))</f>
        <v>0</v>
      </c>
      <c r="BQ241" s="2">
        <f>IF($F$223="n/a",0,IF(BQ$225&lt;=$C241,0,IF(BQ$225&gt;($F$223+$C241),INDEX($D$237:$W$237,,$C241)-SUM($D241:BP241),INDEX($D$237:$W$237,,$C241)/$F$223)))</f>
        <v>0</v>
      </c>
      <c r="BR241" s="2">
        <f>IF($F$223="n/a",0,IF(BR$225&lt;=$C241,0,IF(BR$225&gt;($F$223+$C241),INDEX($D$237:$W$237,,$C241)-SUM($D241:BQ241),INDEX($D$237:$W$237,,$C241)/$F$223)))</f>
        <v>0</v>
      </c>
      <c r="BS241" s="2">
        <f>IF($F$223="n/a",0,IF(BS$225&lt;=$C241,0,IF(BS$225&gt;($F$223+$C241),INDEX($D$237:$W$237,,$C241)-SUM($D241:BR241),INDEX($D$237:$W$237,,$C241)/$F$223)))</f>
        <v>0</v>
      </c>
    </row>
    <row r="242" spans="2:71">
      <c r="B242" s="24">
        <v>2013</v>
      </c>
      <c r="C242" s="24">
        <v>3</v>
      </c>
      <c r="E242" s="2">
        <f>IF($F$223="n/a",0,IF(E$225&lt;=$C242,0,IF(E$225&gt;($F$223+$C242),INDEX($D$237:$W$237,,$C242)-SUM($D242:D242),INDEX($D$237:$W$237,,$C242)/$F$223)))</f>
        <v>0</v>
      </c>
      <c r="F242" s="2">
        <f>IF($F$223="n/a",0,IF(F$225&lt;=$C242,0,IF(F$225&gt;($F$223+$C242),INDEX($D$237:$W$237,,$C242)-SUM($D242:E242),INDEX($D$237:$W$237,,$C242)/$F$223)))</f>
        <v>0</v>
      </c>
      <c r="G242" s="2">
        <f>IF($F$223="n/a",0,IF(G$225&lt;=$C242,0,IF(G$225&gt;($F$223+$C242),INDEX($D$237:$W$237,,$C242)-SUM($D242:F242),INDEX($D$237:$W$237,,$C242)/$F$223)))</f>
        <v>0.37058254613545571</v>
      </c>
      <c r="H242" s="2">
        <f>IF($F$223="n/a",0,IF(H$225&lt;=$C242,0,IF(H$225&gt;($F$223+$C242),INDEX($D$237:$W$237,,$C242)-SUM($D242:G242),INDEX($D$237:$W$237,,$C242)/$F$223)))</f>
        <v>0.37058254613545571</v>
      </c>
      <c r="I242" s="2">
        <f>IF($F$223="n/a",0,IF(I$225&lt;=$C242,0,IF(I$225&gt;($F$223+$C242),INDEX($D$237:$W$237,,$C242)-SUM($D242:H242),INDEX($D$237:$W$237,,$C242)/$F$223)))</f>
        <v>0.37058254613545571</v>
      </c>
      <c r="J242" s="2">
        <f>IF($F$223="n/a",0,IF(J$225&lt;=$C242,0,IF(J$225&gt;($F$223+$C242),INDEX($D$237:$W$237,,$C242)-SUM($D242:I242),INDEX($D$237:$W$237,,$C242)/$F$223)))</f>
        <v>0.37058254613545571</v>
      </c>
      <c r="K242" s="2">
        <f>IF($F$223="n/a",0,IF(K$225&lt;=$C242,0,IF(K$225&gt;($F$223+$C242),INDEX($D$237:$W$237,,$C242)-SUM($D242:J242),INDEX($D$237:$W$237,,$C242)/$F$223)))</f>
        <v>0.37058254613545571</v>
      </c>
      <c r="L242" s="2">
        <f>IF($F$223="n/a",0,IF(L$225&lt;=$C242,0,IF(L$225&gt;($F$223+$C242),INDEX($D$237:$W$237,,$C242)-SUM($D242:K242),INDEX($D$237:$W$237,,$C242)/$F$223)))</f>
        <v>0</v>
      </c>
      <c r="M242" s="2">
        <f>IF($F$223="n/a",0,IF(M$225&lt;=$C242,0,IF(M$225&gt;($F$223+$C242),INDEX($D$237:$W$237,,$C242)-SUM($D242:L242),INDEX($D$237:$W$237,,$C242)/$F$223)))</f>
        <v>0</v>
      </c>
      <c r="N242" s="170">
        <f>IF($F$223="n/a",0,IF(N$225&lt;=$C242,0,IF(N$225&gt;($F$223+$C242),INDEX($D$237:$W$237,,$C242)-SUM($D242:M242),INDEX($D$237:$W$237,,$C242)/$F$223)))*0.5</f>
        <v>0</v>
      </c>
      <c r="O242" s="2">
        <f>IF($F$223="n/a",0,IF(O$225&lt;=$C242,0,IF(O$225&gt;($F$223+$C242),INDEX($D$237:$W$237,,$C242)-SUM($D242:N242),INDEX($D$237:$W$237,,$C242)/$F$223)))</f>
        <v>0</v>
      </c>
      <c r="P242" s="2">
        <f>IF($F$223="n/a",0,IF(P$225&lt;=$C242,0,IF(P$225&gt;($F$223+$C242),INDEX($D$237:$W$237,,$C242)-SUM($D242:O242),INDEX($D$237:$W$237,,$C242)/$F$223)))</f>
        <v>0</v>
      </c>
      <c r="Q242" s="2">
        <f>IF($F$223="n/a",0,IF(Q$225&lt;=$C242,0,IF(Q$225&gt;($F$223+$C242),INDEX($D$237:$W$237,,$C242)-SUM($D242:P242),INDEX($D$237:$W$237,,$C242)/$F$223)))</f>
        <v>0</v>
      </c>
      <c r="R242" s="2">
        <f>IF($F$223="n/a",0,IF(R$225&lt;=$C242,0,IF(R$225&gt;($F$223+$C242),INDEX($D$237:$W$237,,$C242)-SUM($D242:Q242),INDEX($D$237:$W$237,,$C242)/$F$223)))</f>
        <v>0</v>
      </c>
      <c r="S242" s="2">
        <f>IF($F$223="n/a",0,IF(S$225&lt;=$C242,0,IF(S$225&gt;($F$223+$C242),INDEX($D$237:$W$237,,$C242)-SUM($D242:R242),INDEX($D$237:$W$237,,$C242)/$F$223)))</f>
        <v>0</v>
      </c>
      <c r="T242" s="2">
        <f>IF($F$223="n/a",0,IF(T$225&lt;=$C242,0,IF(T$225&gt;($F$223+$C242),INDEX($D$237:$W$237,,$C242)-SUM($D242:S242),INDEX($D$237:$W$237,,$C242)/$F$223)))</f>
        <v>0</v>
      </c>
      <c r="U242" s="2">
        <f>IF($F$223="n/a",0,IF(U$225&lt;=$C242,0,IF(U$225&gt;($F$223+$C242),INDEX($D$237:$W$237,,$C242)-SUM($D242:T242),INDEX($D$237:$W$237,,$C242)/$F$223)))</f>
        <v>0</v>
      </c>
      <c r="V242" s="2">
        <f>IF($F$223="n/a",0,IF(V$225&lt;=$C242,0,IF(V$225&gt;($F$223+$C242),INDEX($D$237:$W$237,,$C242)-SUM($D242:U242),INDEX($D$237:$W$237,,$C242)/$F$223)))</f>
        <v>0</v>
      </c>
      <c r="W242" s="2">
        <f>IF($F$223="n/a",0,IF(W$225&lt;=$C242,0,IF(W$225&gt;($F$223+$C242),INDEX($D$237:$W$237,,$C242)-SUM($D242:V242),INDEX($D$237:$W$237,,$C242)/$F$223)))</f>
        <v>0</v>
      </c>
      <c r="X242" s="2">
        <f>IF($F$223="n/a",0,IF(X$225&lt;=$C242,0,IF(X$225&gt;($F$223+$C242),INDEX($D$237:$W$237,,$C242)-SUM($D242:W242),INDEX($D$237:$W$237,,$C242)/$F$223)))</f>
        <v>0</v>
      </c>
      <c r="Y242" s="2">
        <f>IF($F$223="n/a",0,IF(Y$225&lt;=$C242,0,IF(Y$225&gt;($F$223+$C242),INDEX($D$237:$W$237,,$C242)-SUM($D242:X242),INDEX($D$237:$W$237,,$C242)/$F$223)))</f>
        <v>0</v>
      </c>
      <c r="Z242" s="2">
        <f>IF($F$223="n/a",0,IF(Z$225&lt;=$C242,0,IF(Z$225&gt;($F$223+$C242),INDEX($D$237:$W$237,,$C242)-SUM($D242:Y242),INDEX($D$237:$W$237,,$C242)/$F$223)))</f>
        <v>0</v>
      </c>
      <c r="AA242" s="2">
        <f>IF($F$223="n/a",0,IF(AA$225&lt;=$C242,0,IF(AA$225&gt;($F$223+$C242),INDEX($D$237:$W$237,,$C242)-SUM($D242:Z242),INDEX($D$237:$W$237,,$C242)/$F$223)))</f>
        <v>0</v>
      </c>
      <c r="AB242" s="2">
        <f>IF($F$223="n/a",0,IF(AB$225&lt;=$C242,0,IF(AB$225&gt;($F$223+$C242),INDEX($D$237:$W$237,,$C242)-SUM($D242:AA242),INDEX($D$237:$W$237,,$C242)/$F$223)))</f>
        <v>0</v>
      </c>
      <c r="AC242" s="2">
        <f>IF($F$223="n/a",0,IF(AC$225&lt;=$C242,0,IF(AC$225&gt;($F$223+$C242),INDEX($D$237:$W$237,,$C242)-SUM($D242:AB242),INDEX($D$237:$W$237,,$C242)/$F$223)))</f>
        <v>0</v>
      </c>
      <c r="AD242" s="2">
        <f>IF($F$223="n/a",0,IF(AD$225&lt;=$C242,0,IF(AD$225&gt;($F$223+$C242),INDEX($D$237:$W$237,,$C242)-SUM($D242:AC242),INDEX($D$237:$W$237,,$C242)/$F$223)))</f>
        <v>0</v>
      </c>
      <c r="AE242" s="2">
        <f>IF($F$223="n/a",0,IF(AE$225&lt;=$C242,0,IF(AE$225&gt;($F$223+$C242),INDEX($D$237:$W$237,,$C242)-SUM($D242:AD242),INDEX($D$237:$W$237,,$C242)/$F$223)))</f>
        <v>0</v>
      </c>
      <c r="AF242" s="2">
        <f>IF($F$223="n/a",0,IF(AF$225&lt;=$C242,0,IF(AF$225&gt;($F$223+$C242),INDEX($D$237:$W$237,,$C242)-SUM($D242:AE242),INDEX($D$237:$W$237,,$C242)/$F$223)))</f>
        <v>0</v>
      </c>
      <c r="AG242" s="2">
        <f>IF($F$223="n/a",0,IF(AG$225&lt;=$C242,0,IF(AG$225&gt;($F$223+$C242),INDEX($D$237:$W$237,,$C242)-SUM($D242:AF242),INDEX($D$237:$W$237,,$C242)/$F$223)))</f>
        <v>0</v>
      </c>
      <c r="AH242" s="2">
        <f>IF($F$223="n/a",0,IF(AH$225&lt;=$C242,0,IF(AH$225&gt;($F$223+$C242),INDEX($D$237:$W$237,,$C242)-SUM($D242:AG242),INDEX($D$237:$W$237,,$C242)/$F$223)))</f>
        <v>0</v>
      </c>
      <c r="AI242" s="2">
        <f>IF($F$223="n/a",0,IF(AI$225&lt;=$C242,0,IF(AI$225&gt;($F$223+$C242),INDEX($D$237:$W$237,,$C242)-SUM($D242:AH242),INDEX($D$237:$W$237,,$C242)/$F$223)))</f>
        <v>0</v>
      </c>
      <c r="AJ242" s="2">
        <f>IF($F$223="n/a",0,IF(AJ$225&lt;=$C242,0,IF(AJ$225&gt;($F$223+$C242),INDEX($D$237:$W$237,,$C242)-SUM($D242:AI242),INDEX($D$237:$W$237,,$C242)/$F$223)))</f>
        <v>0</v>
      </c>
      <c r="AK242" s="2">
        <f>IF($F$223="n/a",0,IF(AK$225&lt;=$C242,0,IF(AK$225&gt;($F$223+$C242),INDEX($D$237:$W$237,,$C242)-SUM($D242:AJ242),INDEX($D$237:$W$237,,$C242)/$F$223)))</f>
        <v>0</v>
      </c>
      <c r="AL242" s="2">
        <f>IF($F$223="n/a",0,IF(AL$225&lt;=$C242,0,IF(AL$225&gt;($F$223+$C242),INDEX($D$237:$W$237,,$C242)-SUM($D242:AK242),INDEX($D$237:$W$237,,$C242)/$F$223)))</f>
        <v>0</v>
      </c>
      <c r="AM242" s="2">
        <f>IF($F$223="n/a",0,IF(AM$225&lt;=$C242,0,IF(AM$225&gt;($F$223+$C242),INDEX($D$237:$W$237,,$C242)-SUM($D242:AL242),INDEX($D$237:$W$237,,$C242)/$F$223)))</f>
        <v>0</v>
      </c>
      <c r="AN242" s="2">
        <f>IF($F$223="n/a",0,IF(AN$225&lt;=$C242,0,IF(AN$225&gt;($F$223+$C242),INDEX($D$237:$W$237,,$C242)-SUM($D242:AM242),INDEX($D$237:$W$237,,$C242)/$F$223)))</f>
        <v>0</v>
      </c>
      <c r="AO242" s="2">
        <f>IF($F$223="n/a",0,IF(AO$225&lt;=$C242,0,IF(AO$225&gt;($F$223+$C242),INDEX($D$237:$W$237,,$C242)-SUM($D242:AN242),INDEX($D$237:$W$237,,$C242)/$F$223)))</f>
        <v>0</v>
      </c>
      <c r="AP242" s="2">
        <f>IF($F$223="n/a",0,IF(AP$225&lt;=$C242,0,IF(AP$225&gt;($F$223+$C242),INDEX($D$237:$W$237,,$C242)-SUM($D242:AO242),INDEX($D$237:$W$237,,$C242)/$F$223)))</f>
        <v>0</v>
      </c>
      <c r="AQ242" s="2">
        <f>IF($F$223="n/a",0,IF(AQ$225&lt;=$C242,0,IF(AQ$225&gt;($F$223+$C242),INDEX($D$237:$W$237,,$C242)-SUM($D242:AP242),INDEX($D$237:$W$237,,$C242)/$F$223)))</f>
        <v>0</v>
      </c>
      <c r="AR242" s="2">
        <f>IF($F$223="n/a",0,IF(AR$225&lt;=$C242,0,IF(AR$225&gt;($F$223+$C242),INDEX($D$237:$W$237,,$C242)-SUM($D242:AQ242),INDEX($D$237:$W$237,,$C242)/$F$223)))</f>
        <v>0</v>
      </c>
      <c r="AS242" s="2">
        <f>IF($F$223="n/a",0,IF(AS$225&lt;=$C242,0,IF(AS$225&gt;($F$223+$C242),INDEX($D$237:$W$237,,$C242)-SUM($D242:AR242),INDEX($D$237:$W$237,,$C242)/$F$223)))</f>
        <v>0</v>
      </c>
      <c r="AT242" s="2">
        <f>IF($F$223="n/a",0,IF(AT$225&lt;=$C242,0,IF(AT$225&gt;($F$223+$C242),INDEX($D$237:$W$237,,$C242)-SUM($D242:AS242),INDEX($D$237:$W$237,,$C242)/$F$223)))</f>
        <v>0</v>
      </c>
      <c r="AU242" s="2">
        <f>IF($F$223="n/a",0,IF(AU$225&lt;=$C242,0,IF(AU$225&gt;($F$223+$C242),INDEX($D$237:$W$237,,$C242)-SUM($D242:AT242),INDEX($D$237:$W$237,,$C242)/$F$223)))</f>
        <v>0</v>
      </c>
      <c r="AV242" s="2">
        <f>IF($F$223="n/a",0,IF(AV$225&lt;=$C242,0,IF(AV$225&gt;($F$223+$C242),INDEX($D$237:$W$237,,$C242)-SUM($D242:AU242),INDEX($D$237:$W$237,,$C242)/$F$223)))</f>
        <v>0</v>
      </c>
      <c r="AW242" s="2">
        <f>IF($F$223="n/a",0,IF(AW$225&lt;=$C242,0,IF(AW$225&gt;($F$223+$C242),INDEX($D$237:$W$237,,$C242)-SUM($D242:AV242),INDEX($D$237:$W$237,,$C242)/$F$223)))</f>
        <v>0</v>
      </c>
      <c r="AX242" s="2">
        <f>IF($F$223="n/a",0,IF(AX$225&lt;=$C242,0,IF(AX$225&gt;($F$223+$C242),INDEX($D$237:$W$237,,$C242)-SUM($D242:AW242),INDEX($D$237:$W$237,,$C242)/$F$223)))</f>
        <v>0</v>
      </c>
      <c r="AY242" s="2">
        <f>IF($F$223="n/a",0,IF(AY$225&lt;=$C242,0,IF(AY$225&gt;($F$223+$C242),INDEX($D$237:$W$237,,$C242)-SUM($D242:AX242),INDEX($D$237:$W$237,,$C242)/$F$223)))</f>
        <v>0</v>
      </c>
      <c r="AZ242" s="2">
        <f>IF($F$223="n/a",0,IF(AZ$225&lt;=$C242,0,IF(AZ$225&gt;($F$223+$C242),INDEX($D$237:$W$237,,$C242)-SUM($D242:AY242),INDEX($D$237:$W$237,,$C242)/$F$223)))</f>
        <v>0</v>
      </c>
      <c r="BA242" s="2">
        <f>IF($F$223="n/a",0,IF(BA$225&lt;=$C242,0,IF(BA$225&gt;($F$223+$C242),INDEX($D$237:$W$237,,$C242)-SUM($D242:AZ242),INDEX($D$237:$W$237,,$C242)/$F$223)))</f>
        <v>0</v>
      </c>
      <c r="BB242" s="2">
        <f>IF($F$223="n/a",0,IF(BB$225&lt;=$C242,0,IF(BB$225&gt;($F$223+$C242),INDEX($D$237:$W$237,,$C242)-SUM($D242:BA242),INDEX($D$237:$W$237,,$C242)/$F$223)))</f>
        <v>0</v>
      </c>
      <c r="BC242" s="2">
        <f>IF($F$223="n/a",0,IF(BC$225&lt;=$C242,0,IF(BC$225&gt;($F$223+$C242),INDEX($D$237:$W$237,,$C242)-SUM($D242:BB242),INDEX($D$237:$W$237,,$C242)/$F$223)))</f>
        <v>0</v>
      </c>
      <c r="BD242" s="2">
        <f>IF($F$223="n/a",0,IF(BD$225&lt;=$C242,0,IF(BD$225&gt;($F$223+$C242),INDEX($D$237:$W$237,,$C242)-SUM($D242:BC242),INDEX($D$237:$W$237,,$C242)/$F$223)))</f>
        <v>0</v>
      </c>
      <c r="BE242" s="2">
        <f>IF($F$223="n/a",0,IF(BE$225&lt;=$C242,0,IF(BE$225&gt;($F$223+$C242),INDEX($D$237:$W$237,,$C242)-SUM($D242:BD242),INDEX($D$237:$W$237,,$C242)/$F$223)))</f>
        <v>0</v>
      </c>
      <c r="BF242" s="2">
        <f>IF($F$223="n/a",0,IF(BF$225&lt;=$C242,0,IF(BF$225&gt;($F$223+$C242),INDEX($D$237:$W$237,,$C242)-SUM($D242:BE242),INDEX($D$237:$W$237,,$C242)/$F$223)))</f>
        <v>0</v>
      </c>
      <c r="BG242" s="2">
        <f>IF($F$223="n/a",0,IF(BG$225&lt;=$C242,0,IF(BG$225&gt;($F$223+$C242),INDEX($D$237:$W$237,,$C242)-SUM($D242:BF242),INDEX($D$237:$W$237,,$C242)/$F$223)))</f>
        <v>0</v>
      </c>
      <c r="BH242" s="2">
        <f>IF($F$223="n/a",0,IF(BH$225&lt;=$C242,0,IF(BH$225&gt;($F$223+$C242),INDEX($D$237:$W$237,,$C242)-SUM($D242:BG242),INDEX($D$237:$W$237,,$C242)/$F$223)))</f>
        <v>0</v>
      </c>
      <c r="BI242" s="2">
        <f>IF($F$223="n/a",0,IF(BI$225&lt;=$C242,0,IF(BI$225&gt;($F$223+$C242),INDEX($D$237:$W$237,,$C242)-SUM($D242:BH242),INDEX($D$237:$W$237,,$C242)/$F$223)))</f>
        <v>0</v>
      </c>
      <c r="BJ242" s="2">
        <f>IF($F$223="n/a",0,IF(BJ$225&lt;=$C242,0,IF(BJ$225&gt;($F$223+$C242),INDEX($D$237:$W$237,,$C242)-SUM($D242:BI242),INDEX($D$237:$W$237,,$C242)/$F$223)))</f>
        <v>0</v>
      </c>
      <c r="BK242" s="2">
        <f>IF($F$223="n/a",0,IF(BK$225&lt;=$C242,0,IF(BK$225&gt;($F$223+$C242),INDEX($D$237:$W$237,,$C242)-SUM($D242:BJ242),INDEX($D$237:$W$237,,$C242)/$F$223)))</f>
        <v>0</v>
      </c>
      <c r="BL242" s="2">
        <f>IF($F$223="n/a",0,IF(BL$225&lt;=$C242,0,IF(BL$225&gt;($F$223+$C242),INDEX($D$237:$W$237,,$C242)-SUM($D242:BK242),INDEX($D$237:$W$237,,$C242)/$F$223)))</f>
        <v>0</v>
      </c>
      <c r="BM242" s="2">
        <f>IF($F$223="n/a",0,IF(BM$225&lt;=$C242,0,IF(BM$225&gt;($F$223+$C242),INDEX($D$237:$W$237,,$C242)-SUM($D242:BL242),INDEX($D$237:$W$237,,$C242)/$F$223)))</f>
        <v>0</v>
      </c>
      <c r="BN242" s="2">
        <f>IF($F$223="n/a",0,IF(BN$225&lt;=$C242,0,IF(BN$225&gt;($F$223+$C242),INDEX($D$237:$W$237,,$C242)-SUM($D242:BM242),INDEX($D$237:$W$237,,$C242)/$F$223)))</f>
        <v>0</v>
      </c>
      <c r="BO242" s="2">
        <f>IF($F$223="n/a",0,IF(BO$225&lt;=$C242,0,IF(BO$225&gt;($F$223+$C242),INDEX($D$237:$W$237,,$C242)-SUM($D242:BN242),INDEX($D$237:$W$237,,$C242)/$F$223)))</f>
        <v>0</v>
      </c>
      <c r="BP242" s="2">
        <f>IF($F$223="n/a",0,IF(BP$225&lt;=$C242,0,IF(BP$225&gt;($F$223+$C242),INDEX($D$237:$W$237,,$C242)-SUM($D242:BO242),INDEX($D$237:$W$237,,$C242)/$F$223)))</f>
        <v>0</v>
      </c>
      <c r="BQ242" s="2">
        <f>IF($F$223="n/a",0,IF(BQ$225&lt;=$C242,0,IF(BQ$225&gt;($F$223+$C242),INDEX($D$237:$W$237,,$C242)-SUM($D242:BP242),INDEX($D$237:$W$237,,$C242)/$F$223)))</f>
        <v>0</v>
      </c>
      <c r="BR242" s="2">
        <f>IF($F$223="n/a",0,IF(BR$225&lt;=$C242,0,IF(BR$225&gt;($F$223+$C242),INDEX($D$237:$W$237,,$C242)-SUM($D242:BQ242),INDEX($D$237:$W$237,,$C242)/$F$223)))</f>
        <v>0</v>
      </c>
      <c r="BS242" s="2">
        <f>IF($F$223="n/a",0,IF(BS$225&lt;=$C242,0,IF(BS$225&gt;($F$223+$C242),INDEX($D$237:$W$237,,$C242)-SUM($D242:BR242),INDEX($D$237:$W$237,,$C242)/$F$223)))</f>
        <v>0</v>
      </c>
    </row>
    <row r="243" spans="2:71">
      <c r="B243" s="24">
        <v>2014</v>
      </c>
      <c r="C243" s="24">
        <v>4</v>
      </c>
      <c r="E243" s="2">
        <f>IF($F$223="n/a",0,IF(E$225&lt;=$C243,0,IF(E$225&gt;($F$223+$C243),INDEX($D$237:$W$237,,$C243)-SUM($D243:D243),INDEX($D$237:$W$237,,$C243)/$F$223)))</f>
        <v>0</v>
      </c>
      <c r="F243" s="2">
        <f>IF($F$223="n/a",0,IF(F$225&lt;=$C243,0,IF(F$225&gt;($F$223+$C243),INDEX($D$237:$W$237,,$C243)-SUM($D243:E243),INDEX($D$237:$W$237,,$C243)/$F$223)))</f>
        <v>0</v>
      </c>
      <c r="G243" s="2">
        <f>IF($F$223="n/a",0,IF(G$225&lt;=$C243,0,IF(G$225&gt;($F$223+$C243),INDEX($D$237:$W$237,,$C243)-SUM($D243:F243),INDEX($D$237:$W$237,,$C243)/$F$223)))</f>
        <v>0</v>
      </c>
      <c r="H243" s="2">
        <f>IF($F$223="n/a",0,IF(H$225&lt;=$C243,0,IF(H$225&gt;($F$223+$C243),INDEX($D$237:$W$237,,$C243)-SUM($D243:G243),INDEX($D$237:$W$237,,$C243)/$F$223)))</f>
        <v>0.138774990779515</v>
      </c>
      <c r="I243" s="2">
        <f>IF($F$223="n/a",0,IF(I$225&lt;=$C243,0,IF(I$225&gt;($F$223+$C243),INDEX($D$237:$W$237,,$C243)-SUM($D243:H243),INDEX($D$237:$W$237,,$C243)/$F$223)))</f>
        <v>0.138774990779515</v>
      </c>
      <c r="J243" s="2">
        <f>IF($F$223="n/a",0,IF(J$225&lt;=$C243,0,IF(J$225&gt;($F$223+$C243),INDEX($D$237:$W$237,,$C243)-SUM($D243:I243),INDEX($D$237:$W$237,,$C243)/$F$223)))</f>
        <v>0.138774990779515</v>
      </c>
      <c r="K243" s="2">
        <f>IF($F$223="n/a",0,IF(K$225&lt;=$C243,0,IF(K$225&gt;($F$223+$C243),INDEX($D$237:$W$237,,$C243)-SUM($D243:J243),INDEX($D$237:$W$237,,$C243)/$F$223)))</f>
        <v>0.138774990779515</v>
      </c>
      <c r="L243" s="2">
        <f>IF($F$223="n/a",0,IF(L$225&lt;=$C243,0,IF(L$225&gt;($F$223+$C243),INDEX($D$237:$W$237,,$C243)-SUM($D243:K243),INDEX($D$237:$W$237,,$C243)/$F$223)))</f>
        <v>0.138774990779515</v>
      </c>
      <c r="M243" s="2">
        <f>IF($F$223="n/a",0,IF(M$225&lt;=$C243,0,IF(M$225&gt;($F$223+$C243),INDEX($D$237:$W$237,,$C243)-SUM($D243:L243),INDEX($D$237:$W$237,,$C243)/$F$223)))</f>
        <v>-1.1102230246251565E-16</v>
      </c>
      <c r="N243" s="170">
        <f>IF($F$223="n/a",0,IF(N$225&lt;=$C243,0,IF(N$225&gt;($F$223+$C243),INDEX($D$237:$W$237,,$C243)-SUM($D243:M243),INDEX($D$237:$W$237,,$C243)/$F$223)))*0.5</f>
        <v>0</v>
      </c>
      <c r="O243" s="2">
        <f>IF($F$223="n/a",0,IF(O$225&lt;=$C243,0,IF(O$225&gt;($F$223+$C243),INDEX($D$237:$W$237,,$C243)-SUM($D243:N243),INDEX($D$237:$W$237,,$C243)/$F$223)))</f>
        <v>0</v>
      </c>
      <c r="P243" s="2">
        <f>IF($F$223="n/a",0,IF(P$225&lt;=$C243,0,IF(P$225&gt;($F$223+$C243),INDEX($D$237:$W$237,,$C243)-SUM($D243:O243),INDEX($D$237:$W$237,,$C243)/$F$223)))</f>
        <v>0</v>
      </c>
      <c r="Q243" s="2">
        <f>IF($F$223="n/a",0,IF(Q$225&lt;=$C243,0,IF(Q$225&gt;($F$223+$C243),INDEX($D$237:$W$237,,$C243)-SUM($D243:P243),INDEX($D$237:$W$237,,$C243)/$F$223)))</f>
        <v>0</v>
      </c>
      <c r="R243" s="2">
        <f>IF($F$223="n/a",0,IF(R$225&lt;=$C243,0,IF(R$225&gt;($F$223+$C243),INDEX($D$237:$W$237,,$C243)-SUM($D243:Q243),INDEX($D$237:$W$237,,$C243)/$F$223)))</f>
        <v>0</v>
      </c>
      <c r="S243" s="2">
        <f>IF($F$223="n/a",0,IF(S$225&lt;=$C243,0,IF(S$225&gt;($F$223+$C243),INDEX($D$237:$W$237,,$C243)-SUM($D243:R243),INDEX($D$237:$W$237,,$C243)/$F$223)))</f>
        <v>0</v>
      </c>
      <c r="T243" s="2">
        <f>IF($F$223="n/a",0,IF(T$225&lt;=$C243,0,IF(T$225&gt;($F$223+$C243),INDEX($D$237:$W$237,,$C243)-SUM($D243:S243),INDEX($D$237:$W$237,,$C243)/$F$223)))</f>
        <v>0</v>
      </c>
      <c r="U243" s="2">
        <f>IF($F$223="n/a",0,IF(U$225&lt;=$C243,0,IF(U$225&gt;($F$223+$C243),INDEX($D$237:$W$237,,$C243)-SUM($D243:T243),INDEX($D$237:$W$237,,$C243)/$F$223)))</f>
        <v>0</v>
      </c>
      <c r="V243" s="2">
        <f>IF($F$223="n/a",0,IF(V$225&lt;=$C243,0,IF(V$225&gt;($F$223+$C243),INDEX($D$237:$W$237,,$C243)-SUM($D243:U243),INDEX($D$237:$W$237,,$C243)/$F$223)))</f>
        <v>0</v>
      </c>
      <c r="W243" s="2">
        <f>IF($F$223="n/a",0,IF(W$225&lt;=$C243,0,IF(W$225&gt;($F$223+$C243),INDEX($D$237:$W$237,,$C243)-SUM($D243:V243),INDEX($D$237:$W$237,,$C243)/$F$223)))</f>
        <v>0</v>
      </c>
      <c r="X243" s="2">
        <f>IF($F$223="n/a",0,IF(X$225&lt;=$C243,0,IF(X$225&gt;($F$223+$C243),INDEX($D$237:$W$237,,$C243)-SUM($D243:W243),INDEX($D$237:$W$237,,$C243)/$F$223)))</f>
        <v>0</v>
      </c>
      <c r="Y243" s="2">
        <f>IF($F$223="n/a",0,IF(Y$225&lt;=$C243,0,IF(Y$225&gt;($F$223+$C243),INDEX($D$237:$W$237,,$C243)-SUM($D243:X243),INDEX($D$237:$W$237,,$C243)/$F$223)))</f>
        <v>0</v>
      </c>
      <c r="Z243" s="2">
        <f>IF($F$223="n/a",0,IF(Z$225&lt;=$C243,0,IF(Z$225&gt;($F$223+$C243),INDEX($D$237:$W$237,,$C243)-SUM($D243:Y243),INDEX($D$237:$W$237,,$C243)/$F$223)))</f>
        <v>0</v>
      </c>
      <c r="AA243" s="2">
        <f>IF($F$223="n/a",0,IF(AA$225&lt;=$C243,0,IF(AA$225&gt;($F$223+$C243),INDEX($D$237:$W$237,,$C243)-SUM($D243:Z243),INDEX($D$237:$W$237,,$C243)/$F$223)))</f>
        <v>0</v>
      </c>
      <c r="AB243" s="2">
        <f>IF($F$223="n/a",0,IF(AB$225&lt;=$C243,0,IF(AB$225&gt;($F$223+$C243),INDEX($D$237:$W$237,,$C243)-SUM($D243:AA243),INDEX($D$237:$W$237,,$C243)/$F$223)))</f>
        <v>0</v>
      </c>
      <c r="AC243" s="2">
        <f>IF($F$223="n/a",0,IF(AC$225&lt;=$C243,0,IF(AC$225&gt;($F$223+$C243),INDEX($D$237:$W$237,,$C243)-SUM($D243:AB243),INDEX($D$237:$W$237,,$C243)/$F$223)))</f>
        <v>0</v>
      </c>
      <c r="AD243" s="2">
        <f>IF($F$223="n/a",0,IF(AD$225&lt;=$C243,0,IF(AD$225&gt;($F$223+$C243),INDEX($D$237:$W$237,,$C243)-SUM($D243:AC243),INDEX($D$237:$W$237,,$C243)/$F$223)))</f>
        <v>0</v>
      </c>
      <c r="AE243" s="2">
        <f>IF($F$223="n/a",0,IF(AE$225&lt;=$C243,0,IF(AE$225&gt;($F$223+$C243),INDEX($D$237:$W$237,,$C243)-SUM($D243:AD243),INDEX($D$237:$W$237,,$C243)/$F$223)))</f>
        <v>0</v>
      </c>
      <c r="AF243" s="2">
        <f>IF($F$223="n/a",0,IF(AF$225&lt;=$C243,0,IF(AF$225&gt;($F$223+$C243),INDEX($D$237:$W$237,,$C243)-SUM($D243:AE243),INDEX($D$237:$W$237,,$C243)/$F$223)))</f>
        <v>0</v>
      </c>
      <c r="AG243" s="2">
        <f>IF($F$223="n/a",0,IF(AG$225&lt;=$C243,0,IF(AG$225&gt;($F$223+$C243),INDEX($D$237:$W$237,,$C243)-SUM($D243:AF243),INDEX($D$237:$W$237,,$C243)/$F$223)))</f>
        <v>0</v>
      </c>
      <c r="AH243" s="2">
        <f>IF($F$223="n/a",0,IF(AH$225&lt;=$C243,0,IF(AH$225&gt;($F$223+$C243),INDEX($D$237:$W$237,,$C243)-SUM($D243:AG243),INDEX($D$237:$W$237,,$C243)/$F$223)))</f>
        <v>0</v>
      </c>
      <c r="AI243" s="2">
        <f>IF($F$223="n/a",0,IF(AI$225&lt;=$C243,0,IF(AI$225&gt;($F$223+$C243),INDEX($D$237:$W$237,,$C243)-SUM($D243:AH243),INDEX($D$237:$W$237,,$C243)/$F$223)))</f>
        <v>0</v>
      </c>
      <c r="AJ243" s="2">
        <f>IF($F$223="n/a",0,IF(AJ$225&lt;=$C243,0,IF(AJ$225&gt;($F$223+$C243),INDEX($D$237:$W$237,,$C243)-SUM($D243:AI243),INDEX($D$237:$W$237,,$C243)/$F$223)))</f>
        <v>0</v>
      </c>
      <c r="AK243" s="2">
        <f>IF($F$223="n/a",0,IF(AK$225&lt;=$C243,0,IF(AK$225&gt;($F$223+$C243),INDEX($D$237:$W$237,,$C243)-SUM($D243:AJ243),INDEX($D$237:$W$237,,$C243)/$F$223)))</f>
        <v>0</v>
      </c>
      <c r="AL243" s="2">
        <f>IF($F$223="n/a",0,IF(AL$225&lt;=$C243,0,IF(AL$225&gt;($F$223+$C243),INDEX($D$237:$W$237,,$C243)-SUM($D243:AK243),INDEX($D$237:$W$237,,$C243)/$F$223)))</f>
        <v>0</v>
      </c>
      <c r="AM243" s="2">
        <f>IF($F$223="n/a",0,IF(AM$225&lt;=$C243,0,IF(AM$225&gt;($F$223+$C243),INDEX($D$237:$W$237,,$C243)-SUM($D243:AL243),INDEX($D$237:$W$237,,$C243)/$F$223)))</f>
        <v>0</v>
      </c>
      <c r="AN243" s="2">
        <f>IF($F$223="n/a",0,IF(AN$225&lt;=$C243,0,IF(AN$225&gt;($F$223+$C243),INDEX($D$237:$W$237,,$C243)-SUM($D243:AM243),INDEX($D$237:$W$237,,$C243)/$F$223)))</f>
        <v>0</v>
      </c>
      <c r="AO243" s="2">
        <f>IF($F$223="n/a",0,IF(AO$225&lt;=$C243,0,IF(AO$225&gt;($F$223+$C243),INDEX($D$237:$W$237,,$C243)-SUM($D243:AN243),INDEX($D$237:$W$237,,$C243)/$F$223)))</f>
        <v>0</v>
      </c>
      <c r="AP243" s="2">
        <f>IF($F$223="n/a",0,IF(AP$225&lt;=$C243,0,IF(AP$225&gt;($F$223+$C243),INDEX($D$237:$W$237,,$C243)-SUM($D243:AO243),INDEX($D$237:$W$237,,$C243)/$F$223)))</f>
        <v>0</v>
      </c>
      <c r="AQ243" s="2">
        <f>IF($F$223="n/a",0,IF(AQ$225&lt;=$C243,0,IF(AQ$225&gt;($F$223+$C243),INDEX($D$237:$W$237,,$C243)-SUM($D243:AP243),INDEX($D$237:$W$237,,$C243)/$F$223)))</f>
        <v>0</v>
      </c>
      <c r="AR243" s="2">
        <f>IF($F$223="n/a",0,IF(AR$225&lt;=$C243,0,IF(AR$225&gt;($F$223+$C243),INDEX($D$237:$W$237,,$C243)-SUM($D243:AQ243),INDEX($D$237:$W$237,,$C243)/$F$223)))</f>
        <v>0</v>
      </c>
      <c r="AS243" s="2">
        <f>IF($F$223="n/a",0,IF(AS$225&lt;=$C243,0,IF(AS$225&gt;($F$223+$C243),INDEX($D$237:$W$237,,$C243)-SUM($D243:AR243),INDEX($D$237:$W$237,,$C243)/$F$223)))</f>
        <v>0</v>
      </c>
      <c r="AT243" s="2">
        <f>IF($F$223="n/a",0,IF(AT$225&lt;=$C243,0,IF(AT$225&gt;($F$223+$C243),INDEX($D$237:$W$237,,$C243)-SUM($D243:AS243),INDEX($D$237:$W$237,,$C243)/$F$223)))</f>
        <v>0</v>
      </c>
      <c r="AU243" s="2">
        <f>IF($F$223="n/a",0,IF(AU$225&lt;=$C243,0,IF(AU$225&gt;($F$223+$C243),INDEX($D$237:$W$237,,$C243)-SUM($D243:AT243),INDEX($D$237:$W$237,,$C243)/$F$223)))</f>
        <v>0</v>
      </c>
      <c r="AV243" s="2">
        <f>IF($F$223="n/a",0,IF(AV$225&lt;=$C243,0,IF(AV$225&gt;($F$223+$C243),INDEX($D$237:$W$237,,$C243)-SUM($D243:AU243),INDEX($D$237:$W$237,,$C243)/$F$223)))</f>
        <v>0</v>
      </c>
      <c r="AW243" s="2">
        <f>IF($F$223="n/a",0,IF(AW$225&lt;=$C243,0,IF(AW$225&gt;($F$223+$C243),INDEX($D$237:$W$237,,$C243)-SUM($D243:AV243),INDEX($D$237:$W$237,,$C243)/$F$223)))</f>
        <v>0</v>
      </c>
      <c r="AX243" s="2">
        <f>IF($F$223="n/a",0,IF(AX$225&lt;=$C243,0,IF(AX$225&gt;($F$223+$C243),INDEX($D$237:$W$237,,$C243)-SUM($D243:AW243),INDEX($D$237:$W$237,,$C243)/$F$223)))</f>
        <v>0</v>
      </c>
      <c r="AY243" s="2">
        <f>IF($F$223="n/a",0,IF(AY$225&lt;=$C243,0,IF(AY$225&gt;($F$223+$C243),INDEX($D$237:$W$237,,$C243)-SUM($D243:AX243),INDEX($D$237:$W$237,,$C243)/$F$223)))</f>
        <v>0</v>
      </c>
      <c r="AZ243" s="2">
        <f>IF($F$223="n/a",0,IF(AZ$225&lt;=$C243,0,IF(AZ$225&gt;($F$223+$C243),INDEX($D$237:$W$237,,$C243)-SUM($D243:AY243),INDEX($D$237:$W$237,,$C243)/$F$223)))</f>
        <v>0</v>
      </c>
      <c r="BA243" s="2">
        <f>IF($F$223="n/a",0,IF(BA$225&lt;=$C243,0,IF(BA$225&gt;($F$223+$C243),INDEX($D$237:$W$237,,$C243)-SUM($D243:AZ243),INDEX($D$237:$W$237,,$C243)/$F$223)))</f>
        <v>0</v>
      </c>
      <c r="BB243" s="2">
        <f>IF($F$223="n/a",0,IF(BB$225&lt;=$C243,0,IF(BB$225&gt;($F$223+$C243),INDEX($D$237:$W$237,,$C243)-SUM($D243:BA243),INDEX($D$237:$W$237,,$C243)/$F$223)))</f>
        <v>0</v>
      </c>
      <c r="BC243" s="2">
        <f>IF($F$223="n/a",0,IF(BC$225&lt;=$C243,0,IF(BC$225&gt;($F$223+$C243),INDEX($D$237:$W$237,,$C243)-SUM($D243:BB243),INDEX($D$237:$W$237,,$C243)/$F$223)))</f>
        <v>0</v>
      </c>
      <c r="BD243" s="2">
        <f>IF($F$223="n/a",0,IF(BD$225&lt;=$C243,0,IF(BD$225&gt;($F$223+$C243),INDEX($D$237:$W$237,,$C243)-SUM($D243:BC243),INDEX($D$237:$W$237,,$C243)/$F$223)))</f>
        <v>0</v>
      </c>
      <c r="BE243" s="2">
        <f>IF($F$223="n/a",0,IF(BE$225&lt;=$C243,0,IF(BE$225&gt;($F$223+$C243),INDEX($D$237:$W$237,,$C243)-SUM($D243:BD243),INDEX($D$237:$W$237,,$C243)/$F$223)))</f>
        <v>0</v>
      </c>
      <c r="BF243" s="2">
        <f>IF($F$223="n/a",0,IF(BF$225&lt;=$C243,0,IF(BF$225&gt;($F$223+$C243),INDEX($D$237:$W$237,,$C243)-SUM($D243:BE243),INDEX($D$237:$W$237,,$C243)/$F$223)))</f>
        <v>0</v>
      </c>
      <c r="BG243" s="2">
        <f>IF($F$223="n/a",0,IF(BG$225&lt;=$C243,0,IF(BG$225&gt;($F$223+$C243),INDEX($D$237:$W$237,,$C243)-SUM($D243:BF243),INDEX($D$237:$W$237,,$C243)/$F$223)))</f>
        <v>0</v>
      </c>
      <c r="BH243" s="2">
        <f>IF($F$223="n/a",0,IF(BH$225&lt;=$C243,0,IF(BH$225&gt;($F$223+$C243),INDEX($D$237:$W$237,,$C243)-SUM($D243:BG243),INDEX($D$237:$W$237,,$C243)/$F$223)))</f>
        <v>0</v>
      </c>
      <c r="BI243" s="2">
        <f>IF($F$223="n/a",0,IF(BI$225&lt;=$C243,0,IF(BI$225&gt;($F$223+$C243),INDEX($D$237:$W$237,,$C243)-SUM($D243:BH243),INDEX($D$237:$W$237,,$C243)/$F$223)))</f>
        <v>0</v>
      </c>
      <c r="BJ243" s="2">
        <f>IF($F$223="n/a",0,IF(BJ$225&lt;=$C243,0,IF(BJ$225&gt;($F$223+$C243),INDEX($D$237:$W$237,,$C243)-SUM($D243:BI243),INDEX($D$237:$W$237,,$C243)/$F$223)))</f>
        <v>0</v>
      </c>
      <c r="BK243" s="2">
        <f>IF($F$223="n/a",0,IF(BK$225&lt;=$C243,0,IF(BK$225&gt;($F$223+$C243),INDEX($D$237:$W$237,,$C243)-SUM($D243:BJ243),INDEX($D$237:$W$237,,$C243)/$F$223)))</f>
        <v>0</v>
      </c>
      <c r="BL243" s="2">
        <f>IF($F$223="n/a",0,IF(BL$225&lt;=$C243,0,IF(BL$225&gt;($F$223+$C243),INDEX($D$237:$W$237,,$C243)-SUM($D243:BK243),INDEX($D$237:$W$237,,$C243)/$F$223)))</f>
        <v>0</v>
      </c>
      <c r="BM243" s="2">
        <f>IF($F$223="n/a",0,IF(BM$225&lt;=$C243,0,IF(BM$225&gt;($F$223+$C243),INDEX($D$237:$W$237,,$C243)-SUM($D243:BL243),INDEX($D$237:$W$237,,$C243)/$F$223)))</f>
        <v>0</v>
      </c>
      <c r="BN243" s="2">
        <f>IF($F$223="n/a",0,IF(BN$225&lt;=$C243,0,IF(BN$225&gt;($F$223+$C243),INDEX($D$237:$W$237,,$C243)-SUM($D243:BM243),INDEX($D$237:$W$237,,$C243)/$F$223)))</f>
        <v>0</v>
      </c>
      <c r="BO243" s="2">
        <f>IF($F$223="n/a",0,IF(BO$225&lt;=$C243,0,IF(BO$225&gt;($F$223+$C243),INDEX($D$237:$W$237,,$C243)-SUM($D243:BN243),INDEX($D$237:$W$237,,$C243)/$F$223)))</f>
        <v>0</v>
      </c>
      <c r="BP243" s="2">
        <f>IF($F$223="n/a",0,IF(BP$225&lt;=$C243,0,IF(BP$225&gt;($F$223+$C243),INDEX($D$237:$W$237,,$C243)-SUM($D243:BO243),INDEX($D$237:$W$237,,$C243)/$F$223)))</f>
        <v>0</v>
      </c>
      <c r="BQ243" s="2">
        <f>IF($F$223="n/a",0,IF(BQ$225&lt;=$C243,0,IF(BQ$225&gt;($F$223+$C243),INDEX($D$237:$W$237,,$C243)-SUM($D243:BP243),INDEX($D$237:$W$237,,$C243)/$F$223)))</f>
        <v>0</v>
      </c>
      <c r="BR243" s="2">
        <f>IF($F$223="n/a",0,IF(BR$225&lt;=$C243,0,IF(BR$225&gt;($F$223+$C243),INDEX($D$237:$W$237,,$C243)-SUM($D243:BQ243),INDEX($D$237:$W$237,,$C243)/$F$223)))</f>
        <v>0</v>
      </c>
      <c r="BS243" s="2">
        <f>IF($F$223="n/a",0,IF(BS$225&lt;=$C243,0,IF(BS$225&gt;($F$223+$C243),INDEX($D$237:$W$237,,$C243)-SUM($D243:BR243),INDEX($D$237:$W$237,,$C243)/$F$223)))</f>
        <v>0</v>
      </c>
    </row>
    <row r="244" spans="2:71">
      <c r="B244" s="24">
        <v>2015</v>
      </c>
      <c r="C244" s="24">
        <v>5</v>
      </c>
      <c r="E244" s="2">
        <f>IF($F$223="n/a",0,IF(E$225&lt;=$C244,0,IF(E$225&gt;($F$223+$C244),INDEX($D$237:$W$237,,$C244)-SUM($D244:D244),INDEX($D$237:$W$237,,$C244)/$F$223)))</f>
        <v>0</v>
      </c>
      <c r="F244" s="2">
        <f>IF($F$223="n/a",0,IF(F$225&lt;=$C244,0,IF(F$225&gt;($F$223+$C244),INDEX($D$237:$W$237,,$C244)-SUM($D244:E244),INDEX($D$237:$W$237,,$C244)/$F$223)))</f>
        <v>0</v>
      </c>
      <c r="G244" s="2">
        <f>IF($F$223="n/a",0,IF(G$225&lt;=$C244,0,IF(G$225&gt;($F$223+$C244),INDEX($D$237:$W$237,,$C244)-SUM($D244:F244),INDEX($D$237:$W$237,,$C244)/$F$223)))</f>
        <v>0</v>
      </c>
      <c r="H244" s="2">
        <f>IF($F$223="n/a",0,IF(H$225&lt;=$C244,0,IF(H$225&gt;($F$223+$C244),INDEX($D$237:$W$237,,$C244)-SUM($D244:G244),INDEX($D$237:$W$237,,$C244)/$F$223)))</f>
        <v>0</v>
      </c>
      <c r="I244" s="2">
        <f>IF($F$223="n/a",0,IF(I$225&lt;=$C244,0,IF(I$225&gt;($F$223+$C244),INDEX($D$237:$W$237,,$C244)-SUM($D244:H244),INDEX($D$237:$W$237,,$C244)/$F$223)))</f>
        <v>3.307780178923618E-2</v>
      </c>
      <c r="J244" s="2">
        <f>IF($F$223="n/a",0,IF(J$225&lt;=$C244,0,IF(J$225&gt;($F$223+$C244),INDEX($D$237:$W$237,,$C244)-SUM($D244:I244),INDEX($D$237:$W$237,,$C244)/$F$223)))</f>
        <v>3.307780178923618E-2</v>
      </c>
      <c r="K244" s="2">
        <f>IF($F$223="n/a",0,IF(K$225&lt;=$C244,0,IF(K$225&gt;($F$223+$C244),INDEX($D$237:$W$237,,$C244)-SUM($D244:J244),INDEX($D$237:$W$237,,$C244)/$F$223)))</f>
        <v>3.307780178923618E-2</v>
      </c>
      <c r="L244" s="2">
        <f>IF($F$223="n/a",0,IF(L$225&lt;=$C244,0,IF(L$225&gt;($F$223+$C244),INDEX($D$237:$W$237,,$C244)-SUM($D244:K244),INDEX($D$237:$W$237,,$C244)/$F$223)))</f>
        <v>3.307780178923618E-2</v>
      </c>
      <c r="M244" s="2">
        <f>IF($F$223="n/a",0,IF(M$225&lt;=$C244,0,IF(M$225&gt;($F$223+$C244),INDEX($D$237:$W$237,,$C244)-SUM($D244:L244),INDEX($D$237:$W$237,,$C244)/$F$223)))</f>
        <v>3.307780178923618E-2</v>
      </c>
      <c r="N244" s="170">
        <f>IF($F$223="n/a",0,IF(N$225&lt;=$C244,0,IF(N$225&gt;($F$223+$C244),INDEX($D$237:$W$237,,$C244)-SUM($D244:M244),INDEX($D$237:$W$237,,$C244)/$F$223)))*0.5</f>
        <v>0</v>
      </c>
      <c r="O244" s="2">
        <f>IF($F$223="n/a",0,IF(O$225&lt;=$C244,0,IF(O$225&gt;($F$223+$C244),INDEX($D$237:$W$237,,$C244)-SUM($D244:N244),INDEX($D$237:$W$237,,$C244)/$F$223)))</f>
        <v>0</v>
      </c>
      <c r="P244" s="2">
        <f>IF($F$223="n/a",0,IF(P$225&lt;=$C244,0,IF(P$225&gt;($F$223+$C244),INDEX($D$237:$W$237,,$C244)-SUM($D244:O244),INDEX($D$237:$W$237,,$C244)/$F$223)))</f>
        <v>0</v>
      </c>
      <c r="Q244" s="2">
        <f>IF($F$223="n/a",0,IF(Q$225&lt;=$C244,0,IF(Q$225&gt;($F$223+$C244),INDEX($D$237:$W$237,,$C244)-SUM($D244:P244),INDEX($D$237:$W$237,,$C244)/$F$223)))</f>
        <v>0</v>
      </c>
      <c r="R244" s="2">
        <f>IF($F$223="n/a",0,IF(R$225&lt;=$C244,0,IF(R$225&gt;($F$223+$C244),INDEX($D$237:$W$237,,$C244)-SUM($D244:Q244),INDEX($D$237:$W$237,,$C244)/$F$223)))</f>
        <v>0</v>
      </c>
      <c r="S244" s="2">
        <f>IF($F$223="n/a",0,IF(S$225&lt;=$C244,0,IF(S$225&gt;($F$223+$C244),INDEX($D$237:$W$237,,$C244)-SUM($D244:R244),INDEX($D$237:$W$237,,$C244)/$F$223)))</f>
        <v>0</v>
      </c>
      <c r="T244" s="2">
        <f>IF($F$223="n/a",0,IF(T$225&lt;=$C244,0,IF(T$225&gt;($F$223+$C244),INDEX($D$237:$W$237,,$C244)-SUM($D244:S244),INDEX($D$237:$W$237,,$C244)/$F$223)))</f>
        <v>0</v>
      </c>
      <c r="U244" s="2">
        <f>IF($F$223="n/a",0,IF(U$225&lt;=$C244,0,IF(U$225&gt;($F$223+$C244),INDEX($D$237:$W$237,,$C244)-SUM($D244:T244),INDEX($D$237:$W$237,,$C244)/$F$223)))</f>
        <v>0</v>
      </c>
      <c r="V244" s="2">
        <f>IF($F$223="n/a",0,IF(V$225&lt;=$C244,0,IF(V$225&gt;($F$223+$C244),INDEX($D$237:$W$237,,$C244)-SUM($D244:U244),INDEX($D$237:$W$237,,$C244)/$F$223)))</f>
        <v>0</v>
      </c>
      <c r="W244" s="2">
        <f>IF($F$223="n/a",0,IF(W$225&lt;=$C244,0,IF(W$225&gt;($F$223+$C244),INDEX($D$237:$W$237,,$C244)-SUM($D244:V244),INDEX($D$237:$W$237,,$C244)/$F$223)))</f>
        <v>0</v>
      </c>
      <c r="X244" s="2">
        <f>IF($F$223="n/a",0,IF(X$225&lt;=$C244,0,IF(X$225&gt;($F$223+$C244),INDEX($D$237:$W$237,,$C244)-SUM($D244:W244),INDEX($D$237:$W$237,,$C244)/$F$223)))</f>
        <v>0</v>
      </c>
      <c r="Y244" s="2">
        <f>IF($F$223="n/a",0,IF(Y$225&lt;=$C244,0,IF(Y$225&gt;($F$223+$C244),INDEX($D$237:$W$237,,$C244)-SUM($D244:X244),INDEX($D$237:$W$237,,$C244)/$F$223)))</f>
        <v>0</v>
      </c>
      <c r="Z244" s="2">
        <f>IF($F$223="n/a",0,IF(Z$225&lt;=$C244,0,IF(Z$225&gt;($F$223+$C244),INDEX($D$237:$W$237,,$C244)-SUM($D244:Y244),INDEX($D$237:$W$237,,$C244)/$F$223)))</f>
        <v>0</v>
      </c>
      <c r="AA244" s="2">
        <f>IF($F$223="n/a",0,IF(AA$225&lt;=$C244,0,IF(AA$225&gt;($F$223+$C244),INDEX($D$237:$W$237,,$C244)-SUM($D244:Z244),INDEX($D$237:$W$237,,$C244)/$F$223)))</f>
        <v>0</v>
      </c>
      <c r="AB244" s="2">
        <f>IF($F$223="n/a",0,IF(AB$225&lt;=$C244,0,IF(AB$225&gt;($F$223+$C244),INDEX($D$237:$W$237,,$C244)-SUM($D244:AA244),INDEX($D$237:$W$237,,$C244)/$F$223)))</f>
        <v>0</v>
      </c>
      <c r="AC244" s="2">
        <f>IF($F$223="n/a",0,IF(AC$225&lt;=$C244,0,IF(AC$225&gt;($F$223+$C244),INDEX($D$237:$W$237,,$C244)-SUM($D244:AB244),INDEX($D$237:$W$237,,$C244)/$F$223)))</f>
        <v>0</v>
      </c>
      <c r="AD244" s="2">
        <f>IF($F$223="n/a",0,IF(AD$225&lt;=$C244,0,IF(AD$225&gt;($F$223+$C244),INDEX($D$237:$W$237,,$C244)-SUM($D244:AC244),INDEX($D$237:$W$237,,$C244)/$F$223)))</f>
        <v>0</v>
      </c>
      <c r="AE244" s="2">
        <f>IF($F$223="n/a",0,IF(AE$225&lt;=$C244,0,IF(AE$225&gt;($F$223+$C244),INDEX($D$237:$W$237,,$C244)-SUM($D244:AD244),INDEX($D$237:$W$237,,$C244)/$F$223)))</f>
        <v>0</v>
      </c>
      <c r="AF244" s="2">
        <f>IF($F$223="n/a",0,IF(AF$225&lt;=$C244,0,IF(AF$225&gt;($F$223+$C244),INDEX($D$237:$W$237,,$C244)-SUM($D244:AE244),INDEX($D$237:$W$237,,$C244)/$F$223)))</f>
        <v>0</v>
      </c>
      <c r="AG244" s="2">
        <f>IF($F$223="n/a",0,IF(AG$225&lt;=$C244,0,IF(AG$225&gt;($F$223+$C244),INDEX($D$237:$W$237,,$C244)-SUM($D244:AF244),INDEX($D$237:$W$237,,$C244)/$F$223)))</f>
        <v>0</v>
      </c>
      <c r="AH244" s="2">
        <f>IF($F$223="n/a",0,IF(AH$225&lt;=$C244,0,IF(AH$225&gt;($F$223+$C244),INDEX($D$237:$W$237,,$C244)-SUM($D244:AG244),INDEX($D$237:$W$237,,$C244)/$F$223)))</f>
        <v>0</v>
      </c>
      <c r="AI244" s="2">
        <f>IF($F$223="n/a",0,IF(AI$225&lt;=$C244,0,IF(AI$225&gt;($F$223+$C244),INDEX($D$237:$W$237,,$C244)-SUM($D244:AH244),INDEX($D$237:$W$237,,$C244)/$F$223)))</f>
        <v>0</v>
      </c>
      <c r="AJ244" s="2">
        <f>IF($F$223="n/a",0,IF(AJ$225&lt;=$C244,0,IF(AJ$225&gt;($F$223+$C244),INDEX($D$237:$W$237,,$C244)-SUM($D244:AI244),INDEX($D$237:$W$237,,$C244)/$F$223)))</f>
        <v>0</v>
      </c>
      <c r="AK244" s="2">
        <f>IF($F$223="n/a",0,IF(AK$225&lt;=$C244,0,IF(AK$225&gt;($F$223+$C244),INDEX($D$237:$W$237,,$C244)-SUM($D244:AJ244),INDEX($D$237:$W$237,,$C244)/$F$223)))</f>
        <v>0</v>
      </c>
      <c r="AL244" s="2">
        <f>IF($F$223="n/a",0,IF(AL$225&lt;=$C244,0,IF(AL$225&gt;($F$223+$C244),INDEX($D$237:$W$237,,$C244)-SUM($D244:AK244),INDEX($D$237:$W$237,,$C244)/$F$223)))</f>
        <v>0</v>
      </c>
      <c r="AM244" s="2">
        <f>IF($F$223="n/a",0,IF(AM$225&lt;=$C244,0,IF(AM$225&gt;($F$223+$C244),INDEX($D$237:$W$237,,$C244)-SUM($D244:AL244),INDEX($D$237:$W$237,,$C244)/$F$223)))</f>
        <v>0</v>
      </c>
      <c r="AN244" s="2">
        <f>IF($F$223="n/a",0,IF(AN$225&lt;=$C244,0,IF(AN$225&gt;($F$223+$C244),INDEX($D$237:$W$237,,$C244)-SUM($D244:AM244),INDEX($D$237:$W$237,,$C244)/$F$223)))</f>
        <v>0</v>
      </c>
      <c r="AO244" s="2">
        <f>IF($F$223="n/a",0,IF(AO$225&lt;=$C244,0,IF(AO$225&gt;($F$223+$C244),INDEX($D$237:$W$237,,$C244)-SUM($D244:AN244),INDEX($D$237:$W$237,,$C244)/$F$223)))</f>
        <v>0</v>
      </c>
      <c r="AP244" s="2">
        <f>IF($F$223="n/a",0,IF(AP$225&lt;=$C244,0,IF(AP$225&gt;($F$223+$C244),INDEX($D$237:$W$237,,$C244)-SUM($D244:AO244),INDEX($D$237:$W$237,,$C244)/$F$223)))</f>
        <v>0</v>
      </c>
      <c r="AQ244" s="2">
        <f>IF($F$223="n/a",0,IF(AQ$225&lt;=$C244,0,IF(AQ$225&gt;($F$223+$C244),INDEX($D$237:$W$237,,$C244)-SUM($D244:AP244),INDEX($D$237:$W$237,,$C244)/$F$223)))</f>
        <v>0</v>
      </c>
      <c r="AR244" s="2">
        <f>IF($F$223="n/a",0,IF(AR$225&lt;=$C244,0,IF(AR$225&gt;($F$223+$C244),INDEX($D$237:$W$237,,$C244)-SUM($D244:AQ244),INDEX($D$237:$W$237,,$C244)/$F$223)))</f>
        <v>0</v>
      </c>
      <c r="AS244" s="2">
        <f>IF($F$223="n/a",0,IF(AS$225&lt;=$C244,0,IF(AS$225&gt;($F$223+$C244),INDEX($D$237:$W$237,,$C244)-SUM($D244:AR244),INDEX($D$237:$W$237,,$C244)/$F$223)))</f>
        <v>0</v>
      </c>
      <c r="AT244" s="2">
        <f>IF($F$223="n/a",0,IF(AT$225&lt;=$C244,0,IF(AT$225&gt;($F$223+$C244),INDEX($D$237:$W$237,,$C244)-SUM($D244:AS244),INDEX($D$237:$W$237,,$C244)/$F$223)))</f>
        <v>0</v>
      </c>
      <c r="AU244" s="2">
        <f>IF($F$223="n/a",0,IF(AU$225&lt;=$C244,0,IF(AU$225&gt;($F$223+$C244),INDEX($D$237:$W$237,,$C244)-SUM($D244:AT244),INDEX($D$237:$W$237,,$C244)/$F$223)))</f>
        <v>0</v>
      </c>
      <c r="AV244" s="2">
        <f>IF($F$223="n/a",0,IF(AV$225&lt;=$C244,0,IF(AV$225&gt;($F$223+$C244),INDEX($D$237:$W$237,,$C244)-SUM($D244:AU244),INDEX($D$237:$W$237,,$C244)/$F$223)))</f>
        <v>0</v>
      </c>
      <c r="AW244" s="2">
        <f>IF($F$223="n/a",0,IF(AW$225&lt;=$C244,0,IF(AW$225&gt;($F$223+$C244),INDEX($D$237:$W$237,,$C244)-SUM($D244:AV244),INDEX($D$237:$W$237,,$C244)/$F$223)))</f>
        <v>0</v>
      </c>
      <c r="AX244" s="2">
        <f>IF($F$223="n/a",0,IF(AX$225&lt;=$C244,0,IF(AX$225&gt;($F$223+$C244),INDEX($D$237:$W$237,,$C244)-SUM($D244:AW244),INDEX($D$237:$W$237,,$C244)/$F$223)))</f>
        <v>0</v>
      </c>
      <c r="AY244" s="2">
        <f>IF($F$223="n/a",0,IF(AY$225&lt;=$C244,0,IF(AY$225&gt;($F$223+$C244),INDEX($D$237:$W$237,,$C244)-SUM($D244:AX244),INDEX($D$237:$W$237,,$C244)/$F$223)))</f>
        <v>0</v>
      </c>
      <c r="AZ244" s="2">
        <f>IF($F$223="n/a",0,IF(AZ$225&lt;=$C244,0,IF(AZ$225&gt;($F$223+$C244),INDEX($D$237:$W$237,,$C244)-SUM($D244:AY244),INDEX($D$237:$W$237,,$C244)/$F$223)))</f>
        <v>0</v>
      </c>
      <c r="BA244" s="2">
        <f>IF($F$223="n/a",0,IF(BA$225&lt;=$C244,0,IF(BA$225&gt;($F$223+$C244),INDEX($D$237:$W$237,,$C244)-SUM($D244:AZ244),INDEX($D$237:$W$237,,$C244)/$F$223)))</f>
        <v>0</v>
      </c>
      <c r="BB244" s="2">
        <f>IF($F$223="n/a",0,IF(BB$225&lt;=$C244,0,IF(BB$225&gt;($F$223+$C244),INDEX($D$237:$W$237,,$C244)-SUM($D244:BA244),INDEX($D$237:$W$237,,$C244)/$F$223)))</f>
        <v>0</v>
      </c>
      <c r="BC244" s="2">
        <f>IF($F$223="n/a",0,IF(BC$225&lt;=$C244,0,IF(BC$225&gt;($F$223+$C244),INDEX($D$237:$W$237,,$C244)-SUM($D244:BB244),INDEX($D$237:$W$237,,$C244)/$F$223)))</f>
        <v>0</v>
      </c>
      <c r="BD244" s="2">
        <f>IF($F$223="n/a",0,IF(BD$225&lt;=$C244,0,IF(BD$225&gt;($F$223+$C244),INDEX($D$237:$W$237,,$C244)-SUM($D244:BC244),INDEX($D$237:$W$237,,$C244)/$F$223)))</f>
        <v>0</v>
      </c>
      <c r="BE244" s="2">
        <f>IF($F$223="n/a",0,IF(BE$225&lt;=$C244,0,IF(BE$225&gt;($F$223+$C244),INDEX($D$237:$W$237,,$C244)-SUM($D244:BD244),INDEX($D$237:$W$237,,$C244)/$F$223)))</f>
        <v>0</v>
      </c>
      <c r="BF244" s="2">
        <f>IF($F$223="n/a",0,IF(BF$225&lt;=$C244,0,IF(BF$225&gt;($F$223+$C244),INDEX($D$237:$W$237,,$C244)-SUM($D244:BE244),INDEX($D$237:$W$237,,$C244)/$F$223)))</f>
        <v>0</v>
      </c>
      <c r="BG244" s="2">
        <f>IF($F$223="n/a",0,IF(BG$225&lt;=$C244,0,IF(BG$225&gt;($F$223+$C244),INDEX($D$237:$W$237,,$C244)-SUM($D244:BF244),INDEX($D$237:$W$237,,$C244)/$F$223)))</f>
        <v>0</v>
      </c>
      <c r="BH244" s="2">
        <f>IF($F$223="n/a",0,IF(BH$225&lt;=$C244,0,IF(BH$225&gt;($F$223+$C244),INDEX($D$237:$W$237,,$C244)-SUM($D244:BG244),INDEX($D$237:$W$237,,$C244)/$F$223)))</f>
        <v>0</v>
      </c>
      <c r="BI244" s="2">
        <f>IF($F$223="n/a",0,IF(BI$225&lt;=$C244,0,IF(BI$225&gt;($F$223+$C244),INDEX($D$237:$W$237,,$C244)-SUM($D244:BH244),INDEX($D$237:$W$237,,$C244)/$F$223)))</f>
        <v>0</v>
      </c>
      <c r="BJ244" s="2">
        <f>IF($F$223="n/a",0,IF(BJ$225&lt;=$C244,0,IF(BJ$225&gt;($F$223+$C244),INDEX($D$237:$W$237,,$C244)-SUM($D244:BI244),INDEX($D$237:$W$237,,$C244)/$F$223)))</f>
        <v>0</v>
      </c>
      <c r="BK244" s="2">
        <f>IF($F$223="n/a",0,IF(BK$225&lt;=$C244,0,IF(BK$225&gt;($F$223+$C244),INDEX($D$237:$W$237,,$C244)-SUM($D244:BJ244),INDEX($D$237:$W$237,,$C244)/$F$223)))</f>
        <v>0</v>
      </c>
      <c r="BL244" s="2">
        <f>IF($F$223="n/a",0,IF(BL$225&lt;=$C244,0,IF(BL$225&gt;($F$223+$C244),INDEX($D$237:$W$237,,$C244)-SUM($D244:BK244),INDEX($D$237:$W$237,,$C244)/$F$223)))</f>
        <v>0</v>
      </c>
      <c r="BM244" s="2">
        <f>IF($F$223="n/a",0,IF(BM$225&lt;=$C244,0,IF(BM$225&gt;($F$223+$C244),INDEX($D$237:$W$237,,$C244)-SUM($D244:BL244),INDEX($D$237:$W$237,,$C244)/$F$223)))</f>
        <v>0</v>
      </c>
      <c r="BN244" s="2">
        <f>IF($F$223="n/a",0,IF(BN$225&lt;=$C244,0,IF(BN$225&gt;($F$223+$C244),INDEX($D$237:$W$237,,$C244)-SUM($D244:BM244),INDEX($D$237:$W$237,,$C244)/$F$223)))</f>
        <v>0</v>
      </c>
      <c r="BO244" s="2">
        <f>IF($F$223="n/a",0,IF(BO$225&lt;=$C244,0,IF(BO$225&gt;($F$223+$C244),INDEX($D$237:$W$237,,$C244)-SUM($D244:BN244),INDEX($D$237:$W$237,,$C244)/$F$223)))</f>
        <v>0</v>
      </c>
      <c r="BP244" s="2">
        <f>IF($F$223="n/a",0,IF(BP$225&lt;=$C244,0,IF(BP$225&gt;($F$223+$C244),INDEX($D$237:$W$237,,$C244)-SUM($D244:BO244),INDEX($D$237:$W$237,,$C244)/$F$223)))</f>
        <v>0</v>
      </c>
      <c r="BQ244" s="2">
        <f>IF($F$223="n/a",0,IF(BQ$225&lt;=$C244,0,IF(BQ$225&gt;($F$223+$C244),INDEX($D$237:$W$237,,$C244)-SUM($D244:BP244),INDEX($D$237:$W$237,,$C244)/$F$223)))</f>
        <v>0</v>
      </c>
      <c r="BR244" s="2">
        <f>IF($F$223="n/a",0,IF(BR$225&lt;=$C244,0,IF(BR$225&gt;($F$223+$C244),INDEX($D$237:$W$237,,$C244)-SUM($D244:BQ244),INDEX($D$237:$W$237,,$C244)/$F$223)))</f>
        <v>0</v>
      </c>
      <c r="BS244" s="2">
        <f>IF($F$223="n/a",0,IF(BS$225&lt;=$C244,0,IF(BS$225&gt;($F$223+$C244),INDEX($D$237:$W$237,,$C244)-SUM($D244:BR244),INDEX($D$237:$W$237,,$C244)/$F$223)))</f>
        <v>0</v>
      </c>
    </row>
    <row r="245" spans="2:71">
      <c r="B245" s="24">
        <v>2016</v>
      </c>
      <c r="C245" s="24">
        <v>6</v>
      </c>
      <c r="E245" s="18">
        <f>IF($G$223="n/a",0,IF(E$225&lt;=$C245,0,IF(E$225&gt;($G$223+$C245),INDEX($D$237:$W$237,,$C245)-SUM($D245:D245),INDEX($D$237:$W$237,,$C245)/$G$223)))</f>
        <v>0</v>
      </c>
      <c r="F245" s="18">
        <f>IF($G$223="n/a",0,IF(F$225&lt;=$C245,0,IF(F$225&gt;($G$223+$C245),INDEX($D$237:$W$237,,$C245)-SUM($D245:E245),INDEX($D$237:$W$237,,$C245)/$G$223)))</f>
        <v>0</v>
      </c>
      <c r="G245" s="18">
        <f>IF($G$223="n/a",0,IF(G$225&lt;=$C245,0,IF(G$225&gt;($G$223+$C245),INDEX($D$237:$W$237,,$C245)-SUM($D245:F245),INDEX($D$237:$W$237,,$C245)/$G$223)))</f>
        <v>0</v>
      </c>
      <c r="H245" s="18">
        <f>IF($G$223="n/a",0,IF(H$225&lt;=$C245,0,IF(H$225&gt;($G$223+$C245),INDEX($D$237:$W$237,,$C245)-SUM($D245:G245),INDEX($D$237:$W$237,,$C245)/$G$223)))</f>
        <v>0</v>
      </c>
      <c r="I245" s="18">
        <f>IF($G$223="n/a",0,IF(I$225&lt;=$C245,0,IF(I$225&gt;($G$223+$C245),INDEX($D$237:$W$237,,$C245)-SUM($D245:H245),INDEX($D$237:$W$237,,$C245)/$G$223)))</f>
        <v>0</v>
      </c>
      <c r="J245" s="18">
        <f>IF($G$223="n/a",0,IF(J$225&lt;=$C245,0,IF(J$225&gt;($G$223+$C245),INDEX($D$237:$W$237,,$C245)-SUM($D245:I245),INDEX($D$237:$W$237,,$C245)/$G$223)))</f>
        <v>0.68631219679054833</v>
      </c>
      <c r="K245" s="18">
        <f>IF($G$223="n/a",0,IF(K$225&lt;=$C245,0,IF(K$225&gt;($G$223+$C245),INDEX($D$237:$W$237,,$C245)-SUM($D245:J245),INDEX($D$237:$W$237,,$C245)/$G$223)))</f>
        <v>0.68631219679054833</v>
      </c>
      <c r="L245" s="18">
        <f>IF($G$223="n/a",0,IF(L$225&lt;=$C245,0,IF(L$225&gt;($G$223+$C245),INDEX($D$237:$W$237,,$C245)-SUM($D245:K245),INDEX($D$237:$W$237,,$C245)/$G$223)))</f>
        <v>0.68631219679054833</v>
      </c>
      <c r="M245" s="18">
        <f>IF($G$223="n/a",0,IF(M$225&lt;=$C245,0,IF(M$225&gt;($G$223+$C245),INDEX($D$237:$W$237,,$C245)-SUM($D245:L245),INDEX($D$237:$W$237,,$C245)/$G$223)))</f>
        <v>0.68631219679054833</v>
      </c>
      <c r="N245" s="170">
        <f>IF($G$223="n/a",0,IF(N$225&lt;=$C245,0,IF(N$225&gt;($G$223+$C245),INDEX($D$237:$W$237,,$C245)-SUM($D245:M245),INDEX($D$237:$W$237,,$C245)/$G$223)))*0.5</f>
        <v>0.34315609839527417</v>
      </c>
      <c r="O245" s="212">
        <f>IF($G$223="n/a",0,IF(O$225&lt;=$C245,0,IF(O$225&gt;($G$223+$C245),INDEX($D$237:$W$237,,$C245)-SUM($D245:N245),INDEX($D$237:$W$237,,$C245)/$G$223)))</f>
        <v>0.68631219679054833</v>
      </c>
      <c r="P245" s="18">
        <f>IF($G$223="n/a",0,IF(P$225&lt;=$C245,0,IF(P$225&gt;($G$223+$C245),INDEX($D$237:$W$237,,$C245)-SUM($D245:O245),INDEX($D$237:$W$237,,$C245)/$G$223)))</f>
        <v>0.68631219679054833</v>
      </c>
      <c r="Q245" s="18">
        <f>IF($G$223="n/a",0,IF(Q$225&lt;=$C245,0,IF(Q$225&gt;($G$223+$C245),INDEX($D$237:$W$237,,$C245)-SUM($D245:P245),INDEX($D$237:$W$237,,$C245)/$G$223)))</f>
        <v>0.68631219679054833</v>
      </c>
      <c r="R245" s="18">
        <f>IF($G$223="n/a",0,IF(R$225&lt;=$C245,0,IF(R$225&gt;($G$223+$C245),INDEX($D$237:$W$237,,$C245)-SUM($D245:Q245),INDEX($D$237:$W$237,,$C245)/$G$223)))</f>
        <v>0.68631219679054833</v>
      </c>
      <c r="S245" s="18">
        <f>IF($G$223="n/a",0,IF(S$225&lt;=$C245,0,IF(S$225&gt;($G$223+$C245),INDEX($D$237:$W$237,,$C245)-SUM($D245:R245),INDEX($D$237:$W$237,,$C245)/$G$223)))</f>
        <v>0.68631219679054833</v>
      </c>
      <c r="T245" s="18">
        <f>IF($G$223="n/a",0,IF(T$225&lt;=$C245,0,IF(T$225&gt;($G$223+$C245),INDEX($D$237:$W$237,,$C245)-SUM($D245:S245),INDEX($D$237:$W$237,,$C245)/$G$223)))</f>
        <v>0.34315609839527372</v>
      </c>
      <c r="U245" s="18">
        <f>IF($G$223="n/a",0,IF(U$225&lt;=$C245,0,IF(U$225&gt;($G$223+$C245),INDEX($D$237:$W$237,,$C245)-SUM($D245:T245),INDEX($D$237:$W$237,,$C245)/$G$223)))</f>
        <v>0</v>
      </c>
      <c r="V245" s="18">
        <f>IF($G$223="n/a",0,IF(V$225&lt;=$C245,0,IF(V$225&gt;($G$223+$C245),INDEX($D$237:$W$237,,$C245)-SUM($D245:U245),INDEX($D$237:$W$237,,$C245)/$G$223)))</f>
        <v>0</v>
      </c>
      <c r="W245" s="18">
        <f>IF($G$223="n/a",0,IF(W$225&lt;=$C245,0,IF(W$225&gt;($G$223+$C245),INDEX($D$237:$W$237,,$C245)-SUM($D245:V245),INDEX($D$237:$W$237,,$C245)/$G$223)))</f>
        <v>0</v>
      </c>
      <c r="X245" s="18">
        <f>IF($G$223="n/a",0,IF(X$225&lt;=$C245,0,IF(X$225&gt;($G$223+$C245),INDEX($D$237:$W$237,,$C245)-SUM($D245:W245),INDEX($D$237:$W$237,,$C245)/$G$223)))</f>
        <v>0</v>
      </c>
      <c r="Y245" s="18">
        <f>IF($G$223="n/a",0,IF(Y$225&lt;=$C245,0,IF(Y$225&gt;($G$223+$C245),INDEX($D$237:$W$237,,$C245)-SUM($D245:X245),INDEX($D$237:$W$237,,$C245)/$G$223)))</f>
        <v>0</v>
      </c>
      <c r="Z245" s="18">
        <f>IF($G$223="n/a",0,IF(Z$225&lt;=$C245,0,IF(Z$225&gt;($G$223+$C245),INDEX($D$237:$W$237,,$C245)-SUM($D245:Y245),INDEX($D$237:$W$237,,$C245)/$G$223)))</f>
        <v>0</v>
      </c>
      <c r="AA245" s="18">
        <f>IF($G$223="n/a",0,IF(AA$225&lt;=$C245,0,IF(AA$225&gt;($G$223+$C245),INDEX($D$237:$W$237,,$C245)-SUM($D245:Z245),INDEX($D$237:$W$237,,$C245)/$G$223)))</f>
        <v>0</v>
      </c>
      <c r="AB245" s="18">
        <f>IF($G$223="n/a",0,IF(AB$225&lt;=$C245,0,IF(AB$225&gt;($G$223+$C245),INDEX($D$237:$W$237,,$C245)-SUM($D245:AA245),INDEX($D$237:$W$237,,$C245)/$G$223)))</f>
        <v>0</v>
      </c>
      <c r="AC245" s="18">
        <f>IF($G$223="n/a",0,IF(AC$225&lt;=$C245,0,IF(AC$225&gt;($G$223+$C245),INDEX($D$237:$W$237,,$C245)-SUM($D245:AB245),INDEX($D$237:$W$237,,$C245)/$G$223)))</f>
        <v>0</v>
      </c>
      <c r="AD245" s="18">
        <f>IF($G$223="n/a",0,IF(AD$225&lt;=$C245,0,IF(AD$225&gt;($G$223+$C245),INDEX($D$237:$W$237,,$C245)-SUM($D245:AC245),INDEX($D$237:$W$237,,$C245)/$G$223)))</f>
        <v>0</v>
      </c>
      <c r="AE245" s="18">
        <f>IF($G$223="n/a",0,IF(AE$225&lt;=$C245,0,IF(AE$225&gt;($G$223+$C245),INDEX($D$237:$W$237,,$C245)-SUM($D245:AD245),INDEX($D$237:$W$237,,$C245)/$G$223)))</f>
        <v>0</v>
      </c>
      <c r="AF245" s="18">
        <f>IF($G$223="n/a",0,IF(AF$225&lt;=$C245,0,IF(AF$225&gt;($G$223+$C245),INDEX($D$237:$W$237,,$C245)-SUM($D245:AE245),INDEX($D$237:$W$237,,$C245)/$G$223)))</f>
        <v>0</v>
      </c>
      <c r="AG245" s="18">
        <f>IF($G$223="n/a",0,IF(AG$225&lt;=$C245,0,IF(AG$225&gt;($G$223+$C245),INDEX($D$237:$W$237,,$C245)-SUM($D245:AF245),INDEX($D$237:$W$237,,$C245)/$G$223)))</f>
        <v>0</v>
      </c>
      <c r="AH245" s="18">
        <f>IF($G$223="n/a",0,IF(AH$225&lt;=$C245,0,IF(AH$225&gt;($G$223+$C245),INDEX($D$237:$W$237,,$C245)-SUM($D245:AG245),INDEX($D$237:$W$237,,$C245)/$G$223)))</f>
        <v>0</v>
      </c>
      <c r="AI245" s="18">
        <f>IF($G$223="n/a",0,IF(AI$225&lt;=$C245,0,IF(AI$225&gt;($G$223+$C245),INDEX($D$237:$W$237,,$C245)-SUM($D245:AH245),INDEX($D$237:$W$237,,$C245)/$G$223)))</f>
        <v>0</v>
      </c>
      <c r="AJ245" s="18">
        <f>IF($G$223="n/a",0,IF(AJ$225&lt;=$C245,0,IF(AJ$225&gt;($G$223+$C245),INDEX($D$237:$W$237,,$C245)-SUM($D245:AI245),INDEX($D$237:$W$237,,$C245)/$G$223)))</f>
        <v>0</v>
      </c>
      <c r="AK245" s="18">
        <f>IF($G$223="n/a",0,IF(AK$225&lt;=$C245,0,IF(AK$225&gt;($G$223+$C245),INDEX($D$237:$W$237,,$C245)-SUM($D245:AJ245),INDEX($D$237:$W$237,,$C245)/$G$223)))</f>
        <v>0</v>
      </c>
      <c r="AL245" s="18">
        <f>IF($G$223="n/a",0,IF(AL$225&lt;=$C245,0,IF(AL$225&gt;($G$223+$C245),INDEX($D$237:$W$237,,$C245)-SUM($D245:AK245),INDEX($D$237:$W$237,,$C245)/$G$223)))</f>
        <v>0</v>
      </c>
      <c r="AM245" s="18">
        <f>IF($G$223="n/a",0,IF(AM$225&lt;=$C245,0,IF(AM$225&gt;($G$223+$C245),INDEX($D$237:$W$237,,$C245)-SUM($D245:AL245),INDEX($D$237:$W$237,,$C245)/$G$223)))</f>
        <v>0</v>
      </c>
      <c r="AN245" s="18">
        <f>IF($G$223="n/a",0,IF(AN$225&lt;=$C245,0,IF(AN$225&gt;($G$223+$C245),INDEX($D$237:$W$237,,$C245)-SUM($D245:AM245),INDEX($D$237:$W$237,,$C245)/$G$223)))</f>
        <v>0</v>
      </c>
      <c r="AO245" s="18">
        <f>IF($G$223="n/a",0,IF(AO$225&lt;=$C245,0,IF(AO$225&gt;($G$223+$C245),INDEX($D$237:$W$237,,$C245)-SUM($D245:AN245),INDEX($D$237:$W$237,,$C245)/$G$223)))</f>
        <v>0</v>
      </c>
      <c r="AP245" s="18">
        <f>IF($G$223="n/a",0,IF(AP$225&lt;=$C245,0,IF(AP$225&gt;($G$223+$C245),INDEX($D$237:$W$237,,$C245)-SUM($D245:AO245),INDEX($D$237:$W$237,,$C245)/$G$223)))</f>
        <v>0</v>
      </c>
      <c r="AQ245" s="18">
        <f>IF($G$223="n/a",0,IF(AQ$225&lt;=$C245,0,IF(AQ$225&gt;($G$223+$C245),INDEX($D$237:$W$237,,$C245)-SUM($D245:AP245),INDEX($D$237:$W$237,,$C245)/$G$223)))</f>
        <v>0</v>
      </c>
      <c r="AR245" s="18">
        <f>IF($G$223="n/a",0,IF(AR$225&lt;=$C245,0,IF(AR$225&gt;($G$223+$C245),INDEX($D$237:$W$237,,$C245)-SUM($D245:AQ245),INDEX($D$237:$W$237,,$C245)/$G$223)))</f>
        <v>0</v>
      </c>
      <c r="AS245" s="18">
        <f>IF($G$223="n/a",0,IF(AS$225&lt;=$C245,0,IF(AS$225&gt;($G$223+$C245),INDEX($D$237:$W$237,,$C245)-SUM($D245:AR245),INDEX($D$237:$W$237,,$C245)/$G$223)))</f>
        <v>0</v>
      </c>
      <c r="AT245" s="18">
        <f>IF($G$223="n/a",0,IF(AT$225&lt;=$C245,0,IF(AT$225&gt;($G$223+$C245),INDEX($D$237:$W$237,,$C245)-SUM($D245:AS245),INDEX($D$237:$W$237,,$C245)/$G$223)))</f>
        <v>0</v>
      </c>
      <c r="AU245" s="18">
        <f>IF($G$223="n/a",0,IF(AU$225&lt;=$C245,0,IF(AU$225&gt;($G$223+$C245),INDEX($D$237:$W$237,,$C245)-SUM($D245:AT245),INDEX($D$237:$W$237,,$C245)/$G$223)))</f>
        <v>0</v>
      </c>
      <c r="AV245" s="18">
        <f>IF($G$223="n/a",0,IF(AV$225&lt;=$C245,0,IF(AV$225&gt;($G$223+$C245),INDEX($D$237:$W$237,,$C245)-SUM($D245:AU245),INDEX($D$237:$W$237,,$C245)/$G$223)))</f>
        <v>0</v>
      </c>
      <c r="AW245" s="18">
        <f>IF($G$223="n/a",0,IF(AW$225&lt;=$C245,0,IF(AW$225&gt;($G$223+$C245),INDEX($D$237:$W$237,,$C245)-SUM($D245:AV245),INDEX($D$237:$W$237,,$C245)/$G$223)))</f>
        <v>0</v>
      </c>
      <c r="AX245" s="18">
        <f>IF($G$223="n/a",0,IF(AX$225&lt;=$C245,0,IF(AX$225&gt;($G$223+$C245),INDEX($D$237:$W$237,,$C245)-SUM($D245:AW245),INDEX($D$237:$W$237,,$C245)/$G$223)))</f>
        <v>0</v>
      </c>
      <c r="AY245" s="18">
        <f>IF($G$223="n/a",0,IF(AY$225&lt;=$C245,0,IF(AY$225&gt;($G$223+$C245),INDEX($D$237:$W$237,,$C245)-SUM($D245:AX245),INDEX($D$237:$W$237,,$C245)/$G$223)))</f>
        <v>0</v>
      </c>
      <c r="AZ245" s="18">
        <f>IF($G$223="n/a",0,IF(AZ$225&lt;=$C245,0,IF(AZ$225&gt;($G$223+$C245),INDEX($D$237:$W$237,,$C245)-SUM($D245:AY245),INDEX($D$237:$W$237,,$C245)/$G$223)))</f>
        <v>0</v>
      </c>
      <c r="BA245" s="18">
        <f>IF($G$223="n/a",0,IF(BA$225&lt;=$C245,0,IF(BA$225&gt;($G$223+$C245),INDEX($D$237:$W$237,,$C245)-SUM($D245:AZ245),INDEX($D$237:$W$237,,$C245)/$G$223)))</f>
        <v>0</v>
      </c>
      <c r="BB245" s="18">
        <f>IF($G$223="n/a",0,IF(BB$225&lt;=$C245,0,IF(BB$225&gt;($G$223+$C245),INDEX($D$237:$W$237,,$C245)-SUM($D245:BA245),INDEX($D$237:$W$237,,$C245)/$G$223)))</f>
        <v>0</v>
      </c>
      <c r="BC245" s="18">
        <f>IF($G$223="n/a",0,IF(BC$225&lt;=$C245,0,IF(BC$225&gt;($G$223+$C245),INDEX($D$237:$W$237,,$C245)-SUM($D245:BB245),INDEX($D$237:$W$237,,$C245)/$G$223)))</f>
        <v>0</v>
      </c>
      <c r="BD245" s="18">
        <f>IF($G$223="n/a",0,IF(BD$225&lt;=$C245,0,IF(BD$225&gt;($G$223+$C245),INDEX($D$237:$W$237,,$C245)-SUM($D245:BC245),INDEX($D$237:$W$237,,$C245)/$G$223)))</f>
        <v>0</v>
      </c>
      <c r="BE245" s="18">
        <f>IF($G$223="n/a",0,IF(BE$225&lt;=$C245,0,IF(BE$225&gt;($G$223+$C245),INDEX($D$237:$W$237,,$C245)-SUM($D245:BD245),INDEX($D$237:$W$237,,$C245)/$G$223)))</f>
        <v>0</v>
      </c>
      <c r="BF245" s="18">
        <f>IF($G$223="n/a",0,IF(BF$225&lt;=$C245,0,IF(BF$225&gt;($G$223+$C245),INDEX($D$237:$W$237,,$C245)-SUM($D245:BE245),INDEX($D$237:$W$237,,$C245)/$G$223)))</f>
        <v>0</v>
      </c>
      <c r="BG245" s="18">
        <f>IF($G$223="n/a",0,IF(BG$225&lt;=$C245,0,IF(BG$225&gt;($G$223+$C245),INDEX($D$237:$W$237,,$C245)-SUM($D245:BF245),INDEX($D$237:$W$237,,$C245)/$G$223)))</f>
        <v>0</v>
      </c>
      <c r="BH245" s="18">
        <f>IF($G$223="n/a",0,IF(BH$225&lt;=$C245,0,IF(BH$225&gt;($G$223+$C245),INDEX($D$237:$W$237,,$C245)-SUM($D245:BG245),INDEX($D$237:$W$237,,$C245)/$G$223)))</f>
        <v>0</v>
      </c>
      <c r="BI245" s="18">
        <f>IF($G$223="n/a",0,IF(BI$225&lt;=$C245,0,IF(BI$225&gt;($G$223+$C245),INDEX($D$237:$W$237,,$C245)-SUM($D245:BH245),INDEX($D$237:$W$237,,$C245)/$G$223)))</f>
        <v>0</v>
      </c>
      <c r="BJ245" s="18">
        <f>IF($G$223="n/a",0,IF(BJ$225&lt;=$C245,0,IF(BJ$225&gt;($G$223+$C245),INDEX($D$237:$W$237,,$C245)-SUM($D245:BI245),INDEX($D$237:$W$237,,$C245)/$G$223)))</f>
        <v>0</v>
      </c>
      <c r="BK245" s="18">
        <f>IF($G$223="n/a",0,IF(BK$225&lt;=$C245,0,IF(BK$225&gt;($G$223+$C245),INDEX($D$237:$W$237,,$C245)-SUM($D245:BJ245),INDEX($D$237:$W$237,,$C245)/$G$223)))</f>
        <v>0</v>
      </c>
      <c r="BL245" s="18">
        <f>IF($G$223="n/a",0,IF(BL$225&lt;=$C245,0,IF(BL$225&gt;($G$223+$C245),INDEX($D$237:$W$237,,$C245)-SUM($D245:BK245),INDEX($D$237:$W$237,,$C245)/$G$223)))</f>
        <v>0</v>
      </c>
      <c r="BM245" s="18">
        <f>IF($G$223="n/a",0,IF(BM$225&lt;=$C245,0,IF(BM$225&gt;($G$223+$C245),INDEX($D$237:$W$237,,$C245)-SUM($D245:BL245),INDEX($D$237:$W$237,,$C245)/$G$223)))</f>
        <v>0</v>
      </c>
      <c r="BN245" s="18">
        <f>IF($G$223="n/a",0,IF(BN$225&lt;=$C245,0,IF(BN$225&gt;($G$223+$C245),INDEX($D$237:$W$237,,$C245)-SUM($D245:BM245),INDEX($D$237:$W$237,,$C245)/$G$223)))</f>
        <v>0</v>
      </c>
      <c r="BO245" s="18">
        <f>IF($G$223="n/a",0,IF(BO$225&lt;=$C245,0,IF(BO$225&gt;($G$223+$C245),INDEX($D$237:$W$237,,$C245)-SUM($D245:BN245),INDEX($D$237:$W$237,,$C245)/$G$223)))</f>
        <v>0</v>
      </c>
      <c r="BP245" s="18">
        <f>IF($G$223="n/a",0,IF(BP$225&lt;=$C245,0,IF(BP$225&gt;($G$223+$C245),INDEX($D$237:$W$237,,$C245)-SUM($D245:BO245),INDEX($D$237:$W$237,,$C245)/$G$223)))</f>
        <v>0</v>
      </c>
      <c r="BQ245" s="18">
        <f>IF($G$223="n/a",0,IF(BQ$225&lt;=$C245,0,IF(BQ$225&gt;($G$223+$C245),INDEX($D$237:$W$237,,$C245)-SUM($D245:BP245),INDEX($D$237:$W$237,,$C245)/$G$223)))</f>
        <v>0</v>
      </c>
      <c r="BR245" s="18">
        <f>IF($G$223="n/a",0,IF(BR$225&lt;=$C245,0,IF(BR$225&gt;($G$223+$C245),INDEX($D$237:$W$237,,$C245)-SUM($D245:BQ245),INDEX($D$237:$W$237,,$C245)/$G$223)))</f>
        <v>0</v>
      </c>
      <c r="BS245" s="18">
        <f>IF($G$223="n/a",0,IF(BS$225&lt;=$C245,0,IF(BS$225&gt;($G$223+$C245),INDEX($D$237:$W$237,,$C245)-SUM($D245:BR245),INDEX($D$237:$W$237,,$C245)/$G$223)))</f>
        <v>0</v>
      </c>
    </row>
    <row r="246" spans="2:71">
      <c r="B246" s="24">
        <v>2017</v>
      </c>
      <c r="C246" s="24">
        <v>7</v>
      </c>
      <c r="E246" s="18">
        <f>IF($G$223="n/a",0,IF(E$225&lt;=$C246,0,IF(E$225&gt;($G$223+$C246),INDEX($D$237:$W$237,,$C246)-SUM($D246:D246),INDEX($D$237:$W$237,,$C246)/$G$223)))</f>
        <v>0</v>
      </c>
      <c r="F246" s="18">
        <f>IF($G$223="n/a",0,IF(F$225&lt;=$C246,0,IF(F$225&gt;($G$223+$C246),INDEX($D$237:$W$237,,$C246)-SUM($D246:E246),INDEX($D$237:$W$237,,$C246)/$G$223)))</f>
        <v>0</v>
      </c>
      <c r="G246" s="18">
        <f>IF($G$223="n/a",0,IF(G$225&lt;=$C246,0,IF(G$225&gt;($G$223+$C246),INDEX($D$237:$W$237,,$C246)-SUM($D246:F246),INDEX($D$237:$W$237,,$C246)/$G$223)))</f>
        <v>0</v>
      </c>
      <c r="H246" s="18">
        <f>IF($G$223="n/a",0,IF(H$225&lt;=$C246,0,IF(H$225&gt;($G$223+$C246),INDEX($D$237:$W$237,,$C246)-SUM($D246:G246),INDEX($D$237:$W$237,,$C246)/$G$223)))</f>
        <v>0</v>
      </c>
      <c r="I246" s="18">
        <f>IF($G$223="n/a",0,IF(I$225&lt;=$C246,0,IF(I$225&gt;($G$223+$C246),INDEX($D$237:$W$237,,$C246)-SUM($D246:H246),INDEX($D$237:$W$237,,$C246)/$G$223)))</f>
        <v>0</v>
      </c>
      <c r="J246" s="18">
        <f>IF($G$223="n/a",0,IF(J$225&lt;=$C246,0,IF(J$225&gt;($G$223+$C246),INDEX($D$237:$W$237,,$C246)-SUM($D246:I246),INDEX($D$237:$W$237,,$C246)/$G$223)))</f>
        <v>0</v>
      </c>
      <c r="K246" s="18">
        <f>IF($G$223="n/a",0,IF(K$225&lt;=$C246,0,IF(K$225&gt;($G$223+$C246),INDEX($D$237:$W$237,,$C246)-SUM($D246:J246),INDEX($D$237:$W$237,,$C246)/$G$223)))</f>
        <v>1.7429797145452652</v>
      </c>
      <c r="L246" s="18">
        <f>IF($G$223="n/a",0,IF(L$225&lt;=$C246,0,IF(L$225&gt;($G$223+$C246),INDEX($D$237:$W$237,,$C246)-SUM($D246:K246),INDEX($D$237:$W$237,,$C246)/$G$223)))</f>
        <v>1.7429797145452652</v>
      </c>
      <c r="M246" s="18">
        <f>IF($G$223="n/a",0,IF(M$225&lt;=$C246,0,IF(M$225&gt;($G$223+$C246),INDEX($D$237:$W$237,,$C246)-SUM($D246:L246),INDEX($D$237:$W$237,,$C246)/$G$223)))</f>
        <v>1.7429797145452652</v>
      </c>
      <c r="N246" s="170">
        <f>IF($G$223="n/a",0,IF(N$225&lt;=$C246,0,IF(N$225&gt;($G$223+$C246),INDEX($D$237:$W$237,,$C246)-SUM($D246:M246),INDEX($D$237:$W$237,,$C246)/$G$223)))*0.5</f>
        <v>0.87148985727263262</v>
      </c>
      <c r="O246" s="212">
        <f>IF($G$223="n/a",0,IF(O$225&lt;=$C246,0,IF(O$225&gt;($G$223+$C246),INDEX($D$237:$W$237,,$C246)-SUM($D246:N246),INDEX($D$237:$W$237,,$C246)/$G$223)))</f>
        <v>1.7429797145452652</v>
      </c>
      <c r="P246" s="18">
        <f>IF($G$223="n/a",0,IF(P$225&lt;=$C246,0,IF(P$225&gt;($G$223+$C246),INDEX($D$237:$W$237,,$C246)-SUM($D246:O246),INDEX($D$237:$W$237,,$C246)/$G$223)))</f>
        <v>1.7429797145452652</v>
      </c>
      <c r="Q246" s="18">
        <f>IF($G$223="n/a",0,IF(Q$225&lt;=$C246,0,IF(Q$225&gt;($G$223+$C246),INDEX($D$237:$W$237,,$C246)-SUM($D246:P246),INDEX($D$237:$W$237,,$C246)/$G$223)))</f>
        <v>1.7429797145452652</v>
      </c>
      <c r="R246" s="18">
        <f>IF($G$223="n/a",0,IF(R$225&lt;=$C246,0,IF(R$225&gt;($G$223+$C246),INDEX($D$237:$W$237,,$C246)-SUM($D246:Q246),INDEX($D$237:$W$237,,$C246)/$G$223)))</f>
        <v>1.7429797145452652</v>
      </c>
      <c r="S246" s="18">
        <f>IF($G$223="n/a",0,IF(S$225&lt;=$C246,0,IF(S$225&gt;($G$223+$C246),INDEX($D$237:$W$237,,$C246)-SUM($D246:R246),INDEX($D$237:$W$237,,$C246)/$G$223)))</f>
        <v>1.7429797145452652</v>
      </c>
      <c r="T246" s="18">
        <f>IF($G$223="n/a",0,IF(T$225&lt;=$C246,0,IF(T$225&gt;($G$223+$C246),INDEX($D$237:$W$237,,$C246)-SUM($D246:S246),INDEX($D$237:$W$237,,$C246)/$G$223)))</f>
        <v>1.7429797145452652</v>
      </c>
      <c r="U246" s="18">
        <f>IF($G$223="n/a",0,IF(U$225&lt;=$C246,0,IF(U$225&gt;($G$223+$C246),INDEX($D$237:$W$237,,$C246)-SUM($D246:T246),INDEX($D$237:$W$237,,$C246)/$G$223)))</f>
        <v>0.87148985727263195</v>
      </c>
      <c r="V246" s="18">
        <f>IF($G$223="n/a",0,IF(V$225&lt;=$C246,0,IF(V$225&gt;($G$223+$C246),INDEX($D$237:$W$237,,$C246)-SUM($D246:U246),INDEX($D$237:$W$237,,$C246)/$G$223)))</f>
        <v>0</v>
      </c>
      <c r="W246" s="18">
        <f>IF($G$223="n/a",0,IF(W$225&lt;=$C246,0,IF(W$225&gt;($G$223+$C246),INDEX($D$237:$W$237,,$C246)-SUM($D246:V246),INDEX($D$237:$W$237,,$C246)/$G$223)))</f>
        <v>0</v>
      </c>
      <c r="X246" s="18">
        <f>IF($G$223="n/a",0,IF(X$225&lt;=$C246,0,IF(X$225&gt;($G$223+$C246),INDEX($D$237:$W$237,,$C246)-SUM($D246:W246),INDEX($D$237:$W$237,,$C246)/$G$223)))</f>
        <v>0</v>
      </c>
      <c r="Y246" s="18">
        <f>IF($G$223="n/a",0,IF(Y$225&lt;=$C246,0,IF(Y$225&gt;($G$223+$C246),INDEX($D$237:$W$237,,$C246)-SUM($D246:X246),INDEX($D$237:$W$237,,$C246)/$G$223)))</f>
        <v>0</v>
      </c>
      <c r="Z246" s="18">
        <f>IF($G$223="n/a",0,IF(Z$225&lt;=$C246,0,IF(Z$225&gt;($G$223+$C246),INDEX($D$237:$W$237,,$C246)-SUM($D246:Y246),INDEX($D$237:$W$237,,$C246)/$G$223)))</f>
        <v>0</v>
      </c>
      <c r="AA246" s="18">
        <f>IF($G$223="n/a",0,IF(AA$225&lt;=$C246,0,IF(AA$225&gt;($G$223+$C246),INDEX($D$237:$W$237,,$C246)-SUM($D246:Z246),INDEX($D$237:$W$237,,$C246)/$G$223)))</f>
        <v>0</v>
      </c>
      <c r="AB246" s="18">
        <f>IF($G$223="n/a",0,IF(AB$225&lt;=$C246,0,IF(AB$225&gt;($G$223+$C246),INDEX($D$237:$W$237,,$C246)-SUM($D246:AA246),INDEX($D$237:$W$237,,$C246)/$G$223)))</f>
        <v>0</v>
      </c>
      <c r="AC246" s="18">
        <f>IF($G$223="n/a",0,IF(AC$225&lt;=$C246,0,IF(AC$225&gt;($G$223+$C246),INDEX($D$237:$W$237,,$C246)-SUM($D246:AB246),INDEX($D$237:$W$237,,$C246)/$G$223)))</f>
        <v>0</v>
      </c>
      <c r="AD246" s="18">
        <f>IF($G$223="n/a",0,IF(AD$225&lt;=$C246,0,IF(AD$225&gt;($G$223+$C246),INDEX($D$237:$W$237,,$C246)-SUM($D246:AC246),INDEX($D$237:$W$237,,$C246)/$G$223)))</f>
        <v>0</v>
      </c>
      <c r="AE246" s="18">
        <f>IF($G$223="n/a",0,IF(AE$225&lt;=$C246,0,IF(AE$225&gt;($G$223+$C246),INDEX($D$237:$W$237,,$C246)-SUM($D246:AD246),INDEX($D$237:$W$237,,$C246)/$G$223)))</f>
        <v>0</v>
      </c>
      <c r="AF246" s="18">
        <f>IF($G$223="n/a",0,IF(AF$225&lt;=$C246,0,IF(AF$225&gt;($G$223+$C246),INDEX($D$237:$W$237,,$C246)-SUM($D246:AE246),INDEX($D$237:$W$237,,$C246)/$G$223)))</f>
        <v>0</v>
      </c>
      <c r="AG246" s="18">
        <f>IF($G$223="n/a",0,IF(AG$225&lt;=$C246,0,IF(AG$225&gt;($G$223+$C246),INDEX($D$237:$W$237,,$C246)-SUM($D246:AF246),INDEX($D$237:$W$237,,$C246)/$G$223)))</f>
        <v>0</v>
      </c>
      <c r="AH246" s="18">
        <f>IF($G$223="n/a",0,IF(AH$225&lt;=$C246,0,IF(AH$225&gt;($G$223+$C246),INDEX($D$237:$W$237,,$C246)-SUM($D246:AG246),INDEX($D$237:$W$237,,$C246)/$G$223)))</f>
        <v>0</v>
      </c>
      <c r="AI246" s="18">
        <f>IF($G$223="n/a",0,IF(AI$225&lt;=$C246,0,IF(AI$225&gt;($G$223+$C246),INDEX($D$237:$W$237,,$C246)-SUM($D246:AH246),INDEX($D$237:$W$237,,$C246)/$G$223)))</f>
        <v>0</v>
      </c>
      <c r="AJ246" s="18">
        <f>IF($G$223="n/a",0,IF(AJ$225&lt;=$C246,0,IF(AJ$225&gt;($G$223+$C246),INDEX($D$237:$W$237,,$C246)-SUM($D246:AI246),INDEX($D$237:$W$237,,$C246)/$G$223)))</f>
        <v>0</v>
      </c>
      <c r="AK246" s="18">
        <f>IF($G$223="n/a",0,IF(AK$225&lt;=$C246,0,IF(AK$225&gt;($G$223+$C246),INDEX($D$237:$W$237,,$C246)-SUM($D246:AJ246),INDEX($D$237:$W$237,,$C246)/$G$223)))</f>
        <v>0</v>
      </c>
      <c r="AL246" s="18">
        <f>IF($G$223="n/a",0,IF(AL$225&lt;=$C246,0,IF(AL$225&gt;($G$223+$C246),INDEX($D$237:$W$237,,$C246)-SUM($D246:AK246),INDEX($D$237:$W$237,,$C246)/$G$223)))</f>
        <v>0</v>
      </c>
      <c r="AM246" s="18">
        <f>IF($G$223="n/a",0,IF(AM$225&lt;=$C246,0,IF(AM$225&gt;($G$223+$C246),INDEX($D$237:$W$237,,$C246)-SUM($D246:AL246),INDEX($D$237:$W$237,,$C246)/$G$223)))</f>
        <v>0</v>
      </c>
      <c r="AN246" s="18">
        <f>IF($G$223="n/a",0,IF(AN$225&lt;=$C246,0,IF(AN$225&gt;($G$223+$C246),INDEX($D$237:$W$237,,$C246)-SUM($D246:AM246),INDEX($D$237:$W$237,,$C246)/$G$223)))</f>
        <v>0</v>
      </c>
      <c r="AO246" s="18">
        <f>IF($G$223="n/a",0,IF(AO$225&lt;=$C246,0,IF(AO$225&gt;($G$223+$C246),INDEX($D$237:$W$237,,$C246)-SUM($D246:AN246),INDEX($D$237:$W$237,,$C246)/$G$223)))</f>
        <v>0</v>
      </c>
      <c r="AP246" s="18">
        <f>IF($G$223="n/a",0,IF(AP$225&lt;=$C246,0,IF(AP$225&gt;($G$223+$C246),INDEX($D$237:$W$237,,$C246)-SUM($D246:AO246),INDEX($D$237:$W$237,,$C246)/$G$223)))</f>
        <v>0</v>
      </c>
      <c r="AQ246" s="18">
        <f>IF($G$223="n/a",0,IF(AQ$225&lt;=$C246,0,IF(AQ$225&gt;($G$223+$C246),INDEX($D$237:$W$237,,$C246)-SUM($D246:AP246),INDEX($D$237:$W$237,,$C246)/$G$223)))</f>
        <v>0</v>
      </c>
      <c r="AR246" s="18">
        <f>IF($G$223="n/a",0,IF(AR$225&lt;=$C246,0,IF(AR$225&gt;($G$223+$C246),INDEX($D$237:$W$237,,$C246)-SUM($D246:AQ246),INDEX($D$237:$W$237,,$C246)/$G$223)))</f>
        <v>0</v>
      </c>
      <c r="AS246" s="18">
        <f>IF($G$223="n/a",0,IF(AS$225&lt;=$C246,0,IF(AS$225&gt;($G$223+$C246),INDEX($D$237:$W$237,,$C246)-SUM($D246:AR246),INDEX($D$237:$W$237,,$C246)/$G$223)))</f>
        <v>0</v>
      </c>
      <c r="AT246" s="18">
        <f>IF($G$223="n/a",0,IF(AT$225&lt;=$C246,0,IF(AT$225&gt;($G$223+$C246),INDEX($D$237:$W$237,,$C246)-SUM($D246:AS246),INDEX($D$237:$W$237,,$C246)/$G$223)))</f>
        <v>0</v>
      </c>
      <c r="AU246" s="18">
        <f>IF($G$223="n/a",0,IF(AU$225&lt;=$C246,0,IF(AU$225&gt;($G$223+$C246),INDEX($D$237:$W$237,,$C246)-SUM($D246:AT246),INDEX($D$237:$W$237,,$C246)/$G$223)))</f>
        <v>0</v>
      </c>
      <c r="AV246" s="18">
        <f>IF($G$223="n/a",0,IF(AV$225&lt;=$C246,0,IF(AV$225&gt;($G$223+$C246),INDEX($D$237:$W$237,,$C246)-SUM($D246:AU246),INDEX($D$237:$W$237,,$C246)/$G$223)))</f>
        <v>0</v>
      </c>
      <c r="AW246" s="18">
        <f>IF($G$223="n/a",0,IF(AW$225&lt;=$C246,0,IF(AW$225&gt;($G$223+$C246),INDEX($D$237:$W$237,,$C246)-SUM($D246:AV246),INDEX($D$237:$W$237,,$C246)/$G$223)))</f>
        <v>0</v>
      </c>
      <c r="AX246" s="18">
        <f>IF($G$223="n/a",0,IF(AX$225&lt;=$C246,0,IF(AX$225&gt;($G$223+$C246),INDEX($D$237:$W$237,,$C246)-SUM($D246:AW246),INDEX($D$237:$W$237,,$C246)/$G$223)))</f>
        <v>0</v>
      </c>
      <c r="AY246" s="18">
        <f>IF($G$223="n/a",0,IF(AY$225&lt;=$C246,0,IF(AY$225&gt;($G$223+$C246),INDEX($D$237:$W$237,,$C246)-SUM($D246:AX246),INDEX($D$237:$W$237,,$C246)/$G$223)))</f>
        <v>0</v>
      </c>
      <c r="AZ246" s="18">
        <f>IF($G$223="n/a",0,IF(AZ$225&lt;=$C246,0,IF(AZ$225&gt;($G$223+$C246),INDEX($D$237:$W$237,,$C246)-SUM($D246:AY246),INDEX($D$237:$W$237,,$C246)/$G$223)))</f>
        <v>0</v>
      </c>
      <c r="BA246" s="18">
        <f>IF($G$223="n/a",0,IF(BA$225&lt;=$C246,0,IF(BA$225&gt;($G$223+$C246),INDEX($D$237:$W$237,,$C246)-SUM($D246:AZ246),INDEX($D$237:$W$237,,$C246)/$G$223)))</f>
        <v>0</v>
      </c>
      <c r="BB246" s="18">
        <f>IF($G$223="n/a",0,IF(BB$225&lt;=$C246,0,IF(BB$225&gt;($G$223+$C246),INDEX($D$237:$W$237,,$C246)-SUM($D246:BA246),INDEX($D$237:$W$237,,$C246)/$G$223)))</f>
        <v>0</v>
      </c>
      <c r="BC246" s="18">
        <f>IF($G$223="n/a",0,IF(BC$225&lt;=$C246,0,IF(BC$225&gt;($G$223+$C246),INDEX($D$237:$W$237,,$C246)-SUM($D246:BB246),INDEX($D$237:$W$237,,$C246)/$G$223)))</f>
        <v>0</v>
      </c>
      <c r="BD246" s="18">
        <f>IF($G$223="n/a",0,IF(BD$225&lt;=$C246,0,IF(BD$225&gt;($G$223+$C246),INDEX($D$237:$W$237,,$C246)-SUM($D246:BC246),INDEX($D$237:$W$237,,$C246)/$G$223)))</f>
        <v>0</v>
      </c>
      <c r="BE246" s="18">
        <f>IF($G$223="n/a",0,IF(BE$225&lt;=$C246,0,IF(BE$225&gt;($G$223+$C246),INDEX($D$237:$W$237,,$C246)-SUM($D246:BD246),INDEX($D$237:$W$237,,$C246)/$G$223)))</f>
        <v>0</v>
      </c>
      <c r="BF246" s="18">
        <f>IF($G$223="n/a",0,IF(BF$225&lt;=$C246,0,IF(BF$225&gt;($G$223+$C246),INDEX($D$237:$W$237,,$C246)-SUM($D246:BE246),INDEX($D$237:$W$237,,$C246)/$G$223)))</f>
        <v>0</v>
      </c>
      <c r="BG246" s="18">
        <f>IF($G$223="n/a",0,IF(BG$225&lt;=$C246,0,IF(BG$225&gt;($G$223+$C246),INDEX($D$237:$W$237,,$C246)-SUM($D246:BF246),INDEX($D$237:$W$237,,$C246)/$G$223)))</f>
        <v>0</v>
      </c>
      <c r="BH246" s="18">
        <f>IF($G$223="n/a",0,IF(BH$225&lt;=$C246,0,IF(BH$225&gt;($G$223+$C246),INDEX($D$237:$W$237,,$C246)-SUM($D246:BG246),INDEX($D$237:$W$237,,$C246)/$G$223)))</f>
        <v>0</v>
      </c>
      <c r="BI246" s="18">
        <f>IF($G$223="n/a",0,IF(BI$225&lt;=$C246,0,IF(BI$225&gt;($G$223+$C246),INDEX($D$237:$W$237,,$C246)-SUM($D246:BH246),INDEX($D$237:$W$237,,$C246)/$G$223)))</f>
        <v>0</v>
      </c>
      <c r="BJ246" s="18">
        <f>IF($G$223="n/a",0,IF(BJ$225&lt;=$C246,0,IF(BJ$225&gt;($G$223+$C246),INDEX($D$237:$W$237,,$C246)-SUM($D246:BI246),INDEX($D$237:$W$237,,$C246)/$G$223)))</f>
        <v>0</v>
      </c>
      <c r="BK246" s="18">
        <f>IF($G$223="n/a",0,IF(BK$225&lt;=$C246,0,IF(BK$225&gt;($G$223+$C246),INDEX($D$237:$W$237,,$C246)-SUM($D246:BJ246),INDEX($D$237:$W$237,,$C246)/$G$223)))</f>
        <v>0</v>
      </c>
      <c r="BL246" s="18">
        <f>IF($G$223="n/a",0,IF(BL$225&lt;=$C246,0,IF(BL$225&gt;($G$223+$C246),INDEX($D$237:$W$237,,$C246)-SUM($D246:BK246),INDEX($D$237:$W$237,,$C246)/$G$223)))</f>
        <v>0</v>
      </c>
      <c r="BM246" s="18">
        <f>IF($G$223="n/a",0,IF(BM$225&lt;=$C246,0,IF(BM$225&gt;($G$223+$C246),INDEX($D$237:$W$237,,$C246)-SUM($D246:BL246),INDEX($D$237:$W$237,,$C246)/$G$223)))</f>
        <v>0</v>
      </c>
      <c r="BN246" s="18">
        <f>IF($G$223="n/a",0,IF(BN$225&lt;=$C246,0,IF(BN$225&gt;($G$223+$C246),INDEX($D$237:$W$237,,$C246)-SUM($D246:BM246),INDEX($D$237:$W$237,,$C246)/$G$223)))</f>
        <v>0</v>
      </c>
      <c r="BO246" s="18">
        <f>IF($G$223="n/a",0,IF(BO$225&lt;=$C246,0,IF(BO$225&gt;($G$223+$C246),INDEX($D$237:$W$237,,$C246)-SUM($D246:BN246),INDEX($D$237:$W$237,,$C246)/$G$223)))</f>
        <v>0</v>
      </c>
      <c r="BP246" s="18">
        <f>IF($G$223="n/a",0,IF(BP$225&lt;=$C246,0,IF(BP$225&gt;($G$223+$C246),INDEX($D$237:$W$237,,$C246)-SUM($D246:BO246),INDEX($D$237:$W$237,,$C246)/$G$223)))</f>
        <v>0</v>
      </c>
      <c r="BQ246" s="18">
        <f>IF($G$223="n/a",0,IF(BQ$225&lt;=$C246,0,IF(BQ$225&gt;($G$223+$C246),INDEX($D$237:$W$237,,$C246)-SUM($D246:BP246),INDEX($D$237:$W$237,,$C246)/$G$223)))</f>
        <v>0</v>
      </c>
      <c r="BR246" s="18">
        <f>IF($G$223="n/a",0,IF(BR$225&lt;=$C246,0,IF(BR$225&gt;($G$223+$C246),INDEX($D$237:$W$237,,$C246)-SUM($D246:BQ246),INDEX($D$237:$W$237,,$C246)/$G$223)))</f>
        <v>0</v>
      </c>
      <c r="BS246" s="18">
        <f>IF($G$223="n/a",0,IF(BS$225&lt;=$C246,0,IF(BS$225&gt;($G$223+$C246),INDEX($D$237:$W$237,,$C246)-SUM($D246:BR246),INDEX($D$237:$W$237,,$C246)/$G$223)))</f>
        <v>0</v>
      </c>
    </row>
    <row r="247" spans="2:71">
      <c r="B247" s="24">
        <v>2018</v>
      </c>
      <c r="C247" s="24">
        <v>8</v>
      </c>
      <c r="E247" s="18">
        <f>IF($G$223="n/a",0,IF(E$225&lt;=$C247,0,IF(E$225&gt;($G$223+$C247),INDEX($D$237:$W$237,,$C247)-SUM($D247:D247),INDEX($D$237:$W$237,,$C247)/$G$223)))</f>
        <v>0</v>
      </c>
      <c r="F247" s="18">
        <f>IF($G$223="n/a",0,IF(F$225&lt;=$C247,0,IF(F$225&gt;($G$223+$C247),INDEX($D$237:$W$237,,$C247)-SUM($D247:E247),INDEX($D$237:$W$237,,$C247)/$G$223)))</f>
        <v>0</v>
      </c>
      <c r="G247" s="18">
        <f>IF($G$223="n/a",0,IF(G$225&lt;=$C247,0,IF(G$225&gt;($G$223+$C247),INDEX($D$237:$W$237,,$C247)-SUM($D247:F247),INDEX($D$237:$W$237,,$C247)/$G$223)))</f>
        <v>0</v>
      </c>
      <c r="H247" s="18">
        <f>IF($G$223="n/a",0,IF(H$225&lt;=$C247,0,IF(H$225&gt;($G$223+$C247),INDEX($D$237:$W$237,,$C247)-SUM($D247:G247),INDEX($D$237:$W$237,,$C247)/$G$223)))</f>
        <v>0</v>
      </c>
      <c r="I247" s="18">
        <f>IF($G$223="n/a",0,IF(I$225&lt;=$C247,0,IF(I$225&gt;($G$223+$C247),INDEX($D$237:$W$237,,$C247)-SUM($D247:H247),INDEX($D$237:$W$237,,$C247)/$G$223)))</f>
        <v>0</v>
      </c>
      <c r="J247" s="18">
        <f>IF($G$223="n/a",0,IF(J$225&lt;=$C247,0,IF(J$225&gt;($G$223+$C247),INDEX($D$237:$W$237,,$C247)-SUM($D247:I247),INDEX($D$237:$W$237,,$C247)/$G$223)))</f>
        <v>0</v>
      </c>
      <c r="K247" s="18">
        <f>IF($G$223="n/a",0,IF(K$225&lt;=$C247,0,IF(K$225&gt;($G$223+$C247),INDEX($D$237:$W$237,,$C247)-SUM($D247:J247),INDEX($D$237:$W$237,,$C247)/$G$223)))</f>
        <v>0</v>
      </c>
      <c r="L247" s="18">
        <f>IF($G$223="n/a",0,IF(L$225&lt;=$C247,0,IF(L$225&gt;($G$223+$C247),INDEX($D$237:$W$237,,$C247)-SUM($D247:K247),INDEX($D$237:$W$237,,$C247)/$G$223)))</f>
        <v>2.004394549138794</v>
      </c>
      <c r="M247" s="18">
        <f>IF($G$223="n/a",0,IF(M$225&lt;=$C247,0,IF(M$225&gt;($G$223+$C247),INDEX($D$237:$W$237,,$C247)-SUM($D247:L247),INDEX($D$237:$W$237,,$C247)/$G$223)))</f>
        <v>2.004394549138794</v>
      </c>
      <c r="N247" s="170">
        <f>IF($G$223="n/a",0,IF(N$225&lt;=$C247,0,IF(N$225&gt;($G$223+$C247),INDEX($D$237:$W$237,,$C247)-SUM($D247:M247),INDEX($D$237:$W$237,,$C247)/$G$223)))*0.5</f>
        <v>1.002197274569397</v>
      </c>
      <c r="O247" s="212">
        <f>IF($G$223="n/a",0,IF(O$225&lt;=$C247,0,IF(O$225&gt;($G$223+$C247),INDEX($D$237:$W$237,,$C247)-SUM($D247:N247),INDEX($D$237:$W$237,,$C247)/$G$223)))</f>
        <v>2.004394549138794</v>
      </c>
      <c r="P247" s="18">
        <f>IF($G$223="n/a",0,IF(P$225&lt;=$C247,0,IF(P$225&gt;($G$223+$C247),INDEX($D$237:$W$237,,$C247)-SUM($D247:O247),INDEX($D$237:$W$237,,$C247)/$G$223)))</f>
        <v>2.004394549138794</v>
      </c>
      <c r="Q247" s="18">
        <f>IF($G$223="n/a",0,IF(Q$225&lt;=$C247,0,IF(Q$225&gt;($G$223+$C247),INDEX($D$237:$W$237,,$C247)-SUM($D247:P247),INDEX($D$237:$W$237,,$C247)/$G$223)))</f>
        <v>2.004394549138794</v>
      </c>
      <c r="R247" s="18">
        <f>IF($G$223="n/a",0,IF(R$225&lt;=$C247,0,IF(R$225&gt;($G$223+$C247),INDEX($D$237:$W$237,,$C247)-SUM($D247:Q247),INDEX($D$237:$W$237,,$C247)/$G$223)))</f>
        <v>2.004394549138794</v>
      </c>
      <c r="S247" s="18">
        <f>IF($G$223="n/a",0,IF(S$225&lt;=$C247,0,IF(S$225&gt;($G$223+$C247),INDEX($D$237:$W$237,,$C247)-SUM($D247:R247),INDEX($D$237:$W$237,,$C247)/$G$223)))</f>
        <v>2.004394549138794</v>
      </c>
      <c r="T247" s="18">
        <f>IF($G$223="n/a",0,IF(T$225&lt;=$C247,0,IF(T$225&gt;($G$223+$C247),INDEX($D$237:$W$237,,$C247)-SUM($D247:S247),INDEX($D$237:$W$237,,$C247)/$G$223)))</f>
        <v>2.004394549138794</v>
      </c>
      <c r="U247" s="18">
        <f>IF($G$223="n/a",0,IF(U$225&lt;=$C247,0,IF(U$225&gt;($G$223+$C247),INDEX($D$237:$W$237,,$C247)-SUM($D247:T247),INDEX($D$237:$W$237,,$C247)/$G$223)))</f>
        <v>2.004394549138794</v>
      </c>
      <c r="V247" s="18">
        <f>IF($G$223="n/a",0,IF(V$225&lt;=$C247,0,IF(V$225&gt;($G$223+$C247),INDEX($D$237:$W$237,,$C247)-SUM($D247:U247),INDEX($D$237:$W$237,,$C247)/$G$223)))</f>
        <v>1.0021972745693972</v>
      </c>
      <c r="W247" s="18">
        <f>IF($G$223="n/a",0,IF(W$225&lt;=$C247,0,IF(W$225&gt;($G$223+$C247),INDEX($D$237:$W$237,,$C247)-SUM($D247:V247),INDEX($D$237:$W$237,,$C247)/$G$223)))</f>
        <v>0</v>
      </c>
      <c r="X247" s="18">
        <f>IF($G$223="n/a",0,IF(X$225&lt;=$C247,0,IF(X$225&gt;($G$223+$C247),INDEX($D$237:$W$237,,$C247)-SUM($D247:W247),INDEX($D$237:$W$237,,$C247)/$G$223)))</f>
        <v>0</v>
      </c>
      <c r="Y247" s="18">
        <f>IF($G$223="n/a",0,IF(Y$225&lt;=$C247,0,IF(Y$225&gt;($G$223+$C247),INDEX($D$237:$W$237,,$C247)-SUM($D247:X247),INDEX($D$237:$W$237,,$C247)/$G$223)))</f>
        <v>0</v>
      </c>
      <c r="Z247" s="18">
        <f>IF($G$223="n/a",0,IF(Z$225&lt;=$C247,0,IF(Z$225&gt;($G$223+$C247),INDEX($D$237:$W$237,,$C247)-SUM($D247:Y247),INDEX($D$237:$W$237,,$C247)/$G$223)))</f>
        <v>0</v>
      </c>
      <c r="AA247" s="18">
        <f>IF($G$223="n/a",0,IF(AA$225&lt;=$C247,0,IF(AA$225&gt;($G$223+$C247),INDEX($D$237:$W$237,,$C247)-SUM($D247:Z247),INDEX($D$237:$W$237,,$C247)/$G$223)))</f>
        <v>0</v>
      </c>
      <c r="AB247" s="18">
        <f>IF($G$223="n/a",0,IF(AB$225&lt;=$C247,0,IF(AB$225&gt;($G$223+$C247),INDEX($D$237:$W$237,,$C247)-SUM($D247:AA247),INDEX($D$237:$W$237,,$C247)/$G$223)))</f>
        <v>0</v>
      </c>
      <c r="AC247" s="18">
        <f>IF($G$223="n/a",0,IF(AC$225&lt;=$C247,0,IF(AC$225&gt;($G$223+$C247),INDEX($D$237:$W$237,,$C247)-SUM($D247:AB247),INDEX($D$237:$W$237,,$C247)/$G$223)))</f>
        <v>0</v>
      </c>
      <c r="AD247" s="18">
        <f>IF($G$223="n/a",0,IF(AD$225&lt;=$C247,0,IF(AD$225&gt;($G$223+$C247),INDEX($D$237:$W$237,,$C247)-SUM($D247:AC247),INDEX($D$237:$W$237,,$C247)/$G$223)))</f>
        <v>0</v>
      </c>
      <c r="AE247" s="18">
        <f>IF($G$223="n/a",0,IF(AE$225&lt;=$C247,0,IF(AE$225&gt;($G$223+$C247),INDEX($D$237:$W$237,,$C247)-SUM($D247:AD247),INDEX($D$237:$W$237,,$C247)/$G$223)))</f>
        <v>0</v>
      </c>
      <c r="AF247" s="18">
        <f>IF($G$223="n/a",0,IF(AF$225&lt;=$C247,0,IF(AF$225&gt;($G$223+$C247),INDEX($D$237:$W$237,,$C247)-SUM($D247:AE247),INDEX($D$237:$W$237,,$C247)/$G$223)))</f>
        <v>0</v>
      </c>
      <c r="AG247" s="18">
        <f>IF($G$223="n/a",0,IF(AG$225&lt;=$C247,0,IF(AG$225&gt;($G$223+$C247),INDEX($D$237:$W$237,,$C247)-SUM($D247:AF247),INDEX($D$237:$W$237,,$C247)/$G$223)))</f>
        <v>0</v>
      </c>
      <c r="AH247" s="18">
        <f>IF($G$223="n/a",0,IF(AH$225&lt;=$C247,0,IF(AH$225&gt;($G$223+$C247),INDEX($D$237:$W$237,,$C247)-SUM($D247:AG247),INDEX($D$237:$W$237,,$C247)/$G$223)))</f>
        <v>0</v>
      </c>
      <c r="AI247" s="18">
        <f>IF($G$223="n/a",0,IF(AI$225&lt;=$C247,0,IF(AI$225&gt;($G$223+$C247),INDEX($D$237:$W$237,,$C247)-SUM($D247:AH247),INDEX($D$237:$W$237,,$C247)/$G$223)))</f>
        <v>0</v>
      </c>
      <c r="AJ247" s="18">
        <f>IF($G$223="n/a",0,IF(AJ$225&lt;=$C247,0,IF(AJ$225&gt;($G$223+$C247),INDEX($D$237:$W$237,,$C247)-SUM($D247:AI247),INDEX($D$237:$W$237,,$C247)/$G$223)))</f>
        <v>0</v>
      </c>
      <c r="AK247" s="18">
        <f>IF($G$223="n/a",0,IF(AK$225&lt;=$C247,0,IF(AK$225&gt;($G$223+$C247),INDEX($D$237:$W$237,,$C247)-SUM($D247:AJ247),INDEX($D$237:$W$237,,$C247)/$G$223)))</f>
        <v>0</v>
      </c>
      <c r="AL247" s="18">
        <f>IF($G$223="n/a",0,IF(AL$225&lt;=$C247,0,IF(AL$225&gt;($G$223+$C247),INDEX($D$237:$W$237,,$C247)-SUM($D247:AK247),INDEX($D$237:$W$237,,$C247)/$G$223)))</f>
        <v>0</v>
      </c>
      <c r="AM247" s="18">
        <f>IF($G$223="n/a",0,IF(AM$225&lt;=$C247,0,IF(AM$225&gt;($G$223+$C247),INDEX($D$237:$W$237,,$C247)-SUM($D247:AL247),INDEX($D$237:$W$237,,$C247)/$G$223)))</f>
        <v>0</v>
      </c>
      <c r="AN247" s="18">
        <f>IF($G$223="n/a",0,IF(AN$225&lt;=$C247,0,IF(AN$225&gt;($G$223+$C247),INDEX($D$237:$W$237,,$C247)-SUM($D247:AM247),INDEX($D$237:$W$237,,$C247)/$G$223)))</f>
        <v>0</v>
      </c>
      <c r="AO247" s="18">
        <f>IF($G$223="n/a",0,IF(AO$225&lt;=$C247,0,IF(AO$225&gt;($G$223+$C247),INDEX($D$237:$W$237,,$C247)-SUM($D247:AN247),INDEX($D$237:$W$237,,$C247)/$G$223)))</f>
        <v>0</v>
      </c>
      <c r="AP247" s="18">
        <f>IF($G$223="n/a",0,IF(AP$225&lt;=$C247,0,IF(AP$225&gt;($G$223+$C247),INDEX($D$237:$W$237,,$C247)-SUM($D247:AO247),INDEX($D$237:$W$237,,$C247)/$G$223)))</f>
        <v>0</v>
      </c>
      <c r="AQ247" s="18">
        <f>IF($G$223="n/a",0,IF(AQ$225&lt;=$C247,0,IF(AQ$225&gt;($G$223+$C247),INDEX($D$237:$W$237,,$C247)-SUM($D247:AP247),INDEX($D$237:$W$237,,$C247)/$G$223)))</f>
        <v>0</v>
      </c>
      <c r="AR247" s="18">
        <f>IF($G$223="n/a",0,IF(AR$225&lt;=$C247,0,IF(AR$225&gt;($G$223+$C247),INDEX($D$237:$W$237,,$C247)-SUM($D247:AQ247),INDEX($D$237:$W$237,,$C247)/$G$223)))</f>
        <v>0</v>
      </c>
      <c r="AS247" s="18">
        <f>IF($G$223="n/a",0,IF(AS$225&lt;=$C247,0,IF(AS$225&gt;($G$223+$C247),INDEX($D$237:$W$237,,$C247)-SUM($D247:AR247),INDEX($D$237:$W$237,,$C247)/$G$223)))</f>
        <v>0</v>
      </c>
      <c r="AT247" s="18">
        <f>IF($G$223="n/a",0,IF(AT$225&lt;=$C247,0,IF(AT$225&gt;($G$223+$C247),INDEX($D$237:$W$237,,$C247)-SUM($D247:AS247),INDEX($D$237:$W$237,,$C247)/$G$223)))</f>
        <v>0</v>
      </c>
      <c r="AU247" s="18">
        <f>IF($G$223="n/a",0,IF(AU$225&lt;=$C247,0,IF(AU$225&gt;($G$223+$C247),INDEX($D$237:$W$237,,$C247)-SUM($D247:AT247),INDEX($D$237:$W$237,,$C247)/$G$223)))</f>
        <v>0</v>
      </c>
      <c r="AV247" s="18">
        <f>IF($G$223="n/a",0,IF(AV$225&lt;=$C247,0,IF(AV$225&gt;($G$223+$C247),INDEX($D$237:$W$237,,$C247)-SUM($D247:AU247),INDEX($D$237:$W$237,,$C247)/$G$223)))</f>
        <v>0</v>
      </c>
      <c r="AW247" s="18">
        <f>IF($G$223="n/a",0,IF(AW$225&lt;=$C247,0,IF(AW$225&gt;($G$223+$C247),INDEX($D$237:$W$237,,$C247)-SUM($D247:AV247),INDEX($D$237:$W$237,,$C247)/$G$223)))</f>
        <v>0</v>
      </c>
      <c r="AX247" s="18">
        <f>IF($G$223="n/a",0,IF(AX$225&lt;=$C247,0,IF(AX$225&gt;($G$223+$C247),INDEX($D$237:$W$237,,$C247)-SUM($D247:AW247),INDEX($D$237:$W$237,,$C247)/$G$223)))</f>
        <v>0</v>
      </c>
      <c r="AY247" s="18">
        <f>IF($G$223="n/a",0,IF(AY$225&lt;=$C247,0,IF(AY$225&gt;($G$223+$C247),INDEX($D$237:$W$237,,$C247)-SUM($D247:AX247),INDEX($D$237:$W$237,,$C247)/$G$223)))</f>
        <v>0</v>
      </c>
      <c r="AZ247" s="18">
        <f>IF($G$223="n/a",0,IF(AZ$225&lt;=$C247,0,IF(AZ$225&gt;($G$223+$C247),INDEX($D$237:$W$237,,$C247)-SUM($D247:AY247),INDEX($D$237:$W$237,,$C247)/$G$223)))</f>
        <v>0</v>
      </c>
      <c r="BA247" s="18">
        <f>IF($G$223="n/a",0,IF(BA$225&lt;=$C247,0,IF(BA$225&gt;($G$223+$C247),INDEX($D$237:$W$237,,$C247)-SUM($D247:AZ247),INDEX($D$237:$W$237,,$C247)/$G$223)))</f>
        <v>0</v>
      </c>
      <c r="BB247" s="18">
        <f>IF($G$223="n/a",0,IF(BB$225&lt;=$C247,0,IF(BB$225&gt;($G$223+$C247),INDEX($D$237:$W$237,,$C247)-SUM($D247:BA247),INDEX($D$237:$W$237,,$C247)/$G$223)))</f>
        <v>0</v>
      </c>
      <c r="BC247" s="18">
        <f>IF($G$223="n/a",0,IF(BC$225&lt;=$C247,0,IF(BC$225&gt;($G$223+$C247),INDEX($D$237:$W$237,,$C247)-SUM($D247:BB247),INDEX($D$237:$W$237,,$C247)/$G$223)))</f>
        <v>0</v>
      </c>
      <c r="BD247" s="18">
        <f>IF($G$223="n/a",0,IF(BD$225&lt;=$C247,0,IF(BD$225&gt;($G$223+$C247),INDEX($D$237:$W$237,,$C247)-SUM($D247:BC247),INDEX($D$237:$W$237,,$C247)/$G$223)))</f>
        <v>0</v>
      </c>
      <c r="BE247" s="18">
        <f>IF($G$223="n/a",0,IF(BE$225&lt;=$C247,0,IF(BE$225&gt;($G$223+$C247),INDEX($D$237:$W$237,,$C247)-SUM($D247:BD247),INDEX($D$237:$W$237,,$C247)/$G$223)))</f>
        <v>0</v>
      </c>
      <c r="BF247" s="18">
        <f>IF($G$223="n/a",0,IF(BF$225&lt;=$C247,0,IF(BF$225&gt;($G$223+$C247),INDEX($D$237:$W$237,,$C247)-SUM($D247:BE247),INDEX($D$237:$W$237,,$C247)/$G$223)))</f>
        <v>0</v>
      </c>
      <c r="BG247" s="18">
        <f>IF($G$223="n/a",0,IF(BG$225&lt;=$C247,0,IF(BG$225&gt;($G$223+$C247),INDEX($D$237:$W$237,,$C247)-SUM($D247:BF247),INDEX($D$237:$W$237,,$C247)/$G$223)))</f>
        <v>0</v>
      </c>
      <c r="BH247" s="18">
        <f>IF($G$223="n/a",0,IF(BH$225&lt;=$C247,0,IF(BH$225&gt;($G$223+$C247),INDEX($D$237:$W$237,,$C247)-SUM($D247:BG247),INDEX($D$237:$W$237,,$C247)/$G$223)))</f>
        <v>0</v>
      </c>
      <c r="BI247" s="18">
        <f>IF($G$223="n/a",0,IF(BI$225&lt;=$C247,0,IF(BI$225&gt;($G$223+$C247),INDEX($D$237:$W$237,,$C247)-SUM($D247:BH247),INDEX($D$237:$W$237,,$C247)/$G$223)))</f>
        <v>0</v>
      </c>
      <c r="BJ247" s="18">
        <f>IF($G$223="n/a",0,IF(BJ$225&lt;=$C247,0,IF(BJ$225&gt;($G$223+$C247),INDEX($D$237:$W$237,,$C247)-SUM($D247:BI247),INDEX($D$237:$W$237,,$C247)/$G$223)))</f>
        <v>0</v>
      </c>
      <c r="BK247" s="18">
        <f>IF($G$223="n/a",0,IF(BK$225&lt;=$C247,0,IF(BK$225&gt;($G$223+$C247),INDEX($D$237:$W$237,,$C247)-SUM($D247:BJ247),INDEX($D$237:$W$237,,$C247)/$G$223)))</f>
        <v>0</v>
      </c>
      <c r="BL247" s="18">
        <f>IF($G$223="n/a",0,IF(BL$225&lt;=$C247,0,IF(BL$225&gt;($G$223+$C247),INDEX($D$237:$W$237,,$C247)-SUM($D247:BK247),INDEX($D$237:$W$237,,$C247)/$G$223)))</f>
        <v>0</v>
      </c>
      <c r="BM247" s="18">
        <f>IF($G$223="n/a",0,IF(BM$225&lt;=$C247,0,IF(BM$225&gt;($G$223+$C247),INDEX($D$237:$W$237,,$C247)-SUM($D247:BL247),INDEX($D$237:$W$237,,$C247)/$G$223)))</f>
        <v>0</v>
      </c>
      <c r="BN247" s="18">
        <f>IF($G$223="n/a",0,IF(BN$225&lt;=$C247,0,IF(BN$225&gt;($G$223+$C247),INDEX($D$237:$W$237,,$C247)-SUM($D247:BM247),INDEX($D$237:$W$237,,$C247)/$G$223)))</f>
        <v>0</v>
      </c>
      <c r="BO247" s="18">
        <f>IF($G$223="n/a",0,IF(BO$225&lt;=$C247,0,IF(BO$225&gt;($G$223+$C247),INDEX($D$237:$W$237,,$C247)-SUM($D247:BN247),INDEX($D$237:$W$237,,$C247)/$G$223)))</f>
        <v>0</v>
      </c>
      <c r="BP247" s="18">
        <f>IF($G$223="n/a",0,IF(BP$225&lt;=$C247,0,IF(BP$225&gt;($G$223+$C247),INDEX($D$237:$W$237,,$C247)-SUM($D247:BO247),INDEX($D$237:$W$237,,$C247)/$G$223)))</f>
        <v>0</v>
      </c>
      <c r="BQ247" s="18">
        <f>IF($G$223="n/a",0,IF(BQ$225&lt;=$C247,0,IF(BQ$225&gt;($G$223+$C247),INDEX($D$237:$W$237,,$C247)-SUM($D247:BP247),INDEX($D$237:$W$237,,$C247)/$G$223)))</f>
        <v>0</v>
      </c>
      <c r="BR247" s="18">
        <f>IF($G$223="n/a",0,IF(BR$225&lt;=$C247,0,IF(BR$225&gt;($G$223+$C247),INDEX($D$237:$W$237,,$C247)-SUM($D247:BQ247),INDEX($D$237:$W$237,,$C247)/$G$223)))</f>
        <v>0</v>
      </c>
      <c r="BS247" s="18">
        <f>IF($G$223="n/a",0,IF(BS$225&lt;=$C247,0,IF(BS$225&gt;($G$223+$C247),INDEX($D$237:$W$237,,$C247)-SUM($D247:BR247),INDEX($D$237:$W$237,,$C247)/$G$223)))</f>
        <v>0</v>
      </c>
    </row>
    <row r="248" spans="2:71">
      <c r="B248" s="24">
        <v>2019</v>
      </c>
      <c r="C248" s="24">
        <v>9</v>
      </c>
      <c r="E248" s="18">
        <f>IF($G$223="n/a",0,IF(E$225&lt;=$C248,0,IF(E$225&gt;($G$223+$C248),INDEX($D$237:$W$237,,$C248)-SUM($D248:D248),INDEX($D$237:$W$237,,$C248)/$G$223)))</f>
        <v>0</v>
      </c>
      <c r="F248" s="18">
        <f>IF($G$223="n/a",0,IF(F$225&lt;=$C248,0,IF(F$225&gt;($G$223+$C248),INDEX($D$237:$W$237,,$C248)-SUM($D248:E248),INDEX($D$237:$W$237,,$C248)/$G$223)))</f>
        <v>0</v>
      </c>
      <c r="G248" s="18">
        <f>IF($G$223="n/a",0,IF(G$225&lt;=$C248,0,IF(G$225&gt;($G$223+$C248),INDEX($D$237:$W$237,,$C248)-SUM($D248:F248),INDEX($D$237:$W$237,,$C248)/$G$223)))</f>
        <v>0</v>
      </c>
      <c r="H248" s="18">
        <f>IF($G$223="n/a",0,IF(H$225&lt;=$C248,0,IF(H$225&gt;($G$223+$C248),INDEX($D$237:$W$237,,$C248)-SUM($D248:G248),INDEX($D$237:$W$237,,$C248)/$G$223)))</f>
        <v>0</v>
      </c>
      <c r="I248" s="18">
        <f>IF($G$223="n/a",0,IF(I$225&lt;=$C248,0,IF(I$225&gt;($G$223+$C248),INDEX($D$237:$W$237,,$C248)-SUM($D248:H248),INDEX($D$237:$W$237,,$C248)/$G$223)))</f>
        <v>0</v>
      </c>
      <c r="J248" s="18">
        <f>IF($G$223="n/a",0,IF(J$225&lt;=$C248,0,IF(J$225&gt;($G$223+$C248),INDEX($D$237:$W$237,,$C248)-SUM($D248:I248),INDEX($D$237:$W$237,,$C248)/$G$223)))</f>
        <v>0</v>
      </c>
      <c r="K248" s="18">
        <f>IF($G$223="n/a",0,IF(K$225&lt;=$C248,0,IF(K$225&gt;($G$223+$C248),INDEX($D$237:$W$237,,$C248)-SUM($D248:J248),INDEX($D$237:$W$237,,$C248)/$G$223)))</f>
        <v>0</v>
      </c>
      <c r="L248" s="18">
        <f>IF($G$223="n/a",0,IF(L$225&lt;=$C248,0,IF(L$225&gt;($G$223+$C248),INDEX($D$237:$W$237,,$C248)-SUM($D248:K248),INDEX($D$237:$W$237,,$C248)/$G$223)))</f>
        <v>0</v>
      </c>
      <c r="M248" s="18">
        <f>IF($G$223="n/a",0,IF(M$225&lt;=$C248,0,IF(M$225&gt;($G$223+$C248),INDEX($D$237:$W$237,,$C248)-SUM($D248:L248),INDEX($D$237:$W$237,,$C248)/$G$223)))</f>
        <v>2.8087924394973962</v>
      </c>
      <c r="N248" s="170">
        <f>IF($G$223="n/a",0,IF(N$225&lt;=$C248,0,IF(N$225&gt;($G$223+$C248),INDEX($D$237:$W$237,,$C248)-SUM($D248:M248),INDEX($D$237:$W$237,,$C248)/$G$223)))*0.5</f>
        <v>1.4043962197486981</v>
      </c>
      <c r="O248" s="212">
        <f>IF($G$223="n/a",0,IF(O$225&lt;=$C248,0,IF(O$225&gt;($G$223+$C248),INDEX($D$237:$W$237,,$C248)-SUM($D248:N248),INDEX($D$237:$W$237,,$C248)/$G$223)))</f>
        <v>2.8087924394973962</v>
      </c>
      <c r="P248" s="18">
        <f>IF($G$223="n/a",0,IF(P$225&lt;=$C248,0,IF(P$225&gt;($G$223+$C248),INDEX($D$237:$W$237,,$C248)-SUM($D248:O248),INDEX($D$237:$W$237,,$C248)/$G$223)))</f>
        <v>2.8087924394973962</v>
      </c>
      <c r="Q248" s="18">
        <f>IF($G$223="n/a",0,IF(Q$225&lt;=$C248,0,IF(Q$225&gt;($G$223+$C248),INDEX($D$237:$W$237,,$C248)-SUM($D248:P248),INDEX($D$237:$W$237,,$C248)/$G$223)))</f>
        <v>2.8087924394973962</v>
      </c>
      <c r="R248" s="18">
        <f>IF($G$223="n/a",0,IF(R$225&lt;=$C248,0,IF(R$225&gt;($G$223+$C248),INDEX($D$237:$W$237,,$C248)-SUM($D248:Q248),INDEX($D$237:$W$237,,$C248)/$G$223)))</f>
        <v>2.8087924394973962</v>
      </c>
      <c r="S248" s="18">
        <f>IF($G$223="n/a",0,IF(S$225&lt;=$C248,0,IF(S$225&gt;($G$223+$C248),INDEX($D$237:$W$237,,$C248)-SUM($D248:R248),INDEX($D$237:$W$237,,$C248)/$G$223)))</f>
        <v>2.8087924394973962</v>
      </c>
      <c r="T248" s="18">
        <f>IF($G$223="n/a",0,IF(T$225&lt;=$C248,0,IF(T$225&gt;($G$223+$C248),INDEX($D$237:$W$237,,$C248)-SUM($D248:S248),INDEX($D$237:$W$237,,$C248)/$G$223)))</f>
        <v>2.8087924394973962</v>
      </c>
      <c r="U248" s="18">
        <f>IF($G$223="n/a",0,IF(U$225&lt;=$C248,0,IF(U$225&gt;($G$223+$C248),INDEX($D$237:$W$237,,$C248)-SUM($D248:T248),INDEX($D$237:$W$237,,$C248)/$G$223)))</f>
        <v>2.8087924394973962</v>
      </c>
      <c r="V248" s="18">
        <f>IF($G$223="n/a",0,IF(V$225&lt;=$C248,0,IF(V$225&gt;($G$223+$C248),INDEX($D$237:$W$237,,$C248)-SUM($D248:U248),INDEX($D$237:$W$237,,$C248)/$G$223)))</f>
        <v>2.8087924394973962</v>
      </c>
      <c r="W248" s="18">
        <f>IF($G$223="n/a",0,IF(W$225&lt;=$C248,0,IF(W$225&gt;($G$223+$C248),INDEX($D$237:$W$237,,$C248)-SUM($D248:V248),INDEX($D$237:$W$237,,$C248)/$G$223)))</f>
        <v>1.4043962197487048</v>
      </c>
      <c r="X248" s="18">
        <f>IF($G$223="n/a",0,IF(X$225&lt;=$C248,0,IF(X$225&gt;($G$223+$C248),INDEX($D$237:$W$237,,$C248)-SUM($D248:W248),INDEX($D$237:$W$237,,$C248)/$G$223)))</f>
        <v>0</v>
      </c>
      <c r="Y248" s="18">
        <f>IF($G$223="n/a",0,IF(Y$225&lt;=$C248,0,IF(Y$225&gt;($G$223+$C248),INDEX($D$237:$W$237,,$C248)-SUM($D248:X248),INDEX($D$237:$W$237,,$C248)/$G$223)))</f>
        <v>0</v>
      </c>
      <c r="Z248" s="18">
        <f>IF($G$223="n/a",0,IF(Z$225&lt;=$C248,0,IF(Z$225&gt;($G$223+$C248),INDEX($D$237:$W$237,,$C248)-SUM($D248:Y248),INDEX($D$237:$W$237,,$C248)/$G$223)))</f>
        <v>0</v>
      </c>
      <c r="AA248" s="18">
        <f>IF($G$223="n/a",0,IF(AA$225&lt;=$C248,0,IF(AA$225&gt;($G$223+$C248),INDEX($D$237:$W$237,,$C248)-SUM($D248:Z248),INDEX($D$237:$W$237,,$C248)/$G$223)))</f>
        <v>0</v>
      </c>
      <c r="AB248" s="18">
        <f>IF($G$223="n/a",0,IF(AB$225&lt;=$C248,0,IF(AB$225&gt;($G$223+$C248),INDEX($D$237:$W$237,,$C248)-SUM($D248:AA248),INDEX($D$237:$W$237,,$C248)/$G$223)))</f>
        <v>0</v>
      </c>
      <c r="AC248" s="18">
        <f>IF($G$223="n/a",0,IF(AC$225&lt;=$C248,0,IF(AC$225&gt;($G$223+$C248),INDEX($D$237:$W$237,,$C248)-SUM($D248:AB248),INDEX($D$237:$W$237,,$C248)/$G$223)))</f>
        <v>0</v>
      </c>
      <c r="AD248" s="18">
        <f>IF($G$223="n/a",0,IF(AD$225&lt;=$C248,0,IF(AD$225&gt;($G$223+$C248),INDEX($D$237:$W$237,,$C248)-SUM($D248:AC248),INDEX($D$237:$W$237,,$C248)/$G$223)))</f>
        <v>0</v>
      </c>
      <c r="AE248" s="18">
        <f>IF($G$223="n/a",0,IF(AE$225&lt;=$C248,0,IF(AE$225&gt;($G$223+$C248),INDEX($D$237:$W$237,,$C248)-SUM($D248:AD248),INDEX($D$237:$W$237,,$C248)/$G$223)))</f>
        <v>0</v>
      </c>
      <c r="AF248" s="18">
        <f>IF($G$223="n/a",0,IF(AF$225&lt;=$C248,0,IF(AF$225&gt;($G$223+$C248),INDEX($D$237:$W$237,,$C248)-SUM($D248:AE248),INDEX($D$237:$W$237,,$C248)/$G$223)))</f>
        <v>0</v>
      </c>
      <c r="AG248" s="18">
        <f>IF($G$223="n/a",0,IF(AG$225&lt;=$C248,0,IF(AG$225&gt;($G$223+$C248),INDEX($D$237:$W$237,,$C248)-SUM($D248:AF248),INDEX($D$237:$W$237,,$C248)/$G$223)))</f>
        <v>0</v>
      </c>
      <c r="AH248" s="18">
        <f>IF($G$223="n/a",0,IF(AH$225&lt;=$C248,0,IF(AH$225&gt;($G$223+$C248),INDEX($D$237:$W$237,,$C248)-SUM($D248:AG248),INDEX($D$237:$W$237,,$C248)/$G$223)))</f>
        <v>0</v>
      </c>
      <c r="AI248" s="18">
        <f>IF($G$223="n/a",0,IF(AI$225&lt;=$C248,0,IF(AI$225&gt;($G$223+$C248),INDEX($D$237:$W$237,,$C248)-SUM($D248:AH248),INDEX($D$237:$W$237,,$C248)/$G$223)))</f>
        <v>0</v>
      </c>
      <c r="AJ248" s="18">
        <f>IF($G$223="n/a",0,IF(AJ$225&lt;=$C248,0,IF(AJ$225&gt;($G$223+$C248),INDEX($D$237:$W$237,,$C248)-SUM($D248:AI248),INDEX($D$237:$W$237,,$C248)/$G$223)))</f>
        <v>0</v>
      </c>
      <c r="AK248" s="18">
        <f>IF($G$223="n/a",0,IF(AK$225&lt;=$C248,0,IF(AK$225&gt;($G$223+$C248),INDEX($D$237:$W$237,,$C248)-SUM($D248:AJ248),INDEX($D$237:$W$237,,$C248)/$G$223)))</f>
        <v>0</v>
      </c>
      <c r="AL248" s="18">
        <f>IF($G$223="n/a",0,IF(AL$225&lt;=$C248,0,IF(AL$225&gt;($G$223+$C248),INDEX($D$237:$W$237,,$C248)-SUM($D248:AK248),INDEX($D$237:$W$237,,$C248)/$G$223)))</f>
        <v>0</v>
      </c>
      <c r="AM248" s="18">
        <f>IF($G$223="n/a",0,IF(AM$225&lt;=$C248,0,IF(AM$225&gt;($G$223+$C248),INDEX($D$237:$W$237,,$C248)-SUM($D248:AL248),INDEX($D$237:$W$237,,$C248)/$G$223)))</f>
        <v>0</v>
      </c>
      <c r="AN248" s="18">
        <f>IF($G$223="n/a",0,IF(AN$225&lt;=$C248,0,IF(AN$225&gt;($G$223+$C248),INDEX($D$237:$W$237,,$C248)-SUM($D248:AM248),INDEX($D$237:$W$237,,$C248)/$G$223)))</f>
        <v>0</v>
      </c>
      <c r="AO248" s="18">
        <f>IF($G$223="n/a",0,IF(AO$225&lt;=$C248,0,IF(AO$225&gt;($G$223+$C248),INDEX($D$237:$W$237,,$C248)-SUM($D248:AN248),INDEX($D$237:$W$237,,$C248)/$G$223)))</f>
        <v>0</v>
      </c>
      <c r="AP248" s="18">
        <f>IF($G$223="n/a",0,IF(AP$225&lt;=$C248,0,IF(AP$225&gt;($G$223+$C248),INDEX($D$237:$W$237,,$C248)-SUM($D248:AO248),INDEX($D$237:$W$237,,$C248)/$G$223)))</f>
        <v>0</v>
      </c>
      <c r="AQ248" s="18">
        <f>IF($G$223="n/a",0,IF(AQ$225&lt;=$C248,0,IF(AQ$225&gt;($G$223+$C248),INDEX($D$237:$W$237,,$C248)-SUM($D248:AP248),INDEX($D$237:$W$237,,$C248)/$G$223)))</f>
        <v>0</v>
      </c>
      <c r="AR248" s="18">
        <f>IF($G$223="n/a",0,IF(AR$225&lt;=$C248,0,IF(AR$225&gt;($G$223+$C248),INDEX($D$237:$W$237,,$C248)-SUM($D248:AQ248),INDEX($D$237:$W$237,,$C248)/$G$223)))</f>
        <v>0</v>
      </c>
      <c r="AS248" s="18">
        <f>IF($G$223="n/a",0,IF(AS$225&lt;=$C248,0,IF(AS$225&gt;($G$223+$C248),INDEX($D$237:$W$237,,$C248)-SUM($D248:AR248),INDEX($D$237:$W$237,,$C248)/$G$223)))</f>
        <v>0</v>
      </c>
      <c r="AT248" s="18">
        <f>IF($G$223="n/a",0,IF(AT$225&lt;=$C248,0,IF(AT$225&gt;($G$223+$C248),INDEX($D$237:$W$237,,$C248)-SUM($D248:AS248),INDEX($D$237:$W$237,,$C248)/$G$223)))</f>
        <v>0</v>
      </c>
      <c r="AU248" s="18">
        <f>IF($G$223="n/a",0,IF(AU$225&lt;=$C248,0,IF(AU$225&gt;($G$223+$C248),INDEX($D$237:$W$237,,$C248)-SUM($D248:AT248),INDEX($D$237:$W$237,,$C248)/$G$223)))</f>
        <v>0</v>
      </c>
      <c r="AV248" s="18">
        <f>IF($G$223="n/a",0,IF(AV$225&lt;=$C248,0,IF(AV$225&gt;($G$223+$C248),INDEX($D$237:$W$237,,$C248)-SUM($D248:AU248),INDEX($D$237:$W$237,,$C248)/$G$223)))</f>
        <v>0</v>
      </c>
      <c r="AW248" s="18">
        <f>IF($G$223="n/a",0,IF(AW$225&lt;=$C248,0,IF(AW$225&gt;($G$223+$C248),INDEX($D$237:$W$237,,$C248)-SUM($D248:AV248),INDEX($D$237:$W$237,,$C248)/$G$223)))</f>
        <v>0</v>
      </c>
      <c r="AX248" s="18">
        <f>IF($G$223="n/a",0,IF(AX$225&lt;=$C248,0,IF(AX$225&gt;($G$223+$C248),INDEX($D$237:$W$237,,$C248)-SUM($D248:AW248),INDEX($D$237:$W$237,,$C248)/$G$223)))</f>
        <v>0</v>
      </c>
      <c r="AY248" s="18">
        <f>IF($G$223="n/a",0,IF(AY$225&lt;=$C248,0,IF(AY$225&gt;($G$223+$C248),INDEX($D$237:$W$237,,$C248)-SUM($D248:AX248),INDEX($D$237:$W$237,,$C248)/$G$223)))</f>
        <v>0</v>
      </c>
      <c r="AZ248" s="18">
        <f>IF($G$223="n/a",0,IF(AZ$225&lt;=$C248,0,IF(AZ$225&gt;($G$223+$C248),INDEX($D$237:$W$237,,$C248)-SUM($D248:AY248),INDEX($D$237:$W$237,,$C248)/$G$223)))</f>
        <v>0</v>
      </c>
      <c r="BA248" s="18">
        <f>IF($G$223="n/a",0,IF(BA$225&lt;=$C248,0,IF(BA$225&gt;($G$223+$C248),INDEX($D$237:$W$237,,$C248)-SUM($D248:AZ248),INDEX($D$237:$W$237,,$C248)/$G$223)))</f>
        <v>0</v>
      </c>
      <c r="BB248" s="18">
        <f>IF($G$223="n/a",0,IF(BB$225&lt;=$C248,0,IF(BB$225&gt;($G$223+$C248),INDEX($D$237:$W$237,,$C248)-SUM($D248:BA248),INDEX($D$237:$W$237,,$C248)/$G$223)))</f>
        <v>0</v>
      </c>
      <c r="BC248" s="18">
        <f>IF($G$223="n/a",0,IF(BC$225&lt;=$C248,0,IF(BC$225&gt;($G$223+$C248),INDEX($D$237:$W$237,,$C248)-SUM($D248:BB248),INDEX($D$237:$W$237,,$C248)/$G$223)))</f>
        <v>0</v>
      </c>
      <c r="BD248" s="18">
        <f>IF($G$223="n/a",0,IF(BD$225&lt;=$C248,0,IF(BD$225&gt;($G$223+$C248),INDEX($D$237:$W$237,,$C248)-SUM($D248:BC248),INDEX($D$237:$W$237,,$C248)/$G$223)))</f>
        <v>0</v>
      </c>
      <c r="BE248" s="18">
        <f>IF($G$223="n/a",0,IF(BE$225&lt;=$C248,0,IF(BE$225&gt;($G$223+$C248),INDEX($D$237:$W$237,,$C248)-SUM($D248:BD248),INDEX($D$237:$W$237,,$C248)/$G$223)))</f>
        <v>0</v>
      </c>
      <c r="BF248" s="18">
        <f>IF($G$223="n/a",0,IF(BF$225&lt;=$C248,0,IF(BF$225&gt;($G$223+$C248),INDEX($D$237:$W$237,,$C248)-SUM($D248:BE248),INDEX($D$237:$W$237,,$C248)/$G$223)))</f>
        <v>0</v>
      </c>
      <c r="BG248" s="18">
        <f>IF($G$223="n/a",0,IF(BG$225&lt;=$C248,0,IF(BG$225&gt;($G$223+$C248),INDEX($D$237:$W$237,,$C248)-SUM($D248:BF248),INDEX($D$237:$W$237,,$C248)/$G$223)))</f>
        <v>0</v>
      </c>
      <c r="BH248" s="18">
        <f>IF($G$223="n/a",0,IF(BH$225&lt;=$C248,0,IF(BH$225&gt;($G$223+$C248),INDEX($D$237:$W$237,,$C248)-SUM($D248:BG248),INDEX($D$237:$W$237,,$C248)/$G$223)))</f>
        <v>0</v>
      </c>
      <c r="BI248" s="18">
        <f>IF($G$223="n/a",0,IF(BI$225&lt;=$C248,0,IF(BI$225&gt;($G$223+$C248),INDEX($D$237:$W$237,,$C248)-SUM($D248:BH248),INDEX($D$237:$W$237,,$C248)/$G$223)))</f>
        <v>0</v>
      </c>
      <c r="BJ248" s="18">
        <f>IF($G$223="n/a",0,IF(BJ$225&lt;=$C248,0,IF(BJ$225&gt;($G$223+$C248),INDEX($D$237:$W$237,,$C248)-SUM($D248:BI248),INDEX($D$237:$W$237,,$C248)/$G$223)))</f>
        <v>0</v>
      </c>
      <c r="BK248" s="18">
        <f>IF($G$223="n/a",0,IF(BK$225&lt;=$C248,0,IF(BK$225&gt;($G$223+$C248),INDEX($D$237:$W$237,,$C248)-SUM($D248:BJ248),INDEX($D$237:$W$237,,$C248)/$G$223)))</f>
        <v>0</v>
      </c>
      <c r="BL248" s="18">
        <f>IF($G$223="n/a",0,IF(BL$225&lt;=$C248,0,IF(BL$225&gt;($G$223+$C248),INDEX($D$237:$W$237,,$C248)-SUM($D248:BK248),INDEX($D$237:$W$237,,$C248)/$G$223)))</f>
        <v>0</v>
      </c>
      <c r="BM248" s="18">
        <f>IF($G$223="n/a",0,IF(BM$225&lt;=$C248,0,IF(BM$225&gt;($G$223+$C248),INDEX($D$237:$W$237,,$C248)-SUM($D248:BL248),INDEX($D$237:$W$237,,$C248)/$G$223)))</f>
        <v>0</v>
      </c>
      <c r="BN248" s="18">
        <f>IF($G$223="n/a",0,IF(BN$225&lt;=$C248,0,IF(BN$225&gt;($G$223+$C248),INDEX($D$237:$W$237,,$C248)-SUM($D248:BM248),INDEX($D$237:$W$237,,$C248)/$G$223)))</f>
        <v>0</v>
      </c>
      <c r="BO248" s="18">
        <f>IF($G$223="n/a",0,IF(BO$225&lt;=$C248,0,IF(BO$225&gt;($G$223+$C248),INDEX($D$237:$W$237,,$C248)-SUM($D248:BN248),INDEX($D$237:$W$237,,$C248)/$G$223)))</f>
        <v>0</v>
      </c>
      <c r="BP248" s="18">
        <f>IF($G$223="n/a",0,IF(BP$225&lt;=$C248,0,IF(BP$225&gt;($G$223+$C248),INDEX($D$237:$W$237,,$C248)-SUM($D248:BO248),INDEX($D$237:$W$237,,$C248)/$G$223)))</f>
        <v>0</v>
      </c>
      <c r="BQ248" s="18">
        <f>IF($G$223="n/a",0,IF(BQ$225&lt;=$C248,0,IF(BQ$225&gt;($G$223+$C248),INDEX($D$237:$W$237,,$C248)-SUM($D248:BP248),INDEX($D$237:$W$237,,$C248)/$G$223)))</f>
        <v>0</v>
      </c>
      <c r="BR248" s="18">
        <f>IF($G$223="n/a",0,IF(BR$225&lt;=$C248,0,IF(BR$225&gt;($G$223+$C248),INDEX($D$237:$W$237,,$C248)-SUM($D248:BQ248),INDEX($D$237:$W$237,,$C248)/$G$223)))</f>
        <v>0</v>
      </c>
      <c r="BS248" s="18">
        <f>IF($G$223="n/a",0,IF(BS$225&lt;=$C248,0,IF(BS$225&gt;($G$223+$C248),INDEX($D$237:$W$237,,$C248)-SUM($D248:BR248),INDEX($D$237:$W$237,,$C248)/$G$223)))</f>
        <v>0</v>
      </c>
    </row>
    <row r="249" spans="2:71">
      <c r="B249" s="24">
        <v>2020</v>
      </c>
      <c r="C249" s="24">
        <v>10</v>
      </c>
      <c r="E249" s="18">
        <f>IF($G$223="n/a",0,IF(E$225&lt;=$C249,0,IF(E$225&gt;($G$223+$C249),INDEX($D$237:$W$237,,$C249)-SUM($D249:D249),INDEX($D$237:$W$237,,$C249)/$G$223)))</f>
        <v>0</v>
      </c>
      <c r="F249" s="18">
        <f>IF($G$223="n/a",0,IF(F$225&lt;=$C249,0,IF(F$225&gt;($G$223+$C249),INDEX($D$237:$W$237,,$C249)-SUM($D249:E249),INDEX($D$237:$W$237,,$C249)/$G$223)))</f>
        <v>0</v>
      </c>
      <c r="G249" s="18">
        <f>IF($G$223="n/a",0,IF(G$225&lt;=$C249,0,IF(G$225&gt;($G$223+$C249),INDEX($D$237:$W$237,,$C249)-SUM($D249:F249),INDEX($D$237:$W$237,,$C249)/$G$223)))</f>
        <v>0</v>
      </c>
      <c r="H249" s="18">
        <f>IF($G$223="n/a",0,IF(H$225&lt;=$C249,0,IF(H$225&gt;($G$223+$C249),INDEX($D$237:$W$237,,$C249)-SUM($D249:G249),INDEX($D$237:$W$237,,$C249)/$G$223)))</f>
        <v>0</v>
      </c>
      <c r="I249" s="18">
        <f>IF($G$223="n/a",0,IF(I$225&lt;=$C249,0,IF(I$225&gt;($G$223+$C249),INDEX($D$237:$W$237,,$C249)-SUM($D249:H249),INDEX($D$237:$W$237,,$C249)/$G$223)))</f>
        <v>0</v>
      </c>
      <c r="J249" s="18">
        <f>IF($G$223="n/a",0,IF(J$225&lt;=$C249,0,IF(J$225&gt;($G$223+$C249),INDEX($D$237:$W$237,,$C249)-SUM($D249:I249),INDEX($D$237:$W$237,,$C249)/$G$223)))</f>
        <v>0</v>
      </c>
      <c r="K249" s="18">
        <f>IF($G$223="n/a",0,IF(K$225&lt;=$C249,0,IF(K$225&gt;($G$223+$C249),INDEX($D$237:$W$237,,$C249)-SUM($D249:J249),INDEX($D$237:$W$237,,$C249)/$G$223)))</f>
        <v>0</v>
      </c>
      <c r="L249" s="18">
        <f>IF($G$223="n/a",0,IF(L$225&lt;=$C249,0,IF(L$225&gt;($G$223+$C249),INDEX($D$237:$W$237,,$C249)-SUM($D249:K249),INDEX($D$237:$W$237,,$C249)/$G$223)))</f>
        <v>0</v>
      </c>
      <c r="M249" s="18">
        <f>IF($G$223="n/a",0,IF(M$225&lt;=$C249,0,IF(M$225&gt;($G$223+$C249),INDEX($D$237:$W$237,,$C249)-SUM($D249:L249),INDEX($D$237:$W$237,,$C249)/$G$223)))</f>
        <v>0</v>
      </c>
      <c r="N249" s="170">
        <f>IF($G$223="n/a",0,IF(N$225&lt;=$C249,0,IF(N$225&gt;($G$223+$C249),INDEX($D$237:$W$237,,$C249)-SUM($D249:M249),INDEX($D$237:$W$237,,$C249)/$G$223)))*0.5</f>
        <v>1.606602153801121</v>
      </c>
      <c r="O249" s="212">
        <f>IF($G$223="n/a",0,IF(O$225&lt;=$C249,0,IF(O$225&gt;($G$223+$C249),INDEX($D$237:$W$237,,$C249)-SUM($D249:N249),INDEX($D$237:$W$237,,$C249)/$G$223)))</f>
        <v>3.2132043076022421</v>
      </c>
      <c r="P249" s="18">
        <f>IF($G$223="n/a",0,IF(P$225&lt;=$C249,0,IF(P$225&gt;($G$223+$C249),INDEX($D$237:$W$237,,$C249)-SUM($D249:O249),INDEX($D$237:$W$237,,$C249)/$G$223)))</f>
        <v>3.2132043076022421</v>
      </c>
      <c r="Q249" s="18">
        <f>IF($G$223="n/a",0,IF(Q$225&lt;=$C249,0,IF(Q$225&gt;($G$223+$C249),INDEX($D$237:$W$237,,$C249)-SUM($D249:P249),INDEX($D$237:$W$237,,$C249)/$G$223)))</f>
        <v>3.2132043076022421</v>
      </c>
      <c r="R249" s="18">
        <f>IF($G$223="n/a",0,IF(R$225&lt;=$C249,0,IF(R$225&gt;($G$223+$C249),INDEX($D$237:$W$237,,$C249)-SUM($D249:Q249),INDEX($D$237:$W$237,,$C249)/$G$223)))</f>
        <v>3.2132043076022421</v>
      </c>
      <c r="S249" s="18">
        <f>IF($G$223="n/a",0,IF(S$225&lt;=$C249,0,IF(S$225&gt;($G$223+$C249),INDEX($D$237:$W$237,,$C249)-SUM($D249:R249),INDEX($D$237:$W$237,,$C249)/$G$223)))</f>
        <v>3.2132043076022421</v>
      </c>
      <c r="T249" s="18">
        <f>IF($G$223="n/a",0,IF(T$225&lt;=$C249,0,IF(T$225&gt;($G$223+$C249),INDEX($D$237:$W$237,,$C249)-SUM($D249:S249),INDEX($D$237:$W$237,,$C249)/$G$223)))</f>
        <v>3.2132043076022421</v>
      </c>
      <c r="U249" s="18">
        <f>IF($G$223="n/a",0,IF(U$225&lt;=$C249,0,IF(U$225&gt;($G$223+$C249),INDEX($D$237:$W$237,,$C249)-SUM($D249:T249),INDEX($D$237:$W$237,,$C249)/$G$223)))</f>
        <v>3.2132043076022421</v>
      </c>
      <c r="V249" s="18">
        <f>IF($G$223="n/a",0,IF(V$225&lt;=$C249,0,IF(V$225&gt;($G$223+$C249),INDEX($D$237:$W$237,,$C249)-SUM($D249:U249),INDEX($D$237:$W$237,,$C249)/$G$223)))</f>
        <v>3.2132043076022421</v>
      </c>
      <c r="W249" s="18">
        <f>IF($G$223="n/a",0,IF(W$225&lt;=$C249,0,IF(W$225&gt;($G$223+$C249),INDEX($D$237:$W$237,,$C249)-SUM($D249:V249),INDEX($D$237:$W$237,,$C249)/$G$223)))</f>
        <v>3.2132043076022421</v>
      </c>
      <c r="X249" s="18">
        <f>IF($G$223="n/a",0,IF(X$225&lt;=$C249,0,IF(X$225&gt;($G$223+$C249),INDEX($D$237:$W$237,,$C249)-SUM($D249:W249),INDEX($D$237:$W$237,,$C249)/$G$223)))</f>
        <v>1.6066021538011164</v>
      </c>
      <c r="Y249" s="18">
        <f>IF($G$223="n/a",0,IF(Y$225&lt;=$C249,0,IF(Y$225&gt;($G$223+$C249),INDEX($D$237:$W$237,,$C249)-SUM($D249:X249),INDEX($D$237:$W$237,,$C249)/$G$223)))</f>
        <v>0</v>
      </c>
      <c r="Z249" s="18">
        <f>IF($G$223="n/a",0,IF(Z$225&lt;=$C249,0,IF(Z$225&gt;($G$223+$C249),INDEX($D$237:$W$237,,$C249)-SUM($D249:Y249),INDEX($D$237:$W$237,,$C249)/$G$223)))</f>
        <v>0</v>
      </c>
      <c r="AA249" s="18">
        <f>IF($G$223="n/a",0,IF(AA$225&lt;=$C249,0,IF(AA$225&gt;($G$223+$C249),INDEX($D$237:$W$237,,$C249)-SUM($D249:Z249),INDEX($D$237:$W$237,,$C249)/$G$223)))</f>
        <v>0</v>
      </c>
      <c r="AB249" s="18">
        <f>IF($G$223="n/a",0,IF(AB$225&lt;=$C249,0,IF(AB$225&gt;($G$223+$C249),INDEX($D$237:$W$237,,$C249)-SUM($D249:AA249),INDEX($D$237:$W$237,,$C249)/$G$223)))</f>
        <v>0</v>
      </c>
      <c r="AC249" s="18">
        <f>IF($G$223="n/a",0,IF(AC$225&lt;=$C249,0,IF(AC$225&gt;($G$223+$C249),INDEX($D$237:$W$237,,$C249)-SUM($D249:AB249),INDEX($D$237:$W$237,,$C249)/$G$223)))</f>
        <v>0</v>
      </c>
      <c r="AD249" s="18">
        <f>IF($G$223="n/a",0,IF(AD$225&lt;=$C249,0,IF(AD$225&gt;($G$223+$C249),INDEX($D$237:$W$237,,$C249)-SUM($D249:AC249),INDEX($D$237:$W$237,,$C249)/$G$223)))</f>
        <v>0</v>
      </c>
      <c r="AE249" s="18">
        <f>IF($G$223="n/a",0,IF(AE$225&lt;=$C249,0,IF(AE$225&gt;($G$223+$C249),INDEX($D$237:$W$237,,$C249)-SUM($D249:AD249),INDEX($D$237:$W$237,,$C249)/$G$223)))</f>
        <v>0</v>
      </c>
      <c r="AF249" s="18">
        <f>IF($G$223="n/a",0,IF(AF$225&lt;=$C249,0,IF(AF$225&gt;($G$223+$C249),INDEX($D$237:$W$237,,$C249)-SUM($D249:AE249),INDEX($D$237:$W$237,,$C249)/$G$223)))</f>
        <v>0</v>
      </c>
      <c r="AG249" s="18">
        <f>IF($G$223="n/a",0,IF(AG$225&lt;=$C249,0,IF(AG$225&gt;($G$223+$C249),INDEX($D$237:$W$237,,$C249)-SUM($D249:AF249),INDEX($D$237:$W$237,,$C249)/$G$223)))</f>
        <v>0</v>
      </c>
      <c r="AH249" s="18">
        <f>IF($G$223="n/a",0,IF(AH$225&lt;=$C249,0,IF(AH$225&gt;($G$223+$C249),INDEX($D$237:$W$237,,$C249)-SUM($D249:AG249),INDEX($D$237:$W$237,,$C249)/$G$223)))</f>
        <v>0</v>
      </c>
      <c r="AI249" s="18">
        <f>IF($G$223="n/a",0,IF(AI$225&lt;=$C249,0,IF(AI$225&gt;($G$223+$C249),INDEX($D$237:$W$237,,$C249)-SUM($D249:AH249),INDEX($D$237:$W$237,,$C249)/$G$223)))</f>
        <v>0</v>
      </c>
      <c r="AJ249" s="18">
        <f>IF($G$223="n/a",0,IF(AJ$225&lt;=$C249,0,IF(AJ$225&gt;($G$223+$C249),INDEX($D$237:$W$237,,$C249)-SUM($D249:AI249),INDEX($D$237:$W$237,,$C249)/$G$223)))</f>
        <v>0</v>
      </c>
      <c r="AK249" s="18">
        <f>IF($G$223="n/a",0,IF(AK$225&lt;=$C249,0,IF(AK$225&gt;($G$223+$C249),INDEX($D$237:$W$237,,$C249)-SUM($D249:AJ249),INDEX($D$237:$W$237,,$C249)/$G$223)))</f>
        <v>0</v>
      </c>
      <c r="AL249" s="18">
        <f>IF($G$223="n/a",0,IF(AL$225&lt;=$C249,0,IF(AL$225&gt;($G$223+$C249),INDEX($D$237:$W$237,,$C249)-SUM($D249:AK249),INDEX($D$237:$W$237,,$C249)/$G$223)))</f>
        <v>0</v>
      </c>
      <c r="AM249" s="18">
        <f>IF($G$223="n/a",0,IF(AM$225&lt;=$C249,0,IF(AM$225&gt;($G$223+$C249),INDEX($D$237:$W$237,,$C249)-SUM($D249:AL249),INDEX($D$237:$W$237,,$C249)/$G$223)))</f>
        <v>0</v>
      </c>
      <c r="AN249" s="18">
        <f>IF($G$223="n/a",0,IF(AN$225&lt;=$C249,0,IF(AN$225&gt;($G$223+$C249),INDEX($D$237:$W$237,,$C249)-SUM($D249:AM249),INDEX($D$237:$W$237,,$C249)/$G$223)))</f>
        <v>0</v>
      </c>
      <c r="AO249" s="18">
        <f>IF($G$223="n/a",0,IF(AO$225&lt;=$C249,0,IF(AO$225&gt;($G$223+$C249),INDEX($D$237:$W$237,,$C249)-SUM($D249:AN249),INDEX($D$237:$W$237,,$C249)/$G$223)))</f>
        <v>0</v>
      </c>
      <c r="AP249" s="18">
        <f>IF($G$223="n/a",0,IF(AP$225&lt;=$C249,0,IF(AP$225&gt;($G$223+$C249),INDEX($D$237:$W$237,,$C249)-SUM($D249:AO249),INDEX($D$237:$W$237,,$C249)/$G$223)))</f>
        <v>0</v>
      </c>
      <c r="AQ249" s="18">
        <f>IF($G$223="n/a",0,IF(AQ$225&lt;=$C249,0,IF(AQ$225&gt;($G$223+$C249),INDEX($D$237:$W$237,,$C249)-SUM($D249:AP249),INDEX($D$237:$W$237,,$C249)/$G$223)))</f>
        <v>0</v>
      </c>
      <c r="AR249" s="18">
        <f>IF($G$223="n/a",0,IF(AR$225&lt;=$C249,0,IF(AR$225&gt;($G$223+$C249),INDEX($D$237:$W$237,,$C249)-SUM($D249:AQ249),INDEX($D$237:$W$237,,$C249)/$G$223)))</f>
        <v>0</v>
      </c>
      <c r="AS249" s="18">
        <f>IF($G$223="n/a",0,IF(AS$225&lt;=$C249,0,IF(AS$225&gt;($G$223+$C249),INDEX($D$237:$W$237,,$C249)-SUM($D249:AR249),INDEX($D$237:$W$237,,$C249)/$G$223)))</f>
        <v>0</v>
      </c>
      <c r="AT249" s="18">
        <f>IF($G$223="n/a",0,IF(AT$225&lt;=$C249,0,IF(AT$225&gt;($G$223+$C249),INDEX($D$237:$W$237,,$C249)-SUM($D249:AS249),INDEX($D$237:$W$237,,$C249)/$G$223)))</f>
        <v>0</v>
      </c>
      <c r="AU249" s="18">
        <f>IF($G$223="n/a",0,IF(AU$225&lt;=$C249,0,IF(AU$225&gt;($G$223+$C249),INDEX($D$237:$W$237,,$C249)-SUM($D249:AT249),INDEX($D$237:$W$237,,$C249)/$G$223)))</f>
        <v>0</v>
      </c>
      <c r="AV249" s="18">
        <f>IF($G$223="n/a",0,IF(AV$225&lt;=$C249,0,IF(AV$225&gt;($G$223+$C249),INDEX($D$237:$W$237,,$C249)-SUM($D249:AU249),INDEX($D$237:$W$237,,$C249)/$G$223)))</f>
        <v>0</v>
      </c>
      <c r="AW249" s="18">
        <f>IF($G$223="n/a",0,IF(AW$225&lt;=$C249,0,IF(AW$225&gt;($G$223+$C249),INDEX($D$237:$W$237,,$C249)-SUM($D249:AV249),INDEX($D$237:$W$237,,$C249)/$G$223)))</f>
        <v>0</v>
      </c>
      <c r="AX249" s="18">
        <f>IF($G$223="n/a",0,IF(AX$225&lt;=$C249,0,IF(AX$225&gt;($G$223+$C249),INDEX($D$237:$W$237,,$C249)-SUM($D249:AW249),INDEX($D$237:$W$237,,$C249)/$G$223)))</f>
        <v>0</v>
      </c>
      <c r="AY249" s="18">
        <f>IF($G$223="n/a",0,IF(AY$225&lt;=$C249,0,IF(AY$225&gt;($G$223+$C249),INDEX($D$237:$W$237,,$C249)-SUM($D249:AX249),INDEX($D$237:$W$237,,$C249)/$G$223)))</f>
        <v>0</v>
      </c>
      <c r="AZ249" s="18">
        <f>IF($G$223="n/a",0,IF(AZ$225&lt;=$C249,0,IF(AZ$225&gt;($G$223+$C249),INDEX($D$237:$W$237,,$C249)-SUM($D249:AY249),INDEX($D$237:$W$237,,$C249)/$G$223)))</f>
        <v>0</v>
      </c>
      <c r="BA249" s="18">
        <f>IF($G$223="n/a",0,IF(BA$225&lt;=$C249,0,IF(BA$225&gt;($G$223+$C249),INDEX($D$237:$W$237,,$C249)-SUM($D249:AZ249),INDEX($D$237:$W$237,,$C249)/$G$223)))</f>
        <v>0</v>
      </c>
      <c r="BB249" s="18">
        <f>IF($G$223="n/a",0,IF(BB$225&lt;=$C249,0,IF(BB$225&gt;($G$223+$C249),INDEX($D$237:$W$237,,$C249)-SUM($D249:BA249),INDEX($D$237:$W$237,,$C249)/$G$223)))</f>
        <v>0</v>
      </c>
      <c r="BC249" s="18">
        <f>IF($G$223="n/a",0,IF(BC$225&lt;=$C249,0,IF(BC$225&gt;($G$223+$C249),INDEX($D$237:$W$237,,$C249)-SUM($D249:BB249),INDEX($D$237:$W$237,,$C249)/$G$223)))</f>
        <v>0</v>
      </c>
      <c r="BD249" s="18">
        <f>IF($G$223="n/a",0,IF(BD$225&lt;=$C249,0,IF(BD$225&gt;($G$223+$C249),INDEX($D$237:$W$237,,$C249)-SUM($D249:BC249),INDEX($D$237:$W$237,,$C249)/$G$223)))</f>
        <v>0</v>
      </c>
      <c r="BE249" s="18">
        <f>IF($G$223="n/a",0,IF(BE$225&lt;=$C249,0,IF(BE$225&gt;($G$223+$C249),INDEX($D$237:$W$237,,$C249)-SUM($D249:BD249),INDEX($D$237:$W$237,,$C249)/$G$223)))</f>
        <v>0</v>
      </c>
      <c r="BF249" s="18">
        <f>IF($G$223="n/a",0,IF(BF$225&lt;=$C249,0,IF(BF$225&gt;($G$223+$C249),INDEX($D$237:$W$237,,$C249)-SUM($D249:BE249),INDEX($D$237:$W$237,,$C249)/$G$223)))</f>
        <v>0</v>
      </c>
      <c r="BG249" s="18">
        <f>IF($G$223="n/a",0,IF(BG$225&lt;=$C249,0,IF(BG$225&gt;($G$223+$C249),INDEX($D$237:$W$237,,$C249)-SUM($D249:BF249),INDEX($D$237:$W$237,,$C249)/$G$223)))</f>
        <v>0</v>
      </c>
      <c r="BH249" s="18">
        <f>IF($G$223="n/a",0,IF(BH$225&lt;=$C249,0,IF(BH$225&gt;($G$223+$C249),INDEX($D$237:$W$237,,$C249)-SUM($D249:BG249),INDEX($D$237:$W$237,,$C249)/$G$223)))</f>
        <v>0</v>
      </c>
      <c r="BI249" s="18">
        <f>IF($G$223="n/a",0,IF(BI$225&lt;=$C249,0,IF(BI$225&gt;($G$223+$C249),INDEX($D$237:$W$237,,$C249)-SUM($D249:BH249),INDEX($D$237:$W$237,,$C249)/$G$223)))</f>
        <v>0</v>
      </c>
      <c r="BJ249" s="18">
        <f>IF($G$223="n/a",0,IF(BJ$225&lt;=$C249,0,IF(BJ$225&gt;($G$223+$C249),INDEX($D$237:$W$237,,$C249)-SUM($D249:BI249),INDEX($D$237:$W$237,,$C249)/$G$223)))</f>
        <v>0</v>
      </c>
      <c r="BK249" s="18">
        <f>IF($G$223="n/a",0,IF(BK$225&lt;=$C249,0,IF(BK$225&gt;($G$223+$C249),INDEX($D$237:$W$237,,$C249)-SUM($D249:BJ249),INDEX($D$237:$W$237,,$C249)/$G$223)))</f>
        <v>0</v>
      </c>
      <c r="BL249" s="18">
        <f>IF($G$223="n/a",0,IF(BL$225&lt;=$C249,0,IF(BL$225&gt;($G$223+$C249),INDEX($D$237:$W$237,,$C249)-SUM($D249:BK249),INDEX($D$237:$W$237,,$C249)/$G$223)))</f>
        <v>0</v>
      </c>
      <c r="BM249" s="18">
        <f>IF($G$223="n/a",0,IF(BM$225&lt;=$C249,0,IF(BM$225&gt;($G$223+$C249),INDEX($D$237:$W$237,,$C249)-SUM($D249:BL249),INDEX($D$237:$W$237,,$C249)/$G$223)))</f>
        <v>0</v>
      </c>
      <c r="BN249" s="18">
        <f>IF($G$223="n/a",0,IF(BN$225&lt;=$C249,0,IF(BN$225&gt;($G$223+$C249),INDEX($D$237:$W$237,,$C249)-SUM($D249:BM249),INDEX($D$237:$W$237,,$C249)/$G$223)))</f>
        <v>0</v>
      </c>
      <c r="BO249" s="18">
        <f>IF($G$223="n/a",0,IF(BO$225&lt;=$C249,0,IF(BO$225&gt;($G$223+$C249),INDEX($D$237:$W$237,,$C249)-SUM($D249:BN249),INDEX($D$237:$W$237,,$C249)/$G$223)))</f>
        <v>0</v>
      </c>
      <c r="BP249" s="18">
        <f>IF($G$223="n/a",0,IF(BP$225&lt;=$C249,0,IF(BP$225&gt;($G$223+$C249),INDEX($D$237:$W$237,,$C249)-SUM($D249:BO249),INDEX($D$237:$W$237,,$C249)/$G$223)))</f>
        <v>0</v>
      </c>
      <c r="BQ249" s="18">
        <f>IF($G$223="n/a",0,IF(BQ$225&lt;=$C249,0,IF(BQ$225&gt;($G$223+$C249),INDEX($D$237:$W$237,,$C249)-SUM($D249:BP249),INDEX($D$237:$W$237,,$C249)/$G$223)))</f>
        <v>0</v>
      </c>
      <c r="BR249" s="18">
        <f>IF($G$223="n/a",0,IF(BR$225&lt;=$C249,0,IF(BR$225&gt;($G$223+$C249),INDEX($D$237:$W$237,,$C249)-SUM($D249:BQ249),INDEX($D$237:$W$237,,$C249)/$G$223)))</f>
        <v>0</v>
      </c>
      <c r="BS249" s="18">
        <f>IF($G$223="n/a",0,IF(BS$225&lt;=$C249,0,IF(BS$225&gt;($G$223+$C249),INDEX($D$237:$W$237,,$C249)-SUM($D249:BR249),INDEX($D$237:$W$237,,$C249)/$G$223)))</f>
        <v>0</v>
      </c>
    </row>
    <row r="250" spans="2:71" outlineLevel="1">
      <c r="B250" s="24">
        <v>2021</v>
      </c>
      <c r="C250" s="24">
        <v>11</v>
      </c>
      <c r="E250" s="18">
        <f>IF($G$223="n/a",0,IF(E$225&lt;=$C250,0,IF(E$225&gt;($G$223+$C250),INDEX($D$237:$W$237,,$C250)-SUM($D250:D250),INDEX($D$237:$W$237,,$C250)/$G$223)))</f>
        <v>0</v>
      </c>
      <c r="F250" s="18">
        <f>IF($G$223="n/a",0,IF(F$225&lt;=$C250,0,IF(F$225&gt;($G$223+$C250),INDEX($D$237:$W$237,,$C250)-SUM($D250:E250),INDEX($D$237:$W$237,,$C250)/$G$223)))</f>
        <v>0</v>
      </c>
      <c r="G250" s="18">
        <f>IF($G$223="n/a",0,IF(G$225&lt;=$C250,0,IF(G$225&gt;($G$223+$C250),INDEX($D$237:$W$237,,$C250)-SUM($D250:F250),INDEX($D$237:$W$237,,$C250)/$G$223)))</f>
        <v>0</v>
      </c>
      <c r="H250" s="18">
        <f>IF($G$223="n/a",0,IF(H$225&lt;=$C250,0,IF(H$225&gt;($G$223+$C250),INDEX($D$237:$W$237,,$C250)-SUM($D250:G250),INDEX($D$237:$W$237,,$C250)/$G$223)))</f>
        <v>0</v>
      </c>
      <c r="I250" s="18">
        <f>IF($G$223="n/a",0,IF(I$225&lt;=$C250,0,IF(I$225&gt;($G$223+$C250),INDEX($D$237:$W$237,,$C250)-SUM($D250:H250),INDEX($D$237:$W$237,,$C250)/$G$223)))</f>
        <v>0</v>
      </c>
      <c r="J250" s="18">
        <f>IF($G$223="n/a",0,IF(J$225&lt;=$C250,0,IF(J$225&gt;($G$223+$C250),INDEX($D$237:$W$237,,$C250)-SUM($D250:I250),INDEX($D$237:$W$237,,$C250)/$G$223)))</f>
        <v>0</v>
      </c>
      <c r="K250" s="18">
        <f>IF($G$223="n/a",0,IF(K$225&lt;=$C250,0,IF(K$225&gt;($G$223+$C250),INDEX($D$237:$W$237,,$C250)-SUM($D250:J250),INDEX($D$237:$W$237,,$C250)/$G$223)))</f>
        <v>0</v>
      </c>
      <c r="L250" s="18">
        <f>IF($G$223="n/a",0,IF(L$225&lt;=$C250,0,IF(L$225&gt;($G$223+$C250),INDEX($D$237:$W$237,,$C250)-SUM($D250:K250),INDEX($D$237:$W$237,,$C250)/$G$223)))</f>
        <v>0</v>
      </c>
      <c r="M250" s="18">
        <f>IF($G$223="n/a",0,IF(M$225&lt;=$C250,0,IF(M$225&gt;($G$223+$C250),INDEX($D$237:$W$237,,$C250)-SUM($D250:L250),INDEX($D$237:$W$237,,$C250)/$G$223)))</f>
        <v>0</v>
      </c>
      <c r="N250" s="18">
        <f>IF($G$223="n/a",0,IF(N$225&lt;=$C250,0,IF(N$225&gt;($G$223+$C250),INDEX($D$237:$W$237,,$C250)-SUM($D250:M250),INDEX($D$237:$W$237,,$C250)/$G$223)))</f>
        <v>0</v>
      </c>
      <c r="O250" s="212">
        <f>IF($G$223="n/a",0,IF(O$225&lt;=$C250,0,IF(O$225&gt;($G$223+$C250),INDEX($D$237:$W$237,,$C250)-SUM($D250:N250),INDEX($D$237:$W$237,,$C250)/$G$223)))</f>
        <v>1.3364194707877552</v>
      </c>
      <c r="P250" s="18">
        <f>IF($G$223="n/a",0,IF(P$225&lt;=$C250,0,IF(P$225&gt;($G$223+$C250),INDEX($D$237:$W$237,,$C250)-SUM($D250:O250),INDEX($D$237:$W$237,,$C250)/$G$223)))</f>
        <v>1.3364194707877552</v>
      </c>
      <c r="Q250" s="18">
        <f>IF($G$223="n/a",0,IF(Q$225&lt;=$C250,0,IF(Q$225&gt;($G$223+$C250),INDEX($D$237:$W$237,,$C250)-SUM($D250:P250),INDEX($D$237:$W$237,,$C250)/$G$223)))</f>
        <v>1.3364194707877552</v>
      </c>
      <c r="R250" s="18">
        <f>IF($G$223="n/a",0,IF(R$225&lt;=$C250,0,IF(R$225&gt;($G$223+$C250),INDEX($D$237:$W$237,,$C250)-SUM($D250:Q250),INDEX($D$237:$W$237,,$C250)/$G$223)))</f>
        <v>1.3364194707877552</v>
      </c>
      <c r="S250" s="18">
        <f>IF($G$223="n/a",0,IF(S$225&lt;=$C250,0,IF(S$225&gt;($G$223+$C250),INDEX($D$237:$W$237,,$C250)-SUM($D250:R250),INDEX($D$237:$W$237,,$C250)/$G$223)))</f>
        <v>1.3364194707877552</v>
      </c>
      <c r="T250" s="18">
        <f>IF($G$223="n/a",0,IF(T$225&lt;=$C250,0,IF(T$225&gt;($G$223+$C250),INDEX($D$237:$W$237,,$C250)-SUM($D250:S250),INDEX($D$237:$W$237,,$C250)/$G$223)))</f>
        <v>1.3364194707877552</v>
      </c>
      <c r="U250" s="18">
        <f>IF($G$223="n/a",0,IF(U$225&lt;=$C250,0,IF(U$225&gt;($G$223+$C250),INDEX($D$237:$W$237,,$C250)-SUM($D250:T250),INDEX($D$237:$W$237,,$C250)/$G$223)))</f>
        <v>1.3364194707877552</v>
      </c>
      <c r="V250" s="18">
        <f>IF($G$223="n/a",0,IF(V$225&lt;=$C250,0,IF(V$225&gt;($G$223+$C250),INDEX($D$237:$W$237,,$C250)-SUM($D250:U250),INDEX($D$237:$W$237,,$C250)/$G$223)))</f>
        <v>1.3364194707877552</v>
      </c>
      <c r="W250" s="18">
        <f>IF($G$223="n/a",0,IF(W$225&lt;=$C250,0,IF(W$225&gt;($G$223+$C250),INDEX($D$237:$W$237,,$C250)-SUM($D250:V250),INDEX($D$237:$W$237,,$C250)/$G$223)))</f>
        <v>1.3364194707877552</v>
      </c>
      <c r="X250" s="18">
        <f>IF($G$223="n/a",0,IF(X$225&lt;=$C250,0,IF(X$225&gt;($G$223+$C250),INDEX($D$237:$W$237,,$C250)-SUM($D250:W250),INDEX($D$237:$W$237,,$C250)/$G$223)))</f>
        <v>1.3364194707877552</v>
      </c>
      <c r="Y250" s="18">
        <f>IF($G$223="n/a",0,IF(Y$225&lt;=$C250,0,IF(Y$225&gt;($G$223+$C250),INDEX($D$237:$W$237,,$C250)-SUM($D250:X250),INDEX($D$237:$W$237,,$C250)/$G$223)))</f>
        <v>3.5527136788005009E-15</v>
      </c>
      <c r="Z250" s="18">
        <f>IF($G$223="n/a",0,IF(Z$225&lt;=$C250,0,IF(Z$225&gt;($G$223+$C250),INDEX($D$237:$W$237,,$C250)-SUM($D250:Y250),INDEX($D$237:$W$237,,$C250)/$G$223)))</f>
        <v>0</v>
      </c>
      <c r="AA250" s="18">
        <f>IF($G$223="n/a",0,IF(AA$225&lt;=$C250,0,IF(AA$225&gt;($G$223+$C250),INDEX($D$237:$W$237,,$C250)-SUM($D250:Z250),INDEX($D$237:$W$237,,$C250)/$G$223)))</f>
        <v>0</v>
      </c>
      <c r="AB250" s="18">
        <f>IF($G$223="n/a",0,IF(AB$225&lt;=$C250,0,IF(AB$225&gt;($G$223+$C250),INDEX($D$237:$W$237,,$C250)-SUM($D250:AA250),INDEX($D$237:$W$237,,$C250)/$G$223)))</f>
        <v>0</v>
      </c>
      <c r="AC250" s="18">
        <f>IF($G$223="n/a",0,IF(AC$225&lt;=$C250,0,IF(AC$225&gt;($G$223+$C250),INDEX($D$237:$W$237,,$C250)-SUM($D250:AB250),INDEX($D$237:$W$237,,$C250)/$G$223)))</f>
        <v>0</v>
      </c>
      <c r="AD250" s="18">
        <f>IF($G$223="n/a",0,IF(AD$225&lt;=$C250,0,IF(AD$225&gt;($G$223+$C250),INDEX($D$237:$W$237,,$C250)-SUM($D250:AC250),INDEX($D$237:$W$237,,$C250)/$G$223)))</f>
        <v>0</v>
      </c>
      <c r="AE250" s="18">
        <f>IF($G$223="n/a",0,IF(AE$225&lt;=$C250,0,IF(AE$225&gt;($G$223+$C250),INDEX($D$237:$W$237,,$C250)-SUM($D250:AD250),INDEX($D$237:$W$237,,$C250)/$G$223)))</f>
        <v>0</v>
      </c>
      <c r="AF250" s="18">
        <f>IF($G$223="n/a",0,IF(AF$225&lt;=$C250,0,IF(AF$225&gt;($G$223+$C250),INDEX($D$237:$W$237,,$C250)-SUM($D250:AE250),INDEX($D$237:$W$237,,$C250)/$G$223)))</f>
        <v>0</v>
      </c>
      <c r="AG250" s="18">
        <f>IF($G$223="n/a",0,IF(AG$225&lt;=$C250,0,IF(AG$225&gt;($G$223+$C250),INDEX($D$237:$W$237,,$C250)-SUM($D250:AF250),INDEX($D$237:$W$237,,$C250)/$G$223)))</f>
        <v>0</v>
      </c>
      <c r="AH250" s="18">
        <f>IF($G$223="n/a",0,IF(AH$225&lt;=$C250,0,IF(AH$225&gt;($G$223+$C250),INDEX($D$237:$W$237,,$C250)-SUM($D250:AG250),INDEX($D$237:$W$237,,$C250)/$G$223)))</f>
        <v>0</v>
      </c>
      <c r="AI250" s="18">
        <f>IF($G$223="n/a",0,IF(AI$225&lt;=$C250,0,IF(AI$225&gt;($G$223+$C250),INDEX($D$237:$W$237,,$C250)-SUM($D250:AH250),INDEX($D$237:$W$237,,$C250)/$G$223)))</f>
        <v>0</v>
      </c>
      <c r="AJ250" s="18">
        <f>IF($G$223="n/a",0,IF(AJ$225&lt;=$C250,0,IF(AJ$225&gt;($G$223+$C250),INDEX($D$237:$W$237,,$C250)-SUM($D250:AI250),INDEX($D$237:$W$237,,$C250)/$G$223)))</f>
        <v>0</v>
      </c>
      <c r="AK250" s="18">
        <f>IF($G$223="n/a",0,IF(AK$225&lt;=$C250,0,IF(AK$225&gt;($G$223+$C250),INDEX($D$237:$W$237,,$C250)-SUM($D250:AJ250),INDEX($D$237:$W$237,,$C250)/$G$223)))</f>
        <v>0</v>
      </c>
      <c r="AL250" s="18">
        <f>IF($G$223="n/a",0,IF(AL$225&lt;=$C250,0,IF(AL$225&gt;($G$223+$C250),INDEX($D$237:$W$237,,$C250)-SUM($D250:AK250),INDEX($D$237:$W$237,,$C250)/$G$223)))</f>
        <v>0</v>
      </c>
      <c r="AM250" s="18">
        <f>IF($G$223="n/a",0,IF(AM$225&lt;=$C250,0,IF(AM$225&gt;($G$223+$C250),INDEX($D$237:$W$237,,$C250)-SUM($D250:AL250),INDEX($D$237:$W$237,,$C250)/$G$223)))</f>
        <v>0</v>
      </c>
      <c r="AN250" s="18">
        <f>IF($G$223="n/a",0,IF(AN$225&lt;=$C250,0,IF(AN$225&gt;($G$223+$C250),INDEX($D$237:$W$237,,$C250)-SUM($D250:AM250),INDEX($D$237:$W$237,,$C250)/$G$223)))</f>
        <v>0</v>
      </c>
      <c r="AO250" s="18">
        <f>IF($G$223="n/a",0,IF(AO$225&lt;=$C250,0,IF(AO$225&gt;($G$223+$C250),INDEX($D$237:$W$237,,$C250)-SUM($D250:AN250),INDEX($D$237:$W$237,,$C250)/$G$223)))</f>
        <v>0</v>
      </c>
      <c r="AP250" s="18">
        <f>IF($G$223="n/a",0,IF(AP$225&lt;=$C250,0,IF(AP$225&gt;($G$223+$C250),INDEX($D$237:$W$237,,$C250)-SUM($D250:AO250),INDEX($D$237:$W$237,,$C250)/$G$223)))</f>
        <v>0</v>
      </c>
      <c r="AQ250" s="18">
        <f>IF($G$223="n/a",0,IF(AQ$225&lt;=$C250,0,IF(AQ$225&gt;($G$223+$C250),INDEX($D$237:$W$237,,$C250)-SUM($D250:AP250),INDEX($D$237:$W$237,,$C250)/$G$223)))</f>
        <v>0</v>
      </c>
      <c r="AR250" s="18">
        <f>IF($G$223="n/a",0,IF(AR$225&lt;=$C250,0,IF(AR$225&gt;($G$223+$C250),INDEX($D$237:$W$237,,$C250)-SUM($D250:AQ250),INDEX($D$237:$W$237,,$C250)/$G$223)))</f>
        <v>0</v>
      </c>
      <c r="AS250" s="18">
        <f>IF($G$223="n/a",0,IF(AS$225&lt;=$C250,0,IF(AS$225&gt;($G$223+$C250),INDEX($D$237:$W$237,,$C250)-SUM($D250:AR250),INDEX($D$237:$W$237,,$C250)/$G$223)))</f>
        <v>0</v>
      </c>
      <c r="AT250" s="18">
        <f>IF($G$223="n/a",0,IF(AT$225&lt;=$C250,0,IF(AT$225&gt;($G$223+$C250),INDEX($D$237:$W$237,,$C250)-SUM($D250:AS250),INDEX($D$237:$W$237,,$C250)/$G$223)))</f>
        <v>0</v>
      </c>
      <c r="AU250" s="18">
        <f>IF($G$223="n/a",0,IF(AU$225&lt;=$C250,0,IF(AU$225&gt;($G$223+$C250),INDEX($D$237:$W$237,,$C250)-SUM($D250:AT250),INDEX($D$237:$W$237,,$C250)/$G$223)))</f>
        <v>0</v>
      </c>
      <c r="AV250" s="18">
        <f>IF($G$223="n/a",0,IF(AV$225&lt;=$C250,0,IF(AV$225&gt;($G$223+$C250),INDEX($D$237:$W$237,,$C250)-SUM($D250:AU250),INDEX($D$237:$W$237,,$C250)/$G$223)))</f>
        <v>0</v>
      </c>
      <c r="AW250" s="18">
        <f>IF($G$223="n/a",0,IF(AW$225&lt;=$C250,0,IF(AW$225&gt;($G$223+$C250),INDEX($D$237:$W$237,,$C250)-SUM($D250:AV250),INDEX($D$237:$W$237,,$C250)/$G$223)))</f>
        <v>0</v>
      </c>
      <c r="AX250" s="18">
        <f>IF($G$223="n/a",0,IF(AX$225&lt;=$C250,0,IF(AX$225&gt;($G$223+$C250),INDEX($D$237:$W$237,,$C250)-SUM($D250:AW250),INDEX($D$237:$W$237,,$C250)/$G$223)))</f>
        <v>0</v>
      </c>
      <c r="AY250" s="18">
        <f>IF($G$223="n/a",0,IF(AY$225&lt;=$C250,0,IF(AY$225&gt;($G$223+$C250),INDEX($D$237:$W$237,,$C250)-SUM($D250:AX250),INDEX($D$237:$W$237,,$C250)/$G$223)))</f>
        <v>0</v>
      </c>
      <c r="AZ250" s="18">
        <f>IF($G$223="n/a",0,IF(AZ$225&lt;=$C250,0,IF(AZ$225&gt;($G$223+$C250),INDEX($D$237:$W$237,,$C250)-SUM($D250:AY250),INDEX($D$237:$W$237,,$C250)/$G$223)))</f>
        <v>0</v>
      </c>
      <c r="BA250" s="18">
        <f>IF($G$223="n/a",0,IF(BA$225&lt;=$C250,0,IF(BA$225&gt;($G$223+$C250),INDEX($D$237:$W$237,,$C250)-SUM($D250:AZ250),INDEX($D$237:$W$237,,$C250)/$G$223)))</f>
        <v>0</v>
      </c>
      <c r="BB250" s="18">
        <f>IF($G$223="n/a",0,IF(BB$225&lt;=$C250,0,IF(BB$225&gt;($G$223+$C250),INDEX($D$237:$W$237,,$C250)-SUM($D250:BA250),INDEX($D$237:$W$237,,$C250)/$G$223)))</f>
        <v>0</v>
      </c>
      <c r="BC250" s="18">
        <f>IF($G$223="n/a",0,IF(BC$225&lt;=$C250,0,IF(BC$225&gt;($G$223+$C250),INDEX($D$237:$W$237,,$C250)-SUM($D250:BB250),INDEX($D$237:$W$237,,$C250)/$G$223)))</f>
        <v>0</v>
      </c>
      <c r="BD250" s="18">
        <f>IF($G$223="n/a",0,IF(BD$225&lt;=$C250,0,IF(BD$225&gt;($G$223+$C250),INDEX($D$237:$W$237,,$C250)-SUM($D250:BC250),INDEX($D$237:$W$237,,$C250)/$G$223)))</f>
        <v>0</v>
      </c>
      <c r="BE250" s="18">
        <f>IF($G$223="n/a",0,IF(BE$225&lt;=$C250,0,IF(BE$225&gt;($G$223+$C250),INDEX($D$237:$W$237,,$C250)-SUM($D250:BD250),INDEX($D$237:$W$237,,$C250)/$G$223)))</f>
        <v>0</v>
      </c>
      <c r="BF250" s="18">
        <f>IF($G$223="n/a",0,IF(BF$225&lt;=$C250,0,IF(BF$225&gt;($G$223+$C250),INDEX($D$237:$W$237,,$C250)-SUM($D250:BE250),INDEX($D$237:$W$237,,$C250)/$G$223)))</f>
        <v>0</v>
      </c>
      <c r="BG250" s="18">
        <f>IF($G$223="n/a",0,IF(BG$225&lt;=$C250,0,IF(BG$225&gt;($G$223+$C250),INDEX($D$237:$W$237,,$C250)-SUM($D250:BF250),INDEX($D$237:$W$237,,$C250)/$G$223)))</f>
        <v>0</v>
      </c>
      <c r="BH250" s="18">
        <f>IF($G$223="n/a",0,IF(BH$225&lt;=$C250,0,IF(BH$225&gt;($G$223+$C250),INDEX($D$237:$W$237,,$C250)-SUM($D250:BG250),INDEX($D$237:$W$237,,$C250)/$G$223)))</f>
        <v>0</v>
      </c>
      <c r="BI250" s="18">
        <f>IF($G$223="n/a",0,IF(BI$225&lt;=$C250,0,IF(BI$225&gt;($G$223+$C250),INDEX($D$237:$W$237,,$C250)-SUM($D250:BH250),INDEX($D$237:$W$237,,$C250)/$G$223)))</f>
        <v>0</v>
      </c>
      <c r="BJ250" s="18">
        <f>IF($G$223="n/a",0,IF(BJ$225&lt;=$C250,0,IF(BJ$225&gt;($G$223+$C250),INDEX($D$237:$W$237,,$C250)-SUM($D250:BI250),INDEX($D$237:$W$237,,$C250)/$G$223)))</f>
        <v>0</v>
      </c>
      <c r="BK250" s="18">
        <f>IF($G$223="n/a",0,IF(BK$225&lt;=$C250,0,IF(BK$225&gt;($G$223+$C250),INDEX($D$237:$W$237,,$C250)-SUM($D250:BJ250),INDEX($D$237:$W$237,,$C250)/$G$223)))</f>
        <v>0</v>
      </c>
      <c r="BL250" s="18">
        <f>IF($G$223="n/a",0,IF(BL$225&lt;=$C250,0,IF(BL$225&gt;($G$223+$C250),INDEX($D$237:$W$237,,$C250)-SUM($D250:BK250),INDEX($D$237:$W$237,,$C250)/$G$223)))</f>
        <v>0</v>
      </c>
      <c r="BM250" s="18">
        <f>IF($G$223="n/a",0,IF(BM$225&lt;=$C250,0,IF(BM$225&gt;($G$223+$C250),INDEX($D$237:$W$237,,$C250)-SUM($D250:BL250),INDEX($D$237:$W$237,,$C250)/$G$223)))</f>
        <v>0</v>
      </c>
      <c r="BN250" s="18">
        <f>IF($G$223="n/a",0,IF(BN$225&lt;=$C250,0,IF(BN$225&gt;($G$223+$C250),INDEX($D$237:$W$237,,$C250)-SUM($D250:BM250),INDEX($D$237:$W$237,,$C250)/$G$223)))</f>
        <v>0</v>
      </c>
      <c r="BO250" s="18">
        <f>IF($G$223="n/a",0,IF(BO$225&lt;=$C250,0,IF(BO$225&gt;($G$223+$C250),INDEX($D$237:$W$237,,$C250)-SUM($D250:BN250),INDEX($D$237:$W$237,,$C250)/$G$223)))</f>
        <v>0</v>
      </c>
      <c r="BP250" s="18">
        <f>IF($G$223="n/a",0,IF(BP$225&lt;=$C250,0,IF(BP$225&gt;($G$223+$C250),INDEX($D$237:$W$237,,$C250)-SUM($D250:BO250),INDEX($D$237:$W$237,,$C250)/$G$223)))</f>
        <v>0</v>
      </c>
      <c r="BQ250" s="18">
        <f>IF($G$223="n/a",0,IF(BQ$225&lt;=$C250,0,IF(BQ$225&gt;($G$223+$C250),INDEX($D$237:$W$237,,$C250)-SUM($D250:BP250),INDEX($D$237:$W$237,,$C250)/$G$223)))</f>
        <v>0</v>
      </c>
      <c r="BR250" s="18">
        <f>IF($G$223="n/a",0,IF(BR$225&lt;=$C250,0,IF(BR$225&gt;($G$223+$C250),INDEX($D$237:$W$237,,$C250)-SUM($D250:BQ250),INDEX($D$237:$W$237,,$C250)/$G$223)))</f>
        <v>0</v>
      </c>
      <c r="BS250" s="18">
        <f>IF($G$223="n/a",0,IF(BS$225&lt;=$C250,0,IF(BS$225&gt;($G$223+$C250),INDEX($D$237:$W$237,,$C250)-SUM($D250:BR250),INDEX($D$237:$W$237,,$C250)/$G$223)))</f>
        <v>0</v>
      </c>
    </row>
    <row r="251" spans="2:71" outlineLevel="1">
      <c r="B251" s="24">
        <v>2022</v>
      </c>
      <c r="C251" s="24">
        <v>12</v>
      </c>
      <c r="E251" s="18">
        <f>IF($G$223="n/a",0,IF(E$225&lt;=$C251,0,IF(E$225&gt;($G$223+$C251),INDEX($D$237:$W$237,,$C251)-SUM($D251:D251),INDEX($D$237:$W$237,,$C251)/$G$223)))</f>
        <v>0</v>
      </c>
      <c r="F251" s="18">
        <f>IF($G$223="n/a",0,IF(F$225&lt;=$C251,0,IF(F$225&gt;($G$223+$C251),INDEX($D$237:$W$237,,$C251)-SUM($D251:E251),INDEX($D$237:$W$237,,$C251)/$G$223)))</f>
        <v>0</v>
      </c>
      <c r="G251" s="18">
        <f>IF($G$223="n/a",0,IF(G$225&lt;=$C251,0,IF(G$225&gt;($G$223+$C251),INDEX($D$237:$W$237,,$C251)-SUM($D251:F251),INDEX($D$237:$W$237,,$C251)/$G$223)))</f>
        <v>0</v>
      </c>
      <c r="H251" s="18">
        <f>IF($G$223="n/a",0,IF(H$225&lt;=$C251,0,IF(H$225&gt;($G$223+$C251),INDEX($D$237:$W$237,,$C251)-SUM($D251:G251),INDEX($D$237:$W$237,,$C251)/$G$223)))</f>
        <v>0</v>
      </c>
      <c r="I251" s="18">
        <f>IF($G$223="n/a",0,IF(I$225&lt;=$C251,0,IF(I$225&gt;($G$223+$C251),INDEX($D$237:$W$237,,$C251)-SUM($D251:H251),INDEX($D$237:$W$237,,$C251)/$G$223)))</f>
        <v>0</v>
      </c>
      <c r="J251" s="18">
        <f>IF($G$223="n/a",0,IF(J$225&lt;=$C251,0,IF(J$225&gt;($G$223+$C251),INDEX($D$237:$W$237,,$C251)-SUM($D251:I251),INDEX($D$237:$W$237,,$C251)/$G$223)))</f>
        <v>0</v>
      </c>
      <c r="K251" s="18">
        <f>IF($G$223="n/a",0,IF(K$225&lt;=$C251,0,IF(K$225&gt;($G$223+$C251),INDEX($D$237:$W$237,,$C251)-SUM($D251:J251),INDEX($D$237:$W$237,,$C251)/$G$223)))</f>
        <v>0</v>
      </c>
      <c r="L251" s="18">
        <f>IF($G$223="n/a",0,IF(L$225&lt;=$C251,0,IF(L$225&gt;($G$223+$C251),INDEX($D$237:$W$237,,$C251)-SUM($D251:K251),INDEX($D$237:$W$237,,$C251)/$G$223)))</f>
        <v>0</v>
      </c>
      <c r="M251" s="18">
        <f>IF($G$223="n/a",0,IF(M$225&lt;=$C251,0,IF(M$225&gt;($G$223+$C251),INDEX($D$237:$W$237,,$C251)-SUM($D251:L251),INDEX($D$237:$W$237,,$C251)/$G$223)))</f>
        <v>0</v>
      </c>
      <c r="N251" s="18">
        <f>IF($G$223="n/a",0,IF(N$225&lt;=$C251,0,IF(N$225&gt;($G$223+$C251),INDEX($D$237:$W$237,,$C251)-SUM($D251:M251),INDEX($D$237:$W$237,,$C251)/$G$223)))</f>
        <v>0</v>
      </c>
      <c r="O251" s="212">
        <f>IF($G$223="n/a",0,IF(O$225&lt;=$C251,0,IF(O$225&gt;($G$223+$C251),INDEX($D$237:$W$237,,$C251)-SUM($D251:N251),INDEX($D$237:$W$237,,$C251)/$G$223)))</f>
        <v>0</v>
      </c>
      <c r="P251" s="18">
        <f>IF($G$223="n/a",0,IF(P$225&lt;=$C251,0,IF(P$225&gt;($G$223+$C251),INDEX($D$237:$W$237,,$C251)-SUM($D251:O251),INDEX($D$237:$W$237,,$C251)/$G$223)))</f>
        <v>0</v>
      </c>
      <c r="Q251" s="18">
        <f>IF($G$223="n/a",0,IF(Q$225&lt;=$C251,0,IF(Q$225&gt;($G$223+$C251),INDEX($D$237:$W$237,,$C251)-SUM($D251:P251),INDEX($D$237:$W$237,,$C251)/$G$223)))</f>
        <v>0</v>
      </c>
      <c r="R251" s="18">
        <f>IF($G$223="n/a",0,IF(R$225&lt;=$C251,0,IF(R$225&gt;($G$223+$C251),INDEX($D$237:$W$237,,$C251)-SUM($D251:Q251),INDEX($D$237:$W$237,,$C251)/$G$223)))</f>
        <v>0</v>
      </c>
      <c r="S251" s="18">
        <f>IF($G$223="n/a",0,IF(S$225&lt;=$C251,0,IF(S$225&gt;($G$223+$C251),INDEX($D$237:$W$237,,$C251)-SUM($D251:R251),INDEX($D$237:$W$237,,$C251)/$G$223)))</f>
        <v>0</v>
      </c>
      <c r="T251" s="18">
        <f>IF($G$223="n/a",0,IF(T$225&lt;=$C251,0,IF(T$225&gt;($G$223+$C251),INDEX($D$237:$W$237,,$C251)-SUM($D251:S251),INDEX($D$237:$W$237,,$C251)/$G$223)))</f>
        <v>0</v>
      </c>
      <c r="U251" s="18">
        <f>IF($G$223="n/a",0,IF(U$225&lt;=$C251,0,IF(U$225&gt;($G$223+$C251),INDEX($D$237:$W$237,,$C251)-SUM($D251:T251),INDEX($D$237:$W$237,,$C251)/$G$223)))</f>
        <v>0</v>
      </c>
      <c r="V251" s="18">
        <f>IF($G$223="n/a",0,IF(V$225&lt;=$C251,0,IF(V$225&gt;($G$223+$C251),INDEX($D$237:$W$237,,$C251)-SUM($D251:U251),INDEX($D$237:$W$237,,$C251)/$G$223)))</f>
        <v>0</v>
      </c>
      <c r="W251" s="18">
        <f>IF($G$223="n/a",0,IF(W$225&lt;=$C251,0,IF(W$225&gt;($G$223+$C251),INDEX($D$237:$W$237,,$C251)-SUM($D251:V251),INDEX($D$237:$W$237,,$C251)/$G$223)))</f>
        <v>0</v>
      </c>
      <c r="X251" s="18">
        <f>IF($G$223="n/a",0,IF(X$225&lt;=$C251,0,IF(X$225&gt;($G$223+$C251),INDEX($D$237:$W$237,,$C251)-SUM($D251:W251),INDEX($D$237:$W$237,,$C251)/$G$223)))</f>
        <v>0</v>
      </c>
      <c r="Y251" s="18">
        <f>IF($G$223="n/a",0,IF(Y$225&lt;=$C251,0,IF(Y$225&gt;($G$223+$C251),INDEX($D$237:$W$237,,$C251)-SUM($D251:X251),INDEX($D$237:$W$237,,$C251)/$G$223)))</f>
        <v>0</v>
      </c>
      <c r="Z251" s="18">
        <f>IF($G$223="n/a",0,IF(Z$225&lt;=$C251,0,IF(Z$225&gt;($G$223+$C251),INDEX($D$237:$W$237,,$C251)-SUM($D251:Y251),INDEX($D$237:$W$237,,$C251)/$G$223)))</f>
        <v>0</v>
      </c>
      <c r="AA251" s="18">
        <f>IF($G$223="n/a",0,IF(AA$225&lt;=$C251,0,IF(AA$225&gt;($G$223+$C251),INDEX($D$237:$W$237,,$C251)-SUM($D251:Z251),INDEX($D$237:$W$237,,$C251)/$G$223)))</f>
        <v>0</v>
      </c>
      <c r="AB251" s="18">
        <f>IF($G$223="n/a",0,IF(AB$225&lt;=$C251,0,IF(AB$225&gt;($G$223+$C251),INDEX($D$237:$W$237,,$C251)-SUM($D251:AA251),INDEX($D$237:$W$237,,$C251)/$G$223)))</f>
        <v>0</v>
      </c>
      <c r="AC251" s="18">
        <f>IF($G$223="n/a",0,IF(AC$225&lt;=$C251,0,IF(AC$225&gt;($G$223+$C251),INDEX($D$237:$W$237,,$C251)-SUM($D251:AB251),INDEX($D$237:$W$237,,$C251)/$G$223)))</f>
        <v>0</v>
      </c>
      <c r="AD251" s="18">
        <f>IF($G$223="n/a",0,IF(AD$225&lt;=$C251,0,IF(AD$225&gt;($G$223+$C251),INDEX($D$237:$W$237,,$C251)-SUM($D251:AC251),INDEX($D$237:$W$237,,$C251)/$G$223)))</f>
        <v>0</v>
      </c>
      <c r="AE251" s="18">
        <f>IF($G$223="n/a",0,IF(AE$225&lt;=$C251,0,IF(AE$225&gt;($G$223+$C251),INDEX($D$237:$W$237,,$C251)-SUM($D251:AD251),INDEX($D$237:$W$237,,$C251)/$G$223)))</f>
        <v>0</v>
      </c>
      <c r="AF251" s="18">
        <f>IF($G$223="n/a",0,IF(AF$225&lt;=$C251,0,IF(AF$225&gt;($G$223+$C251),INDEX($D$237:$W$237,,$C251)-SUM($D251:AE251),INDEX($D$237:$W$237,,$C251)/$G$223)))</f>
        <v>0</v>
      </c>
      <c r="AG251" s="18">
        <f>IF($G$223="n/a",0,IF(AG$225&lt;=$C251,0,IF(AG$225&gt;($G$223+$C251),INDEX($D$237:$W$237,,$C251)-SUM($D251:AF251),INDEX($D$237:$W$237,,$C251)/$G$223)))</f>
        <v>0</v>
      </c>
      <c r="AH251" s="18">
        <f>IF($G$223="n/a",0,IF(AH$225&lt;=$C251,0,IF(AH$225&gt;($G$223+$C251),INDEX($D$237:$W$237,,$C251)-SUM($D251:AG251),INDEX($D$237:$W$237,,$C251)/$G$223)))</f>
        <v>0</v>
      </c>
      <c r="AI251" s="18">
        <f>IF($G$223="n/a",0,IF(AI$225&lt;=$C251,0,IF(AI$225&gt;($G$223+$C251),INDEX($D$237:$W$237,,$C251)-SUM($D251:AH251),INDEX($D$237:$W$237,,$C251)/$G$223)))</f>
        <v>0</v>
      </c>
      <c r="AJ251" s="18">
        <f>IF($G$223="n/a",0,IF(AJ$225&lt;=$C251,0,IF(AJ$225&gt;($G$223+$C251),INDEX($D$237:$W$237,,$C251)-SUM($D251:AI251),INDEX($D$237:$W$237,,$C251)/$G$223)))</f>
        <v>0</v>
      </c>
      <c r="AK251" s="18">
        <f>IF($G$223="n/a",0,IF(AK$225&lt;=$C251,0,IF(AK$225&gt;($G$223+$C251),INDEX($D$237:$W$237,,$C251)-SUM($D251:AJ251),INDEX($D$237:$W$237,,$C251)/$G$223)))</f>
        <v>0</v>
      </c>
      <c r="AL251" s="18">
        <f>IF($G$223="n/a",0,IF(AL$225&lt;=$C251,0,IF(AL$225&gt;($G$223+$C251),INDEX($D$237:$W$237,,$C251)-SUM($D251:AK251),INDEX($D$237:$W$237,,$C251)/$G$223)))</f>
        <v>0</v>
      </c>
      <c r="AM251" s="18">
        <f>IF($G$223="n/a",0,IF(AM$225&lt;=$C251,0,IF(AM$225&gt;($G$223+$C251),INDEX($D$237:$W$237,,$C251)-SUM($D251:AL251),INDEX($D$237:$W$237,,$C251)/$G$223)))</f>
        <v>0</v>
      </c>
      <c r="AN251" s="18">
        <f>IF($G$223="n/a",0,IF(AN$225&lt;=$C251,0,IF(AN$225&gt;($G$223+$C251),INDEX($D$237:$W$237,,$C251)-SUM($D251:AM251),INDEX($D$237:$W$237,,$C251)/$G$223)))</f>
        <v>0</v>
      </c>
      <c r="AO251" s="18">
        <f>IF($G$223="n/a",0,IF(AO$225&lt;=$C251,0,IF(AO$225&gt;($G$223+$C251),INDEX($D$237:$W$237,,$C251)-SUM($D251:AN251),INDEX($D$237:$W$237,,$C251)/$G$223)))</f>
        <v>0</v>
      </c>
      <c r="AP251" s="18">
        <f>IF($G$223="n/a",0,IF(AP$225&lt;=$C251,0,IF(AP$225&gt;($G$223+$C251),INDEX($D$237:$W$237,,$C251)-SUM($D251:AO251),INDEX($D$237:$W$237,,$C251)/$G$223)))</f>
        <v>0</v>
      </c>
      <c r="AQ251" s="18">
        <f>IF($G$223="n/a",0,IF(AQ$225&lt;=$C251,0,IF(AQ$225&gt;($G$223+$C251),INDEX($D$237:$W$237,,$C251)-SUM($D251:AP251),INDEX($D$237:$W$237,,$C251)/$G$223)))</f>
        <v>0</v>
      </c>
      <c r="AR251" s="18">
        <f>IF($G$223="n/a",0,IF(AR$225&lt;=$C251,0,IF(AR$225&gt;($G$223+$C251),INDEX($D$237:$W$237,,$C251)-SUM($D251:AQ251),INDEX($D$237:$W$237,,$C251)/$G$223)))</f>
        <v>0</v>
      </c>
      <c r="AS251" s="18">
        <f>IF($G$223="n/a",0,IF(AS$225&lt;=$C251,0,IF(AS$225&gt;($G$223+$C251),INDEX($D$237:$W$237,,$C251)-SUM($D251:AR251),INDEX($D$237:$W$237,,$C251)/$G$223)))</f>
        <v>0</v>
      </c>
      <c r="AT251" s="18">
        <f>IF($G$223="n/a",0,IF(AT$225&lt;=$C251,0,IF(AT$225&gt;($G$223+$C251),INDEX($D$237:$W$237,,$C251)-SUM($D251:AS251),INDEX($D$237:$W$237,,$C251)/$G$223)))</f>
        <v>0</v>
      </c>
      <c r="AU251" s="18">
        <f>IF($G$223="n/a",0,IF(AU$225&lt;=$C251,0,IF(AU$225&gt;($G$223+$C251),INDEX($D$237:$W$237,,$C251)-SUM($D251:AT251),INDEX($D$237:$W$237,,$C251)/$G$223)))</f>
        <v>0</v>
      </c>
      <c r="AV251" s="18">
        <f>IF($G$223="n/a",0,IF(AV$225&lt;=$C251,0,IF(AV$225&gt;($G$223+$C251),INDEX($D$237:$W$237,,$C251)-SUM($D251:AU251),INDEX($D$237:$W$237,,$C251)/$G$223)))</f>
        <v>0</v>
      </c>
      <c r="AW251" s="18">
        <f>IF($G$223="n/a",0,IF(AW$225&lt;=$C251,0,IF(AW$225&gt;($G$223+$C251),INDEX($D$237:$W$237,,$C251)-SUM($D251:AV251),INDEX($D$237:$W$237,,$C251)/$G$223)))</f>
        <v>0</v>
      </c>
      <c r="AX251" s="18">
        <f>IF($G$223="n/a",0,IF(AX$225&lt;=$C251,0,IF(AX$225&gt;($G$223+$C251),INDEX($D$237:$W$237,,$C251)-SUM($D251:AW251),INDEX($D$237:$W$237,,$C251)/$G$223)))</f>
        <v>0</v>
      </c>
      <c r="AY251" s="18">
        <f>IF($G$223="n/a",0,IF(AY$225&lt;=$C251,0,IF(AY$225&gt;($G$223+$C251),INDEX($D$237:$W$237,,$C251)-SUM($D251:AX251),INDEX($D$237:$W$237,,$C251)/$G$223)))</f>
        <v>0</v>
      </c>
      <c r="AZ251" s="18">
        <f>IF($G$223="n/a",0,IF(AZ$225&lt;=$C251,0,IF(AZ$225&gt;($G$223+$C251),INDEX($D$237:$W$237,,$C251)-SUM($D251:AY251),INDEX($D$237:$W$237,,$C251)/$G$223)))</f>
        <v>0</v>
      </c>
      <c r="BA251" s="18">
        <f>IF($G$223="n/a",0,IF(BA$225&lt;=$C251,0,IF(BA$225&gt;($G$223+$C251),INDEX($D$237:$W$237,,$C251)-SUM($D251:AZ251),INDEX($D$237:$W$237,,$C251)/$G$223)))</f>
        <v>0</v>
      </c>
      <c r="BB251" s="18">
        <f>IF($G$223="n/a",0,IF(BB$225&lt;=$C251,0,IF(BB$225&gt;($G$223+$C251),INDEX($D$237:$W$237,,$C251)-SUM($D251:BA251),INDEX($D$237:$W$237,,$C251)/$G$223)))</f>
        <v>0</v>
      </c>
      <c r="BC251" s="18">
        <f>IF($G$223="n/a",0,IF(BC$225&lt;=$C251,0,IF(BC$225&gt;($G$223+$C251),INDEX($D$237:$W$237,,$C251)-SUM($D251:BB251),INDEX($D$237:$W$237,,$C251)/$G$223)))</f>
        <v>0</v>
      </c>
      <c r="BD251" s="18">
        <f>IF($G$223="n/a",0,IF(BD$225&lt;=$C251,0,IF(BD$225&gt;($G$223+$C251),INDEX($D$237:$W$237,,$C251)-SUM($D251:BC251),INDEX($D$237:$W$237,,$C251)/$G$223)))</f>
        <v>0</v>
      </c>
      <c r="BE251" s="18">
        <f>IF($G$223="n/a",0,IF(BE$225&lt;=$C251,0,IF(BE$225&gt;($G$223+$C251),INDEX($D$237:$W$237,,$C251)-SUM($D251:BD251),INDEX($D$237:$W$237,,$C251)/$G$223)))</f>
        <v>0</v>
      </c>
      <c r="BF251" s="18">
        <f>IF($G$223="n/a",0,IF(BF$225&lt;=$C251,0,IF(BF$225&gt;($G$223+$C251),INDEX($D$237:$W$237,,$C251)-SUM($D251:BE251),INDEX($D$237:$W$237,,$C251)/$G$223)))</f>
        <v>0</v>
      </c>
      <c r="BG251" s="18">
        <f>IF($G$223="n/a",0,IF(BG$225&lt;=$C251,0,IF(BG$225&gt;($G$223+$C251),INDEX($D$237:$W$237,,$C251)-SUM($D251:BF251),INDEX($D$237:$W$237,,$C251)/$G$223)))</f>
        <v>0</v>
      </c>
      <c r="BH251" s="18">
        <f>IF($G$223="n/a",0,IF(BH$225&lt;=$C251,0,IF(BH$225&gt;($G$223+$C251),INDEX($D$237:$W$237,,$C251)-SUM($D251:BG251),INDEX($D$237:$W$237,,$C251)/$G$223)))</f>
        <v>0</v>
      </c>
      <c r="BI251" s="18">
        <f>IF($G$223="n/a",0,IF(BI$225&lt;=$C251,0,IF(BI$225&gt;($G$223+$C251),INDEX($D$237:$W$237,,$C251)-SUM($D251:BH251),INDEX($D$237:$W$237,,$C251)/$G$223)))</f>
        <v>0</v>
      </c>
      <c r="BJ251" s="18">
        <f>IF($G$223="n/a",0,IF(BJ$225&lt;=$C251,0,IF(BJ$225&gt;($G$223+$C251),INDEX($D$237:$W$237,,$C251)-SUM($D251:BI251),INDEX($D$237:$W$237,,$C251)/$G$223)))</f>
        <v>0</v>
      </c>
      <c r="BK251" s="18">
        <f>IF($G$223="n/a",0,IF(BK$225&lt;=$C251,0,IF(BK$225&gt;($G$223+$C251),INDEX($D$237:$W$237,,$C251)-SUM($D251:BJ251),INDEX($D$237:$W$237,,$C251)/$G$223)))</f>
        <v>0</v>
      </c>
      <c r="BL251" s="18">
        <f>IF($G$223="n/a",0,IF(BL$225&lt;=$C251,0,IF(BL$225&gt;($G$223+$C251),INDEX($D$237:$W$237,,$C251)-SUM($D251:BK251),INDEX($D$237:$W$237,,$C251)/$G$223)))</f>
        <v>0</v>
      </c>
      <c r="BM251" s="18">
        <f>IF($G$223="n/a",0,IF(BM$225&lt;=$C251,0,IF(BM$225&gt;($G$223+$C251),INDEX($D$237:$W$237,,$C251)-SUM($D251:BL251),INDEX($D$237:$W$237,,$C251)/$G$223)))</f>
        <v>0</v>
      </c>
      <c r="BN251" s="18">
        <f>IF($G$223="n/a",0,IF(BN$225&lt;=$C251,0,IF(BN$225&gt;($G$223+$C251),INDEX($D$237:$W$237,,$C251)-SUM($D251:BM251),INDEX($D$237:$W$237,,$C251)/$G$223)))</f>
        <v>0</v>
      </c>
      <c r="BO251" s="18">
        <f>IF($G$223="n/a",0,IF(BO$225&lt;=$C251,0,IF(BO$225&gt;($G$223+$C251),INDEX($D$237:$W$237,,$C251)-SUM($D251:BN251),INDEX($D$237:$W$237,,$C251)/$G$223)))</f>
        <v>0</v>
      </c>
      <c r="BP251" s="18">
        <f>IF($G$223="n/a",0,IF(BP$225&lt;=$C251,0,IF(BP$225&gt;($G$223+$C251),INDEX($D$237:$W$237,,$C251)-SUM($D251:BO251),INDEX($D$237:$W$237,,$C251)/$G$223)))</f>
        <v>0</v>
      </c>
      <c r="BQ251" s="18">
        <f>IF($G$223="n/a",0,IF(BQ$225&lt;=$C251,0,IF(BQ$225&gt;($G$223+$C251),INDEX($D$237:$W$237,,$C251)-SUM($D251:BP251),INDEX($D$237:$W$237,,$C251)/$G$223)))</f>
        <v>0</v>
      </c>
      <c r="BR251" s="18">
        <f>IF($G$223="n/a",0,IF(BR$225&lt;=$C251,0,IF(BR$225&gt;($G$223+$C251),INDEX($D$237:$W$237,,$C251)-SUM($D251:BQ251),INDEX($D$237:$W$237,,$C251)/$G$223)))</f>
        <v>0</v>
      </c>
      <c r="BS251" s="18">
        <f>IF($G$223="n/a",0,IF(BS$225&lt;=$C251,0,IF(BS$225&gt;($G$223+$C251),INDEX($D$237:$W$237,,$C251)-SUM($D251:BR251),INDEX($D$237:$W$237,,$C251)/$G$223)))</f>
        <v>0</v>
      </c>
    </row>
    <row r="252" spans="2:71" outlineLevel="1">
      <c r="B252" s="24">
        <v>2023</v>
      </c>
      <c r="C252" s="24">
        <v>13</v>
      </c>
      <c r="E252" s="18">
        <f>IF($G$223="n/a",0,IF(E$225&lt;=$C252,0,IF(E$225&gt;($G$223+$C252),INDEX($D$237:$W$237,,$C252)-SUM($D252:D252),INDEX($D$237:$W$237,,$C252)/$G$223)))</f>
        <v>0</v>
      </c>
      <c r="F252" s="18">
        <f>IF($G$223="n/a",0,IF(F$225&lt;=$C252,0,IF(F$225&gt;($G$223+$C252),INDEX($D$237:$W$237,,$C252)-SUM($D252:E252),INDEX($D$237:$W$237,,$C252)/$G$223)))</f>
        <v>0</v>
      </c>
      <c r="G252" s="18">
        <f>IF($G$223="n/a",0,IF(G$225&lt;=$C252,0,IF(G$225&gt;($G$223+$C252),INDEX($D$237:$W$237,,$C252)-SUM($D252:F252),INDEX($D$237:$W$237,,$C252)/$G$223)))</f>
        <v>0</v>
      </c>
      <c r="H252" s="18">
        <f>IF($G$223="n/a",0,IF(H$225&lt;=$C252,0,IF(H$225&gt;($G$223+$C252),INDEX($D$237:$W$237,,$C252)-SUM($D252:G252),INDEX($D$237:$W$237,,$C252)/$G$223)))</f>
        <v>0</v>
      </c>
      <c r="I252" s="18">
        <f>IF($G$223="n/a",0,IF(I$225&lt;=$C252,0,IF(I$225&gt;($G$223+$C252),INDEX($D$237:$W$237,,$C252)-SUM($D252:H252),INDEX($D$237:$W$237,,$C252)/$G$223)))</f>
        <v>0</v>
      </c>
      <c r="J252" s="18">
        <f>IF($G$223="n/a",0,IF(J$225&lt;=$C252,0,IF(J$225&gt;($G$223+$C252),INDEX($D$237:$W$237,,$C252)-SUM($D252:I252),INDEX($D$237:$W$237,,$C252)/$G$223)))</f>
        <v>0</v>
      </c>
      <c r="K252" s="18">
        <f>IF($G$223="n/a",0,IF(K$225&lt;=$C252,0,IF(K$225&gt;($G$223+$C252),INDEX($D$237:$W$237,,$C252)-SUM($D252:J252),INDEX($D$237:$W$237,,$C252)/$G$223)))</f>
        <v>0</v>
      </c>
      <c r="L252" s="18">
        <f>IF($G$223="n/a",0,IF(L$225&lt;=$C252,0,IF(L$225&gt;($G$223+$C252),INDEX($D$237:$W$237,,$C252)-SUM($D252:K252),INDEX($D$237:$W$237,,$C252)/$G$223)))</f>
        <v>0</v>
      </c>
      <c r="M252" s="18">
        <f>IF($G$223="n/a",0,IF(M$225&lt;=$C252,0,IF(M$225&gt;($G$223+$C252),INDEX($D$237:$W$237,,$C252)-SUM($D252:L252),INDEX($D$237:$W$237,,$C252)/$G$223)))</f>
        <v>0</v>
      </c>
      <c r="N252" s="18">
        <f>IF($G$223="n/a",0,IF(N$225&lt;=$C252,0,IF(N$225&gt;($G$223+$C252),INDEX($D$237:$W$237,,$C252)-SUM($D252:M252),INDEX($D$237:$W$237,,$C252)/$G$223)))</f>
        <v>0</v>
      </c>
      <c r="O252" s="212">
        <f>IF($G$223="n/a",0,IF(O$225&lt;=$C252,0,IF(O$225&gt;($G$223+$C252),INDEX($D$237:$W$237,,$C252)-SUM($D252:N252),INDEX($D$237:$W$237,,$C252)/$G$223)))</f>
        <v>0</v>
      </c>
      <c r="P252" s="18">
        <f>IF($G$223="n/a",0,IF(P$225&lt;=$C252,0,IF(P$225&gt;($G$223+$C252),INDEX($D$237:$W$237,,$C252)-SUM($D252:O252),INDEX($D$237:$W$237,,$C252)/$G$223)))</f>
        <v>0</v>
      </c>
      <c r="Q252" s="18">
        <f>IF($G$223="n/a",0,IF(Q$225&lt;=$C252,0,IF(Q$225&gt;($G$223+$C252),INDEX($D$237:$W$237,,$C252)-SUM($D252:P252),INDEX($D$237:$W$237,,$C252)/$G$223)))</f>
        <v>0</v>
      </c>
      <c r="R252" s="18">
        <f>IF($G$223="n/a",0,IF(R$225&lt;=$C252,0,IF(R$225&gt;($G$223+$C252),INDEX($D$237:$W$237,,$C252)-SUM($D252:Q252),INDEX($D$237:$W$237,,$C252)/$G$223)))</f>
        <v>0</v>
      </c>
      <c r="S252" s="18">
        <f>IF($G$223="n/a",0,IF(S$225&lt;=$C252,0,IF(S$225&gt;($G$223+$C252),INDEX($D$237:$W$237,,$C252)-SUM($D252:R252),INDEX($D$237:$W$237,,$C252)/$G$223)))</f>
        <v>0</v>
      </c>
      <c r="T252" s="18">
        <f>IF($G$223="n/a",0,IF(T$225&lt;=$C252,0,IF(T$225&gt;($G$223+$C252),INDEX($D$237:$W$237,,$C252)-SUM($D252:S252),INDEX($D$237:$W$237,,$C252)/$G$223)))</f>
        <v>0</v>
      </c>
      <c r="U252" s="18">
        <f>IF($G$223="n/a",0,IF(U$225&lt;=$C252,0,IF(U$225&gt;($G$223+$C252),INDEX($D$237:$W$237,,$C252)-SUM($D252:T252),INDEX($D$237:$W$237,,$C252)/$G$223)))</f>
        <v>0</v>
      </c>
      <c r="V252" s="18">
        <f>IF($G$223="n/a",0,IF(V$225&lt;=$C252,0,IF(V$225&gt;($G$223+$C252),INDEX($D$237:$W$237,,$C252)-SUM($D252:U252),INDEX($D$237:$W$237,,$C252)/$G$223)))</f>
        <v>0</v>
      </c>
      <c r="W252" s="18">
        <f>IF($G$223="n/a",0,IF(W$225&lt;=$C252,0,IF(W$225&gt;($G$223+$C252),INDEX($D$237:$W$237,,$C252)-SUM($D252:V252),INDEX($D$237:$W$237,,$C252)/$G$223)))</f>
        <v>0</v>
      </c>
      <c r="X252" s="18">
        <f>IF($G$223="n/a",0,IF(X$225&lt;=$C252,0,IF(X$225&gt;($G$223+$C252),INDEX($D$237:$W$237,,$C252)-SUM($D252:W252),INDEX($D$237:$W$237,,$C252)/$G$223)))</f>
        <v>0</v>
      </c>
      <c r="Y252" s="18">
        <f>IF($G$223="n/a",0,IF(Y$225&lt;=$C252,0,IF(Y$225&gt;($G$223+$C252),INDEX($D$237:$W$237,,$C252)-SUM($D252:X252),INDEX($D$237:$W$237,,$C252)/$G$223)))</f>
        <v>0</v>
      </c>
      <c r="Z252" s="18">
        <f>IF($G$223="n/a",0,IF(Z$225&lt;=$C252,0,IF(Z$225&gt;($G$223+$C252),INDEX($D$237:$W$237,,$C252)-SUM($D252:Y252),INDEX($D$237:$W$237,,$C252)/$G$223)))</f>
        <v>0</v>
      </c>
      <c r="AA252" s="18">
        <f>IF($G$223="n/a",0,IF(AA$225&lt;=$C252,0,IF(AA$225&gt;($G$223+$C252),INDEX($D$237:$W$237,,$C252)-SUM($D252:Z252),INDEX($D$237:$W$237,,$C252)/$G$223)))</f>
        <v>0</v>
      </c>
      <c r="AB252" s="18">
        <f>IF($G$223="n/a",0,IF(AB$225&lt;=$C252,0,IF(AB$225&gt;($G$223+$C252),INDEX($D$237:$W$237,,$C252)-SUM($D252:AA252),INDEX($D$237:$W$237,,$C252)/$G$223)))</f>
        <v>0</v>
      </c>
      <c r="AC252" s="18">
        <f>IF($G$223="n/a",0,IF(AC$225&lt;=$C252,0,IF(AC$225&gt;($G$223+$C252),INDEX($D$237:$W$237,,$C252)-SUM($D252:AB252),INDEX($D$237:$W$237,,$C252)/$G$223)))</f>
        <v>0</v>
      </c>
      <c r="AD252" s="18">
        <f>IF($G$223="n/a",0,IF(AD$225&lt;=$C252,0,IF(AD$225&gt;($G$223+$C252),INDEX($D$237:$W$237,,$C252)-SUM($D252:AC252),INDEX($D$237:$W$237,,$C252)/$G$223)))</f>
        <v>0</v>
      </c>
      <c r="AE252" s="18">
        <f>IF($G$223="n/a",0,IF(AE$225&lt;=$C252,0,IF(AE$225&gt;($G$223+$C252),INDEX($D$237:$W$237,,$C252)-SUM($D252:AD252),INDEX($D$237:$W$237,,$C252)/$G$223)))</f>
        <v>0</v>
      </c>
      <c r="AF252" s="18">
        <f>IF($G$223="n/a",0,IF(AF$225&lt;=$C252,0,IF(AF$225&gt;($G$223+$C252),INDEX($D$237:$W$237,,$C252)-SUM($D252:AE252),INDEX($D$237:$W$237,,$C252)/$G$223)))</f>
        <v>0</v>
      </c>
      <c r="AG252" s="18">
        <f>IF($G$223="n/a",0,IF(AG$225&lt;=$C252,0,IF(AG$225&gt;($G$223+$C252),INDEX($D$237:$W$237,,$C252)-SUM($D252:AF252),INDEX($D$237:$W$237,,$C252)/$G$223)))</f>
        <v>0</v>
      </c>
      <c r="AH252" s="18">
        <f>IF($G$223="n/a",0,IF(AH$225&lt;=$C252,0,IF(AH$225&gt;($G$223+$C252),INDEX($D$237:$W$237,,$C252)-SUM($D252:AG252),INDEX($D$237:$W$237,,$C252)/$G$223)))</f>
        <v>0</v>
      </c>
      <c r="AI252" s="18">
        <f>IF($G$223="n/a",0,IF(AI$225&lt;=$C252,0,IF(AI$225&gt;($G$223+$C252),INDEX($D$237:$W$237,,$C252)-SUM($D252:AH252),INDEX($D$237:$W$237,,$C252)/$G$223)))</f>
        <v>0</v>
      </c>
      <c r="AJ252" s="18">
        <f>IF($G$223="n/a",0,IF(AJ$225&lt;=$C252,0,IF(AJ$225&gt;($G$223+$C252),INDEX($D$237:$W$237,,$C252)-SUM($D252:AI252),INDEX($D$237:$W$237,,$C252)/$G$223)))</f>
        <v>0</v>
      </c>
      <c r="AK252" s="18">
        <f>IF($G$223="n/a",0,IF(AK$225&lt;=$C252,0,IF(AK$225&gt;($G$223+$C252),INDEX($D$237:$W$237,,$C252)-SUM($D252:AJ252),INDEX($D$237:$W$237,,$C252)/$G$223)))</f>
        <v>0</v>
      </c>
      <c r="AL252" s="18">
        <f>IF($G$223="n/a",0,IF(AL$225&lt;=$C252,0,IF(AL$225&gt;($G$223+$C252),INDEX($D$237:$W$237,,$C252)-SUM($D252:AK252),INDEX($D$237:$W$237,,$C252)/$G$223)))</f>
        <v>0</v>
      </c>
      <c r="AM252" s="18">
        <f>IF($G$223="n/a",0,IF(AM$225&lt;=$C252,0,IF(AM$225&gt;($G$223+$C252),INDEX($D$237:$W$237,,$C252)-SUM($D252:AL252),INDEX($D$237:$W$237,,$C252)/$G$223)))</f>
        <v>0</v>
      </c>
      <c r="AN252" s="18">
        <f>IF($G$223="n/a",0,IF(AN$225&lt;=$C252,0,IF(AN$225&gt;($G$223+$C252),INDEX($D$237:$W$237,,$C252)-SUM($D252:AM252),INDEX($D$237:$W$237,,$C252)/$G$223)))</f>
        <v>0</v>
      </c>
      <c r="AO252" s="18">
        <f>IF($G$223="n/a",0,IF(AO$225&lt;=$C252,0,IF(AO$225&gt;($G$223+$C252),INDEX($D$237:$W$237,,$C252)-SUM($D252:AN252),INDEX($D$237:$W$237,,$C252)/$G$223)))</f>
        <v>0</v>
      </c>
      <c r="AP252" s="18">
        <f>IF($G$223="n/a",0,IF(AP$225&lt;=$C252,0,IF(AP$225&gt;($G$223+$C252),INDEX($D$237:$W$237,,$C252)-SUM($D252:AO252),INDEX($D$237:$W$237,,$C252)/$G$223)))</f>
        <v>0</v>
      </c>
      <c r="AQ252" s="18">
        <f>IF($G$223="n/a",0,IF(AQ$225&lt;=$C252,0,IF(AQ$225&gt;($G$223+$C252),INDEX($D$237:$W$237,,$C252)-SUM($D252:AP252),INDEX($D$237:$W$237,,$C252)/$G$223)))</f>
        <v>0</v>
      </c>
      <c r="AR252" s="18">
        <f>IF($G$223="n/a",0,IF(AR$225&lt;=$C252,0,IF(AR$225&gt;($G$223+$C252),INDEX($D$237:$W$237,,$C252)-SUM($D252:AQ252),INDEX($D$237:$W$237,,$C252)/$G$223)))</f>
        <v>0</v>
      </c>
      <c r="AS252" s="18">
        <f>IF($G$223="n/a",0,IF(AS$225&lt;=$C252,0,IF(AS$225&gt;($G$223+$C252),INDEX($D$237:$W$237,,$C252)-SUM($D252:AR252),INDEX($D$237:$W$237,,$C252)/$G$223)))</f>
        <v>0</v>
      </c>
      <c r="AT252" s="18">
        <f>IF($G$223="n/a",0,IF(AT$225&lt;=$C252,0,IF(AT$225&gt;($G$223+$C252),INDEX($D$237:$W$237,,$C252)-SUM($D252:AS252),INDEX($D$237:$W$237,,$C252)/$G$223)))</f>
        <v>0</v>
      </c>
      <c r="AU252" s="18">
        <f>IF($G$223="n/a",0,IF(AU$225&lt;=$C252,0,IF(AU$225&gt;($G$223+$C252),INDEX($D$237:$W$237,,$C252)-SUM($D252:AT252),INDEX($D$237:$W$237,,$C252)/$G$223)))</f>
        <v>0</v>
      </c>
      <c r="AV252" s="18">
        <f>IF($G$223="n/a",0,IF(AV$225&lt;=$C252,0,IF(AV$225&gt;($G$223+$C252),INDEX($D$237:$W$237,,$C252)-SUM($D252:AU252),INDEX($D$237:$W$237,,$C252)/$G$223)))</f>
        <v>0</v>
      </c>
      <c r="AW252" s="18">
        <f>IF($G$223="n/a",0,IF(AW$225&lt;=$C252,0,IF(AW$225&gt;($G$223+$C252),INDEX($D$237:$W$237,,$C252)-SUM($D252:AV252),INDEX($D$237:$W$237,,$C252)/$G$223)))</f>
        <v>0</v>
      </c>
      <c r="AX252" s="18">
        <f>IF($G$223="n/a",0,IF(AX$225&lt;=$C252,0,IF(AX$225&gt;($G$223+$C252),INDEX($D$237:$W$237,,$C252)-SUM($D252:AW252),INDEX($D$237:$W$237,,$C252)/$G$223)))</f>
        <v>0</v>
      </c>
      <c r="AY252" s="18">
        <f>IF($G$223="n/a",0,IF(AY$225&lt;=$C252,0,IF(AY$225&gt;($G$223+$C252),INDEX($D$237:$W$237,,$C252)-SUM($D252:AX252),INDEX($D$237:$W$237,,$C252)/$G$223)))</f>
        <v>0</v>
      </c>
      <c r="AZ252" s="18">
        <f>IF($G$223="n/a",0,IF(AZ$225&lt;=$C252,0,IF(AZ$225&gt;($G$223+$C252),INDEX($D$237:$W$237,,$C252)-SUM($D252:AY252),INDEX($D$237:$W$237,,$C252)/$G$223)))</f>
        <v>0</v>
      </c>
      <c r="BA252" s="18">
        <f>IF($G$223="n/a",0,IF(BA$225&lt;=$C252,0,IF(BA$225&gt;($G$223+$C252),INDEX($D$237:$W$237,,$C252)-SUM($D252:AZ252),INDEX($D$237:$W$237,,$C252)/$G$223)))</f>
        <v>0</v>
      </c>
      <c r="BB252" s="18">
        <f>IF($G$223="n/a",0,IF(BB$225&lt;=$C252,0,IF(BB$225&gt;($G$223+$C252),INDEX($D$237:$W$237,,$C252)-SUM($D252:BA252),INDEX($D$237:$W$237,,$C252)/$G$223)))</f>
        <v>0</v>
      </c>
      <c r="BC252" s="18">
        <f>IF($G$223="n/a",0,IF(BC$225&lt;=$C252,0,IF(BC$225&gt;($G$223+$C252),INDEX($D$237:$W$237,,$C252)-SUM($D252:BB252),INDEX($D$237:$W$237,,$C252)/$G$223)))</f>
        <v>0</v>
      </c>
      <c r="BD252" s="18">
        <f>IF($G$223="n/a",0,IF(BD$225&lt;=$C252,0,IF(BD$225&gt;($G$223+$C252),INDEX($D$237:$W$237,,$C252)-SUM($D252:BC252),INDEX($D$237:$W$237,,$C252)/$G$223)))</f>
        <v>0</v>
      </c>
      <c r="BE252" s="18">
        <f>IF($G$223="n/a",0,IF(BE$225&lt;=$C252,0,IF(BE$225&gt;($G$223+$C252),INDEX($D$237:$W$237,,$C252)-SUM($D252:BD252),INDEX($D$237:$W$237,,$C252)/$G$223)))</f>
        <v>0</v>
      </c>
      <c r="BF252" s="18">
        <f>IF($G$223="n/a",0,IF(BF$225&lt;=$C252,0,IF(BF$225&gt;($G$223+$C252),INDEX($D$237:$W$237,,$C252)-SUM($D252:BE252),INDEX($D$237:$W$237,,$C252)/$G$223)))</f>
        <v>0</v>
      </c>
      <c r="BG252" s="18">
        <f>IF($G$223="n/a",0,IF(BG$225&lt;=$C252,0,IF(BG$225&gt;($G$223+$C252),INDEX($D$237:$W$237,,$C252)-SUM($D252:BF252),INDEX($D$237:$W$237,,$C252)/$G$223)))</f>
        <v>0</v>
      </c>
      <c r="BH252" s="18">
        <f>IF($G$223="n/a",0,IF(BH$225&lt;=$C252,0,IF(BH$225&gt;($G$223+$C252),INDEX($D$237:$W$237,,$C252)-SUM($D252:BG252),INDEX($D$237:$W$237,,$C252)/$G$223)))</f>
        <v>0</v>
      </c>
      <c r="BI252" s="18">
        <f>IF($G$223="n/a",0,IF(BI$225&lt;=$C252,0,IF(BI$225&gt;($G$223+$C252),INDEX($D$237:$W$237,,$C252)-SUM($D252:BH252),INDEX($D$237:$W$237,,$C252)/$G$223)))</f>
        <v>0</v>
      </c>
      <c r="BJ252" s="18">
        <f>IF($G$223="n/a",0,IF(BJ$225&lt;=$C252,0,IF(BJ$225&gt;($G$223+$C252),INDEX($D$237:$W$237,,$C252)-SUM($D252:BI252),INDEX($D$237:$W$237,,$C252)/$G$223)))</f>
        <v>0</v>
      </c>
      <c r="BK252" s="18">
        <f>IF($G$223="n/a",0,IF(BK$225&lt;=$C252,0,IF(BK$225&gt;($G$223+$C252),INDEX($D$237:$W$237,,$C252)-SUM($D252:BJ252),INDEX($D$237:$W$237,,$C252)/$G$223)))</f>
        <v>0</v>
      </c>
      <c r="BL252" s="18">
        <f>IF($G$223="n/a",0,IF(BL$225&lt;=$C252,0,IF(BL$225&gt;($G$223+$C252),INDEX($D$237:$W$237,,$C252)-SUM($D252:BK252),INDEX($D$237:$W$237,,$C252)/$G$223)))</f>
        <v>0</v>
      </c>
      <c r="BM252" s="18">
        <f>IF($G$223="n/a",0,IF(BM$225&lt;=$C252,0,IF(BM$225&gt;($G$223+$C252),INDEX($D$237:$W$237,,$C252)-SUM($D252:BL252),INDEX($D$237:$W$237,,$C252)/$G$223)))</f>
        <v>0</v>
      </c>
      <c r="BN252" s="18">
        <f>IF($G$223="n/a",0,IF(BN$225&lt;=$C252,0,IF(BN$225&gt;($G$223+$C252),INDEX($D$237:$W$237,,$C252)-SUM($D252:BM252),INDEX($D$237:$W$237,,$C252)/$G$223)))</f>
        <v>0</v>
      </c>
      <c r="BO252" s="18">
        <f>IF($G$223="n/a",0,IF(BO$225&lt;=$C252,0,IF(BO$225&gt;($G$223+$C252),INDEX($D$237:$W$237,,$C252)-SUM($D252:BN252),INDEX($D$237:$W$237,,$C252)/$G$223)))</f>
        <v>0</v>
      </c>
      <c r="BP252" s="18">
        <f>IF($G$223="n/a",0,IF(BP$225&lt;=$C252,0,IF(BP$225&gt;($G$223+$C252),INDEX($D$237:$W$237,,$C252)-SUM($D252:BO252),INDEX($D$237:$W$237,,$C252)/$G$223)))</f>
        <v>0</v>
      </c>
      <c r="BQ252" s="18">
        <f>IF($G$223="n/a",0,IF(BQ$225&lt;=$C252,0,IF(BQ$225&gt;($G$223+$C252),INDEX($D$237:$W$237,,$C252)-SUM($D252:BP252),INDEX($D$237:$W$237,,$C252)/$G$223)))</f>
        <v>0</v>
      </c>
      <c r="BR252" s="18">
        <f>IF($G$223="n/a",0,IF(BR$225&lt;=$C252,0,IF(BR$225&gt;($G$223+$C252),INDEX($D$237:$W$237,,$C252)-SUM($D252:BQ252),INDEX($D$237:$W$237,,$C252)/$G$223)))</f>
        <v>0</v>
      </c>
      <c r="BS252" s="18">
        <f>IF($G$223="n/a",0,IF(BS$225&lt;=$C252,0,IF(BS$225&gt;($G$223+$C252),INDEX($D$237:$W$237,,$C252)-SUM($D252:BR252),INDEX($D$237:$W$237,,$C252)/$G$223)))</f>
        <v>0</v>
      </c>
    </row>
    <row r="253" spans="2:71" outlineLevel="1">
      <c r="B253" s="24">
        <v>2024</v>
      </c>
      <c r="C253" s="24">
        <v>14</v>
      </c>
      <c r="E253" s="18">
        <f>IF($G$223="n/a",0,IF(E$225&lt;=$C253,0,IF(E$225&gt;($G$223+$C253),INDEX($D$237:$W$237,,$C253)-SUM($D253:D253),INDEX($D$237:$W$237,,$C253)/$G$223)))</f>
        <v>0</v>
      </c>
      <c r="F253" s="18">
        <f>IF($G$223="n/a",0,IF(F$225&lt;=$C253,0,IF(F$225&gt;($G$223+$C253),INDEX($D$237:$W$237,,$C253)-SUM($D253:E253),INDEX($D$237:$W$237,,$C253)/$G$223)))</f>
        <v>0</v>
      </c>
      <c r="G253" s="18">
        <f>IF($G$223="n/a",0,IF(G$225&lt;=$C253,0,IF(G$225&gt;($G$223+$C253),INDEX($D$237:$W$237,,$C253)-SUM($D253:F253),INDEX($D$237:$W$237,,$C253)/$G$223)))</f>
        <v>0</v>
      </c>
      <c r="H253" s="18">
        <f>IF($G$223="n/a",0,IF(H$225&lt;=$C253,0,IF(H$225&gt;($G$223+$C253),INDEX($D$237:$W$237,,$C253)-SUM($D253:G253),INDEX($D$237:$W$237,,$C253)/$G$223)))</f>
        <v>0</v>
      </c>
      <c r="I253" s="18">
        <f>IF($G$223="n/a",0,IF(I$225&lt;=$C253,0,IF(I$225&gt;($G$223+$C253),INDEX($D$237:$W$237,,$C253)-SUM($D253:H253),INDEX($D$237:$W$237,,$C253)/$G$223)))</f>
        <v>0</v>
      </c>
      <c r="J253" s="18">
        <f>IF($G$223="n/a",0,IF(J$225&lt;=$C253,0,IF(J$225&gt;($G$223+$C253),INDEX($D$237:$W$237,,$C253)-SUM($D253:I253),INDEX($D$237:$W$237,,$C253)/$G$223)))</f>
        <v>0</v>
      </c>
      <c r="K253" s="18">
        <f>IF($G$223="n/a",0,IF(K$225&lt;=$C253,0,IF(K$225&gt;($G$223+$C253),INDEX($D$237:$W$237,,$C253)-SUM($D253:J253),INDEX($D$237:$W$237,,$C253)/$G$223)))</f>
        <v>0</v>
      </c>
      <c r="L253" s="18">
        <f>IF($G$223="n/a",0,IF(L$225&lt;=$C253,0,IF(L$225&gt;($G$223+$C253),INDEX($D$237:$W$237,,$C253)-SUM($D253:K253),INDEX($D$237:$W$237,,$C253)/$G$223)))</f>
        <v>0</v>
      </c>
      <c r="M253" s="18">
        <f>IF($G$223="n/a",0,IF(M$225&lt;=$C253,0,IF(M$225&gt;($G$223+$C253),INDEX($D$237:$W$237,,$C253)-SUM($D253:L253),INDEX($D$237:$W$237,,$C253)/$G$223)))</f>
        <v>0</v>
      </c>
      <c r="N253" s="18">
        <f>IF($G$223="n/a",0,IF(N$225&lt;=$C253,0,IF(N$225&gt;($G$223+$C253),INDEX($D$237:$W$237,,$C253)-SUM($D253:M253),INDEX($D$237:$W$237,,$C253)/$G$223)))</f>
        <v>0</v>
      </c>
      <c r="O253" s="212">
        <f>IF($G$223="n/a",0,IF(O$225&lt;=$C253,0,IF(O$225&gt;($G$223+$C253),INDEX($D$237:$W$237,,$C253)-SUM($D253:N253),INDEX($D$237:$W$237,,$C253)/$G$223)))</f>
        <v>0</v>
      </c>
      <c r="P253" s="18">
        <f>IF($G$223="n/a",0,IF(P$225&lt;=$C253,0,IF(P$225&gt;($G$223+$C253),INDEX($D$237:$W$237,,$C253)-SUM($D253:O253),INDEX($D$237:$W$237,,$C253)/$G$223)))</f>
        <v>0</v>
      </c>
      <c r="Q253" s="18">
        <f>IF($G$223="n/a",0,IF(Q$225&lt;=$C253,0,IF(Q$225&gt;($G$223+$C253),INDEX($D$237:$W$237,,$C253)-SUM($D253:P253),INDEX($D$237:$W$237,,$C253)/$G$223)))</f>
        <v>0</v>
      </c>
      <c r="R253" s="18">
        <f>IF($G$223="n/a",0,IF(R$225&lt;=$C253,0,IF(R$225&gt;($G$223+$C253),INDEX($D$237:$W$237,,$C253)-SUM($D253:Q253),INDEX($D$237:$W$237,,$C253)/$G$223)))</f>
        <v>0</v>
      </c>
      <c r="S253" s="18">
        <f>IF($G$223="n/a",0,IF(S$225&lt;=$C253,0,IF(S$225&gt;($G$223+$C253),INDEX($D$237:$W$237,,$C253)-SUM($D253:R253),INDEX($D$237:$W$237,,$C253)/$G$223)))</f>
        <v>0</v>
      </c>
      <c r="T253" s="18">
        <f>IF($G$223="n/a",0,IF(T$225&lt;=$C253,0,IF(T$225&gt;($G$223+$C253),INDEX($D$237:$W$237,,$C253)-SUM($D253:S253),INDEX($D$237:$W$237,,$C253)/$G$223)))</f>
        <v>0</v>
      </c>
      <c r="U253" s="18">
        <f>IF($G$223="n/a",0,IF(U$225&lt;=$C253,0,IF(U$225&gt;($G$223+$C253),INDEX($D$237:$W$237,,$C253)-SUM($D253:T253),INDEX($D$237:$W$237,,$C253)/$G$223)))</f>
        <v>0</v>
      </c>
      <c r="V253" s="18">
        <f>IF($G$223="n/a",0,IF(V$225&lt;=$C253,0,IF(V$225&gt;($G$223+$C253),INDEX($D$237:$W$237,,$C253)-SUM($D253:U253),INDEX($D$237:$W$237,,$C253)/$G$223)))</f>
        <v>0</v>
      </c>
      <c r="W253" s="18">
        <f>IF($G$223="n/a",0,IF(W$225&lt;=$C253,0,IF(W$225&gt;($G$223+$C253),INDEX($D$237:$W$237,,$C253)-SUM($D253:V253),INDEX($D$237:$W$237,,$C253)/$G$223)))</f>
        <v>0</v>
      </c>
      <c r="X253" s="18">
        <f>IF($G$223="n/a",0,IF(X$225&lt;=$C253,0,IF(X$225&gt;($G$223+$C253),INDEX($D$237:$W$237,,$C253)-SUM($D253:W253),INDEX($D$237:$W$237,,$C253)/$G$223)))</f>
        <v>0</v>
      </c>
      <c r="Y253" s="18">
        <f>IF($G$223="n/a",0,IF(Y$225&lt;=$C253,0,IF(Y$225&gt;($G$223+$C253),INDEX($D$237:$W$237,,$C253)-SUM($D253:X253),INDEX($D$237:$W$237,,$C253)/$G$223)))</f>
        <v>0</v>
      </c>
      <c r="Z253" s="18">
        <f>IF($G$223="n/a",0,IF(Z$225&lt;=$C253,0,IF(Z$225&gt;($G$223+$C253),INDEX($D$237:$W$237,,$C253)-SUM($D253:Y253),INDEX($D$237:$W$237,,$C253)/$G$223)))</f>
        <v>0</v>
      </c>
      <c r="AA253" s="18">
        <f>IF($G$223="n/a",0,IF(AA$225&lt;=$C253,0,IF(AA$225&gt;($G$223+$C253),INDEX($D$237:$W$237,,$C253)-SUM($D253:Z253),INDEX($D$237:$W$237,,$C253)/$G$223)))</f>
        <v>0</v>
      </c>
      <c r="AB253" s="18">
        <f>IF($G$223="n/a",0,IF(AB$225&lt;=$C253,0,IF(AB$225&gt;($G$223+$C253),INDEX($D$237:$W$237,,$C253)-SUM($D253:AA253),INDEX($D$237:$W$237,,$C253)/$G$223)))</f>
        <v>0</v>
      </c>
      <c r="AC253" s="18">
        <f>IF($G$223="n/a",0,IF(AC$225&lt;=$C253,0,IF(AC$225&gt;($G$223+$C253),INDEX($D$237:$W$237,,$C253)-SUM($D253:AB253),INDEX($D$237:$W$237,,$C253)/$G$223)))</f>
        <v>0</v>
      </c>
      <c r="AD253" s="18">
        <f>IF($G$223="n/a",0,IF(AD$225&lt;=$C253,0,IF(AD$225&gt;($G$223+$C253),INDEX($D$237:$W$237,,$C253)-SUM($D253:AC253),INDEX($D$237:$W$237,,$C253)/$G$223)))</f>
        <v>0</v>
      </c>
      <c r="AE253" s="18">
        <f>IF($G$223="n/a",0,IF(AE$225&lt;=$C253,0,IF(AE$225&gt;($G$223+$C253),INDEX($D$237:$W$237,,$C253)-SUM($D253:AD253),INDEX($D$237:$W$237,,$C253)/$G$223)))</f>
        <v>0</v>
      </c>
      <c r="AF253" s="18">
        <f>IF($G$223="n/a",0,IF(AF$225&lt;=$C253,0,IF(AF$225&gt;($G$223+$C253),INDEX($D$237:$W$237,,$C253)-SUM($D253:AE253),INDEX($D$237:$W$237,,$C253)/$G$223)))</f>
        <v>0</v>
      </c>
      <c r="AG253" s="18">
        <f>IF($G$223="n/a",0,IF(AG$225&lt;=$C253,0,IF(AG$225&gt;($G$223+$C253),INDEX($D$237:$W$237,,$C253)-SUM($D253:AF253),INDEX($D$237:$W$237,,$C253)/$G$223)))</f>
        <v>0</v>
      </c>
      <c r="AH253" s="18">
        <f>IF($G$223="n/a",0,IF(AH$225&lt;=$C253,0,IF(AH$225&gt;($G$223+$C253),INDEX($D$237:$W$237,,$C253)-SUM($D253:AG253),INDEX($D$237:$W$237,,$C253)/$G$223)))</f>
        <v>0</v>
      </c>
      <c r="AI253" s="18">
        <f>IF($G$223="n/a",0,IF(AI$225&lt;=$C253,0,IF(AI$225&gt;($G$223+$C253),INDEX($D$237:$W$237,,$C253)-SUM($D253:AH253),INDEX($D$237:$W$237,,$C253)/$G$223)))</f>
        <v>0</v>
      </c>
      <c r="AJ253" s="18">
        <f>IF($G$223="n/a",0,IF(AJ$225&lt;=$C253,0,IF(AJ$225&gt;($G$223+$C253),INDEX($D$237:$W$237,,$C253)-SUM($D253:AI253),INDEX($D$237:$W$237,,$C253)/$G$223)))</f>
        <v>0</v>
      </c>
      <c r="AK253" s="18">
        <f>IF($G$223="n/a",0,IF(AK$225&lt;=$C253,0,IF(AK$225&gt;($G$223+$C253),INDEX($D$237:$W$237,,$C253)-SUM($D253:AJ253),INDEX($D$237:$W$237,,$C253)/$G$223)))</f>
        <v>0</v>
      </c>
      <c r="AL253" s="18">
        <f>IF($G$223="n/a",0,IF(AL$225&lt;=$C253,0,IF(AL$225&gt;($G$223+$C253),INDEX($D$237:$W$237,,$C253)-SUM($D253:AK253),INDEX($D$237:$W$237,,$C253)/$G$223)))</f>
        <v>0</v>
      </c>
      <c r="AM253" s="18">
        <f>IF($G$223="n/a",0,IF(AM$225&lt;=$C253,0,IF(AM$225&gt;($G$223+$C253),INDEX($D$237:$W$237,,$C253)-SUM($D253:AL253),INDEX($D$237:$W$237,,$C253)/$G$223)))</f>
        <v>0</v>
      </c>
      <c r="AN253" s="18">
        <f>IF($G$223="n/a",0,IF(AN$225&lt;=$C253,0,IF(AN$225&gt;($G$223+$C253),INDEX($D$237:$W$237,,$C253)-SUM($D253:AM253),INDEX($D$237:$W$237,,$C253)/$G$223)))</f>
        <v>0</v>
      </c>
      <c r="AO253" s="18">
        <f>IF($G$223="n/a",0,IF(AO$225&lt;=$C253,0,IF(AO$225&gt;($G$223+$C253),INDEX($D$237:$W$237,,$C253)-SUM($D253:AN253),INDEX($D$237:$W$237,,$C253)/$G$223)))</f>
        <v>0</v>
      </c>
      <c r="AP253" s="18">
        <f>IF($G$223="n/a",0,IF(AP$225&lt;=$C253,0,IF(AP$225&gt;($G$223+$C253),INDEX($D$237:$W$237,,$C253)-SUM($D253:AO253),INDEX($D$237:$W$237,,$C253)/$G$223)))</f>
        <v>0</v>
      </c>
      <c r="AQ253" s="18">
        <f>IF($G$223="n/a",0,IF(AQ$225&lt;=$C253,0,IF(AQ$225&gt;($G$223+$C253),INDEX($D$237:$W$237,,$C253)-SUM($D253:AP253),INDEX($D$237:$W$237,,$C253)/$G$223)))</f>
        <v>0</v>
      </c>
      <c r="AR253" s="18">
        <f>IF($G$223="n/a",0,IF(AR$225&lt;=$C253,0,IF(AR$225&gt;($G$223+$C253),INDEX($D$237:$W$237,,$C253)-SUM($D253:AQ253),INDEX($D$237:$W$237,,$C253)/$G$223)))</f>
        <v>0</v>
      </c>
      <c r="AS253" s="18">
        <f>IF($G$223="n/a",0,IF(AS$225&lt;=$C253,0,IF(AS$225&gt;($G$223+$C253),INDEX($D$237:$W$237,,$C253)-SUM($D253:AR253),INDEX($D$237:$W$237,,$C253)/$G$223)))</f>
        <v>0</v>
      </c>
      <c r="AT253" s="18">
        <f>IF($G$223="n/a",0,IF(AT$225&lt;=$C253,0,IF(AT$225&gt;($G$223+$C253),INDEX($D$237:$W$237,,$C253)-SUM($D253:AS253),INDEX($D$237:$W$237,,$C253)/$G$223)))</f>
        <v>0</v>
      </c>
      <c r="AU253" s="18">
        <f>IF($G$223="n/a",0,IF(AU$225&lt;=$C253,0,IF(AU$225&gt;($G$223+$C253),INDEX($D$237:$W$237,,$C253)-SUM($D253:AT253),INDEX($D$237:$W$237,,$C253)/$G$223)))</f>
        <v>0</v>
      </c>
      <c r="AV253" s="18">
        <f>IF($G$223="n/a",0,IF(AV$225&lt;=$C253,0,IF(AV$225&gt;($G$223+$C253),INDEX($D$237:$W$237,,$C253)-SUM($D253:AU253),INDEX($D$237:$W$237,,$C253)/$G$223)))</f>
        <v>0</v>
      </c>
      <c r="AW253" s="18">
        <f>IF($G$223="n/a",0,IF(AW$225&lt;=$C253,0,IF(AW$225&gt;($G$223+$C253),INDEX($D$237:$W$237,,$C253)-SUM($D253:AV253),INDEX($D$237:$W$237,,$C253)/$G$223)))</f>
        <v>0</v>
      </c>
      <c r="AX253" s="18">
        <f>IF($G$223="n/a",0,IF(AX$225&lt;=$C253,0,IF(AX$225&gt;($G$223+$C253),INDEX($D$237:$W$237,,$C253)-SUM($D253:AW253),INDEX($D$237:$W$237,,$C253)/$G$223)))</f>
        <v>0</v>
      </c>
      <c r="AY253" s="18">
        <f>IF($G$223="n/a",0,IF(AY$225&lt;=$C253,0,IF(AY$225&gt;($G$223+$C253),INDEX($D$237:$W$237,,$C253)-SUM($D253:AX253),INDEX($D$237:$W$237,,$C253)/$G$223)))</f>
        <v>0</v>
      </c>
      <c r="AZ253" s="18">
        <f>IF($G$223="n/a",0,IF(AZ$225&lt;=$C253,0,IF(AZ$225&gt;($G$223+$C253),INDEX($D$237:$W$237,,$C253)-SUM($D253:AY253),INDEX($D$237:$W$237,,$C253)/$G$223)))</f>
        <v>0</v>
      </c>
      <c r="BA253" s="18">
        <f>IF($G$223="n/a",0,IF(BA$225&lt;=$C253,0,IF(BA$225&gt;($G$223+$C253),INDEX($D$237:$W$237,,$C253)-SUM($D253:AZ253),INDEX($D$237:$W$237,,$C253)/$G$223)))</f>
        <v>0</v>
      </c>
      <c r="BB253" s="18">
        <f>IF($G$223="n/a",0,IF(BB$225&lt;=$C253,0,IF(BB$225&gt;($G$223+$C253),INDEX($D$237:$W$237,,$C253)-SUM($D253:BA253),INDEX($D$237:$W$237,,$C253)/$G$223)))</f>
        <v>0</v>
      </c>
      <c r="BC253" s="18">
        <f>IF($G$223="n/a",0,IF(BC$225&lt;=$C253,0,IF(BC$225&gt;($G$223+$C253),INDEX($D$237:$W$237,,$C253)-SUM($D253:BB253),INDEX($D$237:$W$237,,$C253)/$G$223)))</f>
        <v>0</v>
      </c>
      <c r="BD253" s="18">
        <f>IF($G$223="n/a",0,IF(BD$225&lt;=$C253,0,IF(BD$225&gt;($G$223+$C253),INDEX($D$237:$W$237,,$C253)-SUM($D253:BC253),INDEX($D$237:$W$237,,$C253)/$G$223)))</f>
        <v>0</v>
      </c>
      <c r="BE253" s="18">
        <f>IF($G$223="n/a",0,IF(BE$225&lt;=$C253,0,IF(BE$225&gt;($G$223+$C253),INDEX($D$237:$W$237,,$C253)-SUM($D253:BD253),INDEX($D$237:$W$237,,$C253)/$G$223)))</f>
        <v>0</v>
      </c>
      <c r="BF253" s="18">
        <f>IF($G$223="n/a",0,IF(BF$225&lt;=$C253,0,IF(BF$225&gt;($G$223+$C253),INDEX($D$237:$W$237,,$C253)-SUM($D253:BE253),INDEX($D$237:$W$237,,$C253)/$G$223)))</f>
        <v>0</v>
      </c>
      <c r="BG253" s="18">
        <f>IF($G$223="n/a",0,IF(BG$225&lt;=$C253,0,IF(BG$225&gt;($G$223+$C253),INDEX($D$237:$W$237,,$C253)-SUM($D253:BF253),INDEX($D$237:$W$237,,$C253)/$G$223)))</f>
        <v>0</v>
      </c>
      <c r="BH253" s="18">
        <f>IF($G$223="n/a",0,IF(BH$225&lt;=$C253,0,IF(BH$225&gt;($G$223+$C253),INDEX($D$237:$W$237,,$C253)-SUM($D253:BG253),INDEX($D$237:$W$237,,$C253)/$G$223)))</f>
        <v>0</v>
      </c>
      <c r="BI253" s="18">
        <f>IF($G$223="n/a",0,IF(BI$225&lt;=$C253,0,IF(BI$225&gt;($G$223+$C253),INDEX($D$237:$W$237,,$C253)-SUM($D253:BH253),INDEX($D$237:$W$237,,$C253)/$G$223)))</f>
        <v>0</v>
      </c>
      <c r="BJ253" s="18">
        <f>IF($G$223="n/a",0,IF(BJ$225&lt;=$C253,0,IF(BJ$225&gt;($G$223+$C253),INDEX($D$237:$W$237,,$C253)-SUM($D253:BI253),INDEX($D$237:$W$237,,$C253)/$G$223)))</f>
        <v>0</v>
      </c>
      <c r="BK253" s="18">
        <f>IF($G$223="n/a",0,IF(BK$225&lt;=$C253,0,IF(BK$225&gt;($G$223+$C253),INDEX($D$237:$W$237,,$C253)-SUM($D253:BJ253),INDEX($D$237:$W$237,,$C253)/$G$223)))</f>
        <v>0</v>
      </c>
      <c r="BL253" s="18">
        <f>IF($G$223="n/a",0,IF(BL$225&lt;=$C253,0,IF(BL$225&gt;($G$223+$C253),INDEX($D$237:$W$237,,$C253)-SUM($D253:BK253),INDEX($D$237:$W$237,,$C253)/$G$223)))</f>
        <v>0</v>
      </c>
      <c r="BM253" s="18">
        <f>IF($G$223="n/a",0,IF(BM$225&lt;=$C253,0,IF(BM$225&gt;($G$223+$C253),INDEX($D$237:$W$237,,$C253)-SUM($D253:BL253),INDEX($D$237:$W$237,,$C253)/$G$223)))</f>
        <v>0</v>
      </c>
      <c r="BN253" s="18">
        <f>IF($G$223="n/a",0,IF(BN$225&lt;=$C253,0,IF(BN$225&gt;($G$223+$C253),INDEX($D$237:$W$237,,$C253)-SUM($D253:BM253),INDEX($D$237:$W$237,,$C253)/$G$223)))</f>
        <v>0</v>
      </c>
      <c r="BO253" s="18">
        <f>IF($G$223="n/a",0,IF(BO$225&lt;=$C253,0,IF(BO$225&gt;($G$223+$C253),INDEX($D$237:$W$237,,$C253)-SUM($D253:BN253),INDEX($D$237:$W$237,,$C253)/$G$223)))</f>
        <v>0</v>
      </c>
      <c r="BP253" s="18">
        <f>IF($G$223="n/a",0,IF(BP$225&lt;=$C253,0,IF(BP$225&gt;($G$223+$C253),INDEX($D$237:$W$237,,$C253)-SUM($D253:BO253),INDEX($D$237:$W$237,,$C253)/$G$223)))</f>
        <v>0</v>
      </c>
      <c r="BQ253" s="18">
        <f>IF($G$223="n/a",0,IF(BQ$225&lt;=$C253,0,IF(BQ$225&gt;($G$223+$C253),INDEX($D$237:$W$237,,$C253)-SUM($D253:BP253),INDEX($D$237:$W$237,,$C253)/$G$223)))</f>
        <v>0</v>
      </c>
      <c r="BR253" s="18">
        <f>IF($G$223="n/a",0,IF(BR$225&lt;=$C253,0,IF(BR$225&gt;($G$223+$C253),INDEX($D$237:$W$237,,$C253)-SUM($D253:BQ253),INDEX($D$237:$W$237,,$C253)/$G$223)))</f>
        <v>0</v>
      </c>
      <c r="BS253" s="18">
        <f>IF($G$223="n/a",0,IF(BS$225&lt;=$C253,0,IF(BS$225&gt;($G$223+$C253),INDEX($D$237:$W$237,,$C253)-SUM($D253:BR253),INDEX($D$237:$W$237,,$C253)/$G$223)))</f>
        <v>0</v>
      </c>
    </row>
    <row r="254" spans="2:71" outlineLevel="1">
      <c r="B254" s="24">
        <v>2025</v>
      </c>
      <c r="C254" s="24">
        <v>15</v>
      </c>
      <c r="E254" s="18">
        <f>IF($G$223="n/a",0,IF(E$225&lt;=$C254,0,IF(E$225&gt;($G$223+$C254),INDEX($D$237:$W$237,,$C254)-SUM($D254:D254),INDEX($D$237:$W$237,,$C254)/$G$223)))</f>
        <v>0</v>
      </c>
      <c r="F254" s="18">
        <f>IF($G$223="n/a",0,IF(F$225&lt;=$C254,0,IF(F$225&gt;($G$223+$C254),INDEX($D$237:$W$237,,$C254)-SUM($D254:E254),INDEX($D$237:$W$237,,$C254)/$G$223)))</f>
        <v>0</v>
      </c>
      <c r="G254" s="18">
        <f>IF($G$223="n/a",0,IF(G$225&lt;=$C254,0,IF(G$225&gt;($G$223+$C254),INDEX($D$237:$W$237,,$C254)-SUM($D254:F254),INDEX($D$237:$W$237,,$C254)/$G$223)))</f>
        <v>0</v>
      </c>
      <c r="H254" s="18">
        <f>IF($G$223="n/a",0,IF(H$225&lt;=$C254,0,IF(H$225&gt;($G$223+$C254),INDEX($D$237:$W$237,,$C254)-SUM($D254:G254),INDEX($D$237:$W$237,,$C254)/$G$223)))</f>
        <v>0</v>
      </c>
      <c r="I254" s="18">
        <f>IF($G$223="n/a",0,IF(I$225&lt;=$C254,0,IF(I$225&gt;($G$223+$C254),INDEX($D$237:$W$237,,$C254)-SUM($D254:H254),INDEX($D$237:$W$237,,$C254)/$G$223)))</f>
        <v>0</v>
      </c>
      <c r="J254" s="18">
        <f>IF($G$223="n/a",0,IF(J$225&lt;=$C254,0,IF(J$225&gt;($G$223+$C254),INDEX($D$237:$W$237,,$C254)-SUM($D254:I254),INDEX($D$237:$W$237,,$C254)/$G$223)))</f>
        <v>0</v>
      </c>
      <c r="K254" s="18">
        <f>IF($G$223="n/a",0,IF(K$225&lt;=$C254,0,IF(K$225&gt;($G$223+$C254),INDEX($D$237:$W$237,,$C254)-SUM($D254:J254),INDEX($D$237:$W$237,,$C254)/$G$223)))</f>
        <v>0</v>
      </c>
      <c r="L254" s="18">
        <f>IF($G$223="n/a",0,IF(L$225&lt;=$C254,0,IF(L$225&gt;($G$223+$C254),INDEX($D$237:$W$237,,$C254)-SUM($D254:K254),INDEX($D$237:$W$237,,$C254)/$G$223)))</f>
        <v>0</v>
      </c>
      <c r="M254" s="18">
        <f>IF($G$223="n/a",0,IF(M$225&lt;=$C254,0,IF(M$225&gt;($G$223+$C254),INDEX($D$237:$W$237,,$C254)-SUM($D254:L254),INDEX($D$237:$W$237,,$C254)/$G$223)))</f>
        <v>0</v>
      </c>
      <c r="N254" s="18">
        <f>IF($G$223="n/a",0,IF(N$225&lt;=$C254,0,IF(N$225&gt;($G$223+$C254),INDEX($D$237:$W$237,,$C254)-SUM($D254:M254),INDEX($D$237:$W$237,,$C254)/$G$223)))</f>
        <v>0</v>
      </c>
      <c r="O254" s="212">
        <f>IF($G$223="n/a",0,IF(O$225&lt;=$C254,0,IF(O$225&gt;($G$223+$C254),INDEX($D$237:$W$237,,$C254)-SUM($D254:N254),INDEX($D$237:$W$237,,$C254)/$G$223)))</f>
        <v>0</v>
      </c>
      <c r="P254" s="18">
        <f>IF($G$223="n/a",0,IF(P$225&lt;=$C254,0,IF(P$225&gt;($G$223+$C254),INDEX($D$237:$W$237,,$C254)-SUM($D254:O254),INDEX($D$237:$W$237,,$C254)/$G$223)))</f>
        <v>0</v>
      </c>
      <c r="Q254" s="18">
        <f>IF($G$223="n/a",0,IF(Q$225&lt;=$C254,0,IF(Q$225&gt;($G$223+$C254),INDEX($D$237:$W$237,,$C254)-SUM($D254:P254),INDEX($D$237:$W$237,,$C254)/$G$223)))</f>
        <v>0</v>
      </c>
      <c r="R254" s="18">
        <f>IF($G$223="n/a",0,IF(R$225&lt;=$C254,0,IF(R$225&gt;($G$223+$C254),INDEX($D$237:$W$237,,$C254)-SUM($D254:Q254),INDEX($D$237:$W$237,,$C254)/$G$223)))</f>
        <v>0</v>
      </c>
      <c r="S254" s="18">
        <f>IF($G$223="n/a",0,IF(S$225&lt;=$C254,0,IF(S$225&gt;($G$223+$C254),INDEX($D$237:$W$237,,$C254)-SUM($D254:R254),INDEX($D$237:$W$237,,$C254)/$G$223)))</f>
        <v>0</v>
      </c>
      <c r="T254" s="18">
        <f>IF($G$223="n/a",0,IF(T$225&lt;=$C254,0,IF(T$225&gt;($G$223+$C254),INDEX($D$237:$W$237,,$C254)-SUM($D254:S254),INDEX($D$237:$W$237,,$C254)/$G$223)))</f>
        <v>0</v>
      </c>
      <c r="U254" s="18">
        <f>IF($G$223="n/a",0,IF(U$225&lt;=$C254,0,IF(U$225&gt;($G$223+$C254),INDEX($D$237:$W$237,,$C254)-SUM($D254:T254),INDEX($D$237:$W$237,,$C254)/$G$223)))</f>
        <v>0</v>
      </c>
      <c r="V254" s="18">
        <f>IF($G$223="n/a",0,IF(V$225&lt;=$C254,0,IF(V$225&gt;($G$223+$C254),INDEX($D$237:$W$237,,$C254)-SUM($D254:U254),INDEX($D$237:$W$237,,$C254)/$G$223)))</f>
        <v>0</v>
      </c>
      <c r="W254" s="18">
        <f>IF($G$223="n/a",0,IF(W$225&lt;=$C254,0,IF(W$225&gt;($G$223+$C254),INDEX($D$237:$W$237,,$C254)-SUM($D254:V254),INDEX($D$237:$W$237,,$C254)/$G$223)))</f>
        <v>0</v>
      </c>
      <c r="X254" s="18">
        <f>IF($G$223="n/a",0,IF(X$225&lt;=$C254,0,IF(X$225&gt;($G$223+$C254),INDEX($D$237:$W$237,,$C254)-SUM($D254:W254),INDEX($D$237:$W$237,,$C254)/$G$223)))</f>
        <v>0</v>
      </c>
      <c r="Y254" s="18">
        <f>IF($G$223="n/a",0,IF(Y$225&lt;=$C254,0,IF(Y$225&gt;($G$223+$C254),INDEX($D$237:$W$237,,$C254)-SUM($D254:X254),INDEX($D$237:$W$237,,$C254)/$G$223)))</f>
        <v>0</v>
      </c>
      <c r="Z254" s="18">
        <f>IF($G$223="n/a",0,IF(Z$225&lt;=$C254,0,IF(Z$225&gt;($G$223+$C254),INDEX($D$237:$W$237,,$C254)-SUM($D254:Y254),INDEX($D$237:$W$237,,$C254)/$G$223)))</f>
        <v>0</v>
      </c>
      <c r="AA254" s="18">
        <f>IF($G$223="n/a",0,IF(AA$225&lt;=$C254,0,IF(AA$225&gt;($G$223+$C254),INDEX($D$237:$W$237,,$C254)-SUM($D254:Z254),INDEX($D$237:$W$237,,$C254)/$G$223)))</f>
        <v>0</v>
      </c>
      <c r="AB254" s="18">
        <f>IF($G$223="n/a",0,IF(AB$225&lt;=$C254,0,IF(AB$225&gt;($G$223+$C254),INDEX($D$237:$W$237,,$C254)-SUM($D254:AA254),INDEX($D$237:$W$237,,$C254)/$G$223)))</f>
        <v>0</v>
      </c>
      <c r="AC254" s="18">
        <f>IF($G$223="n/a",0,IF(AC$225&lt;=$C254,0,IF(AC$225&gt;($G$223+$C254),INDEX($D$237:$W$237,,$C254)-SUM($D254:AB254),INDEX($D$237:$W$237,,$C254)/$G$223)))</f>
        <v>0</v>
      </c>
      <c r="AD254" s="18">
        <f>IF($G$223="n/a",0,IF(AD$225&lt;=$C254,0,IF(AD$225&gt;($G$223+$C254),INDEX($D$237:$W$237,,$C254)-SUM($D254:AC254),INDEX($D$237:$W$237,,$C254)/$G$223)))</f>
        <v>0</v>
      </c>
      <c r="AE254" s="18">
        <f>IF($G$223="n/a",0,IF(AE$225&lt;=$C254,0,IF(AE$225&gt;($G$223+$C254),INDEX($D$237:$W$237,,$C254)-SUM($D254:AD254),INDEX($D$237:$W$237,,$C254)/$G$223)))</f>
        <v>0</v>
      </c>
      <c r="AF254" s="18">
        <f>IF($G$223="n/a",0,IF(AF$225&lt;=$C254,0,IF(AF$225&gt;($G$223+$C254),INDEX($D$237:$W$237,,$C254)-SUM($D254:AE254),INDEX($D$237:$W$237,,$C254)/$G$223)))</f>
        <v>0</v>
      </c>
      <c r="AG254" s="18">
        <f>IF($G$223="n/a",0,IF(AG$225&lt;=$C254,0,IF(AG$225&gt;($G$223+$C254),INDEX($D$237:$W$237,,$C254)-SUM($D254:AF254),INDEX($D$237:$W$237,,$C254)/$G$223)))</f>
        <v>0</v>
      </c>
      <c r="AH254" s="18">
        <f>IF($G$223="n/a",0,IF(AH$225&lt;=$C254,0,IF(AH$225&gt;($G$223+$C254),INDEX($D$237:$W$237,,$C254)-SUM($D254:AG254),INDEX($D$237:$W$237,,$C254)/$G$223)))</f>
        <v>0</v>
      </c>
      <c r="AI254" s="18">
        <f>IF($G$223="n/a",0,IF(AI$225&lt;=$C254,0,IF(AI$225&gt;($G$223+$C254),INDEX($D$237:$W$237,,$C254)-SUM($D254:AH254),INDEX($D$237:$W$237,,$C254)/$G$223)))</f>
        <v>0</v>
      </c>
      <c r="AJ254" s="18">
        <f>IF($G$223="n/a",0,IF(AJ$225&lt;=$C254,0,IF(AJ$225&gt;($G$223+$C254),INDEX($D$237:$W$237,,$C254)-SUM($D254:AI254),INDEX($D$237:$W$237,,$C254)/$G$223)))</f>
        <v>0</v>
      </c>
      <c r="AK254" s="18">
        <f>IF($G$223="n/a",0,IF(AK$225&lt;=$C254,0,IF(AK$225&gt;($G$223+$C254),INDEX($D$237:$W$237,,$C254)-SUM($D254:AJ254),INDEX($D$237:$W$237,,$C254)/$G$223)))</f>
        <v>0</v>
      </c>
      <c r="AL254" s="18">
        <f>IF($G$223="n/a",0,IF(AL$225&lt;=$C254,0,IF(AL$225&gt;($G$223+$C254),INDEX($D$237:$W$237,,$C254)-SUM($D254:AK254),INDEX($D$237:$W$237,,$C254)/$G$223)))</f>
        <v>0</v>
      </c>
      <c r="AM254" s="18">
        <f>IF($G$223="n/a",0,IF(AM$225&lt;=$C254,0,IF(AM$225&gt;($G$223+$C254),INDEX($D$237:$W$237,,$C254)-SUM($D254:AL254),INDEX($D$237:$W$237,,$C254)/$G$223)))</f>
        <v>0</v>
      </c>
      <c r="AN254" s="18">
        <f>IF($G$223="n/a",0,IF(AN$225&lt;=$C254,0,IF(AN$225&gt;($G$223+$C254),INDEX($D$237:$W$237,,$C254)-SUM($D254:AM254),INDEX($D$237:$W$237,,$C254)/$G$223)))</f>
        <v>0</v>
      </c>
      <c r="AO254" s="18">
        <f>IF($G$223="n/a",0,IF(AO$225&lt;=$C254,0,IF(AO$225&gt;($G$223+$C254),INDEX($D$237:$W$237,,$C254)-SUM($D254:AN254),INDEX($D$237:$W$237,,$C254)/$G$223)))</f>
        <v>0</v>
      </c>
      <c r="AP254" s="18">
        <f>IF($G$223="n/a",0,IF(AP$225&lt;=$C254,0,IF(AP$225&gt;($G$223+$C254),INDEX($D$237:$W$237,,$C254)-SUM($D254:AO254),INDEX($D$237:$W$237,,$C254)/$G$223)))</f>
        <v>0</v>
      </c>
      <c r="AQ254" s="18">
        <f>IF($G$223="n/a",0,IF(AQ$225&lt;=$C254,0,IF(AQ$225&gt;($G$223+$C254),INDEX($D$237:$W$237,,$C254)-SUM($D254:AP254),INDEX($D$237:$W$237,,$C254)/$G$223)))</f>
        <v>0</v>
      </c>
      <c r="AR254" s="18">
        <f>IF($G$223="n/a",0,IF(AR$225&lt;=$C254,0,IF(AR$225&gt;($G$223+$C254),INDEX($D$237:$W$237,,$C254)-SUM($D254:AQ254),INDEX($D$237:$W$237,,$C254)/$G$223)))</f>
        <v>0</v>
      </c>
      <c r="AS254" s="18">
        <f>IF($G$223="n/a",0,IF(AS$225&lt;=$C254,0,IF(AS$225&gt;($G$223+$C254),INDEX($D$237:$W$237,,$C254)-SUM($D254:AR254),INDEX($D$237:$W$237,,$C254)/$G$223)))</f>
        <v>0</v>
      </c>
      <c r="AT254" s="18">
        <f>IF($G$223="n/a",0,IF(AT$225&lt;=$C254,0,IF(AT$225&gt;($G$223+$C254),INDEX($D$237:$W$237,,$C254)-SUM($D254:AS254),INDEX($D$237:$W$237,,$C254)/$G$223)))</f>
        <v>0</v>
      </c>
      <c r="AU254" s="18">
        <f>IF($G$223="n/a",0,IF(AU$225&lt;=$C254,0,IF(AU$225&gt;($G$223+$C254),INDEX($D$237:$W$237,,$C254)-SUM($D254:AT254),INDEX($D$237:$W$237,,$C254)/$G$223)))</f>
        <v>0</v>
      </c>
      <c r="AV254" s="18">
        <f>IF($G$223="n/a",0,IF(AV$225&lt;=$C254,0,IF(AV$225&gt;($G$223+$C254),INDEX($D$237:$W$237,,$C254)-SUM($D254:AU254),INDEX($D$237:$W$237,,$C254)/$G$223)))</f>
        <v>0</v>
      </c>
      <c r="AW254" s="18">
        <f>IF($G$223="n/a",0,IF(AW$225&lt;=$C254,0,IF(AW$225&gt;($G$223+$C254),INDEX($D$237:$W$237,,$C254)-SUM($D254:AV254),INDEX($D$237:$W$237,,$C254)/$G$223)))</f>
        <v>0</v>
      </c>
      <c r="AX254" s="18">
        <f>IF($G$223="n/a",0,IF(AX$225&lt;=$C254,0,IF(AX$225&gt;($G$223+$C254),INDEX($D$237:$W$237,,$C254)-SUM($D254:AW254),INDEX($D$237:$W$237,,$C254)/$G$223)))</f>
        <v>0</v>
      </c>
      <c r="AY254" s="18">
        <f>IF($G$223="n/a",0,IF(AY$225&lt;=$C254,0,IF(AY$225&gt;($G$223+$C254),INDEX($D$237:$W$237,,$C254)-SUM($D254:AX254),INDEX($D$237:$W$237,,$C254)/$G$223)))</f>
        <v>0</v>
      </c>
      <c r="AZ254" s="18">
        <f>IF($G$223="n/a",0,IF(AZ$225&lt;=$C254,0,IF(AZ$225&gt;($G$223+$C254),INDEX($D$237:$W$237,,$C254)-SUM($D254:AY254),INDEX($D$237:$W$237,,$C254)/$G$223)))</f>
        <v>0</v>
      </c>
      <c r="BA254" s="18">
        <f>IF($G$223="n/a",0,IF(BA$225&lt;=$C254,0,IF(BA$225&gt;($G$223+$C254),INDEX($D$237:$W$237,,$C254)-SUM($D254:AZ254),INDEX($D$237:$W$237,,$C254)/$G$223)))</f>
        <v>0</v>
      </c>
      <c r="BB254" s="18">
        <f>IF($G$223="n/a",0,IF(BB$225&lt;=$C254,0,IF(BB$225&gt;($G$223+$C254),INDEX($D$237:$W$237,,$C254)-SUM($D254:BA254),INDEX($D$237:$W$237,,$C254)/$G$223)))</f>
        <v>0</v>
      </c>
      <c r="BC254" s="18">
        <f>IF($G$223="n/a",0,IF(BC$225&lt;=$C254,0,IF(BC$225&gt;($G$223+$C254),INDEX($D$237:$W$237,,$C254)-SUM($D254:BB254),INDEX($D$237:$W$237,,$C254)/$G$223)))</f>
        <v>0</v>
      </c>
      <c r="BD254" s="18">
        <f>IF($G$223="n/a",0,IF(BD$225&lt;=$C254,0,IF(BD$225&gt;($G$223+$C254),INDEX($D$237:$W$237,,$C254)-SUM($D254:BC254),INDEX($D$237:$W$237,,$C254)/$G$223)))</f>
        <v>0</v>
      </c>
      <c r="BE254" s="18">
        <f>IF($G$223="n/a",0,IF(BE$225&lt;=$C254,0,IF(BE$225&gt;($G$223+$C254),INDEX($D$237:$W$237,,$C254)-SUM($D254:BD254),INDEX($D$237:$W$237,,$C254)/$G$223)))</f>
        <v>0</v>
      </c>
      <c r="BF254" s="18">
        <f>IF($G$223="n/a",0,IF(BF$225&lt;=$C254,0,IF(BF$225&gt;($G$223+$C254),INDEX($D$237:$W$237,,$C254)-SUM($D254:BE254),INDEX($D$237:$W$237,,$C254)/$G$223)))</f>
        <v>0</v>
      </c>
      <c r="BG254" s="18">
        <f>IF($G$223="n/a",0,IF(BG$225&lt;=$C254,0,IF(BG$225&gt;($G$223+$C254),INDEX($D$237:$W$237,,$C254)-SUM($D254:BF254),INDEX($D$237:$W$237,,$C254)/$G$223)))</f>
        <v>0</v>
      </c>
      <c r="BH254" s="18">
        <f>IF($G$223="n/a",0,IF(BH$225&lt;=$C254,0,IF(BH$225&gt;($G$223+$C254),INDEX($D$237:$W$237,,$C254)-SUM($D254:BG254),INDEX($D$237:$W$237,,$C254)/$G$223)))</f>
        <v>0</v>
      </c>
      <c r="BI254" s="18">
        <f>IF($G$223="n/a",0,IF(BI$225&lt;=$C254,0,IF(BI$225&gt;($G$223+$C254),INDEX($D$237:$W$237,,$C254)-SUM($D254:BH254),INDEX($D$237:$W$237,,$C254)/$G$223)))</f>
        <v>0</v>
      </c>
      <c r="BJ254" s="18">
        <f>IF($G$223="n/a",0,IF(BJ$225&lt;=$C254,0,IF(BJ$225&gt;($G$223+$C254),INDEX($D$237:$W$237,,$C254)-SUM($D254:BI254),INDEX($D$237:$W$237,,$C254)/$G$223)))</f>
        <v>0</v>
      </c>
      <c r="BK254" s="18">
        <f>IF($G$223="n/a",0,IF(BK$225&lt;=$C254,0,IF(BK$225&gt;($G$223+$C254),INDEX($D$237:$W$237,,$C254)-SUM($D254:BJ254),INDEX($D$237:$W$237,,$C254)/$G$223)))</f>
        <v>0</v>
      </c>
      <c r="BL254" s="18">
        <f>IF($G$223="n/a",0,IF(BL$225&lt;=$C254,0,IF(BL$225&gt;($G$223+$C254),INDEX($D$237:$W$237,,$C254)-SUM($D254:BK254),INDEX($D$237:$W$237,,$C254)/$G$223)))</f>
        <v>0</v>
      </c>
      <c r="BM254" s="18">
        <f>IF($G$223="n/a",0,IF(BM$225&lt;=$C254,0,IF(BM$225&gt;($G$223+$C254),INDEX($D$237:$W$237,,$C254)-SUM($D254:BL254),INDEX($D$237:$W$237,,$C254)/$G$223)))</f>
        <v>0</v>
      </c>
      <c r="BN254" s="18">
        <f>IF($G$223="n/a",0,IF(BN$225&lt;=$C254,0,IF(BN$225&gt;($G$223+$C254),INDEX($D$237:$W$237,,$C254)-SUM($D254:BM254),INDEX($D$237:$W$237,,$C254)/$G$223)))</f>
        <v>0</v>
      </c>
      <c r="BO254" s="18">
        <f>IF($G$223="n/a",0,IF(BO$225&lt;=$C254,0,IF(BO$225&gt;($G$223+$C254),INDEX($D$237:$W$237,,$C254)-SUM($D254:BN254),INDEX($D$237:$W$237,,$C254)/$G$223)))</f>
        <v>0</v>
      </c>
      <c r="BP254" s="18">
        <f>IF($G$223="n/a",0,IF(BP$225&lt;=$C254,0,IF(BP$225&gt;($G$223+$C254),INDEX($D$237:$W$237,,$C254)-SUM($D254:BO254),INDEX($D$237:$W$237,,$C254)/$G$223)))</f>
        <v>0</v>
      </c>
      <c r="BQ254" s="18">
        <f>IF($G$223="n/a",0,IF(BQ$225&lt;=$C254,0,IF(BQ$225&gt;($G$223+$C254),INDEX($D$237:$W$237,,$C254)-SUM($D254:BP254),INDEX($D$237:$W$237,,$C254)/$G$223)))</f>
        <v>0</v>
      </c>
      <c r="BR254" s="18">
        <f>IF($G$223="n/a",0,IF(BR$225&lt;=$C254,0,IF(BR$225&gt;($G$223+$C254),INDEX($D$237:$W$237,,$C254)-SUM($D254:BQ254),INDEX($D$237:$W$237,,$C254)/$G$223)))</f>
        <v>0</v>
      </c>
      <c r="BS254" s="18">
        <f>IF($G$223="n/a",0,IF(BS$225&lt;=$C254,0,IF(BS$225&gt;($G$223+$C254),INDEX($D$237:$W$237,,$C254)-SUM($D254:BR254),INDEX($D$237:$W$237,,$C254)/$G$223)))</f>
        <v>0</v>
      </c>
    </row>
    <row r="255" spans="2:71" outlineLevel="1">
      <c r="B255" s="24">
        <v>2026</v>
      </c>
      <c r="C255" s="24">
        <v>16</v>
      </c>
      <c r="E255" s="18">
        <f>IF($G$223="n/a",0,IF(E$225&lt;=$C255,0,IF(E$225&gt;($G$223+$C255),INDEX($D$237:$W$237,,$C255)-SUM($D255:D255),INDEX($D$237:$W$237,,$C255)/$G$223)))</f>
        <v>0</v>
      </c>
      <c r="F255" s="18">
        <f>IF($G$223="n/a",0,IF(F$225&lt;=$C255,0,IF(F$225&gt;($G$223+$C255),INDEX($D$237:$W$237,,$C255)-SUM($D255:E255),INDEX($D$237:$W$237,,$C255)/$G$223)))</f>
        <v>0</v>
      </c>
      <c r="G255" s="18">
        <f>IF($G$223="n/a",0,IF(G$225&lt;=$C255,0,IF(G$225&gt;($G$223+$C255),INDEX($D$237:$W$237,,$C255)-SUM($D255:F255),INDEX($D$237:$W$237,,$C255)/$G$223)))</f>
        <v>0</v>
      </c>
      <c r="H255" s="18">
        <f>IF($G$223="n/a",0,IF(H$225&lt;=$C255,0,IF(H$225&gt;($G$223+$C255),INDEX($D$237:$W$237,,$C255)-SUM($D255:G255),INDEX($D$237:$W$237,,$C255)/$G$223)))</f>
        <v>0</v>
      </c>
      <c r="I255" s="18">
        <f>IF($G$223="n/a",0,IF(I$225&lt;=$C255,0,IF(I$225&gt;($G$223+$C255),INDEX($D$237:$W$237,,$C255)-SUM($D255:H255),INDEX($D$237:$W$237,,$C255)/$G$223)))</f>
        <v>0</v>
      </c>
      <c r="J255" s="18">
        <f>IF($G$223="n/a",0,IF(J$225&lt;=$C255,0,IF(J$225&gt;($G$223+$C255),INDEX($D$237:$W$237,,$C255)-SUM($D255:I255),INDEX($D$237:$W$237,,$C255)/$G$223)))</f>
        <v>0</v>
      </c>
      <c r="K255" s="18">
        <f>IF($G$223="n/a",0,IF(K$225&lt;=$C255,0,IF(K$225&gt;($G$223+$C255),INDEX($D$237:$W$237,,$C255)-SUM($D255:J255),INDEX($D$237:$W$237,,$C255)/$G$223)))</f>
        <v>0</v>
      </c>
      <c r="L255" s="18">
        <f>IF($G$223="n/a",0,IF(L$225&lt;=$C255,0,IF(L$225&gt;($G$223+$C255),INDEX($D$237:$W$237,,$C255)-SUM($D255:K255),INDEX($D$237:$W$237,,$C255)/$G$223)))</f>
        <v>0</v>
      </c>
      <c r="M255" s="18">
        <f>IF($G$223="n/a",0,IF(M$225&lt;=$C255,0,IF(M$225&gt;($G$223+$C255),INDEX($D$237:$W$237,,$C255)-SUM($D255:L255),INDEX($D$237:$W$237,,$C255)/$G$223)))</f>
        <v>0</v>
      </c>
      <c r="N255" s="18">
        <f>IF($G$223="n/a",0,IF(N$225&lt;=$C255,0,IF(N$225&gt;($G$223+$C255),INDEX($D$237:$W$237,,$C255)-SUM($D255:M255),INDEX($D$237:$W$237,,$C255)/$G$223)))</f>
        <v>0</v>
      </c>
      <c r="O255" s="212">
        <f>IF($G$223="n/a",0,IF(O$225&lt;=$C255,0,IF(O$225&gt;($G$223+$C255),INDEX($D$237:$W$237,,$C255)-SUM($D255:N255),INDEX($D$237:$W$237,,$C255)/$G$223)))</f>
        <v>0</v>
      </c>
      <c r="P255" s="18">
        <f>IF($G$223="n/a",0,IF(P$225&lt;=$C255,0,IF(P$225&gt;($G$223+$C255),INDEX($D$237:$W$237,,$C255)-SUM($D255:O255),INDEX($D$237:$W$237,,$C255)/$G$223)))</f>
        <v>0</v>
      </c>
      <c r="Q255" s="18">
        <f>IF($G$223="n/a",0,IF(Q$225&lt;=$C255,0,IF(Q$225&gt;($G$223+$C255),INDEX($D$237:$W$237,,$C255)-SUM($D255:P255),INDEX($D$237:$W$237,,$C255)/$G$223)))</f>
        <v>0</v>
      </c>
      <c r="R255" s="18">
        <f>IF($G$223="n/a",0,IF(R$225&lt;=$C255,0,IF(R$225&gt;($G$223+$C255),INDEX($D$237:$W$237,,$C255)-SUM($D255:Q255),INDEX($D$237:$W$237,,$C255)/$G$223)))</f>
        <v>0</v>
      </c>
      <c r="S255" s="18">
        <f>IF($G$223="n/a",0,IF(S$225&lt;=$C255,0,IF(S$225&gt;($G$223+$C255),INDEX($D$237:$W$237,,$C255)-SUM($D255:R255),INDEX($D$237:$W$237,,$C255)/$G$223)))</f>
        <v>0</v>
      </c>
      <c r="T255" s="18">
        <f>IF($G$223="n/a",0,IF(T$225&lt;=$C255,0,IF(T$225&gt;($G$223+$C255),INDEX($D$237:$W$237,,$C255)-SUM($D255:S255),INDEX($D$237:$W$237,,$C255)/$G$223)))</f>
        <v>0</v>
      </c>
      <c r="U255" s="18">
        <f>IF($G$223="n/a",0,IF(U$225&lt;=$C255,0,IF(U$225&gt;($G$223+$C255),INDEX($D$237:$W$237,,$C255)-SUM($D255:T255),INDEX($D$237:$W$237,,$C255)/$G$223)))</f>
        <v>0</v>
      </c>
      <c r="V255" s="18">
        <f>IF($G$223="n/a",0,IF(V$225&lt;=$C255,0,IF(V$225&gt;($G$223+$C255),INDEX($D$237:$W$237,,$C255)-SUM($D255:U255),INDEX($D$237:$W$237,,$C255)/$G$223)))</f>
        <v>0</v>
      </c>
      <c r="W255" s="18">
        <f>IF($G$223="n/a",0,IF(W$225&lt;=$C255,0,IF(W$225&gt;($G$223+$C255),INDEX($D$237:$W$237,,$C255)-SUM($D255:V255),INDEX($D$237:$W$237,,$C255)/$G$223)))</f>
        <v>0</v>
      </c>
      <c r="X255" s="18">
        <f>IF($G$223="n/a",0,IF(X$225&lt;=$C255,0,IF(X$225&gt;($G$223+$C255),INDEX($D$237:$W$237,,$C255)-SUM($D255:W255),INDEX($D$237:$W$237,,$C255)/$G$223)))</f>
        <v>0</v>
      </c>
      <c r="Y255" s="18">
        <f>IF($G$223="n/a",0,IF(Y$225&lt;=$C255,0,IF(Y$225&gt;($G$223+$C255),INDEX($D$237:$W$237,,$C255)-SUM($D255:X255),INDEX($D$237:$W$237,,$C255)/$G$223)))</f>
        <v>0</v>
      </c>
      <c r="Z255" s="18">
        <f>IF($G$223="n/a",0,IF(Z$225&lt;=$C255,0,IF(Z$225&gt;($G$223+$C255),INDEX($D$237:$W$237,,$C255)-SUM($D255:Y255),INDEX($D$237:$W$237,,$C255)/$G$223)))</f>
        <v>0</v>
      </c>
      <c r="AA255" s="18">
        <f>IF($G$223="n/a",0,IF(AA$225&lt;=$C255,0,IF(AA$225&gt;($G$223+$C255),INDEX($D$237:$W$237,,$C255)-SUM($D255:Z255),INDEX($D$237:$W$237,,$C255)/$G$223)))</f>
        <v>0</v>
      </c>
      <c r="AB255" s="18">
        <f>IF($G$223="n/a",0,IF(AB$225&lt;=$C255,0,IF(AB$225&gt;($G$223+$C255),INDEX($D$237:$W$237,,$C255)-SUM($D255:AA255),INDEX($D$237:$W$237,,$C255)/$G$223)))</f>
        <v>0</v>
      </c>
      <c r="AC255" s="18">
        <f>IF($G$223="n/a",0,IF(AC$225&lt;=$C255,0,IF(AC$225&gt;($G$223+$C255),INDEX($D$237:$W$237,,$C255)-SUM($D255:AB255),INDEX($D$237:$W$237,,$C255)/$G$223)))</f>
        <v>0</v>
      </c>
      <c r="AD255" s="18">
        <f>IF($G$223="n/a",0,IF(AD$225&lt;=$C255,0,IF(AD$225&gt;($G$223+$C255),INDEX($D$237:$W$237,,$C255)-SUM($D255:AC255),INDEX($D$237:$W$237,,$C255)/$G$223)))</f>
        <v>0</v>
      </c>
      <c r="AE255" s="18">
        <f>IF($G$223="n/a",0,IF(AE$225&lt;=$C255,0,IF(AE$225&gt;($G$223+$C255),INDEX($D$237:$W$237,,$C255)-SUM($D255:AD255),INDEX($D$237:$W$237,,$C255)/$G$223)))</f>
        <v>0</v>
      </c>
      <c r="AF255" s="18">
        <f>IF($G$223="n/a",0,IF(AF$225&lt;=$C255,0,IF(AF$225&gt;($G$223+$C255),INDEX($D$237:$W$237,,$C255)-SUM($D255:AE255),INDEX($D$237:$W$237,,$C255)/$G$223)))</f>
        <v>0</v>
      </c>
      <c r="AG255" s="18">
        <f>IF($G$223="n/a",0,IF(AG$225&lt;=$C255,0,IF(AG$225&gt;($G$223+$C255),INDEX($D$237:$W$237,,$C255)-SUM($D255:AF255),INDEX($D$237:$W$237,,$C255)/$G$223)))</f>
        <v>0</v>
      </c>
      <c r="AH255" s="18">
        <f>IF($G$223="n/a",0,IF(AH$225&lt;=$C255,0,IF(AH$225&gt;($G$223+$C255),INDEX($D$237:$W$237,,$C255)-SUM($D255:AG255),INDEX($D$237:$W$237,,$C255)/$G$223)))</f>
        <v>0</v>
      </c>
      <c r="AI255" s="18">
        <f>IF($G$223="n/a",0,IF(AI$225&lt;=$C255,0,IF(AI$225&gt;($G$223+$C255),INDEX($D$237:$W$237,,$C255)-SUM($D255:AH255),INDEX($D$237:$W$237,,$C255)/$G$223)))</f>
        <v>0</v>
      </c>
      <c r="AJ255" s="18">
        <f>IF($G$223="n/a",0,IF(AJ$225&lt;=$C255,0,IF(AJ$225&gt;($G$223+$C255),INDEX($D$237:$W$237,,$C255)-SUM($D255:AI255),INDEX($D$237:$W$237,,$C255)/$G$223)))</f>
        <v>0</v>
      </c>
      <c r="AK255" s="18">
        <f>IF($G$223="n/a",0,IF(AK$225&lt;=$C255,0,IF(AK$225&gt;($G$223+$C255),INDEX($D$237:$W$237,,$C255)-SUM($D255:AJ255),INDEX($D$237:$W$237,,$C255)/$G$223)))</f>
        <v>0</v>
      </c>
      <c r="AL255" s="18">
        <f>IF($G$223="n/a",0,IF(AL$225&lt;=$C255,0,IF(AL$225&gt;($G$223+$C255),INDEX($D$237:$W$237,,$C255)-SUM($D255:AK255),INDEX($D$237:$W$237,,$C255)/$G$223)))</f>
        <v>0</v>
      </c>
      <c r="AM255" s="18">
        <f>IF($G$223="n/a",0,IF(AM$225&lt;=$C255,0,IF(AM$225&gt;($G$223+$C255),INDEX($D$237:$W$237,,$C255)-SUM($D255:AL255),INDEX($D$237:$W$237,,$C255)/$G$223)))</f>
        <v>0</v>
      </c>
      <c r="AN255" s="18">
        <f>IF($G$223="n/a",0,IF(AN$225&lt;=$C255,0,IF(AN$225&gt;($G$223+$C255),INDEX($D$237:$W$237,,$C255)-SUM($D255:AM255),INDEX($D$237:$W$237,,$C255)/$G$223)))</f>
        <v>0</v>
      </c>
      <c r="AO255" s="18">
        <f>IF($G$223="n/a",0,IF(AO$225&lt;=$C255,0,IF(AO$225&gt;($G$223+$C255),INDEX($D$237:$W$237,,$C255)-SUM($D255:AN255),INDEX($D$237:$W$237,,$C255)/$G$223)))</f>
        <v>0</v>
      </c>
      <c r="AP255" s="18">
        <f>IF($G$223="n/a",0,IF(AP$225&lt;=$C255,0,IF(AP$225&gt;($G$223+$C255),INDEX($D$237:$W$237,,$C255)-SUM($D255:AO255),INDEX($D$237:$W$237,,$C255)/$G$223)))</f>
        <v>0</v>
      </c>
      <c r="AQ255" s="18">
        <f>IF($G$223="n/a",0,IF(AQ$225&lt;=$C255,0,IF(AQ$225&gt;($G$223+$C255),INDEX($D$237:$W$237,,$C255)-SUM($D255:AP255),INDEX($D$237:$W$237,,$C255)/$G$223)))</f>
        <v>0</v>
      </c>
      <c r="AR255" s="18">
        <f>IF($G$223="n/a",0,IF(AR$225&lt;=$C255,0,IF(AR$225&gt;($G$223+$C255),INDEX($D$237:$W$237,,$C255)-SUM($D255:AQ255),INDEX($D$237:$W$237,,$C255)/$G$223)))</f>
        <v>0</v>
      </c>
      <c r="AS255" s="18">
        <f>IF($G$223="n/a",0,IF(AS$225&lt;=$C255,0,IF(AS$225&gt;($G$223+$C255),INDEX($D$237:$W$237,,$C255)-SUM($D255:AR255),INDEX($D$237:$W$237,,$C255)/$G$223)))</f>
        <v>0</v>
      </c>
      <c r="AT255" s="18">
        <f>IF($G$223="n/a",0,IF(AT$225&lt;=$C255,0,IF(AT$225&gt;($G$223+$C255),INDEX($D$237:$W$237,,$C255)-SUM($D255:AS255),INDEX($D$237:$W$237,,$C255)/$G$223)))</f>
        <v>0</v>
      </c>
      <c r="AU255" s="18">
        <f>IF($G$223="n/a",0,IF(AU$225&lt;=$C255,0,IF(AU$225&gt;($G$223+$C255),INDEX($D$237:$W$237,,$C255)-SUM($D255:AT255),INDEX($D$237:$W$237,,$C255)/$G$223)))</f>
        <v>0</v>
      </c>
      <c r="AV255" s="18">
        <f>IF($G$223="n/a",0,IF(AV$225&lt;=$C255,0,IF(AV$225&gt;($G$223+$C255),INDEX($D$237:$W$237,,$C255)-SUM($D255:AU255),INDEX($D$237:$W$237,,$C255)/$G$223)))</f>
        <v>0</v>
      </c>
      <c r="AW255" s="18">
        <f>IF($G$223="n/a",0,IF(AW$225&lt;=$C255,0,IF(AW$225&gt;($G$223+$C255),INDEX($D$237:$W$237,,$C255)-SUM($D255:AV255),INDEX($D$237:$W$237,,$C255)/$G$223)))</f>
        <v>0</v>
      </c>
      <c r="AX255" s="18">
        <f>IF($G$223="n/a",0,IF(AX$225&lt;=$C255,0,IF(AX$225&gt;($G$223+$C255),INDEX($D$237:$W$237,,$C255)-SUM($D255:AW255),INDEX($D$237:$W$237,,$C255)/$G$223)))</f>
        <v>0</v>
      </c>
      <c r="AY255" s="18">
        <f>IF($G$223="n/a",0,IF(AY$225&lt;=$C255,0,IF(AY$225&gt;($G$223+$C255),INDEX($D$237:$W$237,,$C255)-SUM($D255:AX255),INDEX($D$237:$W$237,,$C255)/$G$223)))</f>
        <v>0</v>
      </c>
      <c r="AZ255" s="18">
        <f>IF($G$223="n/a",0,IF(AZ$225&lt;=$C255,0,IF(AZ$225&gt;($G$223+$C255),INDEX($D$237:$W$237,,$C255)-SUM($D255:AY255),INDEX($D$237:$W$237,,$C255)/$G$223)))</f>
        <v>0</v>
      </c>
      <c r="BA255" s="18">
        <f>IF($G$223="n/a",0,IF(BA$225&lt;=$C255,0,IF(BA$225&gt;($G$223+$C255),INDEX($D$237:$W$237,,$C255)-SUM($D255:AZ255),INDEX($D$237:$W$237,,$C255)/$G$223)))</f>
        <v>0</v>
      </c>
      <c r="BB255" s="18">
        <f>IF($G$223="n/a",0,IF(BB$225&lt;=$C255,0,IF(BB$225&gt;($G$223+$C255),INDEX($D$237:$W$237,,$C255)-SUM($D255:BA255),INDEX($D$237:$W$237,,$C255)/$G$223)))</f>
        <v>0</v>
      </c>
      <c r="BC255" s="18">
        <f>IF($G$223="n/a",0,IF(BC$225&lt;=$C255,0,IF(BC$225&gt;($G$223+$C255),INDEX($D$237:$W$237,,$C255)-SUM($D255:BB255),INDEX($D$237:$W$237,,$C255)/$G$223)))</f>
        <v>0</v>
      </c>
      <c r="BD255" s="18">
        <f>IF($G$223="n/a",0,IF(BD$225&lt;=$C255,0,IF(BD$225&gt;($G$223+$C255),INDEX($D$237:$W$237,,$C255)-SUM($D255:BC255),INDEX($D$237:$W$237,,$C255)/$G$223)))</f>
        <v>0</v>
      </c>
      <c r="BE255" s="18">
        <f>IF($G$223="n/a",0,IF(BE$225&lt;=$C255,0,IF(BE$225&gt;($G$223+$C255),INDEX($D$237:$W$237,,$C255)-SUM($D255:BD255),INDEX($D$237:$W$237,,$C255)/$G$223)))</f>
        <v>0</v>
      </c>
      <c r="BF255" s="18">
        <f>IF($G$223="n/a",0,IF(BF$225&lt;=$C255,0,IF(BF$225&gt;($G$223+$C255),INDEX($D$237:$W$237,,$C255)-SUM($D255:BE255),INDEX($D$237:$W$237,,$C255)/$G$223)))</f>
        <v>0</v>
      </c>
      <c r="BG255" s="18">
        <f>IF($G$223="n/a",0,IF(BG$225&lt;=$C255,0,IF(BG$225&gt;($G$223+$C255),INDEX($D$237:$W$237,,$C255)-SUM($D255:BF255),INDEX($D$237:$W$237,,$C255)/$G$223)))</f>
        <v>0</v>
      </c>
      <c r="BH255" s="18">
        <f>IF($G$223="n/a",0,IF(BH$225&lt;=$C255,0,IF(BH$225&gt;($G$223+$C255),INDEX($D$237:$W$237,,$C255)-SUM($D255:BG255),INDEX($D$237:$W$237,,$C255)/$G$223)))</f>
        <v>0</v>
      </c>
      <c r="BI255" s="18">
        <f>IF($G$223="n/a",0,IF(BI$225&lt;=$C255,0,IF(BI$225&gt;($G$223+$C255),INDEX($D$237:$W$237,,$C255)-SUM($D255:BH255),INDEX($D$237:$W$237,,$C255)/$G$223)))</f>
        <v>0</v>
      </c>
      <c r="BJ255" s="18">
        <f>IF($G$223="n/a",0,IF(BJ$225&lt;=$C255,0,IF(BJ$225&gt;($G$223+$C255),INDEX($D$237:$W$237,,$C255)-SUM($D255:BI255),INDEX($D$237:$W$237,,$C255)/$G$223)))</f>
        <v>0</v>
      </c>
      <c r="BK255" s="18">
        <f>IF($G$223="n/a",0,IF(BK$225&lt;=$C255,0,IF(BK$225&gt;($G$223+$C255),INDEX($D$237:$W$237,,$C255)-SUM($D255:BJ255),INDEX($D$237:$W$237,,$C255)/$G$223)))</f>
        <v>0</v>
      </c>
      <c r="BL255" s="18">
        <f>IF($G$223="n/a",0,IF(BL$225&lt;=$C255,0,IF(BL$225&gt;($G$223+$C255),INDEX($D$237:$W$237,,$C255)-SUM($D255:BK255),INDEX($D$237:$W$237,,$C255)/$G$223)))</f>
        <v>0</v>
      </c>
      <c r="BM255" s="18">
        <f>IF($G$223="n/a",0,IF(BM$225&lt;=$C255,0,IF(BM$225&gt;($G$223+$C255),INDEX($D$237:$W$237,,$C255)-SUM($D255:BL255),INDEX($D$237:$W$237,,$C255)/$G$223)))</f>
        <v>0</v>
      </c>
      <c r="BN255" s="18">
        <f>IF($G$223="n/a",0,IF(BN$225&lt;=$C255,0,IF(BN$225&gt;($G$223+$C255),INDEX($D$237:$W$237,,$C255)-SUM($D255:BM255),INDEX($D$237:$W$237,,$C255)/$G$223)))</f>
        <v>0</v>
      </c>
      <c r="BO255" s="18">
        <f>IF($G$223="n/a",0,IF(BO$225&lt;=$C255,0,IF(BO$225&gt;($G$223+$C255),INDEX($D$237:$W$237,,$C255)-SUM($D255:BN255),INDEX($D$237:$W$237,,$C255)/$G$223)))</f>
        <v>0</v>
      </c>
      <c r="BP255" s="18">
        <f>IF($G$223="n/a",0,IF(BP$225&lt;=$C255,0,IF(BP$225&gt;($G$223+$C255),INDEX($D$237:$W$237,,$C255)-SUM($D255:BO255),INDEX($D$237:$W$237,,$C255)/$G$223)))</f>
        <v>0</v>
      </c>
      <c r="BQ255" s="18">
        <f>IF($G$223="n/a",0,IF(BQ$225&lt;=$C255,0,IF(BQ$225&gt;($G$223+$C255),INDEX($D$237:$W$237,,$C255)-SUM($D255:BP255),INDEX($D$237:$W$237,,$C255)/$G$223)))</f>
        <v>0</v>
      </c>
      <c r="BR255" s="18">
        <f>IF($G$223="n/a",0,IF(BR$225&lt;=$C255,0,IF(BR$225&gt;($G$223+$C255),INDEX($D$237:$W$237,,$C255)-SUM($D255:BQ255),INDEX($D$237:$W$237,,$C255)/$G$223)))</f>
        <v>0</v>
      </c>
      <c r="BS255" s="18">
        <f>IF($G$223="n/a",0,IF(BS$225&lt;=$C255,0,IF(BS$225&gt;($G$223+$C255),INDEX($D$237:$W$237,,$C255)-SUM($D255:BR255),INDEX($D$237:$W$237,,$C255)/$G$223)))</f>
        <v>0</v>
      </c>
    </row>
    <row r="256" spans="2:71" outlineLevel="1">
      <c r="B256" s="24">
        <v>2027</v>
      </c>
      <c r="C256" s="24">
        <v>17</v>
      </c>
      <c r="E256" s="18">
        <f>IF($G$223="n/a",0,IF(E$225&lt;=$C256,0,IF(E$225&gt;($G$223+$C256),INDEX($D$237:$W$237,,$C256)-SUM($D256:D256),INDEX($D$237:$W$237,,$C256)/$G$223)))</f>
        <v>0</v>
      </c>
      <c r="F256" s="18">
        <f>IF($G$223="n/a",0,IF(F$225&lt;=$C256,0,IF(F$225&gt;($G$223+$C256),INDEX($D$237:$W$237,,$C256)-SUM($D256:E256),INDEX($D$237:$W$237,,$C256)/$G$223)))</f>
        <v>0</v>
      </c>
      <c r="G256" s="18">
        <f>IF($G$223="n/a",0,IF(G$225&lt;=$C256,0,IF(G$225&gt;($G$223+$C256),INDEX($D$237:$W$237,,$C256)-SUM($D256:F256),INDEX($D$237:$W$237,,$C256)/$G$223)))</f>
        <v>0</v>
      </c>
      <c r="H256" s="18">
        <f>IF($G$223="n/a",0,IF(H$225&lt;=$C256,0,IF(H$225&gt;($G$223+$C256),INDEX($D$237:$W$237,,$C256)-SUM($D256:G256),INDEX($D$237:$W$237,,$C256)/$G$223)))</f>
        <v>0</v>
      </c>
      <c r="I256" s="18">
        <f>IF($G$223="n/a",0,IF(I$225&lt;=$C256,0,IF(I$225&gt;($G$223+$C256),INDEX($D$237:$W$237,,$C256)-SUM($D256:H256),INDEX($D$237:$W$237,,$C256)/$G$223)))</f>
        <v>0</v>
      </c>
      <c r="J256" s="18">
        <f>IF($G$223="n/a",0,IF(J$225&lt;=$C256,0,IF(J$225&gt;($G$223+$C256),INDEX($D$237:$W$237,,$C256)-SUM($D256:I256),INDEX($D$237:$W$237,,$C256)/$G$223)))</f>
        <v>0</v>
      </c>
      <c r="K256" s="18">
        <f>IF($G$223="n/a",0,IF(K$225&lt;=$C256,0,IF(K$225&gt;($G$223+$C256),INDEX($D$237:$W$237,,$C256)-SUM($D256:J256),INDEX($D$237:$W$237,,$C256)/$G$223)))</f>
        <v>0</v>
      </c>
      <c r="L256" s="18">
        <f>IF($G$223="n/a",0,IF(L$225&lt;=$C256,0,IF(L$225&gt;($G$223+$C256),INDEX($D$237:$W$237,,$C256)-SUM($D256:K256),INDEX($D$237:$W$237,,$C256)/$G$223)))</f>
        <v>0</v>
      </c>
      <c r="M256" s="18">
        <f>IF($G$223="n/a",0,IF(M$225&lt;=$C256,0,IF(M$225&gt;($G$223+$C256),INDEX($D$237:$W$237,,$C256)-SUM($D256:L256),INDEX($D$237:$W$237,,$C256)/$G$223)))</f>
        <v>0</v>
      </c>
      <c r="N256" s="18">
        <f>IF($G$223="n/a",0,IF(N$225&lt;=$C256,0,IF(N$225&gt;($G$223+$C256),INDEX($D$237:$W$237,,$C256)-SUM($D256:M256),INDEX($D$237:$W$237,,$C256)/$G$223)))</f>
        <v>0</v>
      </c>
      <c r="O256" s="212">
        <f>IF($G$223="n/a",0,IF(O$225&lt;=$C256,0,IF(O$225&gt;($G$223+$C256),INDEX($D$237:$W$237,,$C256)-SUM($D256:N256),INDEX($D$237:$W$237,,$C256)/$G$223)))</f>
        <v>0</v>
      </c>
      <c r="P256" s="18">
        <f>IF($G$223="n/a",0,IF(P$225&lt;=$C256,0,IF(P$225&gt;($G$223+$C256),INDEX($D$237:$W$237,,$C256)-SUM($D256:O256),INDEX($D$237:$W$237,,$C256)/$G$223)))</f>
        <v>0</v>
      </c>
      <c r="Q256" s="18">
        <f>IF($G$223="n/a",0,IF(Q$225&lt;=$C256,0,IF(Q$225&gt;($G$223+$C256),INDEX($D$237:$W$237,,$C256)-SUM($D256:P256),INDEX($D$237:$W$237,,$C256)/$G$223)))</f>
        <v>0</v>
      </c>
      <c r="R256" s="18">
        <f>IF($G$223="n/a",0,IF(R$225&lt;=$C256,0,IF(R$225&gt;($G$223+$C256),INDEX($D$237:$W$237,,$C256)-SUM($D256:Q256),INDEX($D$237:$W$237,,$C256)/$G$223)))</f>
        <v>0</v>
      </c>
      <c r="S256" s="18">
        <f>IF($G$223="n/a",0,IF(S$225&lt;=$C256,0,IF(S$225&gt;($G$223+$C256),INDEX($D$237:$W$237,,$C256)-SUM($D256:R256),INDEX($D$237:$W$237,,$C256)/$G$223)))</f>
        <v>0</v>
      </c>
      <c r="T256" s="18">
        <f>IF($G$223="n/a",0,IF(T$225&lt;=$C256,0,IF(T$225&gt;($G$223+$C256),INDEX($D$237:$W$237,,$C256)-SUM($D256:S256),INDEX($D$237:$W$237,,$C256)/$G$223)))</f>
        <v>0</v>
      </c>
      <c r="U256" s="18">
        <f>IF($G$223="n/a",0,IF(U$225&lt;=$C256,0,IF(U$225&gt;($G$223+$C256),INDEX($D$237:$W$237,,$C256)-SUM($D256:T256),INDEX($D$237:$W$237,,$C256)/$G$223)))</f>
        <v>0</v>
      </c>
      <c r="V256" s="18">
        <f>IF($G$223="n/a",0,IF(V$225&lt;=$C256,0,IF(V$225&gt;($G$223+$C256),INDEX($D$237:$W$237,,$C256)-SUM($D256:U256),INDEX($D$237:$W$237,,$C256)/$G$223)))</f>
        <v>0</v>
      </c>
      <c r="W256" s="18">
        <f>IF($G$223="n/a",0,IF(W$225&lt;=$C256,0,IF(W$225&gt;($G$223+$C256),INDEX($D$237:$W$237,,$C256)-SUM($D256:V256),INDEX($D$237:$W$237,,$C256)/$G$223)))</f>
        <v>0</v>
      </c>
      <c r="X256" s="18">
        <f>IF($G$223="n/a",0,IF(X$225&lt;=$C256,0,IF(X$225&gt;($G$223+$C256),INDEX($D$237:$W$237,,$C256)-SUM($D256:W256),INDEX($D$237:$W$237,,$C256)/$G$223)))</f>
        <v>0</v>
      </c>
      <c r="Y256" s="18">
        <f>IF($G$223="n/a",0,IF(Y$225&lt;=$C256,0,IF(Y$225&gt;($G$223+$C256),INDEX($D$237:$W$237,,$C256)-SUM($D256:X256),INDEX($D$237:$W$237,,$C256)/$G$223)))</f>
        <v>0</v>
      </c>
      <c r="Z256" s="18">
        <f>IF($G$223="n/a",0,IF(Z$225&lt;=$C256,0,IF(Z$225&gt;($G$223+$C256),INDEX($D$237:$W$237,,$C256)-SUM($D256:Y256),INDEX($D$237:$W$237,,$C256)/$G$223)))</f>
        <v>0</v>
      </c>
      <c r="AA256" s="18">
        <f>IF($G$223="n/a",0,IF(AA$225&lt;=$C256,0,IF(AA$225&gt;($G$223+$C256),INDEX($D$237:$W$237,,$C256)-SUM($D256:Z256),INDEX($D$237:$W$237,,$C256)/$G$223)))</f>
        <v>0</v>
      </c>
      <c r="AB256" s="18">
        <f>IF($G$223="n/a",0,IF(AB$225&lt;=$C256,0,IF(AB$225&gt;($G$223+$C256),INDEX($D$237:$W$237,,$C256)-SUM($D256:AA256),INDEX($D$237:$W$237,,$C256)/$G$223)))</f>
        <v>0</v>
      </c>
      <c r="AC256" s="18">
        <f>IF($G$223="n/a",0,IF(AC$225&lt;=$C256,0,IF(AC$225&gt;($G$223+$C256),INDEX($D$237:$W$237,,$C256)-SUM($D256:AB256),INDEX($D$237:$W$237,,$C256)/$G$223)))</f>
        <v>0</v>
      </c>
      <c r="AD256" s="18">
        <f>IF($G$223="n/a",0,IF(AD$225&lt;=$C256,0,IF(AD$225&gt;($G$223+$C256),INDEX($D$237:$W$237,,$C256)-SUM($D256:AC256),INDEX($D$237:$W$237,,$C256)/$G$223)))</f>
        <v>0</v>
      </c>
      <c r="AE256" s="18">
        <f>IF($G$223="n/a",0,IF(AE$225&lt;=$C256,0,IF(AE$225&gt;($G$223+$C256),INDEX($D$237:$W$237,,$C256)-SUM($D256:AD256),INDEX($D$237:$W$237,,$C256)/$G$223)))</f>
        <v>0</v>
      </c>
      <c r="AF256" s="18">
        <f>IF($G$223="n/a",0,IF(AF$225&lt;=$C256,0,IF(AF$225&gt;($G$223+$C256),INDEX($D$237:$W$237,,$C256)-SUM($D256:AE256),INDEX($D$237:$W$237,,$C256)/$G$223)))</f>
        <v>0</v>
      </c>
      <c r="AG256" s="18">
        <f>IF($G$223="n/a",0,IF(AG$225&lt;=$C256,0,IF(AG$225&gt;($G$223+$C256),INDEX($D$237:$W$237,,$C256)-SUM($D256:AF256),INDEX($D$237:$W$237,,$C256)/$G$223)))</f>
        <v>0</v>
      </c>
      <c r="AH256" s="18">
        <f>IF($G$223="n/a",0,IF(AH$225&lt;=$C256,0,IF(AH$225&gt;($G$223+$C256),INDEX($D$237:$W$237,,$C256)-SUM($D256:AG256),INDEX($D$237:$W$237,,$C256)/$G$223)))</f>
        <v>0</v>
      </c>
      <c r="AI256" s="18">
        <f>IF($G$223="n/a",0,IF(AI$225&lt;=$C256,0,IF(AI$225&gt;($G$223+$C256),INDEX($D$237:$W$237,,$C256)-SUM($D256:AH256),INDEX($D$237:$W$237,,$C256)/$G$223)))</f>
        <v>0</v>
      </c>
      <c r="AJ256" s="18">
        <f>IF($G$223="n/a",0,IF(AJ$225&lt;=$C256,0,IF(AJ$225&gt;($G$223+$C256),INDEX($D$237:$W$237,,$C256)-SUM($D256:AI256),INDEX($D$237:$W$237,,$C256)/$G$223)))</f>
        <v>0</v>
      </c>
      <c r="AK256" s="18">
        <f>IF($G$223="n/a",0,IF(AK$225&lt;=$C256,0,IF(AK$225&gt;($G$223+$C256),INDEX($D$237:$W$237,,$C256)-SUM($D256:AJ256),INDEX($D$237:$W$237,,$C256)/$G$223)))</f>
        <v>0</v>
      </c>
      <c r="AL256" s="18">
        <f>IF($G$223="n/a",0,IF(AL$225&lt;=$C256,0,IF(AL$225&gt;($G$223+$C256),INDEX($D$237:$W$237,,$C256)-SUM($D256:AK256),INDEX($D$237:$W$237,,$C256)/$G$223)))</f>
        <v>0</v>
      </c>
      <c r="AM256" s="18">
        <f>IF($G$223="n/a",0,IF(AM$225&lt;=$C256,0,IF(AM$225&gt;($G$223+$C256),INDEX($D$237:$W$237,,$C256)-SUM($D256:AL256),INDEX($D$237:$W$237,,$C256)/$G$223)))</f>
        <v>0</v>
      </c>
      <c r="AN256" s="18">
        <f>IF($G$223="n/a",0,IF(AN$225&lt;=$C256,0,IF(AN$225&gt;($G$223+$C256),INDEX($D$237:$W$237,,$C256)-SUM($D256:AM256),INDEX($D$237:$W$237,,$C256)/$G$223)))</f>
        <v>0</v>
      </c>
      <c r="AO256" s="18">
        <f>IF($G$223="n/a",0,IF(AO$225&lt;=$C256,0,IF(AO$225&gt;($G$223+$C256),INDEX($D$237:$W$237,,$C256)-SUM($D256:AN256),INDEX($D$237:$W$237,,$C256)/$G$223)))</f>
        <v>0</v>
      </c>
      <c r="AP256" s="18">
        <f>IF($G$223="n/a",0,IF(AP$225&lt;=$C256,0,IF(AP$225&gt;($G$223+$C256),INDEX($D$237:$W$237,,$C256)-SUM($D256:AO256),INDEX($D$237:$W$237,,$C256)/$G$223)))</f>
        <v>0</v>
      </c>
      <c r="AQ256" s="18">
        <f>IF($G$223="n/a",0,IF(AQ$225&lt;=$C256,0,IF(AQ$225&gt;($G$223+$C256),INDEX($D$237:$W$237,,$C256)-SUM($D256:AP256),INDEX($D$237:$W$237,,$C256)/$G$223)))</f>
        <v>0</v>
      </c>
      <c r="AR256" s="18">
        <f>IF($G$223="n/a",0,IF(AR$225&lt;=$C256,0,IF(AR$225&gt;($G$223+$C256),INDEX($D$237:$W$237,,$C256)-SUM($D256:AQ256),INDEX($D$237:$W$237,,$C256)/$G$223)))</f>
        <v>0</v>
      </c>
      <c r="AS256" s="18">
        <f>IF($G$223="n/a",0,IF(AS$225&lt;=$C256,0,IF(AS$225&gt;($G$223+$C256),INDEX($D$237:$W$237,,$C256)-SUM($D256:AR256),INDEX($D$237:$W$237,,$C256)/$G$223)))</f>
        <v>0</v>
      </c>
      <c r="AT256" s="18">
        <f>IF($G$223="n/a",0,IF(AT$225&lt;=$C256,0,IF(AT$225&gt;($G$223+$C256),INDEX($D$237:$W$237,,$C256)-SUM($D256:AS256),INDEX($D$237:$W$237,,$C256)/$G$223)))</f>
        <v>0</v>
      </c>
      <c r="AU256" s="18">
        <f>IF($G$223="n/a",0,IF(AU$225&lt;=$C256,0,IF(AU$225&gt;($G$223+$C256),INDEX($D$237:$W$237,,$C256)-SUM($D256:AT256),INDEX($D$237:$W$237,,$C256)/$G$223)))</f>
        <v>0</v>
      </c>
      <c r="AV256" s="18">
        <f>IF($G$223="n/a",0,IF(AV$225&lt;=$C256,0,IF(AV$225&gt;($G$223+$C256),INDEX($D$237:$W$237,,$C256)-SUM($D256:AU256),INDEX($D$237:$W$237,,$C256)/$G$223)))</f>
        <v>0</v>
      </c>
      <c r="AW256" s="18">
        <f>IF($G$223="n/a",0,IF(AW$225&lt;=$C256,0,IF(AW$225&gt;($G$223+$C256),INDEX($D$237:$W$237,,$C256)-SUM($D256:AV256),INDEX($D$237:$W$237,,$C256)/$G$223)))</f>
        <v>0</v>
      </c>
      <c r="AX256" s="18">
        <f>IF($G$223="n/a",0,IF(AX$225&lt;=$C256,0,IF(AX$225&gt;($G$223+$C256),INDEX($D$237:$W$237,,$C256)-SUM($D256:AW256),INDEX($D$237:$W$237,,$C256)/$G$223)))</f>
        <v>0</v>
      </c>
      <c r="AY256" s="18">
        <f>IF($G$223="n/a",0,IF(AY$225&lt;=$C256,0,IF(AY$225&gt;($G$223+$C256),INDEX($D$237:$W$237,,$C256)-SUM($D256:AX256),INDEX($D$237:$W$237,,$C256)/$G$223)))</f>
        <v>0</v>
      </c>
      <c r="AZ256" s="18">
        <f>IF($G$223="n/a",0,IF(AZ$225&lt;=$C256,0,IF(AZ$225&gt;($G$223+$C256),INDEX($D$237:$W$237,,$C256)-SUM($D256:AY256),INDEX($D$237:$W$237,,$C256)/$G$223)))</f>
        <v>0</v>
      </c>
      <c r="BA256" s="18">
        <f>IF($G$223="n/a",0,IF(BA$225&lt;=$C256,0,IF(BA$225&gt;($G$223+$C256),INDEX($D$237:$W$237,,$C256)-SUM($D256:AZ256),INDEX($D$237:$W$237,,$C256)/$G$223)))</f>
        <v>0</v>
      </c>
      <c r="BB256" s="18">
        <f>IF($G$223="n/a",0,IF(BB$225&lt;=$C256,0,IF(BB$225&gt;($G$223+$C256),INDEX($D$237:$W$237,,$C256)-SUM($D256:BA256),INDEX($D$237:$W$237,,$C256)/$G$223)))</f>
        <v>0</v>
      </c>
      <c r="BC256" s="18">
        <f>IF($G$223="n/a",0,IF(BC$225&lt;=$C256,0,IF(BC$225&gt;($G$223+$C256),INDEX($D$237:$W$237,,$C256)-SUM($D256:BB256),INDEX($D$237:$W$237,,$C256)/$G$223)))</f>
        <v>0</v>
      </c>
      <c r="BD256" s="18">
        <f>IF($G$223="n/a",0,IF(BD$225&lt;=$C256,0,IF(BD$225&gt;($G$223+$C256),INDEX($D$237:$W$237,,$C256)-SUM($D256:BC256),INDEX($D$237:$W$237,,$C256)/$G$223)))</f>
        <v>0</v>
      </c>
      <c r="BE256" s="18">
        <f>IF($G$223="n/a",0,IF(BE$225&lt;=$C256,0,IF(BE$225&gt;($G$223+$C256),INDEX($D$237:$W$237,,$C256)-SUM($D256:BD256),INDEX($D$237:$W$237,,$C256)/$G$223)))</f>
        <v>0</v>
      </c>
      <c r="BF256" s="18">
        <f>IF($G$223="n/a",0,IF(BF$225&lt;=$C256,0,IF(BF$225&gt;($G$223+$C256),INDEX($D$237:$W$237,,$C256)-SUM($D256:BE256),INDEX($D$237:$W$237,,$C256)/$G$223)))</f>
        <v>0</v>
      </c>
      <c r="BG256" s="18">
        <f>IF($G$223="n/a",0,IF(BG$225&lt;=$C256,0,IF(BG$225&gt;($G$223+$C256),INDEX($D$237:$W$237,,$C256)-SUM($D256:BF256),INDEX($D$237:$W$237,,$C256)/$G$223)))</f>
        <v>0</v>
      </c>
      <c r="BH256" s="18">
        <f>IF($G$223="n/a",0,IF(BH$225&lt;=$C256,0,IF(BH$225&gt;($G$223+$C256),INDEX($D$237:$W$237,,$C256)-SUM($D256:BG256),INDEX($D$237:$W$237,,$C256)/$G$223)))</f>
        <v>0</v>
      </c>
      <c r="BI256" s="18">
        <f>IF($G$223="n/a",0,IF(BI$225&lt;=$C256,0,IF(BI$225&gt;($G$223+$C256),INDEX($D$237:$W$237,,$C256)-SUM($D256:BH256),INDEX($D$237:$W$237,,$C256)/$G$223)))</f>
        <v>0</v>
      </c>
      <c r="BJ256" s="18">
        <f>IF($G$223="n/a",0,IF(BJ$225&lt;=$C256,0,IF(BJ$225&gt;($G$223+$C256),INDEX($D$237:$W$237,,$C256)-SUM($D256:BI256),INDEX($D$237:$W$237,,$C256)/$G$223)))</f>
        <v>0</v>
      </c>
      <c r="BK256" s="18">
        <f>IF($G$223="n/a",0,IF(BK$225&lt;=$C256,0,IF(BK$225&gt;($G$223+$C256),INDEX($D$237:$W$237,,$C256)-SUM($D256:BJ256),INDEX($D$237:$W$237,,$C256)/$G$223)))</f>
        <v>0</v>
      </c>
      <c r="BL256" s="18">
        <f>IF($G$223="n/a",0,IF(BL$225&lt;=$C256,0,IF(BL$225&gt;($G$223+$C256),INDEX($D$237:$W$237,,$C256)-SUM($D256:BK256),INDEX($D$237:$W$237,,$C256)/$G$223)))</f>
        <v>0</v>
      </c>
      <c r="BM256" s="18">
        <f>IF($G$223="n/a",0,IF(BM$225&lt;=$C256,0,IF(BM$225&gt;($G$223+$C256),INDEX($D$237:$W$237,,$C256)-SUM($D256:BL256),INDEX($D$237:$W$237,,$C256)/$G$223)))</f>
        <v>0</v>
      </c>
      <c r="BN256" s="18">
        <f>IF($G$223="n/a",0,IF(BN$225&lt;=$C256,0,IF(BN$225&gt;($G$223+$C256),INDEX($D$237:$W$237,,$C256)-SUM($D256:BM256),INDEX($D$237:$W$237,,$C256)/$G$223)))</f>
        <v>0</v>
      </c>
      <c r="BO256" s="18">
        <f>IF($G$223="n/a",0,IF(BO$225&lt;=$C256,0,IF(BO$225&gt;($G$223+$C256),INDEX($D$237:$W$237,,$C256)-SUM($D256:BN256),INDEX($D$237:$W$237,,$C256)/$G$223)))</f>
        <v>0</v>
      </c>
      <c r="BP256" s="18">
        <f>IF($G$223="n/a",0,IF(BP$225&lt;=$C256,0,IF(BP$225&gt;($G$223+$C256),INDEX($D$237:$W$237,,$C256)-SUM($D256:BO256),INDEX($D$237:$W$237,,$C256)/$G$223)))</f>
        <v>0</v>
      </c>
      <c r="BQ256" s="18">
        <f>IF($G$223="n/a",0,IF(BQ$225&lt;=$C256,0,IF(BQ$225&gt;($G$223+$C256),INDEX($D$237:$W$237,,$C256)-SUM($D256:BP256),INDEX($D$237:$W$237,,$C256)/$G$223)))</f>
        <v>0</v>
      </c>
      <c r="BR256" s="18">
        <f>IF($G$223="n/a",0,IF(BR$225&lt;=$C256,0,IF(BR$225&gt;($G$223+$C256),INDEX($D$237:$W$237,,$C256)-SUM($D256:BQ256),INDEX($D$237:$W$237,,$C256)/$G$223)))</f>
        <v>0</v>
      </c>
      <c r="BS256" s="18">
        <f>IF($G$223="n/a",0,IF(BS$225&lt;=$C256,0,IF(BS$225&gt;($G$223+$C256),INDEX($D$237:$W$237,,$C256)-SUM($D256:BR256),INDEX($D$237:$W$237,,$C256)/$G$223)))</f>
        <v>0</v>
      </c>
    </row>
    <row r="257" spans="2:71" outlineLevel="1">
      <c r="B257" s="24">
        <v>2028</v>
      </c>
      <c r="C257" s="24">
        <v>18</v>
      </c>
      <c r="E257" s="18">
        <f>IF($G$223="n/a",0,IF(E$225&lt;=$C257,0,IF(E$225&gt;($G$223+$C257),INDEX($D$237:$W$237,,$C257)-SUM($D257:D257),INDEX($D$237:$W$237,,$C257)/$G$223)))</f>
        <v>0</v>
      </c>
      <c r="F257" s="18">
        <f>IF($G$223="n/a",0,IF(F$225&lt;=$C257,0,IF(F$225&gt;($G$223+$C257),INDEX($D$237:$W$237,,$C257)-SUM($D257:E257),INDEX($D$237:$W$237,,$C257)/$G$223)))</f>
        <v>0</v>
      </c>
      <c r="G257" s="18">
        <f>IF($G$223="n/a",0,IF(G$225&lt;=$C257,0,IF(G$225&gt;($G$223+$C257),INDEX($D$237:$W$237,,$C257)-SUM($D257:F257),INDEX($D$237:$W$237,,$C257)/$G$223)))</f>
        <v>0</v>
      </c>
      <c r="H257" s="18">
        <f>IF($G$223="n/a",0,IF(H$225&lt;=$C257,0,IF(H$225&gt;($G$223+$C257),INDEX($D$237:$W$237,,$C257)-SUM($D257:G257),INDEX($D$237:$W$237,,$C257)/$G$223)))</f>
        <v>0</v>
      </c>
      <c r="I257" s="18">
        <f>IF($G$223="n/a",0,IF(I$225&lt;=$C257,0,IF(I$225&gt;($G$223+$C257),INDEX($D$237:$W$237,,$C257)-SUM($D257:H257),INDEX($D$237:$W$237,,$C257)/$G$223)))</f>
        <v>0</v>
      </c>
      <c r="J257" s="18">
        <f>IF($G$223="n/a",0,IF(J$225&lt;=$C257,0,IF(J$225&gt;($G$223+$C257),INDEX($D$237:$W$237,,$C257)-SUM($D257:I257),INDEX($D$237:$W$237,,$C257)/$G$223)))</f>
        <v>0</v>
      </c>
      <c r="K257" s="18">
        <f>IF($G$223="n/a",0,IF(K$225&lt;=$C257,0,IF(K$225&gt;($G$223+$C257),INDEX($D$237:$W$237,,$C257)-SUM($D257:J257),INDEX($D$237:$W$237,,$C257)/$G$223)))</f>
        <v>0</v>
      </c>
      <c r="L257" s="18">
        <f>IF($G$223="n/a",0,IF(L$225&lt;=$C257,0,IF(L$225&gt;($G$223+$C257),INDEX($D$237:$W$237,,$C257)-SUM($D257:K257),INDEX($D$237:$W$237,,$C257)/$G$223)))</f>
        <v>0</v>
      </c>
      <c r="M257" s="18">
        <f>IF($G$223="n/a",0,IF(M$225&lt;=$C257,0,IF(M$225&gt;($G$223+$C257),INDEX($D$237:$W$237,,$C257)-SUM($D257:L257),INDEX($D$237:$W$237,,$C257)/$G$223)))</f>
        <v>0</v>
      </c>
      <c r="N257" s="18">
        <f>IF($G$223="n/a",0,IF(N$225&lt;=$C257,0,IF(N$225&gt;($G$223+$C257),INDEX($D$237:$W$237,,$C257)-SUM($D257:M257),INDEX($D$237:$W$237,,$C257)/$G$223)))</f>
        <v>0</v>
      </c>
      <c r="O257" s="212">
        <f>IF($G$223="n/a",0,IF(O$225&lt;=$C257,0,IF(O$225&gt;($G$223+$C257),INDEX($D$237:$W$237,,$C257)-SUM($D257:N257),INDEX($D$237:$W$237,,$C257)/$G$223)))</f>
        <v>0</v>
      </c>
      <c r="P257" s="18">
        <f>IF($G$223="n/a",0,IF(P$225&lt;=$C257,0,IF(P$225&gt;($G$223+$C257),INDEX($D$237:$W$237,,$C257)-SUM($D257:O257),INDEX($D$237:$W$237,,$C257)/$G$223)))</f>
        <v>0</v>
      </c>
      <c r="Q257" s="18">
        <f>IF($G$223="n/a",0,IF(Q$225&lt;=$C257,0,IF(Q$225&gt;($G$223+$C257),INDEX($D$237:$W$237,,$C257)-SUM($D257:P257),INDEX($D$237:$W$237,,$C257)/$G$223)))</f>
        <v>0</v>
      </c>
      <c r="R257" s="18">
        <f>IF($G$223="n/a",0,IF(R$225&lt;=$C257,0,IF(R$225&gt;($G$223+$C257),INDEX($D$237:$W$237,,$C257)-SUM($D257:Q257),INDEX($D$237:$W$237,,$C257)/$G$223)))</f>
        <v>0</v>
      </c>
      <c r="S257" s="18">
        <f>IF($G$223="n/a",0,IF(S$225&lt;=$C257,0,IF(S$225&gt;($G$223+$C257),INDEX($D$237:$W$237,,$C257)-SUM($D257:R257),INDEX($D$237:$W$237,,$C257)/$G$223)))</f>
        <v>0</v>
      </c>
      <c r="T257" s="18">
        <f>IF($G$223="n/a",0,IF(T$225&lt;=$C257,0,IF(T$225&gt;($G$223+$C257),INDEX($D$237:$W$237,,$C257)-SUM($D257:S257),INDEX($D$237:$W$237,,$C257)/$G$223)))</f>
        <v>0</v>
      </c>
      <c r="U257" s="18">
        <f>IF($G$223="n/a",0,IF(U$225&lt;=$C257,0,IF(U$225&gt;($G$223+$C257),INDEX($D$237:$W$237,,$C257)-SUM($D257:T257),INDEX($D$237:$W$237,,$C257)/$G$223)))</f>
        <v>0</v>
      </c>
      <c r="V257" s="18">
        <f>IF($G$223="n/a",0,IF(V$225&lt;=$C257,0,IF(V$225&gt;($G$223+$C257),INDEX($D$237:$W$237,,$C257)-SUM($D257:U257),INDEX($D$237:$W$237,,$C257)/$G$223)))</f>
        <v>0</v>
      </c>
      <c r="W257" s="18">
        <f>IF($G$223="n/a",0,IF(W$225&lt;=$C257,0,IF(W$225&gt;($G$223+$C257),INDEX($D$237:$W$237,,$C257)-SUM($D257:V257),INDEX($D$237:$W$237,,$C257)/$G$223)))</f>
        <v>0</v>
      </c>
      <c r="X257" s="18">
        <f>IF($G$223="n/a",0,IF(X$225&lt;=$C257,0,IF(X$225&gt;($G$223+$C257),INDEX($D$237:$W$237,,$C257)-SUM($D257:W257),INDEX($D$237:$W$237,,$C257)/$G$223)))</f>
        <v>0</v>
      </c>
      <c r="Y257" s="18">
        <f>IF($G$223="n/a",0,IF(Y$225&lt;=$C257,0,IF(Y$225&gt;($G$223+$C257),INDEX($D$237:$W$237,,$C257)-SUM($D257:X257),INDEX($D$237:$W$237,,$C257)/$G$223)))</f>
        <v>0</v>
      </c>
      <c r="Z257" s="18">
        <f>IF($G$223="n/a",0,IF(Z$225&lt;=$C257,0,IF(Z$225&gt;($G$223+$C257),INDEX($D$237:$W$237,,$C257)-SUM($D257:Y257),INDEX($D$237:$W$237,,$C257)/$G$223)))</f>
        <v>0</v>
      </c>
      <c r="AA257" s="18">
        <f>IF($G$223="n/a",0,IF(AA$225&lt;=$C257,0,IF(AA$225&gt;($G$223+$C257),INDEX($D$237:$W$237,,$C257)-SUM($D257:Z257),INDEX($D$237:$W$237,,$C257)/$G$223)))</f>
        <v>0</v>
      </c>
      <c r="AB257" s="18">
        <f>IF($G$223="n/a",0,IF(AB$225&lt;=$C257,0,IF(AB$225&gt;($G$223+$C257),INDEX($D$237:$W$237,,$C257)-SUM($D257:AA257),INDEX($D$237:$W$237,,$C257)/$G$223)))</f>
        <v>0</v>
      </c>
      <c r="AC257" s="18">
        <f>IF($G$223="n/a",0,IF(AC$225&lt;=$C257,0,IF(AC$225&gt;($G$223+$C257),INDEX($D$237:$W$237,,$C257)-SUM($D257:AB257),INDEX($D$237:$W$237,,$C257)/$G$223)))</f>
        <v>0</v>
      </c>
      <c r="AD257" s="18">
        <f>IF($G$223="n/a",0,IF(AD$225&lt;=$C257,0,IF(AD$225&gt;($G$223+$C257),INDEX($D$237:$W$237,,$C257)-SUM($D257:AC257),INDEX($D$237:$W$237,,$C257)/$G$223)))</f>
        <v>0</v>
      </c>
      <c r="AE257" s="18">
        <f>IF($G$223="n/a",0,IF(AE$225&lt;=$C257,0,IF(AE$225&gt;($G$223+$C257),INDEX($D$237:$W$237,,$C257)-SUM($D257:AD257),INDEX($D$237:$W$237,,$C257)/$G$223)))</f>
        <v>0</v>
      </c>
      <c r="AF257" s="18">
        <f>IF($G$223="n/a",0,IF(AF$225&lt;=$C257,0,IF(AF$225&gt;($G$223+$C257),INDEX($D$237:$W$237,,$C257)-SUM($D257:AE257),INDEX($D$237:$W$237,,$C257)/$G$223)))</f>
        <v>0</v>
      </c>
      <c r="AG257" s="18">
        <f>IF($G$223="n/a",0,IF(AG$225&lt;=$C257,0,IF(AG$225&gt;($G$223+$C257),INDEX($D$237:$W$237,,$C257)-SUM($D257:AF257),INDEX($D$237:$W$237,,$C257)/$G$223)))</f>
        <v>0</v>
      </c>
      <c r="AH257" s="18">
        <f>IF($G$223="n/a",0,IF(AH$225&lt;=$C257,0,IF(AH$225&gt;($G$223+$C257),INDEX($D$237:$W$237,,$C257)-SUM($D257:AG257),INDEX($D$237:$W$237,,$C257)/$G$223)))</f>
        <v>0</v>
      </c>
      <c r="AI257" s="18">
        <f>IF($G$223="n/a",0,IF(AI$225&lt;=$C257,0,IF(AI$225&gt;($G$223+$C257),INDEX($D$237:$W$237,,$C257)-SUM($D257:AH257),INDEX($D$237:$W$237,,$C257)/$G$223)))</f>
        <v>0</v>
      </c>
      <c r="AJ257" s="18">
        <f>IF($G$223="n/a",0,IF(AJ$225&lt;=$C257,0,IF(AJ$225&gt;($G$223+$C257),INDEX($D$237:$W$237,,$C257)-SUM($D257:AI257),INDEX($D$237:$W$237,,$C257)/$G$223)))</f>
        <v>0</v>
      </c>
      <c r="AK257" s="18">
        <f>IF($G$223="n/a",0,IF(AK$225&lt;=$C257,0,IF(AK$225&gt;($G$223+$C257),INDEX($D$237:$W$237,,$C257)-SUM($D257:AJ257),INDEX($D$237:$W$237,,$C257)/$G$223)))</f>
        <v>0</v>
      </c>
      <c r="AL257" s="18">
        <f>IF($G$223="n/a",0,IF(AL$225&lt;=$C257,0,IF(AL$225&gt;($G$223+$C257),INDEX($D$237:$W$237,,$C257)-SUM($D257:AK257),INDEX($D$237:$W$237,,$C257)/$G$223)))</f>
        <v>0</v>
      </c>
      <c r="AM257" s="18">
        <f>IF($G$223="n/a",0,IF(AM$225&lt;=$C257,0,IF(AM$225&gt;($G$223+$C257),INDEX($D$237:$W$237,,$C257)-SUM($D257:AL257),INDEX($D$237:$W$237,,$C257)/$G$223)))</f>
        <v>0</v>
      </c>
      <c r="AN257" s="18">
        <f>IF($G$223="n/a",0,IF(AN$225&lt;=$C257,0,IF(AN$225&gt;($G$223+$C257),INDEX($D$237:$W$237,,$C257)-SUM($D257:AM257),INDEX($D$237:$W$237,,$C257)/$G$223)))</f>
        <v>0</v>
      </c>
      <c r="AO257" s="18">
        <f>IF($G$223="n/a",0,IF(AO$225&lt;=$C257,0,IF(AO$225&gt;($G$223+$C257),INDEX($D$237:$W$237,,$C257)-SUM($D257:AN257),INDEX($D$237:$W$237,,$C257)/$G$223)))</f>
        <v>0</v>
      </c>
      <c r="AP257" s="18">
        <f>IF($G$223="n/a",0,IF(AP$225&lt;=$C257,0,IF(AP$225&gt;($G$223+$C257),INDEX($D$237:$W$237,,$C257)-SUM($D257:AO257),INDEX($D$237:$W$237,,$C257)/$G$223)))</f>
        <v>0</v>
      </c>
      <c r="AQ257" s="18">
        <f>IF($G$223="n/a",0,IF(AQ$225&lt;=$C257,0,IF(AQ$225&gt;($G$223+$C257),INDEX($D$237:$W$237,,$C257)-SUM($D257:AP257),INDEX($D$237:$W$237,,$C257)/$G$223)))</f>
        <v>0</v>
      </c>
      <c r="AR257" s="18">
        <f>IF($G$223="n/a",0,IF(AR$225&lt;=$C257,0,IF(AR$225&gt;($G$223+$C257),INDEX($D$237:$W$237,,$C257)-SUM($D257:AQ257),INDEX($D$237:$W$237,,$C257)/$G$223)))</f>
        <v>0</v>
      </c>
      <c r="AS257" s="18">
        <f>IF($G$223="n/a",0,IF(AS$225&lt;=$C257,0,IF(AS$225&gt;($G$223+$C257),INDEX($D$237:$W$237,,$C257)-SUM($D257:AR257),INDEX($D$237:$W$237,,$C257)/$G$223)))</f>
        <v>0</v>
      </c>
      <c r="AT257" s="18">
        <f>IF($G$223="n/a",0,IF(AT$225&lt;=$C257,0,IF(AT$225&gt;($G$223+$C257),INDEX($D$237:$W$237,,$C257)-SUM($D257:AS257),INDEX($D$237:$W$237,,$C257)/$G$223)))</f>
        <v>0</v>
      </c>
      <c r="AU257" s="18">
        <f>IF($G$223="n/a",0,IF(AU$225&lt;=$C257,0,IF(AU$225&gt;($G$223+$C257),INDEX($D$237:$W$237,,$C257)-SUM($D257:AT257),INDEX($D$237:$W$237,,$C257)/$G$223)))</f>
        <v>0</v>
      </c>
      <c r="AV257" s="18">
        <f>IF($G$223="n/a",0,IF(AV$225&lt;=$C257,0,IF(AV$225&gt;($G$223+$C257),INDEX($D$237:$W$237,,$C257)-SUM($D257:AU257),INDEX($D$237:$W$237,,$C257)/$G$223)))</f>
        <v>0</v>
      </c>
      <c r="AW257" s="18">
        <f>IF($G$223="n/a",0,IF(AW$225&lt;=$C257,0,IF(AW$225&gt;($G$223+$C257),INDEX($D$237:$W$237,,$C257)-SUM($D257:AV257),INDEX($D$237:$W$237,,$C257)/$G$223)))</f>
        <v>0</v>
      </c>
      <c r="AX257" s="18">
        <f>IF($G$223="n/a",0,IF(AX$225&lt;=$C257,0,IF(AX$225&gt;($G$223+$C257),INDEX($D$237:$W$237,,$C257)-SUM($D257:AW257),INDEX($D$237:$W$237,,$C257)/$G$223)))</f>
        <v>0</v>
      </c>
      <c r="AY257" s="18">
        <f>IF($G$223="n/a",0,IF(AY$225&lt;=$C257,0,IF(AY$225&gt;($G$223+$C257),INDEX($D$237:$W$237,,$C257)-SUM($D257:AX257),INDEX($D$237:$W$237,,$C257)/$G$223)))</f>
        <v>0</v>
      </c>
      <c r="AZ257" s="18">
        <f>IF($G$223="n/a",0,IF(AZ$225&lt;=$C257,0,IF(AZ$225&gt;($G$223+$C257),INDEX($D$237:$W$237,,$C257)-SUM($D257:AY257),INDEX($D$237:$W$237,,$C257)/$G$223)))</f>
        <v>0</v>
      </c>
      <c r="BA257" s="18">
        <f>IF($G$223="n/a",0,IF(BA$225&lt;=$C257,0,IF(BA$225&gt;($G$223+$C257),INDEX($D$237:$W$237,,$C257)-SUM($D257:AZ257),INDEX($D$237:$W$237,,$C257)/$G$223)))</f>
        <v>0</v>
      </c>
      <c r="BB257" s="18">
        <f>IF($G$223="n/a",0,IF(BB$225&lt;=$C257,0,IF(BB$225&gt;($G$223+$C257),INDEX($D$237:$W$237,,$C257)-SUM($D257:BA257),INDEX($D$237:$W$237,,$C257)/$G$223)))</f>
        <v>0</v>
      </c>
      <c r="BC257" s="18">
        <f>IF($G$223="n/a",0,IF(BC$225&lt;=$C257,0,IF(BC$225&gt;($G$223+$C257),INDEX($D$237:$W$237,,$C257)-SUM($D257:BB257),INDEX($D$237:$W$237,,$C257)/$G$223)))</f>
        <v>0</v>
      </c>
      <c r="BD257" s="18">
        <f>IF($G$223="n/a",0,IF(BD$225&lt;=$C257,0,IF(BD$225&gt;($G$223+$C257),INDEX($D$237:$W$237,,$C257)-SUM($D257:BC257),INDEX($D$237:$W$237,,$C257)/$G$223)))</f>
        <v>0</v>
      </c>
      <c r="BE257" s="18">
        <f>IF($G$223="n/a",0,IF(BE$225&lt;=$C257,0,IF(BE$225&gt;($G$223+$C257),INDEX($D$237:$W$237,,$C257)-SUM($D257:BD257),INDEX($D$237:$W$237,,$C257)/$G$223)))</f>
        <v>0</v>
      </c>
      <c r="BF257" s="18">
        <f>IF($G$223="n/a",0,IF(BF$225&lt;=$C257,0,IF(BF$225&gt;($G$223+$C257),INDEX($D$237:$W$237,,$C257)-SUM($D257:BE257),INDEX($D$237:$W$237,,$C257)/$G$223)))</f>
        <v>0</v>
      </c>
      <c r="BG257" s="18">
        <f>IF($G$223="n/a",0,IF(BG$225&lt;=$C257,0,IF(BG$225&gt;($G$223+$C257),INDEX($D$237:$W$237,,$C257)-SUM($D257:BF257),INDEX($D$237:$W$237,,$C257)/$G$223)))</f>
        <v>0</v>
      </c>
      <c r="BH257" s="18">
        <f>IF($G$223="n/a",0,IF(BH$225&lt;=$C257,0,IF(BH$225&gt;($G$223+$C257),INDEX($D$237:$W$237,,$C257)-SUM($D257:BG257),INDEX($D$237:$W$237,,$C257)/$G$223)))</f>
        <v>0</v>
      </c>
      <c r="BI257" s="18">
        <f>IF($G$223="n/a",0,IF(BI$225&lt;=$C257,0,IF(BI$225&gt;($G$223+$C257),INDEX($D$237:$W$237,,$C257)-SUM($D257:BH257),INDEX($D$237:$W$237,,$C257)/$G$223)))</f>
        <v>0</v>
      </c>
      <c r="BJ257" s="18">
        <f>IF($G$223="n/a",0,IF(BJ$225&lt;=$C257,0,IF(BJ$225&gt;($G$223+$C257),INDEX($D$237:$W$237,,$C257)-SUM($D257:BI257),INDEX($D$237:$W$237,,$C257)/$G$223)))</f>
        <v>0</v>
      </c>
      <c r="BK257" s="18">
        <f>IF($G$223="n/a",0,IF(BK$225&lt;=$C257,0,IF(BK$225&gt;($G$223+$C257),INDEX($D$237:$W$237,,$C257)-SUM($D257:BJ257),INDEX($D$237:$W$237,,$C257)/$G$223)))</f>
        <v>0</v>
      </c>
      <c r="BL257" s="18">
        <f>IF($G$223="n/a",0,IF(BL$225&lt;=$C257,0,IF(BL$225&gt;($G$223+$C257),INDEX($D$237:$W$237,,$C257)-SUM($D257:BK257),INDEX($D$237:$W$237,,$C257)/$G$223)))</f>
        <v>0</v>
      </c>
      <c r="BM257" s="18">
        <f>IF($G$223="n/a",0,IF(BM$225&lt;=$C257,0,IF(BM$225&gt;($G$223+$C257),INDEX($D$237:$W$237,,$C257)-SUM($D257:BL257),INDEX($D$237:$W$237,,$C257)/$G$223)))</f>
        <v>0</v>
      </c>
      <c r="BN257" s="18">
        <f>IF($G$223="n/a",0,IF(BN$225&lt;=$C257,0,IF(BN$225&gt;($G$223+$C257),INDEX($D$237:$W$237,,$C257)-SUM($D257:BM257),INDEX($D$237:$W$237,,$C257)/$G$223)))</f>
        <v>0</v>
      </c>
      <c r="BO257" s="18">
        <f>IF($G$223="n/a",0,IF(BO$225&lt;=$C257,0,IF(BO$225&gt;($G$223+$C257),INDEX($D$237:$W$237,,$C257)-SUM($D257:BN257),INDEX($D$237:$W$237,,$C257)/$G$223)))</f>
        <v>0</v>
      </c>
      <c r="BP257" s="18">
        <f>IF($G$223="n/a",0,IF(BP$225&lt;=$C257,0,IF(BP$225&gt;($G$223+$C257),INDEX($D$237:$W$237,,$C257)-SUM($D257:BO257),INDEX($D$237:$W$237,,$C257)/$G$223)))</f>
        <v>0</v>
      </c>
      <c r="BQ257" s="18">
        <f>IF($G$223="n/a",0,IF(BQ$225&lt;=$C257,0,IF(BQ$225&gt;($G$223+$C257),INDEX($D$237:$W$237,,$C257)-SUM($D257:BP257),INDEX($D$237:$W$237,,$C257)/$G$223)))</f>
        <v>0</v>
      </c>
      <c r="BR257" s="18">
        <f>IF($G$223="n/a",0,IF(BR$225&lt;=$C257,0,IF(BR$225&gt;($G$223+$C257),INDEX($D$237:$W$237,,$C257)-SUM($D257:BQ257),INDEX($D$237:$W$237,,$C257)/$G$223)))</f>
        <v>0</v>
      </c>
      <c r="BS257" s="18">
        <f>IF($G$223="n/a",0,IF(BS$225&lt;=$C257,0,IF(BS$225&gt;($G$223+$C257),INDEX($D$237:$W$237,,$C257)-SUM($D257:BR257),INDEX($D$237:$W$237,,$C257)/$G$223)))</f>
        <v>0</v>
      </c>
    </row>
    <row r="258" spans="2:71" outlineLevel="1">
      <c r="B258" s="24">
        <v>2029</v>
      </c>
      <c r="C258" s="24">
        <v>19</v>
      </c>
      <c r="E258" s="18">
        <f>IF($G$223="n/a",0,IF(E$225&lt;=$C258,0,IF(E$225&gt;($G$223+$C258),INDEX($D$237:$W$237,,$C258)-SUM($D258:D258),INDEX($D$237:$W$237,,$C258)/$G$223)))</f>
        <v>0</v>
      </c>
      <c r="F258" s="18">
        <f>IF($G$223="n/a",0,IF(F$225&lt;=$C258,0,IF(F$225&gt;($G$223+$C258),INDEX($D$237:$W$237,,$C258)-SUM($D258:E258),INDEX($D$237:$W$237,,$C258)/$G$223)))</f>
        <v>0</v>
      </c>
      <c r="G258" s="18">
        <f>IF($G$223="n/a",0,IF(G$225&lt;=$C258,0,IF(G$225&gt;($G$223+$C258),INDEX($D$237:$W$237,,$C258)-SUM($D258:F258),INDEX($D$237:$W$237,,$C258)/$G$223)))</f>
        <v>0</v>
      </c>
      <c r="H258" s="18">
        <f>IF($G$223="n/a",0,IF(H$225&lt;=$C258,0,IF(H$225&gt;($G$223+$C258),INDEX($D$237:$W$237,,$C258)-SUM($D258:G258),INDEX($D$237:$W$237,,$C258)/$G$223)))</f>
        <v>0</v>
      </c>
      <c r="I258" s="18">
        <f>IF($G$223="n/a",0,IF(I$225&lt;=$C258,0,IF(I$225&gt;($G$223+$C258),INDEX($D$237:$W$237,,$C258)-SUM($D258:H258),INDEX($D$237:$W$237,,$C258)/$G$223)))</f>
        <v>0</v>
      </c>
      <c r="J258" s="18">
        <f>IF($G$223="n/a",0,IF(J$225&lt;=$C258,0,IF(J$225&gt;($G$223+$C258),INDEX($D$237:$W$237,,$C258)-SUM($D258:I258),INDEX($D$237:$W$237,,$C258)/$G$223)))</f>
        <v>0</v>
      </c>
      <c r="K258" s="18">
        <f>IF($G$223="n/a",0,IF(K$225&lt;=$C258,0,IF(K$225&gt;($G$223+$C258),INDEX($D$237:$W$237,,$C258)-SUM($D258:J258),INDEX($D$237:$W$237,,$C258)/$G$223)))</f>
        <v>0</v>
      </c>
      <c r="L258" s="18">
        <f>IF($G$223="n/a",0,IF(L$225&lt;=$C258,0,IF(L$225&gt;($G$223+$C258),INDEX($D$237:$W$237,,$C258)-SUM($D258:K258),INDEX($D$237:$W$237,,$C258)/$G$223)))</f>
        <v>0</v>
      </c>
      <c r="M258" s="18">
        <f>IF($G$223="n/a",0,IF(M$225&lt;=$C258,0,IF(M$225&gt;($G$223+$C258),INDEX($D$237:$W$237,,$C258)-SUM($D258:L258),INDEX($D$237:$W$237,,$C258)/$G$223)))</f>
        <v>0</v>
      </c>
      <c r="N258" s="18">
        <f>IF($G$223="n/a",0,IF(N$225&lt;=$C258,0,IF(N$225&gt;($G$223+$C258),INDEX($D$237:$W$237,,$C258)-SUM($D258:M258),INDEX($D$237:$W$237,,$C258)/$G$223)))</f>
        <v>0</v>
      </c>
      <c r="O258" s="212">
        <f>IF($G$223="n/a",0,IF(O$225&lt;=$C258,0,IF(O$225&gt;($G$223+$C258),INDEX($D$237:$W$237,,$C258)-SUM($D258:N258),INDEX($D$237:$W$237,,$C258)/$G$223)))</f>
        <v>0</v>
      </c>
      <c r="P258" s="18">
        <f>IF($G$223="n/a",0,IF(P$225&lt;=$C258,0,IF(P$225&gt;($G$223+$C258),INDEX($D$237:$W$237,,$C258)-SUM($D258:O258),INDEX($D$237:$W$237,,$C258)/$G$223)))</f>
        <v>0</v>
      </c>
      <c r="Q258" s="18">
        <f>IF($G$223="n/a",0,IF(Q$225&lt;=$C258,0,IF(Q$225&gt;($G$223+$C258),INDEX($D$237:$W$237,,$C258)-SUM($D258:P258),INDEX($D$237:$W$237,,$C258)/$G$223)))</f>
        <v>0</v>
      </c>
      <c r="R258" s="18">
        <f>IF($G$223="n/a",0,IF(R$225&lt;=$C258,0,IF(R$225&gt;($G$223+$C258),INDEX($D$237:$W$237,,$C258)-SUM($D258:Q258),INDEX($D$237:$W$237,,$C258)/$G$223)))</f>
        <v>0</v>
      </c>
      <c r="S258" s="18">
        <f>IF($G$223="n/a",0,IF(S$225&lt;=$C258,0,IF(S$225&gt;($G$223+$C258),INDEX($D$237:$W$237,,$C258)-SUM($D258:R258),INDEX($D$237:$W$237,,$C258)/$G$223)))</f>
        <v>0</v>
      </c>
      <c r="T258" s="18">
        <f>IF($G$223="n/a",0,IF(T$225&lt;=$C258,0,IF(T$225&gt;($G$223+$C258),INDEX($D$237:$W$237,,$C258)-SUM($D258:S258),INDEX($D$237:$W$237,,$C258)/$G$223)))</f>
        <v>0</v>
      </c>
      <c r="U258" s="18">
        <f>IF($G$223="n/a",0,IF(U$225&lt;=$C258,0,IF(U$225&gt;($G$223+$C258),INDEX($D$237:$W$237,,$C258)-SUM($D258:T258),INDEX($D$237:$W$237,,$C258)/$G$223)))</f>
        <v>0</v>
      </c>
      <c r="V258" s="18">
        <f>IF($G$223="n/a",0,IF(V$225&lt;=$C258,0,IF(V$225&gt;($G$223+$C258),INDEX($D$237:$W$237,,$C258)-SUM($D258:U258),INDEX($D$237:$W$237,,$C258)/$G$223)))</f>
        <v>0</v>
      </c>
      <c r="W258" s="18">
        <f>IF($G$223="n/a",0,IF(W$225&lt;=$C258,0,IF(W$225&gt;($G$223+$C258),INDEX($D$237:$W$237,,$C258)-SUM($D258:V258),INDEX($D$237:$W$237,,$C258)/$G$223)))</f>
        <v>0</v>
      </c>
      <c r="X258" s="18">
        <f>IF($G$223="n/a",0,IF(X$225&lt;=$C258,0,IF(X$225&gt;($G$223+$C258),INDEX($D$237:$W$237,,$C258)-SUM($D258:W258),INDEX($D$237:$W$237,,$C258)/$G$223)))</f>
        <v>0</v>
      </c>
      <c r="Y258" s="18">
        <f>IF($G$223="n/a",0,IF(Y$225&lt;=$C258,0,IF(Y$225&gt;($G$223+$C258),INDEX($D$237:$W$237,,$C258)-SUM($D258:X258),INDEX($D$237:$W$237,,$C258)/$G$223)))</f>
        <v>0</v>
      </c>
      <c r="Z258" s="18">
        <f>IF($G$223="n/a",0,IF(Z$225&lt;=$C258,0,IF(Z$225&gt;($G$223+$C258),INDEX($D$237:$W$237,,$C258)-SUM($D258:Y258),INDEX($D$237:$W$237,,$C258)/$G$223)))</f>
        <v>0</v>
      </c>
      <c r="AA258" s="18">
        <f>IF($G$223="n/a",0,IF(AA$225&lt;=$C258,0,IF(AA$225&gt;($G$223+$C258),INDEX($D$237:$W$237,,$C258)-SUM($D258:Z258),INDEX($D$237:$W$237,,$C258)/$G$223)))</f>
        <v>0</v>
      </c>
      <c r="AB258" s="18">
        <f>IF($G$223="n/a",0,IF(AB$225&lt;=$C258,0,IF(AB$225&gt;($G$223+$C258),INDEX($D$237:$W$237,,$C258)-SUM($D258:AA258),INDEX($D$237:$W$237,,$C258)/$G$223)))</f>
        <v>0</v>
      </c>
      <c r="AC258" s="18">
        <f>IF($G$223="n/a",0,IF(AC$225&lt;=$C258,0,IF(AC$225&gt;($G$223+$C258),INDEX($D$237:$W$237,,$C258)-SUM($D258:AB258),INDEX($D$237:$W$237,,$C258)/$G$223)))</f>
        <v>0</v>
      </c>
      <c r="AD258" s="18">
        <f>IF($G$223="n/a",0,IF(AD$225&lt;=$C258,0,IF(AD$225&gt;($G$223+$C258),INDEX($D$237:$W$237,,$C258)-SUM($D258:AC258),INDEX($D$237:$W$237,,$C258)/$G$223)))</f>
        <v>0</v>
      </c>
      <c r="AE258" s="18">
        <f>IF($G$223="n/a",0,IF(AE$225&lt;=$C258,0,IF(AE$225&gt;($G$223+$C258),INDEX($D$237:$W$237,,$C258)-SUM($D258:AD258),INDEX($D$237:$W$237,,$C258)/$G$223)))</f>
        <v>0</v>
      </c>
      <c r="AF258" s="18">
        <f>IF($G$223="n/a",0,IF(AF$225&lt;=$C258,0,IF(AF$225&gt;($G$223+$C258),INDEX($D$237:$W$237,,$C258)-SUM($D258:AE258),INDEX($D$237:$W$237,,$C258)/$G$223)))</f>
        <v>0</v>
      </c>
      <c r="AG258" s="18">
        <f>IF($G$223="n/a",0,IF(AG$225&lt;=$C258,0,IF(AG$225&gt;($G$223+$C258),INDEX($D$237:$W$237,,$C258)-SUM($D258:AF258),INDEX($D$237:$W$237,,$C258)/$G$223)))</f>
        <v>0</v>
      </c>
      <c r="AH258" s="18">
        <f>IF($G$223="n/a",0,IF(AH$225&lt;=$C258,0,IF(AH$225&gt;($G$223+$C258),INDEX($D$237:$W$237,,$C258)-SUM($D258:AG258),INDEX($D$237:$W$237,,$C258)/$G$223)))</f>
        <v>0</v>
      </c>
      <c r="AI258" s="18">
        <f>IF($G$223="n/a",0,IF(AI$225&lt;=$C258,0,IF(AI$225&gt;($G$223+$C258),INDEX($D$237:$W$237,,$C258)-SUM($D258:AH258),INDEX($D$237:$W$237,,$C258)/$G$223)))</f>
        <v>0</v>
      </c>
      <c r="AJ258" s="18">
        <f>IF($G$223="n/a",0,IF(AJ$225&lt;=$C258,0,IF(AJ$225&gt;($G$223+$C258),INDEX($D$237:$W$237,,$C258)-SUM($D258:AI258),INDEX($D$237:$W$237,,$C258)/$G$223)))</f>
        <v>0</v>
      </c>
      <c r="AK258" s="18">
        <f>IF($G$223="n/a",0,IF(AK$225&lt;=$C258,0,IF(AK$225&gt;($G$223+$C258),INDEX($D$237:$W$237,,$C258)-SUM($D258:AJ258),INDEX($D$237:$W$237,,$C258)/$G$223)))</f>
        <v>0</v>
      </c>
      <c r="AL258" s="18">
        <f>IF($G$223="n/a",0,IF(AL$225&lt;=$C258,0,IF(AL$225&gt;($G$223+$C258),INDEX($D$237:$W$237,,$C258)-SUM($D258:AK258),INDEX($D$237:$W$237,,$C258)/$G$223)))</f>
        <v>0</v>
      </c>
      <c r="AM258" s="18">
        <f>IF($G$223="n/a",0,IF(AM$225&lt;=$C258,0,IF(AM$225&gt;($G$223+$C258),INDEX($D$237:$W$237,,$C258)-SUM($D258:AL258),INDEX($D$237:$W$237,,$C258)/$G$223)))</f>
        <v>0</v>
      </c>
      <c r="AN258" s="18">
        <f>IF($G$223="n/a",0,IF(AN$225&lt;=$C258,0,IF(AN$225&gt;($G$223+$C258),INDEX($D$237:$W$237,,$C258)-SUM($D258:AM258),INDEX($D$237:$W$237,,$C258)/$G$223)))</f>
        <v>0</v>
      </c>
      <c r="AO258" s="18">
        <f>IF($G$223="n/a",0,IF(AO$225&lt;=$C258,0,IF(AO$225&gt;($G$223+$C258),INDEX($D$237:$W$237,,$C258)-SUM($D258:AN258),INDEX($D$237:$W$237,,$C258)/$G$223)))</f>
        <v>0</v>
      </c>
      <c r="AP258" s="18">
        <f>IF($G$223="n/a",0,IF(AP$225&lt;=$C258,0,IF(AP$225&gt;($G$223+$C258),INDEX($D$237:$W$237,,$C258)-SUM($D258:AO258),INDEX($D$237:$W$237,,$C258)/$G$223)))</f>
        <v>0</v>
      </c>
      <c r="AQ258" s="18">
        <f>IF($G$223="n/a",0,IF(AQ$225&lt;=$C258,0,IF(AQ$225&gt;($G$223+$C258),INDEX($D$237:$W$237,,$C258)-SUM($D258:AP258),INDEX($D$237:$W$237,,$C258)/$G$223)))</f>
        <v>0</v>
      </c>
      <c r="AR258" s="18">
        <f>IF($G$223="n/a",0,IF(AR$225&lt;=$C258,0,IF(AR$225&gt;($G$223+$C258),INDEX($D$237:$W$237,,$C258)-SUM($D258:AQ258),INDEX($D$237:$W$237,,$C258)/$G$223)))</f>
        <v>0</v>
      </c>
      <c r="AS258" s="18">
        <f>IF($G$223="n/a",0,IF(AS$225&lt;=$C258,0,IF(AS$225&gt;($G$223+$C258),INDEX($D$237:$W$237,,$C258)-SUM($D258:AR258),INDEX($D$237:$W$237,,$C258)/$G$223)))</f>
        <v>0</v>
      </c>
      <c r="AT258" s="18">
        <f>IF($G$223="n/a",0,IF(AT$225&lt;=$C258,0,IF(AT$225&gt;($G$223+$C258),INDEX($D$237:$W$237,,$C258)-SUM($D258:AS258),INDEX($D$237:$W$237,,$C258)/$G$223)))</f>
        <v>0</v>
      </c>
      <c r="AU258" s="18">
        <f>IF($G$223="n/a",0,IF(AU$225&lt;=$C258,0,IF(AU$225&gt;($G$223+$C258),INDEX($D$237:$W$237,,$C258)-SUM($D258:AT258),INDEX($D$237:$W$237,,$C258)/$G$223)))</f>
        <v>0</v>
      </c>
      <c r="AV258" s="18">
        <f>IF($G$223="n/a",0,IF(AV$225&lt;=$C258,0,IF(AV$225&gt;($G$223+$C258),INDEX($D$237:$W$237,,$C258)-SUM($D258:AU258),INDEX($D$237:$W$237,,$C258)/$G$223)))</f>
        <v>0</v>
      </c>
      <c r="AW258" s="18">
        <f>IF($G$223="n/a",0,IF(AW$225&lt;=$C258,0,IF(AW$225&gt;($G$223+$C258),INDEX($D$237:$W$237,,$C258)-SUM($D258:AV258),INDEX($D$237:$W$237,,$C258)/$G$223)))</f>
        <v>0</v>
      </c>
      <c r="AX258" s="18">
        <f>IF($G$223="n/a",0,IF(AX$225&lt;=$C258,0,IF(AX$225&gt;($G$223+$C258),INDEX($D$237:$W$237,,$C258)-SUM($D258:AW258),INDEX($D$237:$W$237,,$C258)/$G$223)))</f>
        <v>0</v>
      </c>
      <c r="AY258" s="18">
        <f>IF($G$223="n/a",0,IF(AY$225&lt;=$C258,0,IF(AY$225&gt;($G$223+$C258),INDEX($D$237:$W$237,,$C258)-SUM($D258:AX258),INDEX($D$237:$W$237,,$C258)/$G$223)))</f>
        <v>0</v>
      </c>
      <c r="AZ258" s="18">
        <f>IF($G$223="n/a",0,IF(AZ$225&lt;=$C258,0,IF(AZ$225&gt;($G$223+$C258),INDEX($D$237:$W$237,,$C258)-SUM($D258:AY258),INDEX($D$237:$W$237,,$C258)/$G$223)))</f>
        <v>0</v>
      </c>
      <c r="BA258" s="18">
        <f>IF($G$223="n/a",0,IF(BA$225&lt;=$C258,0,IF(BA$225&gt;($G$223+$C258),INDEX($D$237:$W$237,,$C258)-SUM($D258:AZ258),INDEX($D$237:$W$237,,$C258)/$G$223)))</f>
        <v>0</v>
      </c>
      <c r="BB258" s="18">
        <f>IF($G$223="n/a",0,IF(BB$225&lt;=$C258,0,IF(BB$225&gt;($G$223+$C258),INDEX($D$237:$W$237,,$C258)-SUM($D258:BA258),INDEX($D$237:$W$237,,$C258)/$G$223)))</f>
        <v>0</v>
      </c>
      <c r="BC258" s="18">
        <f>IF($G$223="n/a",0,IF(BC$225&lt;=$C258,0,IF(BC$225&gt;($G$223+$C258),INDEX($D$237:$W$237,,$C258)-SUM($D258:BB258),INDEX($D$237:$W$237,,$C258)/$G$223)))</f>
        <v>0</v>
      </c>
      <c r="BD258" s="18">
        <f>IF($G$223="n/a",0,IF(BD$225&lt;=$C258,0,IF(BD$225&gt;($G$223+$C258),INDEX($D$237:$W$237,,$C258)-SUM($D258:BC258),INDEX($D$237:$W$237,,$C258)/$G$223)))</f>
        <v>0</v>
      </c>
      <c r="BE258" s="18">
        <f>IF($G$223="n/a",0,IF(BE$225&lt;=$C258,0,IF(BE$225&gt;($G$223+$C258),INDEX($D$237:$W$237,,$C258)-SUM($D258:BD258),INDEX($D$237:$W$237,,$C258)/$G$223)))</f>
        <v>0</v>
      </c>
      <c r="BF258" s="18">
        <f>IF($G$223="n/a",0,IF(BF$225&lt;=$C258,0,IF(BF$225&gt;($G$223+$C258),INDEX($D$237:$W$237,,$C258)-SUM($D258:BE258),INDEX($D$237:$W$237,,$C258)/$G$223)))</f>
        <v>0</v>
      </c>
      <c r="BG258" s="18">
        <f>IF($G$223="n/a",0,IF(BG$225&lt;=$C258,0,IF(BG$225&gt;($G$223+$C258),INDEX($D$237:$W$237,,$C258)-SUM($D258:BF258),INDEX($D$237:$W$237,,$C258)/$G$223)))</f>
        <v>0</v>
      </c>
      <c r="BH258" s="18">
        <f>IF($G$223="n/a",0,IF(BH$225&lt;=$C258,0,IF(BH$225&gt;($G$223+$C258),INDEX($D$237:$W$237,,$C258)-SUM($D258:BG258),INDEX($D$237:$W$237,,$C258)/$G$223)))</f>
        <v>0</v>
      </c>
      <c r="BI258" s="18">
        <f>IF($G$223="n/a",0,IF(BI$225&lt;=$C258,0,IF(BI$225&gt;($G$223+$C258),INDEX($D$237:$W$237,,$C258)-SUM($D258:BH258),INDEX($D$237:$W$237,,$C258)/$G$223)))</f>
        <v>0</v>
      </c>
      <c r="BJ258" s="18">
        <f>IF($G$223="n/a",0,IF(BJ$225&lt;=$C258,0,IF(BJ$225&gt;($G$223+$C258),INDEX($D$237:$W$237,,$C258)-SUM($D258:BI258),INDEX($D$237:$W$237,,$C258)/$G$223)))</f>
        <v>0</v>
      </c>
      <c r="BK258" s="18">
        <f>IF($G$223="n/a",0,IF(BK$225&lt;=$C258,0,IF(BK$225&gt;($G$223+$C258),INDEX($D$237:$W$237,,$C258)-SUM($D258:BJ258),INDEX($D$237:$W$237,,$C258)/$G$223)))</f>
        <v>0</v>
      </c>
      <c r="BL258" s="18">
        <f>IF($G$223="n/a",0,IF(BL$225&lt;=$C258,0,IF(BL$225&gt;($G$223+$C258),INDEX($D$237:$W$237,,$C258)-SUM($D258:BK258),INDEX($D$237:$W$237,,$C258)/$G$223)))</f>
        <v>0</v>
      </c>
      <c r="BM258" s="18">
        <f>IF($G$223="n/a",0,IF(BM$225&lt;=$C258,0,IF(BM$225&gt;($G$223+$C258),INDEX($D$237:$W$237,,$C258)-SUM($D258:BL258),INDEX($D$237:$W$237,,$C258)/$G$223)))</f>
        <v>0</v>
      </c>
      <c r="BN258" s="18">
        <f>IF($G$223="n/a",0,IF(BN$225&lt;=$C258,0,IF(BN$225&gt;($G$223+$C258),INDEX($D$237:$W$237,,$C258)-SUM($D258:BM258),INDEX($D$237:$W$237,,$C258)/$G$223)))</f>
        <v>0</v>
      </c>
      <c r="BO258" s="18">
        <f>IF($G$223="n/a",0,IF(BO$225&lt;=$C258,0,IF(BO$225&gt;($G$223+$C258),INDEX($D$237:$W$237,,$C258)-SUM($D258:BN258),INDEX($D$237:$W$237,,$C258)/$G$223)))</f>
        <v>0</v>
      </c>
      <c r="BP258" s="18">
        <f>IF($G$223="n/a",0,IF(BP$225&lt;=$C258,0,IF(BP$225&gt;($G$223+$C258),INDEX($D$237:$W$237,,$C258)-SUM($D258:BO258),INDEX($D$237:$W$237,,$C258)/$G$223)))</f>
        <v>0</v>
      </c>
      <c r="BQ258" s="18">
        <f>IF($G$223="n/a",0,IF(BQ$225&lt;=$C258,0,IF(BQ$225&gt;($G$223+$C258),INDEX($D$237:$W$237,,$C258)-SUM($D258:BP258),INDEX($D$237:$W$237,,$C258)/$G$223)))</f>
        <v>0</v>
      </c>
      <c r="BR258" s="18">
        <f>IF($G$223="n/a",0,IF(BR$225&lt;=$C258,0,IF(BR$225&gt;($G$223+$C258),INDEX($D$237:$W$237,,$C258)-SUM($D258:BQ258),INDEX($D$237:$W$237,,$C258)/$G$223)))</f>
        <v>0</v>
      </c>
      <c r="BS258" s="18">
        <f>IF($G$223="n/a",0,IF(BS$225&lt;=$C258,0,IF(BS$225&gt;($G$223+$C258),INDEX($D$237:$W$237,,$C258)-SUM($D258:BR258),INDEX($D$237:$W$237,,$C258)/$G$223)))</f>
        <v>0</v>
      </c>
    </row>
    <row r="259" spans="2:71" outlineLevel="1">
      <c r="B259" s="24">
        <v>2030</v>
      </c>
      <c r="C259" s="24">
        <v>20</v>
      </c>
      <c r="E259" s="18">
        <f>IF($G$223="n/a",0,IF(E$225&lt;=$C259,0,IF(E$225&gt;($G$223+$C259),INDEX($D$237:$W$237,,$C259)-SUM($D259:D259),INDEX($D$237:$W$237,,$C259)/$G$223)))</f>
        <v>0</v>
      </c>
      <c r="F259" s="18">
        <f>IF($G$223="n/a",0,IF(F$225&lt;=$C259,0,IF(F$225&gt;($G$223+$C259),INDEX($D$237:$W$237,,$C259)-SUM($D259:E259),INDEX($D$237:$W$237,,$C259)/$G$223)))</f>
        <v>0</v>
      </c>
      <c r="G259" s="18">
        <f>IF($G$223="n/a",0,IF(G$225&lt;=$C259,0,IF(G$225&gt;($G$223+$C259),INDEX($D$237:$W$237,,$C259)-SUM($D259:F259),INDEX($D$237:$W$237,,$C259)/$G$223)))</f>
        <v>0</v>
      </c>
      <c r="H259" s="18">
        <f>IF($G$223="n/a",0,IF(H$225&lt;=$C259,0,IF(H$225&gt;($G$223+$C259),INDEX($D$237:$W$237,,$C259)-SUM($D259:G259),INDEX($D$237:$W$237,,$C259)/$G$223)))</f>
        <v>0</v>
      </c>
      <c r="I259" s="18">
        <f>IF($G$223="n/a",0,IF(I$225&lt;=$C259,0,IF(I$225&gt;($G$223+$C259),INDEX($D$237:$W$237,,$C259)-SUM($D259:H259),INDEX($D$237:$W$237,,$C259)/$G$223)))</f>
        <v>0</v>
      </c>
      <c r="J259" s="18">
        <f>IF($G$223="n/a",0,IF(J$225&lt;=$C259,0,IF(J$225&gt;($G$223+$C259),INDEX($D$237:$W$237,,$C259)-SUM($D259:I259),INDEX($D$237:$W$237,,$C259)/$G$223)))</f>
        <v>0</v>
      </c>
      <c r="K259" s="18">
        <f>IF($G$223="n/a",0,IF(K$225&lt;=$C259,0,IF(K$225&gt;($G$223+$C259),INDEX($D$237:$W$237,,$C259)-SUM($D259:J259),INDEX($D$237:$W$237,,$C259)/$G$223)))</f>
        <v>0</v>
      </c>
      <c r="L259" s="18">
        <f>IF($G$223="n/a",0,IF(L$225&lt;=$C259,0,IF(L$225&gt;($G$223+$C259),INDEX($D$237:$W$237,,$C259)-SUM($D259:K259),INDEX($D$237:$W$237,,$C259)/$G$223)))</f>
        <v>0</v>
      </c>
      <c r="M259" s="18">
        <f>IF($G$223="n/a",0,IF(M$225&lt;=$C259,0,IF(M$225&gt;($G$223+$C259),INDEX($D$237:$W$237,,$C259)-SUM($D259:L259),INDEX($D$237:$W$237,,$C259)/$G$223)))</f>
        <v>0</v>
      </c>
      <c r="N259" s="18">
        <f>IF($G$223="n/a",0,IF(N$225&lt;=$C259,0,IF(N$225&gt;($G$223+$C259),INDEX($D$237:$W$237,,$C259)-SUM($D259:M259),INDEX($D$237:$W$237,,$C259)/$G$223)))</f>
        <v>0</v>
      </c>
      <c r="O259" s="212">
        <f>IF($G$223="n/a",0,IF(O$225&lt;=$C259,0,IF(O$225&gt;($G$223+$C259),INDEX($D$237:$W$237,,$C259)-SUM($D259:N259),INDEX($D$237:$W$237,,$C259)/$G$223)))</f>
        <v>0</v>
      </c>
      <c r="P259" s="18">
        <f>IF($G$223="n/a",0,IF(P$225&lt;=$C259,0,IF(P$225&gt;($G$223+$C259),INDEX($D$237:$W$237,,$C259)-SUM($D259:O259),INDEX($D$237:$W$237,,$C259)/$G$223)))</f>
        <v>0</v>
      </c>
      <c r="Q259" s="18">
        <f>IF($G$223="n/a",0,IF(Q$225&lt;=$C259,0,IF(Q$225&gt;($G$223+$C259),INDEX($D$237:$W$237,,$C259)-SUM($D259:P259),INDEX($D$237:$W$237,,$C259)/$G$223)))</f>
        <v>0</v>
      </c>
      <c r="R259" s="18">
        <f>IF($G$223="n/a",0,IF(R$225&lt;=$C259,0,IF(R$225&gt;($G$223+$C259),INDEX($D$237:$W$237,,$C259)-SUM($D259:Q259),INDEX($D$237:$W$237,,$C259)/$G$223)))</f>
        <v>0</v>
      </c>
      <c r="S259" s="18">
        <f>IF($G$223="n/a",0,IF(S$225&lt;=$C259,0,IF(S$225&gt;($G$223+$C259),INDEX($D$237:$W$237,,$C259)-SUM($D259:R259),INDEX($D$237:$W$237,,$C259)/$G$223)))</f>
        <v>0</v>
      </c>
      <c r="T259" s="18">
        <f>IF($G$223="n/a",0,IF(T$225&lt;=$C259,0,IF(T$225&gt;($G$223+$C259),INDEX($D$237:$W$237,,$C259)-SUM($D259:S259),INDEX($D$237:$W$237,,$C259)/$G$223)))</f>
        <v>0</v>
      </c>
      <c r="U259" s="18">
        <f>IF($G$223="n/a",0,IF(U$225&lt;=$C259,0,IF(U$225&gt;($G$223+$C259),INDEX($D$237:$W$237,,$C259)-SUM($D259:T259),INDEX($D$237:$W$237,,$C259)/$G$223)))</f>
        <v>0</v>
      </c>
      <c r="V259" s="18">
        <f>IF($G$223="n/a",0,IF(V$225&lt;=$C259,0,IF(V$225&gt;($G$223+$C259),INDEX($D$237:$W$237,,$C259)-SUM($D259:U259),INDEX($D$237:$W$237,,$C259)/$G$223)))</f>
        <v>0</v>
      </c>
      <c r="W259" s="18">
        <f>IF($G$223="n/a",0,IF(W$225&lt;=$C259,0,IF(W$225&gt;($G$223+$C259),INDEX($D$237:$W$237,,$C259)-SUM($D259:V259),INDEX($D$237:$W$237,,$C259)/$G$223)))</f>
        <v>0</v>
      </c>
      <c r="X259" s="18">
        <f>IF($G$223="n/a",0,IF(X$225&lt;=$C259,0,IF(X$225&gt;($G$223+$C259),INDEX($D$237:$W$237,,$C259)-SUM($D259:W259),INDEX($D$237:$W$237,,$C259)/$G$223)))</f>
        <v>0</v>
      </c>
      <c r="Y259" s="18">
        <f>IF($G$223="n/a",0,IF(Y$225&lt;=$C259,0,IF(Y$225&gt;($G$223+$C259),INDEX($D$237:$W$237,,$C259)-SUM($D259:X259),INDEX($D$237:$W$237,,$C259)/$G$223)))</f>
        <v>0</v>
      </c>
      <c r="Z259" s="18">
        <f>IF($G$223="n/a",0,IF(Z$225&lt;=$C259,0,IF(Z$225&gt;($G$223+$C259),INDEX($D$237:$W$237,,$C259)-SUM($D259:Y259),INDEX($D$237:$W$237,,$C259)/$G$223)))</f>
        <v>0</v>
      </c>
      <c r="AA259" s="18">
        <f>IF($G$223="n/a",0,IF(AA$225&lt;=$C259,0,IF(AA$225&gt;($G$223+$C259),INDEX($D$237:$W$237,,$C259)-SUM($D259:Z259),INDEX($D$237:$W$237,,$C259)/$G$223)))</f>
        <v>0</v>
      </c>
      <c r="AB259" s="18">
        <f>IF($G$223="n/a",0,IF(AB$225&lt;=$C259,0,IF(AB$225&gt;($G$223+$C259),INDEX($D$237:$W$237,,$C259)-SUM($D259:AA259),INDEX($D$237:$W$237,,$C259)/$G$223)))</f>
        <v>0</v>
      </c>
      <c r="AC259" s="18">
        <f>IF($G$223="n/a",0,IF(AC$225&lt;=$C259,0,IF(AC$225&gt;($G$223+$C259),INDEX($D$237:$W$237,,$C259)-SUM($D259:AB259),INDEX($D$237:$W$237,,$C259)/$G$223)))</f>
        <v>0</v>
      </c>
      <c r="AD259" s="18">
        <f>IF($G$223="n/a",0,IF(AD$225&lt;=$C259,0,IF(AD$225&gt;($G$223+$C259),INDEX($D$237:$W$237,,$C259)-SUM($D259:AC259),INDEX($D$237:$W$237,,$C259)/$G$223)))</f>
        <v>0</v>
      </c>
      <c r="AE259" s="18">
        <f>IF($G$223="n/a",0,IF(AE$225&lt;=$C259,0,IF(AE$225&gt;($G$223+$C259),INDEX($D$237:$W$237,,$C259)-SUM($D259:AD259),INDEX($D$237:$W$237,,$C259)/$G$223)))</f>
        <v>0</v>
      </c>
      <c r="AF259" s="18">
        <f>IF($G$223="n/a",0,IF(AF$225&lt;=$C259,0,IF(AF$225&gt;($G$223+$C259),INDEX($D$237:$W$237,,$C259)-SUM($D259:AE259),INDEX($D$237:$W$237,,$C259)/$G$223)))</f>
        <v>0</v>
      </c>
      <c r="AG259" s="18">
        <f>IF($G$223="n/a",0,IF(AG$225&lt;=$C259,0,IF(AG$225&gt;($G$223+$C259),INDEX($D$237:$W$237,,$C259)-SUM($D259:AF259),INDEX($D$237:$W$237,,$C259)/$G$223)))</f>
        <v>0</v>
      </c>
      <c r="AH259" s="18">
        <f>IF($G$223="n/a",0,IF(AH$225&lt;=$C259,0,IF(AH$225&gt;($G$223+$C259),INDEX($D$237:$W$237,,$C259)-SUM($D259:AG259),INDEX($D$237:$W$237,,$C259)/$G$223)))</f>
        <v>0</v>
      </c>
      <c r="AI259" s="18">
        <f>IF($G$223="n/a",0,IF(AI$225&lt;=$C259,0,IF(AI$225&gt;($G$223+$C259),INDEX($D$237:$W$237,,$C259)-SUM($D259:AH259),INDEX($D$237:$W$237,,$C259)/$G$223)))</f>
        <v>0</v>
      </c>
      <c r="AJ259" s="18">
        <f>IF($G$223="n/a",0,IF(AJ$225&lt;=$C259,0,IF(AJ$225&gt;($G$223+$C259),INDEX($D$237:$W$237,,$C259)-SUM($D259:AI259),INDEX($D$237:$W$237,,$C259)/$G$223)))</f>
        <v>0</v>
      </c>
      <c r="AK259" s="18">
        <f>IF($G$223="n/a",0,IF(AK$225&lt;=$C259,0,IF(AK$225&gt;($G$223+$C259),INDEX($D$237:$W$237,,$C259)-SUM($D259:AJ259),INDEX($D$237:$W$237,,$C259)/$G$223)))</f>
        <v>0</v>
      </c>
      <c r="AL259" s="18">
        <f>IF($G$223="n/a",0,IF(AL$225&lt;=$C259,0,IF(AL$225&gt;($G$223+$C259),INDEX($D$237:$W$237,,$C259)-SUM($D259:AK259),INDEX($D$237:$W$237,,$C259)/$G$223)))</f>
        <v>0</v>
      </c>
      <c r="AM259" s="18">
        <f>IF($G$223="n/a",0,IF(AM$225&lt;=$C259,0,IF(AM$225&gt;($G$223+$C259),INDEX($D$237:$W$237,,$C259)-SUM($D259:AL259),INDEX($D$237:$W$237,,$C259)/$G$223)))</f>
        <v>0</v>
      </c>
      <c r="AN259" s="18">
        <f>IF($G$223="n/a",0,IF(AN$225&lt;=$C259,0,IF(AN$225&gt;($G$223+$C259),INDEX($D$237:$W$237,,$C259)-SUM($D259:AM259),INDEX($D$237:$W$237,,$C259)/$G$223)))</f>
        <v>0</v>
      </c>
      <c r="AO259" s="18">
        <f>IF($G$223="n/a",0,IF(AO$225&lt;=$C259,0,IF(AO$225&gt;($G$223+$C259),INDEX($D$237:$W$237,,$C259)-SUM($D259:AN259),INDEX($D$237:$W$237,,$C259)/$G$223)))</f>
        <v>0</v>
      </c>
      <c r="AP259" s="18">
        <f>IF($G$223="n/a",0,IF(AP$225&lt;=$C259,0,IF(AP$225&gt;($G$223+$C259),INDEX($D$237:$W$237,,$C259)-SUM($D259:AO259),INDEX($D$237:$W$237,,$C259)/$G$223)))</f>
        <v>0</v>
      </c>
      <c r="AQ259" s="18">
        <f>IF($G$223="n/a",0,IF(AQ$225&lt;=$C259,0,IF(AQ$225&gt;($G$223+$C259),INDEX($D$237:$W$237,,$C259)-SUM($D259:AP259),INDEX($D$237:$W$237,,$C259)/$G$223)))</f>
        <v>0</v>
      </c>
      <c r="AR259" s="18">
        <f>IF($G$223="n/a",0,IF(AR$225&lt;=$C259,0,IF(AR$225&gt;($G$223+$C259),INDEX($D$237:$W$237,,$C259)-SUM($D259:AQ259),INDEX($D$237:$W$237,,$C259)/$G$223)))</f>
        <v>0</v>
      </c>
      <c r="AS259" s="18">
        <f>IF($G$223="n/a",0,IF(AS$225&lt;=$C259,0,IF(AS$225&gt;($G$223+$C259),INDEX($D$237:$W$237,,$C259)-SUM($D259:AR259),INDEX($D$237:$W$237,,$C259)/$G$223)))</f>
        <v>0</v>
      </c>
      <c r="AT259" s="18">
        <f>IF($G$223="n/a",0,IF(AT$225&lt;=$C259,0,IF(AT$225&gt;($G$223+$C259),INDEX($D$237:$W$237,,$C259)-SUM($D259:AS259),INDEX($D$237:$W$237,,$C259)/$G$223)))</f>
        <v>0</v>
      </c>
      <c r="AU259" s="18">
        <f>IF($G$223="n/a",0,IF(AU$225&lt;=$C259,0,IF(AU$225&gt;($G$223+$C259),INDEX($D$237:$W$237,,$C259)-SUM($D259:AT259),INDEX($D$237:$W$237,,$C259)/$G$223)))</f>
        <v>0</v>
      </c>
      <c r="AV259" s="18">
        <f>IF($G$223="n/a",0,IF(AV$225&lt;=$C259,0,IF(AV$225&gt;($G$223+$C259),INDEX($D$237:$W$237,,$C259)-SUM($D259:AU259),INDEX($D$237:$W$237,,$C259)/$G$223)))</f>
        <v>0</v>
      </c>
      <c r="AW259" s="18">
        <f>IF($G$223="n/a",0,IF(AW$225&lt;=$C259,0,IF(AW$225&gt;($G$223+$C259),INDEX($D$237:$W$237,,$C259)-SUM($D259:AV259),INDEX($D$237:$W$237,,$C259)/$G$223)))</f>
        <v>0</v>
      </c>
      <c r="AX259" s="18">
        <f>IF($G$223="n/a",0,IF(AX$225&lt;=$C259,0,IF(AX$225&gt;($G$223+$C259),INDEX($D$237:$W$237,,$C259)-SUM($D259:AW259),INDEX($D$237:$W$237,,$C259)/$G$223)))</f>
        <v>0</v>
      </c>
      <c r="AY259" s="18">
        <f>IF($G$223="n/a",0,IF(AY$225&lt;=$C259,0,IF(AY$225&gt;($G$223+$C259),INDEX($D$237:$W$237,,$C259)-SUM($D259:AX259),INDEX($D$237:$W$237,,$C259)/$G$223)))</f>
        <v>0</v>
      </c>
      <c r="AZ259" s="18">
        <f>IF($G$223="n/a",0,IF(AZ$225&lt;=$C259,0,IF(AZ$225&gt;($G$223+$C259),INDEX($D$237:$W$237,,$C259)-SUM($D259:AY259),INDEX($D$237:$W$237,,$C259)/$G$223)))</f>
        <v>0</v>
      </c>
      <c r="BA259" s="18">
        <f>IF($G$223="n/a",0,IF(BA$225&lt;=$C259,0,IF(BA$225&gt;($G$223+$C259),INDEX($D$237:$W$237,,$C259)-SUM($D259:AZ259),INDEX($D$237:$W$237,,$C259)/$G$223)))</f>
        <v>0</v>
      </c>
      <c r="BB259" s="18">
        <f>IF($G$223="n/a",0,IF(BB$225&lt;=$C259,0,IF(BB$225&gt;($G$223+$C259),INDEX($D$237:$W$237,,$C259)-SUM($D259:BA259),INDEX($D$237:$W$237,,$C259)/$G$223)))</f>
        <v>0</v>
      </c>
      <c r="BC259" s="18">
        <f>IF($G$223="n/a",0,IF(BC$225&lt;=$C259,0,IF(BC$225&gt;($G$223+$C259),INDEX($D$237:$W$237,,$C259)-SUM($D259:BB259),INDEX($D$237:$W$237,,$C259)/$G$223)))</f>
        <v>0</v>
      </c>
      <c r="BD259" s="18">
        <f>IF($G$223="n/a",0,IF(BD$225&lt;=$C259,0,IF(BD$225&gt;($G$223+$C259),INDEX($D$237:$W$237,,$C259)-SUM($D259:BC259),INDEX($D$237:$W$237,,$C259)/$G$223)))</f>
        <v>0</v>
      </c>
      <c r="BE259" s="18">
        <f>IF($G$223="n/a",0,IF(BE$225&lt;=$C259,0,IF(BE$225&gt;($G$223+$C259),INDEX($D$237:$W$237,,$C259)-SUM($D259:BD259),INDEX($D$237:$W$237,,$C259)/$G$223)))</f>
        <v>0</v>
      </c>
      <c r="BF259" s="18">
        <f>IF($G$223="n/a",0,IF(BF$225&lt;=$C259,0,IF(BF$225&gt;($G$223+$C259),INDEX($D$237:$W$237,,$C259)-SUM($D259:BE259),INDEX($D$237:$W$237,,$C259)/$G$223)))</f>
        <v>0</v>
      </c>
      <c r="BG259" s="18">
        <f>IF($G$223="n/a",0,IF(BG$225&lt;=$C259,0,IF(BG$225&gt;($G$223+$C259),INDEX($D$237:$W$237,,$C259)-SUM($D259:BF259),INDEX($D$237:$W$237,,$C259)/$G$223)))</f>
        <v>0</v>
      </c>
      <c r="BH259" s="18">
        <f>IF($G$223="n/a",0,IF(BH$225&lt;=$C259,0,IF(BH$225&gt;($G$223+$C259),INDEX($D$237:$W$237,,$C259)-SUM($D259:BG259),INDEX($D$237:$W$237,,$C259)/$G$223)))</f>
        <v>0</v>
      </c>
      <c r="BI259" s="18">
        <f>IF($G$223="n/a",0,IF(BI$225&lt;=$C259,0,IF(BI$225&gt;($G$223+$C259),INDEX($D$237:$W$237,,$C259)-SUM($D259:BH259),INDEX($D$237:$W$237,,$C259)/$G$223)))</f>
        <v>0</v>
      </c>
      <c r="BJ259" s="18">
        <f>IF($G$223="n/a",0,IF(BJ$225&lt;=$C259,0,IF(BJ$225&gt;($G$223+$C259),INDEX($D$237:$W$237,,$C259)-SUM($D259:BI259),INDEX($D$237:$W$237,,$C259)/$G$223)))</f>
        <v>0</v>
      </c>
      <c r="BK259" s="18">
        <f>IF($G$223="n/a",0,IF(BK$225&lt;=$C259,0,IF(BK$225&gt;($G$223+$C259),INDEX($D$237:$W$237,,$C259)-SUM($D259:BJ259),INDEX($D$237:$W$237,,$C259)/$G$223)))</f>
        <v>0</v>
      </c>
      <c r="BL259" s="18">
        <f>IF($G$223="n/a",0,IF(BL$225&lt;=$C259,0,IF(BL$225&gt;($G$223+$C259),INDEX($D$237:$W$237,,$C259)-SUM($D259:BK259),INDEX($D$237:$W$237,,$C259)/$G$223)))</f>
        <v>0</v>
      </c>
      <c r="BM259" s="18">
        <f>IF($G$223="n/a",0,IF(BM$225&lt;=$C259,0,IF(BM$225&gt;($G$223+$C259),INDEX($D$237:$W$237,,$C259)-SUM($D259:BL259),INDEX($D$237:$W$237,,$C259)/$G$223)))</f>
        <v>0</v>
      </c>
      <c r="BN259" s="18">
        <f>IF($G$223="n/a",0,IF(BN$225&lt;=$C259,0,IF(BN$225&gt;($G$223+$C259),INDEX($D$237:$W$237,,$C259)-SUM($D259:BM259),INDEX($D$237:$W$237,,$C259)/$G$223)))</f>
        <v>0</v>
      </c>
      <c r="BO259" s="18">
        <f>IF($G$223="n/a",0,IF(BO$225&lt;=$C259,0,IF(BO$225&gt;($G$223+$C259),INDEX($D$237:$W$237,,$C259)-SUM($D259:BN259),INDEX($D$237:$W$237,,$C259)/$G$223)))</f>
        <v>0</v>
      </c>
      <c r="BP259" s="18">
        <f>IF($G$223="n/a",0,IF(BP$225&lt;=$C259,0,IF(BP$225&gt;($G$223+$C259),INDEX($D$237:$W$237,,$C259)-SUM($D259:BO259),INDEX($D$237:$W$237,,$C259)/$G$223)))</f>
        <v>0</v>
      </c>
      <c r="BQ259" s="18">
        <f>IF($G$223="n/a",0,IF(BQ$225&lt;=$C259,0,IF(BQ$225&gt;($G$223+$C259),INDEX($D$237:$W$237,,$C259)-SUM($D259:BP259),INDEX($D$237:$W$237,,$C259)/$G$223)))</f>
        <v>0</v>
      </c>
      <c r="BR259" s="18">
        <f>IF($G$223="n/a",0,IF(BR$225&lt;=$C259,0,IF(BR$225&gt;($G$223+$C259),INDEX($D$237:$W$237,,$C259)-SUM($D259:BQ259),INDEX($D$237:$W$237,,$C259)/$G$223)))</f>
        <v>0</v>
      </c>
      <c r="BS259" s="18">
        <f>IF($G$223="n/a",0,IF(BS$225&lt;=$C259,0,IF(BS$225&gt;($G$223+$C259),INDEX($D$237:$W$237,,$C259)-SUM($D259:BR259),INDEX($D$237:$W$237,,$C259)/$G$223)))</f>
        <v>0</v>
      </c>
    </row>
    <row r="260" spans="2:71">
      <c r="B260" s="24"/>
      <c r="C260" s="24"/>
      <c r="E260" s="2"/>
      <c r="F260" s="2"/>
      <c r="G260" s="2"/>
      <c r="H260" s="2"/>
      <c r="I260" s="2"/>
      <c r="J260" s="2"/>
      <c r="K260" s="2"/>
      <c r="L260" s="2"/>
      <c r="M260" s="2"/>
      <c r="N260" s="2"/>
      <c r="O260" s="213"/>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row>
    <row r="261" spans="2:71">
      <c r="B261" t="s">
        <v>26</v>
      </c>
      <c r="D261" s="2">
        <f>SUM(D240:D259)</f>
        <v>0</v>
      </c>
      <c r="E261" s="2">
        <f t="shared" ref="E261:BK261" si="119">SUM(E240:E259)</f>
        <v>0.25893070092516307</v>
      </c>
      <c r="F261" s="2">
        <f t="shared" si="119"/>
        <v>1.4287057731943718</v>
      </c>
      <c r="G261" s="2">
        <f t="shared" si="119"/>
        <v>1.7992883193298275</v>
      </c>
      <c r="H261" s="2">
        <f t="shared" si="119"/>
        <v>1.9380633101093425</v>
      </c>
      <c r="I261" s="2">
        <f t="shared" si="119"/>
        <v>1.9711411118985787</v>
      </c>
      <c r="J261" s="2">
        <f t="shared" si="119"/>
        <v>2.3985226077639639</v>
      </c>
      <c r="K261" s="2">
        <f t="shared" si="119"/>
        <v>2.9717272500400203</v>
      </c>
      <c r="L261" s="2">
        <f t="shared" si="119"/>
        <v>4.605539253043359</v>
      </c>
      <c r="M261" s="2">
        <f t="shared" si="119"/>
        <v>7.2755567017612401</v>
      </c>
      <c r="N261" s="2">
        <f t="shared" si="119"/>
        <v>5.2278416037871231</v>
      </c>
      <c r="O261" s="213">
        <f t="shared" si="119"/>
        <v>11.792102678362001</v>
      </c>
      <c r="P261" s="2">
        <f t="shared" si="119"/>
        <v>11.792102678362001</v>
      </c>
      <c r="Q261" s="2">
        <f t="shared" si="119"/>
        <v>11.792102678362001</v>
      </c>
      <c r="R261" s="2">
        <f t="shared" si="119"/>
        <v>11.792102678362001</v>
      </c>
      <c r="S261" s="2">
        <f t="shared" si="119"/>
        <v>11.792102678362001</v>
      </c>
      <c r="T261" s="2">
        <f t="shared" si="119"/>
        <v>11.448946579966726</v>
      </c>
      <c r="U261" s="2">
        <f t="shared" si="119"/>
        <v>10.234300624298818</v>
      </c>
      <c r="V261" s="2">
        <f t="shared" si="119"/>
        <v>8.3606134924567908</v>
      </c>
      <c r="W261" s="2">
        <f t="shared" si="119"/>
        <v>5.9540199981387012</v>
      </c>
      <c r="X261" s="2">
        <f t="shared" si="119"/>
        <v>2.9430216245888716</v>
      </c>
      <c r="Y261" s="2">
        <f t="shared" si="119"/>
        <v>3.5527136788005009E-15</v>
      </c>
      <c r="Z261" s="2">
        <f t="shared" si="119"/>
        <v>0</v>
      </c>
      <c r="AA261" s="2">
        <f t="shared" si="119"/>
        <v>0</v>
      </c>
      <c r="AB261" s="2">
        <f t="shared" si="119"/>
        <v>0</v>
      </c>
      <c r="AC261" s="2">
        <f t="shared" si="119"/>
        <v>0</v>
      </c>
      <c r="AD261" s="2">
        <f t="shared" si="119"/>
        <v>0</v>
      </c>
      <c r="AE261" s="2">
        <f t="shared" si="119"/>
        <v>0</v>
      </c>
      <c r="AF261" s="2">
        <f t="shared" si="119"/>
        <v>0</v>
      </c>
      <c r="AG261" s="2">
        <f t="shared" si="119"/>
        <v>0</v>
      </c>
      <c r="AH261" s="2">
        <f t="shared" si="119"/>
        <v>0</v>
      </c>
      <c r="AI261" s="2">
        <f t="shared" si="119"/>
        <v>0</v>
      </c>
      <c r="AJ261" s="2">
        <f t="shared" si="119"/>
        <v>0</v>
      </c>
      <c r="AK261" s="2">
        <f t="shared" si="119"/>
        <v>0</v>
      </c>
      <c r="AL261" s="2">
        <f t="shared" si="119"/>
        <v>0</v>
      </c>
      <c r="AM261" s="2">
        <f t="shared" si="119"/>
        <v>0</v>
      </c>
      <c r="AN261" s="2">
        <f t="shared" si="119"/>
        <v>0</v>
      </c>
      <c r="AO261" s="2">
        <f t="shared" si="119"/>
        <v>0</v>
      </c>
      <c r="AP261" s="2">
        <f t="shared" si="119"/>
        <v>0</v>
      </c>
      <c r="AQ261" s="2">
        <f t="shared" si="119"/>
        <v>0</v>
      </c>
      <c r="AR261" s="2">
        <f t="shared" si="119"/>
        <v>0</v>
      </c>
      <c r="AS261" s="2">
        <f t="shared" si="119"/>
        <v>0</v>
      </c>
      <c r="AT261" s="2">
        <f t="shared" si="119"/>
        <v>0</v>
      </c>
      <c r="AU261" s="2">
        <f t="shared" si="119"/>
        <v>0</v>
      </c>
      <c r="AV261" s="2">
        <f t="shared" si="119"/>
        <v>0</v>
      </c>
      <c r="AW261" s="2">
        <f t="shared" si="119"/>
        <v>0</v>
      </c>
      <c r="AX261" s="2">
        <f t="shared" si="119"/>
        <v>0</v>
      </c>
      <c r="AY261" s="2">
        <f t="shared" si="119"/>
        <v>0</v>
      </c>
      <c r="AZ261" s="2">
        <f t="shared" si="119"/>
        <v>0</v>
      </c>
      <c r="BA261" s="2">
        <f t="shared" si="119"/>
        <v>0</v>
      </c>
      <c r="BB261" s="2">
        <f t="shared" si="119"/>
        <v>0</v>
      </c>
      <c r="BC261" s="2">
        <f t="shared" si="119"/>
        <v>0</v>
      </c>
      <c r="BD261" s="2">
        <f t="shared" si="119"/>
        <v>0</v>
      </c>
      <c r="BE261" s="2">
        <f t="shared" si="119"/>
        <v>0</v>
      </c>
      <c r="BF261" s="2">
        <f t="shared" si="119"/>
        <v>0</v>
      </c>
      <c r="BG261" s="2">
        <f t="shared" si="119"/>
        <v>0</v>
      </c>
      <c r="BH261" s="2">
        <f t="shared" si="119"/>
        <v>0</v>
      </c>
      <c r="BI261" s="2">
        <f t="shared" si="119"/>
        <v>0</v>
      </c>
      <c r="BJ261" s="2">
        <f t="shared" si="119"/>
        <v>0</v>
      </c>
      <c r="BK261" s="2">
        <f t="shared" si="119"/>
        <v>0</v>
      </c>
      <c r="BL261" s="2">
        <f t="shared" ref="BL261:BP261" si="120">SUM(BL240:BL259)</f>
        <v>0</v>
      </c>
      <c r="BM261" s="2">
        <f t="shared" si="120"/>
        <v>0</v>
      </c>
      <c r="BN261" s="2">
        <f t="shared" si="120"/>
        <v>0</v>
      </c>
      <c r="BO261" s="2">
        <f t="shared" si="120"/>
        <v>0</v>
      </c>
      <c r="BP261" s="2">
        <f t="shared" si="120"/>
        <v>0</v>
      </c>
      <c r="BQ261" s="2">
        <f t="shared" ref="BQ261:BS261" si="121">SUM(BQ240:BQ259)</f>
        <v>0</v>
      </c>
      <c r="BR261" s="2">
        <f t="shared" si="121"/>
        <v>0</v>
      </c>
      <c r="BS261" s="2">
        <f t="shared" si="121"/>
        <v>0</v>
      </c>
    </row>
    <row r="262" spans="2:71">
      <c r="D262" s="2"/>
      <c r="E262" s="2"/>
      <c r="F262" s="2"/>
      <c r="G262" s="2"/>
      <c r="H262" s="2"/>
      <c r="I262" s="2"/>
      <c r="J262" s="2"/>
      <c r="K262" s="2"/>
      <c r="L262" s="2"/>
      <c r="M262" s="2"/>
      <c r="N262" s="2"/>
      <c r="O262" s="213"/>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row>
    <row r="263" spans="2:71">
      <c r="B263" s="63" t="s">
        <v>123</v>
      </c>
      <c r="D263" s="2"/>
      <c r="E263" s="2"/>
      <c r="F263" s="2"/>
      <c r="G263" s="2"/>
      <c r="H263" s="2"/>
      <c r="I263" s="2"/>
      <c r="J263" s="2"/>
      <c r="K263" s="2"/>
      <c r="L263" s="2"/>
      <c r="M263" s="2"/>
      <c r="N263" s="2"/>
      <c r="O263" s="213"/>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row>
    <row r="264" spans="2:71">
      <c r="B264" s="67" t="s">
        <v>66</v>
      </c>
      <c r="D264" s="2"/>
      <c r="E264" s="2"/>
      <c r="F264" s="2"/>
      <c r="G264" s="2"/>
      <c r="H264" s="2"/>
      <c r="I264" s="2"/>
      <c r="J264" s="2"/>
      <c r="K264" s="2"/>
      <c r="L264" s="2"/>
      <c r="M264" s="43"/>
      <c r="N264" s="267">
        <f>Inputs!N80/Inputs!N$5</f>
        <v>-0.51312179614558229</v>
      </c>
      <c r="O264" s="213"/>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row>
    <row r="265" spans="2:71">
      <c r="B265" s="63" t="s">
        <v>95</v>
      </c>
      <c r="C265">
        <v>10</v>
      </c>
      <c r="D265" s="2"/>
      <c r="E265" s="2"/>
      <c r="F265" s="2"/>
      <c r="G265" s="2"/>
      <c r="H265" s="2"/>
      <c r="I265" s="2"/>
      <c r="J265" s="2"/>
      <c r="K265" s="2"/>
      <c r="L265" s="2"/>
      <c r="M265" s="2"/>
      <c r="N265" s="183">
        <v>0</v>
      </c>
      <c r="O265" s="266">
        <f>IF(O$23&gt;($F223-5.5+$C265),$N264-SUM($N265:N265),$N264/($F223-5))</f>
        <v>-0.51312179614558229</v>
      </c>
      <c r="P265" s="266">
        <f>IF(P$23&gt;($F223-5.5+$C265),$N264-SUM($N265:O265),$N264/($F223-5))</f>
        <v>0</v>
      </c>
      <c r="Q265" s="266">
        <f>IF(Q$23&gt;($F223-5.5+$C265),$N264-SUM($N265:P265),$N264/($F223-5))</f>
        <v>0</v>
      </c>
      <c r="R265" s="266">
        <f>IF(R$23&gt;($F223-5.5+$C265),$N264-SUM($N265:Q265),$N264/($F223-5))</f>
        <v>0</v>
      </c>
      <c r="S265" s="266">
        <f>IF(S$23&gt;($F223-5.5+$C265),$N264-SUM($N265:R265),$N264/($F223-5))</f>
        <v>0</v>
      </c>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row>
    <row r="266" spans="2:71">
      <c r="D266" s="2"/>
      <c r="E266" s="2"/>
      <c r="F266" s="2"/>
      <c r="G266" s="2"/>
      <c r="H266" s="2"/>
      <c r="I266" s="2"/>
      <c r="J266" s="2"/>
      <c r="K266" s="2"/>
      <c r="L266" s="2"/>
      <c r="M266" s="2"/>
      <c r="N266" s="2"/>
      <c r="O266" s="213"/>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row>
    <row r="267" spans="2:71">
      <c r="B267" t="s">
        <v>24</v>
      </c>
      <c r="D267" s="2">
        <f>D228+D261</f>
        <v>1.6653345369377348E-15</v>
      </c>
      <c r="E267" s="2">
        <f t="shared" ref="E267:M267" si="122">E228+E261</f>
        <v>0.25893070092516307</v>
      </c>
      <c r="F267" s="2">
        <f t="shared" si="122"/>
        <v>1.4287057731943718</v>
      </c>
      <c r="G267" s="2">
        <f t="shared" si="122"/>
        <v>1.7992883193298275</v>
      </c>
      <c r="H267" s="2">
        <f t="shared" si="122"/>
        <v>1.9380633101093425</v>
      </c>
      <c r="I267" s="2">
        <f t="shared" si="122"/>
        <v>3.5639668547014085</v>
      </c>
      <c r="J267" s="2">
        <f t="shared" si="122"/>
        <v>2.3985226077639639</v>
      </c>
      <c r="K267" s="2">
        <f t="shared" si="122"/>
        <v>2.9717272500400203</v>
      </c>
      <c r="L267" s="2">
        <f t="shared" si="122"/>
        <v>4.605539253043359</v>
      </c>
      <c r="M267" s="2">
        <f t="shared" si="122"/>
        <v>7.2755567017612401</v>
      </c>
      <c r="N267" s="43">
        <f>N228+N261+N265</f>
        <v>5.2278416037871231</v>
      </c>
      <c r="O267" s="214">
        <f t="shared" ref="O267:BK267" si="123">O228+O261+O265</f>
        <v>11.27898088221642</v>
      </c>
      <c r="P267" s="43">
        <f t="shared" si="123"/>
        <v>11.792102678362001</v>
      </c>
      <c r="Q267" s="43">
        <f t="shared" si="123"/>
        <v>11.792102678362001</v>
      </c>
      <c r="R267" s="43">
        <f t="shared" si="123"/>
        <v>11.792102678362001</v>
      </c>
      <c r="S267" s="43">
        <f t="shared" si="123"/>
        <v>11.792102678362001</v>
      </c>
      <c r="T267" s="43">
        <f t="shared" si="123"/>
        <v>11.448946579966726</v>
      </c>
      <c r="U267" s="43">
        <f t="shared" si="123"/>
        <v>10.234300624298818</v>
      </c>
      <c r="V267" s="43">
        <f t="shared" si="123"/>
        <v>8.3606134924567908</v>
      </c>
      <c r="W267" s="43">
        <f t="shared" si="123"/>
        <v>5.9540199981387012</v>
      </c>
      <c r="X267" s="43">
        <f t="shared" si="123"/>
        <v>2.9430216245888716</v>
      </c>
      <c r="Y267" s="43">
        <f t="shared" si="123"/>
        <v>3.5527136788005009E-15</v>
      </c>
      <c r="Z267" s="43">
        <f t="shared" si="123"/>
        <v>0</v>
      </c>
      <c r="AA267" s="43">
        <f t="shared" si="123"/>
        <v>0</v>
      </c>
      <c r="AB267" s="43">
        <f t="shared" si="123"/>
        <v>0</v>
      </c>
      <c r="AC267" s="43">
        <f t="shared" si="123"/>
        <v>0</v>
      </c>
      <c r="AD267" s="43">
        <f t="shared" si="123"/>
        <v>0</v>
      </c>
      <c r="AE267" s="43">
        <f t="shared" si="123"/>
        <v>0</v>
      </c>
      <c r="AF267" s="43">
        <f t="shared" si="123"/>
        <v>0</v>
      </c>
      <c r="AG267" s="43">
        <f t="shared" si="123"/>
        <v>0</v>
      </c>
      <c r="AH267" s="43">
        <f t="shared" si="123"/>
        <v>0</v>
      </c>
      <c r="AI267" s="43">
        <f t="shared" si="123"/>
        <v>0</v>
      </c>
      <c r="AJ267" s="43">
        <f t="shared" si="123"/>
        <v>0</v>
      </c>
      <c r="AK267" s="43">
        <f t="shared" si="123"/>
        <v>0</v>
      </c>
      <c r="AL267" s="43">
        <f t="shared" si="123"/>
        <v>0</v>
      </c>
      <c r="AM267" s="43">
        <f t="shared" si="123"/>
        <v>0</v>
      </c>
      <c r="AN267" s="43">
        <f t="shared" si="123"/>
        <v>0</v>
      </c>
      <c r="AO267" s="43">
        <f t="shared" si="123"/>
        <v>0</v>
      </c>
      <c r="AP267" s="43">
        <f t="shared" si="123"/>
        <v>0</v>
      </c>
      <c r="AQ267" s="43">
        <f t="shared" si="123"/>
        <v>0</v>
      </c>
      <c r="AR267" s="43">
        <f t="shared" si="123"/>
        <v>0</v>
      </c>
      <c r="AS267" s="43">
        <f t="shared" si="123"/>
        <v>0</v>
      </c>
      <c r="AT267" s="43">
        <f t="shared" si="123"/>
        <v>0</v>
      </c>
      <c r="AU267" s="43">
        <f t="shared" si="123"/>
        <v>0</v>
      </c>
      <c r="AV267" s="43">
        <f t="shared" si="123"/>
        <v>0</v>
      </c>
      <c r="AW267" s="43">
        <f t="shared" si="123"/>
        <v>0</v>
      </c>
      <c r="AX267" s="43">
        <f t="shared" si="123"/>
        <v>0</v>
      </c>
      <c r="AY267" s="43">
        <f t="shared" si="123"/>
        <v>0</v>
      </c>
      <c r="AZ267" s="43">
        <f t="shared" si="123"/>
        <v>0</v>
      </c>
      <c r="BA267" s="43">
        <f t="shared" si="123"/>
        <v>0</v>
      </c>
      <c r="BB267" s="43">
        <f t="shared" si="123"/>
        <v>0</v>
      </c>
      <c r="BC267" s="43">
        <f t="shared" si="123"/>
        <v>0</v>
      </c>
      <c r="BD267" s="43">
        <f t="shared" si="123"/>
        <v>0</v>
      </c>
      <c r="BE267" s="43">
        <f t="shared" si="123"/>
        <v>0</v>
      </c>
      <c r="BF267" s="43">
        <f t="shared" si="123"/>
        <v>0</v>
      </c>
      <c r="BG267" s="43">
        <f t="shared" si="123"/>
        <v>0</v>
      </c>
      <c r="BH267" s="43">
        <f t="shared" si="123"/>
        <v>0</v>
      </c>
      <c r="BI267" s="43">
        <f t="shared" si="123"/>
        <v>0</v>
      </c>
      <c r="BJ267" s="43">
        <f t="shared" si="123"/>
        <v>0</v>
      </c>
      <c r="BK267" s="43">
        <f t="shared" si="123"/>
        <v>0</v>
      </c>
      <c r="BL267" s="43">
        <f t="shared" ref="BL267:BP267" si="124">BL228+BL261+BL265</f>
        <v>0</v>
      </c>
      <c r="BM267" s="43">
        <f t="shared" si="124"/>
        <v>0</v>
      </c>
      <c r="BN267" s="43">
        <f t="shared" si="124"/>
        <v>0</v>
      </c>
      <c r="BO267" s="43">
        <f t="shared" si="124"/>
        <v>0</v>
      </c>
      <c r="BP267" s="43">
        <f t="shared" si="124"/>
        <v>0</v>
      </c>
      <c r="BQ267" s="43">
        <f t="shared" ref="BQ267:BS267" si="125">BQ228+BQ261+BQ265</f>
        <v>0</v>
      </c>
      <c r="BR267" s="43">
        <f t="shared" si="125"/>
        <v>0</v>
      </c>
      <c r="BS267" s="43">
        <f t="shared" si="125"/>
        <v>0</v>
      </c>
    </row>
    <row r="268" spans="2:71">
      <c r="B268" t="s">
        <v>25</v>
      </c>
      <c r="D268" s="2">
        <f>D237-D261</f>
        <v>1.2946535046258154</v>
      </c>
      <c r="E268" s="2">
        <f>E237-E261+D268</f>
        <v>6.8845981650466959</v>
      </c>
      <c r="F268" s="2">
        <f t="shared" ref="F268:H268" si="126">F237-F261+E268</f>
        <v>7.3088051225296029</v>
      </c>
      <c r="G268" s="2">
        <f t="shared" si="126"/>
        <v>6.20339175709735</v>
      </c>
      <c r="H268" s="2">
        <f t="shared" si="126"/>
        <v>4.4307174559341886</v>
      </c>
      <c r="I268" s="2">
        <f t="shared" ref="I268" si="127">I237-I261+H268</f>
        <v>9.3226983119410924</v>
      </c>
      <c r="J268" s="2">
        <f t="shared" ref="J268" si="128">J237-J261+I268</f>
        <v>24.353972849629784</v>
      </c>
      <c r="K268" s="2">
        <f t="shared" ref="K268" si="129">K237-K261+J268</f>
        <v>41.426191090977703</v>
      </c>
      <c r="L268" s="2">
        <f t="shared" ref="L268" si="130">L237-L261+K268</f>
        <v>64.908576232908302</v>
      </c>
      <c r="M268" s="43">
        <f>M237-M261+L268+M264</f>
        <v>89.765062607169483</v>
      </c>
      <c r="N268" s="43">
        <f>N237-N261+M268-N265+N264</f>
        <v>97.388293915114332</v>
      </c>
      <c r="O268" s="43">
        <f t="shared" ref="O268:BK268" si="131">O237-O261+N268-O265</f>
        <v>86.109313032897916</v>
      </c>
      <c r="P268" s="43">
        <f t="shared" si="131"/>
        <v>74.317210354535916</v>
      </c>
      <c r="Q268" s="43">
        <f t="shared" si="131"/>
        <v>62.525107676173917</v>
      </c>
      <c r="R268" s="43">
        <f t="shared" si="131"/>
        <v>50.733004997811918</v>
      </c>
      <c r="S268" s="43">
        <f t="shared" si="131"/>
        <v>38.940902319449918</v>
      </c>
      <c r="T268" s="43">
        <f t="shared" si="131"/>
        <v>27.491955739483192</v>
      </c>
      <c r="U268" s="43">
        <f t="shared" si="131"/>
        <v>17.257655115184374</v>
      </c>
      <c r="V268" s="43">
        <f t="shared" si="131"/>
        <v>8.897041622727583</v>
      </c>
      <c r="W268" s="43">
        <f t="shared" si="131"/>
        <v>2.9430216245888818</v>
      </c>
      <c r="X268" s="43">
        <f t="shared" si="131"/>
        <v>1.021405182655144E-14</v>
      </c>
      <c r="Y268" s="43">
        <f t="shared" si="131"/>
        <v>6.6613381477509392E-15</v>
      </c>
      <c r="Z268" s="43">
        <f t="shared" si="131"/>
        <v>6.6613381477509392E-15</v>
      </c>
      <c r="AA268" s="43">
        <f t="shared" si="131"/>
        <v>6.6613381477509392E-15</v>
      </c>
      <c r="AB268" s="43">
        <f t="shared" si="131"/>
        <v>6.6613381477509392E-15</v>
      </c>
      <c r="AC268" s="43">
        <f t="shared" si="131"/>
        <v>6.6613381477509392E-15</v>
      </c>
      <c r="AD268" s="43">
        <f t="shared" si="131"/>
        <v>6.6613381477509392E-15</v>
      </c>
      <c r="AE268" s="43">
        <f t="shared" si="131"/>
        <v>6.6613381477509392E-15</v>
      </c>
      <c r="AF268" s="43">
        <f t="shared" si="131"/>
        <v>6.6613381477509392E-15</v>
      </c>
      <c r="AG268" s="43">
        <f t="shared" si="131"/>
        <v>6.6613381477509392E-15</v>
      </c>
      <c r="AH268" s="43">
        <f t="shared" si="131"/>
        <v>6.6613381477509392E-15</v>
      </c>
      <c r="AI268" s="43">
        <f t="shared" si="131"/>
        <v>6.6613381477509392E-15</v>
      </c>
      <c r="AJ268" s="43">
        <f t="shared" si="131"/>
        <v>6.6613381477509392E-15</v>
      </c>
      <c r="AK268" s="43">
        <f t="shared" si="131"/>
        <v>6.6613381477509392E-15</v>
      </c>
      <c r="AL268" s="43">
        <f t="shared" si="131"/>
        <v>6.6613381477509392E-15</v>
      </c>
      <c r="AM268" s="43">
        <f t="shared" si="131"/>
        <v>6.6613381477509392E-15</v>
      </c>
      <c r="AN268" s="43">
        <f t="shared" si="131"/>
        <v>6.6613381477509392E-15</v>
      </c>
      <c r="AO268" s="43">
        <f t="shared" si="131"/>
        <v>6.6613381477509392E-15</v>
      </c>
      <c r="AP268" s="43">
        <f t="shared" si="131"/>
        <v>6.6613381477509392E-15</v>
      </c>
      <c r="AQ268" s="43">
        <f t="shared" si="131"/>
        <v>6.6613381477509392E-15</v>
      </c>
      <c r="AR268" s="43">
        <f t="shared" si="131"/>
        <v>6.6613381477509392E-15</v>
      </c>
      <c r="AS268" s="43">
        <f t="shared" si="131"/>
        <v>6.6613381477509392E-15</v>
      </c>
      <c r="AT268" s="43">
        <f t="shared" si="131"/>
        <v>6.6613381477509392E-15</v>
      </c>
      <c r="AU268" s="43">
        <f t="shared" si="131"/>
        <v>6.6613381477509392E-15</v>
      </c>
      <c r="AV268" s="43">
        <f t="shared" si="131"/>
        <v>6.6613381477509392E-15</v>
      </c>
      <c r="AW268" s="43">
        <f t="shared" si="131"/>
        <v>6.6613381477509392E-15</v>
      </c>
      <c r="AX268" s="43">
        <f t="shared" si="131"/>
        <v>6.6613381477509392E-15</v>
      </c>
      <c r="AY268" s="43">
        <f t="shared" si="131"/>
        <v>6.6613381477509392E-15</v>
      </c>
      <c r="AZ268" s="43">
        <f t="shared" si="131"/>
        <v>6.6613381477509392E-15</v>
      </c>
      <c r="BA268" s="43">
        <f t="shared" si="131"/>
        <v>6.6613381477509392E-15</v>
      </c>
      <c r="BB268" s="43">
        <f t="shared" si="131"/>
        <v>6.6613381477509392E-15</v>
      </c>
      <c r="BC268" s="43">
        <f t="shared" si="131"/>
        <v>6.6613381477509392E-15</v>
      </c>
      <c r="BD268" s="43">
        <f t="shared" si="131"/>
        <v>6.6613381477509392E-15</v>
      </c>
      <c r="BE268" s="43">
        <f t="shared" si="131"/>
        <v>6.6613381477509392E-15</v>
      </c>
      <c r="BF268" s="43">
        <f t="shared" si="131"/>
        <v>6.6613381477509392E-15</v>
      </c>
      <c r="BG268" s="43">
        <f t="shared" si="131"/>
        <v>6.6613381477509392E-15</v>
      </c>
      <c r="BH268" s="43">
        <f t="shared" si="131"/>
        <v>6.6613381477509392E-15</v>
      </c>
      <c r="BI268" s="43">
        <f t="shared" si="131"/>
        <v>6.6613381477509392E-15</v>
      </c>
      <c r="BJ268" s="43">
        <f t="shared" si="131"/>
        <v>6.6613381477509392E-15</v>
      </c>
      <c r="BK268" s="43">
        <f t="shared" si="131"/>
        <v>6.6613381477509392E-15</v>
      </c>
      <c r="BL268" s="43">
        <f t="shared" ref="BL268" si="132">BL237-BL261+BK268-BL265</f>
        <v>6.6613381477509392E-15</v>
      </c>
      <c r="BM268" s="43">
        <f t="shared" ref="BM268" si="133">BM237-BM261+BL268-BM265</f>
        <v>6.6613381477509392E-15</v>
      </c>
      <c r="BN268" s="43">
        <f t="shared" ref="BN268" si="134">BN237-BN261+BM268-BN265</f>
        <v>6.6613381477509392E-15</v>
      </c>
      <c r="BO268" s="43">
        <f t="shared" ref="BO268" si="135">BO237-BO261+BN268-BO265</f>
        <v>6.6613381477509392E-15</v>
      </c>
      <c r="BP268" s="43">
        <f t="shared" ref="BP268:BQ268" si="136">BP237-BP261+BO268-BP265</f>
        <v>6.6613381477509392E-15</v>
      </c>
      <c r="BQ268" s="43">
        <f t="shared" si="136"/>
        <v>6.6613381477509392E-15</v>
      </c>
      <c r="BR268" s="43">
        <f t="shared" ref="BR268" si="137">BR237-BR261+BQ268-BR265</f>
        <v>6.6613381477509392E-15</v>
      </c>
      <c r="BS268" s="43">
        <f t="shared" ref="BS268" si="138">BS237-BS261+BR268-BS265</f>
        <v>6.6613381477509392E-15</v>
      </c>
    </row>
    <row r="269" spans="2:71">
      <c r="B269" t="s">
        <v>27</v>
      </c>
      <c r="D269" s="2">
        <f>D234+D268</f>
        <v>1.2946535046258154</v>
      </c>
      <c r="E269" s="2">
        <f t="shared" ref="E269:BK269" si="139">E234+E268</f>
        <v>6.8845981650466959</v>
      </c>
      <c r="F269" s="2">
        <f t="shared" si="139"/>
        <v>7.3088051225296029</v>
      </c>
      <c r="G269" s="2">
        <f t="shared" si="139"/>
        <v>6.20339175709735</v>
      </c>
      <c r="H269" s="2">
        <f t="shared" si="139"/>
        <v>6.023543198737018</v>
      </c>
      <c r="I269" s="2">
        <f t="shared" si="139"/>
        <v>9.3226983119410924</v>
      </c>
      <c r="J269" s="2">
        <f t="shared" si="139"/>
        <v>24.353972849629784</v>
      </c>
      <c r="K269" s="2">
        <f t="shared" si="139"/>
        <v>41.426191090977703</v>
      </c>
      <c r="L269" s="2">
        <f t="shared" si="139"/>
        <v>64.908576232908302</v>
      </c>
      <c r="M269" s="2">
        <f t="shared" si="139"/>
        <v>89.765062607169483</v>
      </c>
      <c r="N269" s="2">
        <f t="shared" si="139"/>
        <v>97.388293915114332</v>
      </c>
      <c r="O269" s="2">
        <f t="shared" si="139"/>
        <v>86.109313032897916</v>
      </c>
      <c r="P269" s="2">
        <f t="shared" si="139"/>
        <v>74.317210354535916</v>
      </c>
      <c r="Q269" s="2">
        <f t="shared" si="139"/>
        <v>62.525107676173917</v>
      </c>
      <c r="R269" s="2">
        <f t="shared" si="139"/>
        <v>50.733004997811918</v>
      </c>
      <c r="S269" s="2">
        <f t="shared" si="139"/>
        <v>38.940902319449918</v>
      </c>
      <c r="T269" s="2">
        <f t="shared" si="139"/>
        <v>27.491955739483192</v>
      </c>
      <c r="U269" s="2">
        <f t="shared" si="139"/>
        <v>17.257655115184374</v>
      </c>
      <c r="V269" s="2">
        <f t="shared" si="139"/>
        <v>8.897041622727583</v>
      </c>
      <c r="W269" s="2">
        <f t="shared" si="139"/>
        <v>2.9430216245888818</v>
      </c>
      <c r="X269" s="2">
        <f t="shared" si="139"/>
        <v>1.021405182655144E-14</v>
      </c>
      <c r="Y269" s="2">
        <f t="shared" si="139"/>
        <v>6.6613381477509392E-15</v>
      </c>
      <c r="Z269" s="2">
        <f t="shared" si="139"/>
        <v>6.6613381477509392E-15</v>
      </c>
      <c r="AA269" s="2">
        <f t="shared" si="139"/>
        <v>6.6613381477509392E-15</v>
      </c>
      <c r="AB269" s="2">
        <f t="shared" si="139"/>
        <v>6.6613381477509392E-15</v>
      </c>
      <c r="AC269" s="2">
        <f t="shared" si="139"/>
        <v>6.6613381477509392E-15</v>
      </c>
      <c r="AD269" s="2">
        <f t="shared" si="139"/>
        <v>6.6613381477509392E-15</v>
      </c>
      <c r="AE269" s="2">
        <f t="shared" si="139"/>
        <v>6.6613381477509392E-15</v>
      </c>
      <c r="AF269" s="2">
        <f t="shared" si="139"/>
        <v>6.6613381477509392E-15</v>
      </c>
      <c r="AG269" s="2">
        <f t="shared" si="139"/>
        <v>6.6613381477509392E-15</v>
      </c>
      <c r="AH269" s="2">
        <f t="shared" si="139"/>
        <v>6.6613381477509392E-15</v>
      </c>
      <c r="AI269" s="2">
        <f t="shared" si="139"/>
        <v>6.6613381477509392E-15</v>
      </c>
      <c r="AJ269" s="2">
        <f t="shared" si="139"/>
        <v>6.6613381477509392E-15</v>
      </c>
      <c r="AK269" s="2">
        <f t="shared" si="139"/>
        <v>6.6613381477509392E-15</v>
      </c>
      <c r="AL269" s="2">
        <f t="shared" si="139"/>
        <v>6.6613381477509392E-15</v>
      </c>
      <c r="AM269" s="2">
        <f t="shared" si="139"/>
        <v>6.6613381477509392E-15</v>
      </c>
      <c r="AN269" s="2">
        <f t="shared" si="139"/>
        <v>6.6613381477509392E-15</v>
      </c>
      <c r="AO269" s="2">
        <f t="shared" si="139"/>
        <v>6.6613381477509392E-15</v>
      </c>
      <c r="AP269" s="2">
        <f t="shared" si="139"/>
        <v>6.6613381477509392E-15</v>
      </c>
      <c r="AQ269" s="2">
        <f t="shared" si="139"/>
        <v>6.6613381477509392E-15</v>
      </c>
      <c r="AR269" s="2">
        <f t="shared" si="139"/>
        <v>6.6613381477509392E-15</v>
      </c>
      <c r="AS269" s="2">
        <f t="shared" si="139"/>
        <v>6.6613381477509392E-15</v>
      </c>
      <c r="AT269" s="2">
        <f t="shared" si="139"/>
        <v>6.6613381477509392E-15</v>
      </c>
      <c r="AU269" s="2">
        <f t="shared" si="139"/>
        <v>6.6613381477509392E-15</v>
      </c>
      <c r="AV269" s="2">
        <f t="shared" si="139"/>
        <v>6.6613381477509392E-15</v>
      </c>
      <c r="AW269" s="2">
        <f t="shared" si="139"/>
        <v>6.6613381477509392E-15</v>
      </c>
      <c r="AX269" s="2">
        <f t="shared" si="139"/>
        <v>6.6613381477509392E-15</v>
      </c>
      <c r="AY269" s="2">
        <f t="shared" si="139"/>
        <v>6.6613381477509392E-15</v>
      </c>
      <c r="AZ269" s="2">
        <f t="shared" si="139"/>
        <v>6.6613381477509392E-15</v>
      </c>
      <c r="BA269" s="2">
        <f t="shared" si="139"/>
        <v>6.6613381477509392E-15</v>
      </c>
      <c r="BB269" s="2">
        <f t="shared" si="139"/>
        <v>6.6613381477509392E-15</v>
      </c>
      <c r="BC269" s="2">
        <f t="shared" si="139"/>
        <v>6.6613381477509392E-15</v>
      </c>
      <c r="BD269" s="2">
        <f t="shared" si="139"/>
        <v>6.6613381477509392E-15</v>
      </c>
      <c r="BE269" s="2">
        <f t="shared" si="139"/>
        <v>6.6613381477509392E-15</v>
      </c>
      <c r="BF269" s="2">
        <f t="shared" si="139"/>
        <v>6.6613381477509392E-15</v>
      </c>
      <c r="BG269" s="2">
        <f t="shared" si="139"/>
        <v>6.6613381477509392E-15</v>
      </c>
      <c r="BH269" s="2">
        <f t="shared" si="139"/>
        <v>6.6613381477509392E-15</v>
      </c>
      <c r="BI269" s="2">
        <f t="shared" si="139"/>
        <v>6.6613381477509392E-15</v>
      </c>
      <c r="BJ269" s="2">
        <f t="shared" si="139"/>
        <v>6.6613381477509392E-15</v>
      </c>
      <c r="BK269" s="2">
        <f t="shared" si="139"/>
        <v>6.6613381477509392E-15</v>
      </c>
      <c r="BL269" s="2">
        <f t="shared" ref="BL269:BP269" si="140">BL234+BL268</f>
        <v>6.6613381477509392E-15</v>
      </c>
      <c r="BM269" s="2">
        <f t="shared" si="140"/>
        <v>6.6613381477509392E-15</v>
      </c>
      <c r="BN269" s="2">
        <f t="shared" si="140"/>
        <v>6.6613381477509392E-15</v>
      </c>
      <c r="BO269" s="2">
        <f t="shared" si="140"/>
        <v>6.6613381477509392E-15</v>
      </c>
      <c r="BP269" s="2">
        <f t="shared" si="140"/>
        <v>6.6613381477509392E-15</v>
      </c>
      <c r="BQ269" s="2">
        <f t="shared" ref="BQ269:BS269" si="141">BQ234+BQ268</f>
        <v>6.6613381477509392E-15</v>
      </c>
      <c r="BR269" s="2">
        <f t="shared" si="141"/>
        <v>6.6613381477509392E-15</v>
      </c>
      <c r="BS269" s="2">
        <f t="shared" si="141"/>
        <v>6.6613381477509392E-15</v>
      </c>
    </row>
    <row r="271" spans="2:71" s="3" customFormat="1">
      <c r="B271" s="3" t="s">
        <v>11</v>
      </c>
    </row>
    <row r="272" spans="2:71" s="4" customFormat="1"/>
    <row r="273" spans="2:71">
      <c r="D273" s="1" t="s">
        <v>2</v>
      </c>
      <c r="E273" s="1" t="s">
        <v>1</v>
      </c>
      <c r="F273" s="1" t="s">
        <v>3</v>
      </c>
    </row>
    <row r="274" spans="2:71">
      <c r="B274" t="s">
        <v>16</v>
      </c>
      <c r="D274" s="2">
        <f>'OAV 2011'!C10</f>
        <v>89.319417816228679</v>
      </c>
      <c r="E274" s="2">
        <f>'OAV 2011'!D10</f>
        <v>3.4590766917577378</v>
      </c>
      <c r="F274" s="2">
        <f>'OAV 2011'!E10</f>
        <v>5</v>
      </c>
      <c r="G274" s="14"/>
      <c r="I274" s="206">
        <f>IF(OR(E274&lt;I276,E274="n/a"),0,(E274-5)*(H285-H283)/H285+(F274-5)*H283/H285)</f>
        <v>0</v>
      </c>
      <c r="J274" s="207" t="s">
        <v>81</v>
      </c>
      <c r="K274" s="208" t="s">
        <v>82</v>
      </c>
      <c r="L274" s="208"/>
      <c r="M274" s="208"/>
      <c r="N274" s="208"/>
    </row>
    <row r="276" spans="2:71">
      <c r="D276" s="1">
        <v>1</v>
      </c>
      <c r="E276" s="1">
        <v>2</v>
      </c>
      <c r="F276" s="1">
        <v>3</v>
      </c>
      <c r="G276" s="1">
        <v>4</v>
      </c>
      <c r="H276" s="1">
        <v>5</v>
      </c>
      <c r="I276" s="1">
        <v>6</v>
      </c>
      <c r="J276" s="1">
        <v>7</v>
      </c>
      <c r="K276" s="1">
        <v>8</v>
      </c>
      <c r="L276" s="1">
        <v>9</v>
      </c>
      <c r="M276" s="1">
        <v>10</v>
      </c>
      <c r="N276" s="1">
        <v>11</v>
      </c>
      <c r="O276" s="1">
        <v>12</v>
      </c>
      <c r="P276" s="1">
        <v>13</v>
      </c>
      <c r="Q276" s="1">
        <v>14</v>
      </c>
      <c r="R276" s="1">
        <v>15</v>
      </c>
      <c r="S276" s="1">
        <v>16</v>
      </c>
      <c r="T276" s="1">
        <v>17</v>
      </c>
      <c r="U276" s="1">
        <v>18</v>
      </c>
      <c r="V276" s="1">
        <v>19</v>
      </c>
      <c r="W276" s="1">
        <v>20</v>
      </c>
      <c r="X276" s="1">
        <v>21</v>
      </c>
      <c r="Y276" s="1">
        <v>22</v>
      </c>
      <c r="Z276" s="1">
        <v>23</v>
      </c>
      <c r="AA276" s="1">
        <v>24</v>
      </c>
      <c r="AB276" s="1">
        <v>25</v>
      </c>
      <c r="AC276" s="1">
        <v>26</v>
      </c>
      <c r="AD276" s="1">
        <v>27</v>
      </c>
      <c r="AE276" s="1">
        <v>28</v>
      </c>
      <c r="AF276" s="1">
        <v>29</v>
      </c>
      <c r="AG276" s="1">
        <v>30</v>
      </c>
      <c r="AH276" s="1">
        <v>31</v>
      </c>
      <c r="AI276" s="1">
        <v>32</v>
      </c>
      <c r="AJ276" s="1">
        <v>33</v>
      </c>
      <c r="AK276" s="1">
        <v>34</v>
      </c>
      <c r="AL276" s="1">
        <v>35</v>
      </c>
      <c r="AM276" s="1">
        <v>36</v>
      </c>
      <c r="AN276" s="1">
        <v>37</v>
      </c>
      <c r="AO276" s="1">
        <v>38</v>
      </c>
      <c r="AP276" s="1">
        <v>39</v>
      </c>
      <c r="AQ276" s="1">
        <v>40</v>
      </c>
      <c r="AR276" s="1">
        <v>41</v>
      </c>
      <c r="AS276" s="1">
        <v>42</v>
      </c>
      <c r="AT276" s="1">
        <v>43</v>
      </c>
      <c r="AU276" s="1">
        <v>44</v>
      </c>
      <c r="AV276" s="1">
        <v>45</v>
      </c>
      <c r="AW276" s="1">
        <v>46</v>
      </c>
      <c r="AX276" s="1">
        <v>47</v>
      </c>
      <c r="AY276" s="1">
        <v>48</v>
      </c>
      <c r="AZ276" s="1">
        <v>49</v>
      </c>
      <c r="BA276" s="1">
        <v>50</v>
      </c>
      <c r="BB276" s="1">
        <v>51</v>
      </c>
      <c r="BC276" s="1">
        <v>52</v>
      </c>
      <c r="BD276" s="1">
        <v>53</v>
      </c>
      <c r="BE276" s="1">
        <v>54</v>
      </c>
      <c r="BF276" s="1">
        <v>55</v>
      </c>
      <c r="BG276" s="1">
        <v>56</v>
      </c>
      <c r="BH276" s="1">
        <v>57</v>
      </c>
      <c r="BI276" s="1">
        <v>58</v>
      </c>
      <c r="BJ276" s="1">
        <v>59</v>
      </c>
      <c r="BK276" s="1">
        <v>60</v>
      </c>
      <c r="BL276" s="1">
        <v>61</v>
      </c>
      <c r="BM276" s="1">
        <v>62</v>
      </c>
      <c r="BN276" s="1">
        <v>63</v>
      </c>
      <c r="BO276" s="1">
        <v>64</v>
      </c>
      <c r="BP276" s="1">
        <v>65</v>
      </c>
      <c r="BQ276" s="1">
        <v>66</v>
      </c>
      <c r="BR276" s="1">
        <v>67</v>
      </c>
      <c r="BS276" s="1">
        <v>68</v>
      </c>
    </row>
    <row r="277" spans="2:71">
      <c r="D277" s="1">
        <v>2011</v>
      </c>
      <c r="E277" s="1">
        <v>2012</v>
      </c>
      <c r="F277" s="1">
        <v>2013</v>
      </c>
      <c r="G277" s="1">
        <v>2014</v>
      </c>
      <c r="H277" s="1">
        <v>2015</v>
      </c>
      <c r="I277" s="1">
        <v>2016</v>
      </c>
      <c r="J277" s="1">
        <v>2017</v>
      </c>
      <c r="K277" s="1">
        <v>2018</v>
      </c>
      <c r="L277" s="1">
        <v>2019</v>
      </c>
      <c r="M277" s="1">
        <v>2020</v>
      </c>
      <c r="N277" s="1">
        <v>2021</v>
      </c>
      <c r="O277" s="1">
        <v>2022</v>
      </c>
      <c r="P277" s="1">
        <v>2023</v>
      </c>
      <c r="Q277" s="1">
        <v>2024</v>
      </c>
      <c r="R277" s="1">
        <v>2025</v>
      </c>
      <c r="S277" s="1">
        <v>2026</v>
      </c>
      <c r="T277" s="1">
        <v>2027</v>
      </c>
      <c r="U277" s="1">
        <v>2028</v>
      </c>
      <c r="V277" s="1">
        <v>2029</v>
      </c>
      <c r="W277" s="1">
        <v>2030</v>
      </c>
      <c r="X277" s="1">
        <v>2031</v>
      </c>
      <c r="Y277" s="1">
        <v>2032</v>
      </c>
      <c r="Z277" s="1">
        <v>2033</v>
      </c>
      <c r="AA277" s="1">
        <v>2034</v>
      </c>
      <c r="AB277" s="1">
        <v>2035</v>
      </c>
      <c r="AC277" s="1">
        <v>2036</v>
      </c>
      <c r="AD277" s="1">
        <v>2037</v>
      </c>
      <c r="AE277" s="1">
        <v>2038</v>
      </c>
      <c r="AF277" s="1">
        <v>2039</v>
      </c>
      <c r="AG277" s="1">
        <v>2040</v>
      </c>
      <c r="AH277" s="1">
        <v>2041</v>
      </c>
      <c r="AI277" s="1">
        <v>2042</v>
      </c>
      <c r="AJ277" s="1">
        <v>2043</v>
      </c>
      <c r="AK277" s="1">
        <v>2044</v>
      </c>
      <c r="AL277" s="1">
        <v>2045</v>
      </c>
      <c r="AM277" s="1">
        <v>2046</v>
      </c>
      <c r="AN277" s="1">
        <v>2047</v>
      </c>
      <c r="AO277" s="1">
        <v>2048</v>
      </c>
      <c r="AP277" s="1">
        <v>2049</v>
      </c>
      <c r="AQ277" s="1">
        <v>2050</v>
      </c>
      <c r="AR277" s="1">
        <v>2051</v>
      </c>
      <c r="AS277" s="1">
        <v>2052</v>
      </c>
      <c r="AT277" s="1">
        <v>2053</v>
      </c>
      <c r="AU277" s="1">
        <v>2054</v>
      </c>
      <c r="AV277" s="1">
        <v>2055</v>
      </c>
      <c r="AW277" s="1">
        <v>2056</v>
      </c>
      <c r="AX277" s="1">
        <v>2057</v>
      </c>
      <c r="AY277" s="1">
        <v>2058</v>
      </c>
      <c r="AZ277" s="1">
        <v>2059</v>
      </c>
      <c r="BA277" s="1">
        <v>2060</v>
      </c>
      <c r="BB277" s="1">
        <v>2061</v>
      </c>
      <c r="BC277" s="1">
        <v>2062</v>
      </c>
      <c r="BD277" s="1">
        <v>2063</v>
      </c>
      <c r="BE277" s="1">
        <v>2064</v>
      </c>
      <c r="BF277" s="1">
        <v>2065</v>
      </c>
      <c r="BG277" s="1">
        <v>2066</v>
      </c>
      <c r="BH277" s="1">
        <v>2067</v>
      </c>
      <c r="BI277" s="1">
        <v>2068</v>
      </c>
      <c r="BJ277" s="1">
        <v>2069</v>
      </c>
      <c r="BK277" s="1">
        <v>2070</v>
      </c>
      <c r="BL277" s="1">
        <v>2071</v>
      </c>
      <c r="BM277" s="1">
        <v>2072</v>
      </c>
      <c r="BN277" s="1">
        <v>2073</v>
      </c>
      <c r="BO277" s="1">
        <v>2074</v>
      </c>
      <c r="BP277" s="1">
        <v>2075</v>
      </c>
      <c r="BQ277" s="1">
        <v>2076</v>
      </c>
      <c r="BR277" s="1">
        <v>2077</v>
      </c>
      <c r="BS277" s="1">
        <v>2078</v>
      </c>
    </row>
    <row r="279" spans="2:71">
      <c r="B279" t="s">
        <v>21</v>
      </c>
      <c r="D279" s="2">
        <f>IF(AND($E274&lt;1,D276=1),$D274,IF(D276=1,$D274/$E274,IF(D276&gt;$E274,($D274+SUM(C283:$C283))-SUM(C279:$C279),($D274+SUM(C283:$C283))/$E274)))</f>
        <v>25.821751228892474</v>
      </c>
      <c r="E279" s="2">
        <f>IF(AND($E274&lt;1,E276=1),$D274,IF(E276=1,$D274/$E274,IF(E276&gt;$E274,($D274+SUM($C283:D283))-SUM($C279:D279),($D274+SUM($C283:D283))/$E274)))</f>
        <v>25.821751228892474</v>
      </c>
      <c r="F279" s="2">
        <f>IF(AND($E274&lt;1,F276=1),$D274,IF(F276=1,$D274/$E274,IF(F276&gt;$E274,($D274+SUM($C283:E283))-SUM($C279:E279),($D274+SUM($C283:E283))/$E274)))</f>
        <v>25.821751228892474</v>
      </c>
      <c r="G279" s="2">
        <f>IF(AND($E274&lt;1,G276=1),$D274,IF(G276=1,$D274/$E274,IF(G276&gt;$E274,($D274+SUM($C283:F283))-SUM($C279:F279),($D274+SUM($C283:F283))/$E274)))</f>
        <v>11.854164129551265</v>
      </c>
      <c r="H279" s="2">
        <f>IF(AND($E274&lt;1,H276=1),$D274,IF(H276=1,$D274/$E274,IF(H276&gt;$E274,($D274+SUM($C283:G283))-SUM($C279:G279),($D274+SUM($C283:G283))/$E274)))</f>
        <v>0</v>
      </c>
      <c r="I279" s="205">
        <f>IF(I274&gt;0,IF(AND(I276=1,$I274&lt;1),0,IF(I276-5&gt;$I274,$H285,$H285/$I274)),IF(OR(AND(I276=1,$E274&lt;1),$E274="n/a"),0,IF(I276&gt;$E274,($D274+SUM($C283:H284))-SUM($C279:H279),($D274+SUM($C283:H284))/$E274)))</f>
        <v>-19.159932323872184</v>
      </c>
      <c r="J279" s="205">
        <f>IF(AND(J276=1,$I274&lt;1),0,IF(J276-5&gt;$I274,$H285-SUM($I279:I279),$H285/$I274))</f>
        <v>-1.0658141036401503E-14</v>
      </c>
      <c r="K279" s="205">
        <f>IF(AND(K276=1,$I274&lt;1),0,IF(K276-5&gt;$I274,$H285-SUM($I279:J279),$H285/$I274))</f>
        <v>0</v>
      </c>
      <c r="L279" s="205">
        <f>IF(AND(L276=1,$I274&lt;1),0,IF(L276-5&gt;$I274,$H285-SUM($I279:K279),$H285/$I274))</f>
        <v>0</v>
      </c>
      <c r="M279" s="205">
        <f>IF(AND(M276=1,$I274&lt;1),0,IF(M276-5&gt;$I274,$H285-SUM($I279:L279),$H285/$I274))</f>
        <v>0</v>
      </c>
      <c r="N279" s="205">
        <f>IF(AND(N276=1,$I274&lt;1),0,IF(N276-5&gt;$I274,$H285-SUM($I279:M279),$H285/$I274))</f>
        <v>0</v>
      </c>
      <c r="O279" s="205">
        <f>IF(AND(O276=1,$I274&lt;1),0,IF(O276-5&gt;$I274,$H285-SUM($I279:N279),$H285/$I274))</f>
        <v>0</v>
      </c>
      <c r="P279" s="205">
        <f>IF(AND(P276=1,$I274&lt;1),0,IF(P276-5&gt;$I274,$H285-SUM($I279:O279),$H285/$I274))</f>
        <v>0</v>
      </c>
      <c r="Q279" s="205">
        <f>IF(AND(Q276=1,$I274&lt;1),0,IF(Q276-5&gt;$I274,$H285-SUM($I279:P279),$H285/$I274))</f>
        <v>0</v>
      </c>
      <c r="R279" s="205">
        <f>IF(AND(R276=1,$I274&lt;1),0,IF(R276-5&gt;$I274,$H285-SUM($I279:Q279),$H285/$I274))</f>
        <v>0</v>
      </c>
      <c r="S279" s="205">
        <f>IF(AND(S276=1,$I274&lt;1),0,IF(S276-5&gt;$I274,$H285-SUM($I279:R279),$H285/$I274))</f>
        <v>0</v>
      </c>
      <c r="T279" s="205">
        <f>IF(AND(T276=1,$I274&lt;1),0,IF(T276-5&gt;$I274,$H285-SUM($I279:S279),$H285/$I274))</f>
        <v>0</v>
      </c>
      <c r="U279" s="205">
        <f>IF(AND(U276=1,$I274&lt;1),0,IF(U276-5&gt;$I274,$H285-SUM($I279:T279),$H285/$I274))</f>
        <v>0</v>
      </c>
      <c r="V279" s="205">
        <f>IF(AND(V276=1,$I274&lt;1),0,IF(V276-5&gt;$I274,$H285-SUM($I279:U279),$H285/$I274))</f>
        <v>0</v>
      </c>
      <c r="W279" s="205">
        <f>IF(AND(W276=1,$I274&lt;1),0,IF(W276-5&gt;$I274,$H285-SUM($I279:V279),$H285/$I274))</f>
        <v>0</v>
      </c>
      <c r="X279" s="205">
        <f>IF(AND(X276=1,$I274&lt;1),0,IF(X276-5&gt;$I274,$H285-SUM($I279:W279),$H285/$I274))</f>
        <v>0</v>
      </c>
      <c r="Y279" s="205">
        <f>IF(AND(Y276=1,$I274&lt;1),0,IF(Y276-5&gt;$I274,$H285-SUM($I279:X279),$H285/$I274))</f>
        <v>0</v>
      </c>
      <c r="Z279" s="205">
        <f>IF(AND(Z276=1,$I274&lt;1),0,IF(Z276-5&gt;$I274,$H285-SUM($I279:Y279),$H285/$I274))</f>
        <v>0</v>
      </c>
      <c r="AA279" s="205">
        <f>IF(AND(AA276=1,$I274&lt;1),0,IF(AA276-5&gt;$I274,$H285-SUM($I279:Z279),$H285/$I274))</f>
        <v>0</v>
      </c>
      <c r="AB279" s="205">
        <f>IF(AND(AB276=1,$I274&lt;1),0,IF(AB276-5&gt;$I274,$H285-SUM($I279:AA279),$H285/$I274))</f>
        <v>0</v>
      </c>
      <c r="AC279" s="205">
        <f>IF(AND(AC276=1,$I274&lt;1),0,IF(AC276-5&gt;$I274,$H285-SUM($I279:AB279),$H285/$I274))</f>
        <v>0</v>
      </c>
      <c r="AD279" s="205">
        <f>IF(AND(AD276=1,$I274&lt;1),0,IF(AD276-5&gt;$I274,$H285-SUM($I279:AC279),$H285/$I274))</f>
        <v>0</v>
      </c>
      <c r="AE279" s="205">
        <f>IF(AND(AE276=1,$I274&lt;1),0,IF(AE276-5&gt;$I274,$H285-SUM($I279:AD279),$H285/$I274))</f>
        <v>0</v>
      </c>
      <c r="AF279" s="205">
        <f>IF(AND(AF276=1,$I274&lt;1),0,IF(AF276-5&gt;$I274,$H285-SUM($I279:AE279),$H285/$I274))</f>
        <v>0</v>
      </c>
      <c r="AG279" s="205">
        <f>IF(AND(AG276=1,$I274&lt;1),0,IF(AG276-5&gt;$I274,$H285-SUM($I279:AF279),$H285/$I274))</f>
        <v>0</v>
      </c>
      <c r="AH279" s="205">
        <f>IF(AND(AH276=1,$I274&lt;1),0,IF(AH276-5&gt;$I274,$H285-SUM($I279:AG279),$H285/$I274))</f>
        <v>0</v>
      </c>
      <c r="AI279" s="205">
        <f>IF(AND(AI276=1,$I274&lt;1),0,IF(AI276-5&gt;$I274,$H285-SUM($I279:AH279),$H285/$I274))</f>
        <v>0</v>
      </c>
      <c r="AJ279" s="205">
        <f>IF(AND(AJ276=1,$I274&lt;1),0,IF(AJ276-5&gt;$I274,$H285-SUM($I279:AI279),$H285/$I274))</f>
        <v>0</v>
      </c>
      <c r="AK279" s="205">
        <f>IF(AND(AK276=1,$I274&lt;1),0,IF(AK276-5&gt;$I274,$H285-SUM($I279:AJ279),$H285/$I274))</f>
        <v>0</v>
      </c>
      <c r="AL279" s="205">
        <f>IF(AND(AL276=1,$I274&lt;1),0,IF(AL276-5&gt;$I274,$H285-SUM($I279:AK279),$H285/$I274))</f>
        <v>0</v>
      </c>
      <c r="AM279" s="205">
        <f>IF(AND(AM276=1,$I274&lt;1),0,IF(AM276-5&gt;$I274,$H285-SUM($I279:AL279),$H285/$I274))</f>
        <v>0</v>
      </c>
      <c r="AN279" s="205">
        <f>IF(AND(AN276=1,$I274&lt;1),0,IF(AN276-5&gt;$I274,$H285-SUM($I279:AM279),$H285/$I274))</f>
        <v>0</v>
      </c>
      <c r="AO279" s="205">
        <f>IF(AND(AO276=1,$I274&lt;1),0,IF(AO276-5&gt;$I274,$H285-SUM($I279:AN279),$H285/$I274))</f>
        <v>0</v>
      </c>
      <c r="AP279" s="205">
        <f>IF(AND(AP276=1,$I274&lt;1),0,IF(AP276-5&gt;$I274,$H285-SUM($I279:AO279),$H285/$I274))</f>
        <v>0</v>
      </c>
      <c r="AQ279" s="205">
        <f>IF(AND(AQ276=1,$I274&lt;1),0,IF(AQ276-5&gt;$I274,$H285-SUM($I279:AP279),$H285/$I274))</f>
        <v>0</v>
      </c>
      <c r="AR279" s="205">
        <f>IF(AND(AR276=1,$I274&lt;1),0,IF(AR276-5&gt;$I274,$H285-SUM($I279:AQ279),$H285/$I274))</f>
        <v>0</v>
      </c>
      <c r="AS279" s="205">
        <f>IF(AND(AS276=1,$I274&lt;1),0,IF(AS276-5&gt;$I274,$H285-SUM($I279:AR279),$H285/$I274))</f>
        <v>0</v>
      </c>
      <c r="AT279" s="205">
        <f>IF(AND(AT276=1,$I274&lt;1),0,IF(AT276-5&gt;$I274,$H285-SUM($I279:AS279),$H285/$I274))</f>
        <v>0</v>
      </c>
      <c r="AU279" s="205">
        <f>IF(AND(AU276=1,$I274&lt;1),0,IF(AU276-5&gt;$I274,$H285-SUM($I279:AT279),$H285/$I274))</f>
        <v>0</v>
      </c>
      <c r="AV279" s="205">
        <f>IF(AND(AV276=1,$I274&lt;1),0,IF(AV276-5&gt;$I274,$H285-SUM($I279:AU279),$H285/$I274))</f>
        <v>0</v>
      </c>
      <c r="AW279" s="205">
        <f>IF(AND(AW276=1,$I274&lt;1),0,IF(AW276-5&gt;$I274,$H285-SUM($I279:AV279),$H285/$I274))</f>
        <v>0</v>
      </c>
      <c r="AX279" s="205">
        <f>IF(AND(AX276=1,$I274&lt;1),0,IF(AX276-5&gt;$I274,$H285-SUM($I279:AW279),$H285/$I274))</f>
        <v>0</v>
      </c>
      <c r="AY279" s="205">
        <f>IF(AND(AY276=1,$I274&lt;1),0,IF(AY276-5&gt;$I274,$H285-SUM($I279:AX279),$H285/$I274))</f>
        <v>0</v>
      </c>
      <c r="AZ279" s="205">
        <f>IF(AND(AZ276=1,$I274&lt;1),0,IF(AZ276-5&gt;$I274,$H285-SUM($I279:AY279),$H285/$I274))</f>
        <v>0</v>
      </c>
      <c r="BA279" s="205">
        <f>IF(AND(BA276=1,$I274&lt;1),0,IF(BA276-5&gt;$I274,$H285-SUM($I279:AZ279),$H285/$I274))</f>
        <v>0</v>
      </c>
      <c r="BB279" s="205">
        <f>IF(AND(BB276=1,$I274&lt;1),0,IF(BB276-5&gt;$I274,$H285-SUM($I279:BA279),$H285/$I274))</f>
        <v>0</v>
      </c>
      <c r="BC279" s="205">
        <f>IF(AND(BC276=1,$I274&lt;1),0,IF(BC276-5&gt;$I274,$H285-SUM($I279:BB279),$H285/$I274))</f>
        <v>0</v>
      </c>
      <c r="BD279" s="205">
        <f>IF(AND(BD276=1,$I274&lt;1),0,IF(BD276-5&gt;$I274,$H285-SUM($I279:BC279),$H285/$I274))</f>
        <v>0</v>
      </c>
      <c r="BE279" s="205">
        <f>IF(AND(BE276=1,$I274&lt;1),0,IF(BE276-5&gt;$I274,$H285-SUM($I279:BD279),$H285/$I274))</f>
        <v>0</v>
      </c>
      <c r="BF279" s="205">
        <f>IF(AND(BF276=1,$I274&lt;1),0,IF(BF276-5&gt;$I274,$H285-SUM($I279:BE279),$H285/$I274))</f>
        <v>0</v>
      </c>
      <c r="BG279" s="205">
        <f>IF(AND(BG276=1,$I274&lt;1),0,IF(BG276-5&gt;$I274,$H285-SUM($I279:BF279),$H285/$I274))</f>
        <v>0</v>
      </c>
      <c r="BH279" s="205">
        <f>IF(AND(BH276=1,$I274&lt;1),0,IF(BH276-5&gt;$I274,$H285-SUM($I279:BG279),$H285/$I274))</f>
        <v>0</v>
      </c>
      <c r="BI279" s="205">
        <f>IF(AND(BI276=1,$I274&lt;1),0,IF(BI276-5&gt;$I274,$H285-SUM($I279:BH279),$H285/$I274))</f>
        <v>0</v>
      </c>
      <c r="BJ279" s="205">
        <f>IF(AND(BJ276=1,$I274&lt;1),0,IF(BJ276-5&gt;$I274,$H285-SUM($I279:BI279),$H285/$I274))</f>
        <v>0</v>
      </c>
      <c r="BK279" s="205">
        <f>IF(AND(BK276=1,$I274&lt;1),0,IF(BK276-5&gt;$I274,$H285-SUM($I279:BJ279),$H285/$I274))</f>
        <v>0</v>
      </c>
      <c r="BL279" s="205">
        <f>IF(AND(BL276=1,$I274&lt;1),0,IF(BL276-5&gt;$I274,$H285-SUM($I279:BK279),$H285/$I274))</f>
        <v>0</v>
      </c>
      <c r="BM279" s="205">
        <f>IF(AND(BM276=1,$I274&lt;1),0,IF(BM276-5&gt;$I274,$H285-SUM($I279:BL279),$H285/$I274))</f>
        <v>0</v>
      </c>
      <c r="BN279" s="205">
        <f>IF(AND(BN276=1,$I274&lt;1),0,IF(BN276-5&gt;$I274,$H285-SUM($I279:BM279),$H285/$I274))</f>
        <v>0</v>
      </c>
      <c r="BO279" s="205">
        <f>IF(AND(BO276=1,$I274&lt;1),0,IF(BO276-5&gt;$I274,$H285-SUM($I279:BN279),$H285/$I274))</f>
        <v>0</v>
      </c>
      <c r="BP279" s="205">
        <f>IF(AND(BP276=1,$I274&lt;1),0,IF(BP276-5&gt;$I274,$H285-SUM($I279:BO279),$H285/$I274))</f>
        <v>0</v>
      </c>
      <c r="BQ279" s="205">
        <f>IF(AND(BQ276=1,$I274&lt;1),0,IF(BQ276-5&gt;$I274,$H285-SUM($I279:BP279),$H285/$I274))</f>
        <v>0</v>
      </c>
      <c r="BR279" s="205">
        <f>IF(AND(BR276=1,$I274&lt;1),0,IF(BR276-5&gt;$I274,$H285-SUM($I279:BQ279),$H285/$I274))</f>
        <v>0</v>
      </c>
      <c r="BS279" s="205">
        <f>IF(AND(BS276=1,$I274&lt;1),0,IF(BS276-5&gt;$I274,$H285-SUM($I279:BR279),$H285/$I274))</f>
        <v>0</v>
      </c>
    </row>
    <row r="280" spans="2:71">
      <c r="B280" t="s">
        <v>17</v>
      </c>
    </row>
    <row r="281" spans="2:71">
      <c r="B281" s="10" t="s">
        <v>18</v>
      </c>
      <c r="C281" s="10"/>
      <c r="H281" s="25">
        <f>VLOOKUP($B271,Inputs!$B$63:$I$72,8,FALSE)/Inputs!$I$5</f>
        <v>-13.664127927522692</v>
      </c>
    </row>
    <row r="282" spans="2:71">
      <c r="B282" s="10" t="s">
        <v>19</v>
      </c>
      <c r="C282" s="10"/>
      <c r="D282" s="12"/>
      <c r="E282" s="12"/>
      <c r="F282" s="12"/>
      <c r="G282" s="12"/>
      <c r="H282" s="13">
        <f>VLOOKUP($B271,Inputs!$B$76:$I$85,8,FALSE)/Inputs!$I$5</f>
        <v>-5.4958043963494951</v>
      </c>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c r="AX282" s="12"/>
      <c r="AY282" s="12"/>
      <c r="AZ282" s="12"/>
      <c r="BA282" s="12"/>
      <c r="BB282" s="12"/>
      <c r="BC282" s="12"/>
      <c r="BD282" s="12"/>
      <c r="BE282" s="12"/>
      <c r="BF282" s="12"/>
      <c r="BG282" s="12"/>
      <c r="BH282" s="12"/>
      <c r="BI282" s="12"/>
      <c r="BJ282" s="12"/>
      <c r="BK282" s="12"/>
      <c r="BL282" s="12"/>
      <c r="BM282" s="12"/>
      <c r="BN282" s="12"/>
      <c r="BO282" s="12"/>
      <c r="BP282" s="12"/>
      <c r="BQ282" s="12"/>
      <c r="BR282" s="12"/>
      <c r="BS282" s="12"/>
    </row>
    <row r="283" spans="2:71">
      <c r="B283" s="10" t="s">
        <v>66</v>
      </c>
      <c r="C283" s="10"/>
      <c r="D283" s="2">
        <f t="shared" ref="D283:G283" si="142">SUM(D281:D282)</f>
        <v>0</v>
      </c>
      <c r="E283" s="2">
        <f t="shared" si="142"/>
        <v>0</v>
      </c>
      <c r="F283" s="2">
        <f t="shared" si="142"/>
        <v>0</v>
      </c>
      <c r="G283" s="2">
        <f t="shared" si="142"/>
        <v>0</v>
      </c>
      <c r="H283" s="2">
        <f>SUM(H281:H282)</f>
        <v>-19.159932323872187</v>
      </c>
      <c r="I283" s="2">
        <f t="shared" ref="I283:BK283" si="143">SUM(I281:I282)</f>
        <v>0</v>
      </c>
      <c r="J283" s="2">
        <f t="shared" si="143"/>
        <v>0</v>
      </c>
      <c r="K283" s="2">
        <f t="shared" si="143"/>
        <v>0</v>
      </c>
      <c r="L283" s="2">
        <f t="shared" si="143"/>
        <v>0</v>
      </c>
      <c r="M283" s="2">
        <f t="shared" si="143"/>
        <v>0</v>
      </c>
      <c r="N283" s="2">
        <f t="shared" si="143"/>
        <v>0</v>
      </c>
      <c r="O283" s="2">
        <f t="shared" si="143"/>
        <v>0</v>
      </c>
      <c r="P283" s="2">
        <f t="shared" si="143"/>
        <v>0</v>
      </c>
      <c r="Q283" s="2">
        <f t="shared" si="143"/>
        <v>0</v>
      </c>
      <c r="R283" s="2">
        <f t="shared" si="143"/>
        <v>0</v>
      </c>
      <c r="S283" s="2">
        <f t="shared" si="143"/>
        <v>0</v>
      </c>
      <c r="T283" s="2">
        <f t="shared" si="143"/>
        <v>0</v>
      </c>
      <c r="U283" s="2">
        <f t="shared" si="143"/>
        <v>0</v>
      </c>
      <c r="V283" s="2">
        <f t="shared" si="143"/>
        <v>0</v>
      </c>
      <c r="W283" s="2">
        <f t="shared" si="143"/>
        <v>0</v>
      </c>
      <c r="X283" s="2">
        <f t="shared" si="143"/>
        <v>0</v>
      </c>
      <c r="Y283" s="2">
        <f t="shared" si="143"/>
        <v>0</v>
      </c>
      <c r="Z283" s="2">
        <f t="shared" si="143"/>
        <v>0</v>
      </c>
      <c r="AA283" s="2">
        <f t="shared" si="143"/>
        <v>0</v>
      </c>
      <c r="AB283" s="2">
        <f t="shared" si="143"/>
        <v>0</v>
      </c>
      <c r="AC283" s="2">
        <f t="shared" si="143"/>
        <v>0</v>
      </c>
      <c r="AD283" s="2">
        <f t="shared" si="143"/>
        <v>0</v>
      </c>
      <c r="AE283" s="2">
        <f t="shared" si="143"/>
        <v>0</v>
      </c>
      <c r="AF283" s="2">
        <f t="shared" si="143"/>
        <v>0</v>
      </c>
      <c r="AG283" s="2">
        <f t="shared" si="143"/>
        <v>0</v>
      </c>
      <c r="AH283" s="2">
        <f t="shared" si="143"/>
        <v>0</v>
      </c>
      <c r="AI283" s="2">
        <f t="shared" si="143"/>
        <v>0</v>
      </c>
      <c r="AJ283" s="2">
        <f t="shared" si="143"/>
        <v>0</v>
      </c>
      <c r="AK283" s="2">
        <f t="shared" si="143"/>
        <v>0</v>
      </c>
      <c r="AL283" s="2">
        <f t="shared" si="143"/>
        <v>0</v>
      </c>
      <c r="AM283" s="2">
        <f t="shared" si="143"/>
        <v>0</v>
      </c>
      <c r="AN283" s="2">
        <f t="shared" si="143"/>
        <v>0</v>
      </c>
      <c r="AO283" s="2">
        <f t="shared" si="143"/>
        <v>0</v>
      </c>
      <c r="AP283" s="2">
        <f t="shared" si="143"/>
        <v>0</v>
      </c>
      <c r="AQ283" s="2">
        <f t="shared" si="143"/>
        <v>0</v>
      </c>
      <c r="AR283" s="2">
        <f t="shared" si="143"/>
        <v>0</v>
      </c>
      <c r="AS283" s="2">
        <f t="shared" si="143"/>
        <v>0</v>
      </c>
      <c r="AT283" s="2">
        <f t="shared" si="143"/>
        <v>0</v>
      </c>
      <c r="AU283" s="2">
        <f t="shared" si="143"/>
        <v>0</v>
      </c>
      <c r="AV283" s="2">
        <f t="shared" si="143"/>
        <v>0</v>
      </c>
      <c r="AW283" s="2">
        <f t="shared" si="143"/>
        <v>0</v>
      </c>
      <c r="AX283" s="2">
        <f t="shared" si="143"/>
        <v>0</v>
      </c>
      <c r="AY283" s="2">
        <f t="shared" si="143"/>
        <v>0</v>
      </c>
      <c r="AZ283" s="2">
        <f t="shared" si="143"/>
        <v>0</v>
      </c>
      <c r="BA283" s="2">
        <f t="shared" si="143"/>
        <v>0</v>
      </c>
      <c r="BB283" s="2">
        <f t="shared" si="143"/>
        <v>0</v>
      </c>
      <c r="BC283" s="2">
        <f t="shared" si="143"/>
        <v>0</v>
      </c>
      <c r="BD283" s="2">
        <f t="shared" si="143"/>
        <v>0</v>
      </c>
      <c r="BE283" s="2">
        <f t="shared" si="143"/>
        <v>0</v>
      </c>
      <c r="BF283" s="2">
        <f t="shared" si="143"/>
        <v>0</v>
      </c>
      <c r="BG283" s="2">
        <f t="shared" si="143"/>
        <v>0</v>
      </c>
      <c r="BH283" s="2">
        <f t="shared" si="143"/>
        <v>0</v>
      </c>
      <c r="BI283" s="2">
        <f t="shared" si="143"/>
        <v>0</v>
      </c>
      <c r="BJ283" s="2">
        <f t="shared" si="143"/>
        <v>0</v>
      </c>
      <c r="BK283" s="2">
        <f t="shared" si="143"/>
        <v>0</v>
      </c>
      <c r="BL283" s="2">
        <f t="shared" ref="BL283:BP283" si="144">SUM(BL281:BL282)</f>
        <v>0</v>
      </c>
      <c r="BM283" s="2">
        <f t="shared" si="144"/>
        <v>0</v>
      </c>
      <c r="BN283" s="2">
        <f t="shared" si="144"/>
        <v>0</v>
      </c>
      <c r="BO283" s="2">
        <f t="shared" si="144"/>
        <v>0</v>
      </c>
      <c r="BP283" s="2">
        <f t="shared" si="144"/>
        <v>0</v>
      </c>
      <c r="BQ283" s="2">
        <f t="shared" ref="BQ283:BS283" si="145">SUM(BQ281:BQ282)</f>
        <v>0</v>
      </c>
      <c r="BR283" s="2">
        <f t="shared" si="145"/>
        <v>0</v>
      </c>
      <c r="BS283" s="2">
        <f t="shared" si="145"/>
        <v>0</v>
      </c>
    </row>
    <row r="284" spans="2:71">
      <c r="B284" s="10"/>
      <c r="C284" s="10"/>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row>
    <row r="285" spans="2:71">
      <c r="B285" t="s">
        <v>22</v>
      </c>
      <c r="C285" s="36">
        <f>D274</f>
        <v>89.319417816228679</v>
      </c>
      <c r="D285" s="25">
        <f t="shared" ref="D285" si="146">C285-D279+D283+D284</f>
        <v>63.497666587336205</v>
      </c>
      <c r="E285" s="2">
        <f>D285-E279+E283</f>
        <v>37.675915358443731</v>
      </c>
      <c r="F285" s="2">
        <f t="shared" ref="F285:BK285" si="147">E285-F279+F283</f>
        <v>11.854164129551258</v>
      </c>
      <c r="G285" s="2">
        <f t="shared" si="147"/>
        <v>-7.1054273576010019E-15</v>
      </c>
      <c r="H285" s="2">
        <f t="shared" si="147"/>
        <v>-19.159932323872194</v>
      </c>
      <c r="I285" s="2">
        <f t="shared" si="147"/>
        <v>-1.0658141036401503E-14</v>
      </c>
      <c r="J285" s="2">
        <f t="shared" si="147"/>
        <v>0</v>
      </c>
      <c r="K285" s="2">
        <f t="shared" si="147"/>
        <v>0</v>
      </c>
      <c r="L285" s="2">
        <f t="shared" si="147"/>
        <v>0</v>
      </c>
      <c r="M285" s="2">
        <f t="shared" si="147"/>
        <v>0</v>
      </c>
      <c r="N285" s="2">
        <f t="shared" si="147"/>
        <v>0</v>
      </c>
      <c r="O285" s="2">
        <f t="shared" si="147"/>
        <v>0</v>
      </c>
      <c r="P285" s="2">
        <f t="shared" si="147"/>
        <v>0</v>
      </c>
      <c r="Q285" s="2">
        <f t="shared" si="147"/>
        <v>0</v>
      </c>
      <c r="R285" s="2">
        <f t="shared" si="147"/>
        <v>0</v>
      </c>
      <c r="S285" s="2">
        <f t="shared" si="147"/>
        <v>0</v>
      </c>
      <c r="T285" s="2">
        <f t="shared" si="147"/>
        <v>0</v>
      </c>
      <c r="U285" s="2">
        <f t="shared" si="147"/>
        <v>0</v>
      </c>
      <c r="V285" s="2">
        <f t="shared" si="147"/>
        <v>0</v>
      </c>
      <c r="W285" s="2">
        <f t="shared" si="147"/>
        <v>0</v>
      </c>
      <c r="X285" s="2">
        <f t="shared" si="147"/>
        <v>0</v>
      </c>
      <c r="Y285" s="2">
        <f t="shared" si="147"/>
        <v>0</v>
      </c>
      <c r="Z285" s="2">
        <f t="shared" si="147"/>
        <v>0</v>
      </c>
      <c r="AA285" s="2">
        <f t="shared" si="147"/>
        <v>0</v>
      </c>
      <c r="AB285" s="2">
        <f t="shared" si="147"/>
        <v>0</v>
      </c>
      <c r="AC285" s="2">
        <f t="shared" si="147"/>
        <v>0</v>
      </c>
      <c r="AD285" s="2">
        <f t="shared" si="147"/>
        <v>0</v>
      </c>
      <c r="AE285" s="2">
        <f t="shared" si="147"/>
        <v>0</v>
      </c>
      <c r="AF285" s="2">
        <f t="shared" si="147"/>
        <v>0</v>
      </c>
      <c r="AG285" s="2">
        <f t="shared" si="147"/>
        <v>0</v>
      </c>
      <c r="AH285" s="2">
        <f t="shared" si="147"/>
        <v>0</v>
      </c>
      <c r="AI285" s="2">
        <f t="shared" si="147"/>
        <v>0</v>
      </c>
      <c r="AJ285" s="2">
        <f t="shared" si="147"/>
        <v>0</v>
      </c>
      <c r="AK285" s="2">
        <f t="shared" si="147"/>
        <v>0</v>
      </c>
      <c r="AL285" s="2">
        <f t="shared" si="147"/>
        <v>0</v>
      </c>
      <c r="AM285" s="2">
        <f t="shared" si="147"/>
        <v>0</v>
      </c>
      <c r="AN285" s="2">
        <f t="shared" si="147"/>
        <v>0</v>
      </c>
      <c r="AO285" s="2">
        <f t="shared" si="147"/>
        <v>0</v>
      </c>
      <c r="AP285" s="2">
        <f t="shared" si="147"/>
        <v>0</v>
      </c>
      <c r="AQ285" s="2">
        <f t="shared" si="147"/>
        <v>0</v>
      </c>
      <c r="AR285" s="2">
        <f t="shared" si="147"/>
        <v>0</v>
      </c>
      <c r="AS285" s="2">
        <f t="shared" si="147"/>
        <v>0</v>
      </c>
      <c r="AT285" s="2">
        <f t="shared" si="147"/>
        <v>0</v>
      </c>
      <c r="AU285" s="2">
        <f t="shared" si="147"/>
        <v>0</v>
      </c>
      <c r="AV285" s="2">
        <f t="shared" si="147"/>
        <v>0</v>
      </c>
      <c r="AW285" s="2">
        <f t="shared" si="147"/>
        <v>0</v>
      </c>
      <c r="AX285" s="2">
        <f t="shared" si="147"/>
        <v>0</v>
      </c>
      <c r="AY285" s="2">
        <f t="shared" si="147"/>
        <v>0</v>
      </c>
      <c r="AZ285" s="2">
        <f t="shared" si="147"/>
        <v>0</v>
      </c>
      <c r="BA285" s="2">
        <f t="shared" si="147"/>
        <v>0</v>
      </c>
      <c r="BB285" s="2">
        <f t="shared" si="147"/>
        <v>0</v>
      </c>
      <c r="BC285" s="2">
        <f t="shared" si="147"/>
        <v>0</v>
      </c>
      <c r="BD285" s="2">
        <f t="shared" si="147"/>
        <v>0</v>
      </c>
      <c r="BE285" s="2">
        <f t="shared" si="147"/>
        <v>0</v>
      </c>
      <c r="BF285" s="2">
        <f t="shared" si="147"/>
        <v>0</v>
      </c>
      <c r="BG285" s="2">
        <f t="shared" si="147"/>
        <v>0</v>
      </c>
      <c r="BH285" s="2">
        <f t="shared" si="147"/>
        <v>0</v>
      </c>
      <c r="BI285" s="2">
        <f t="shared" si="147"/>
        <v>0</v>
      </c>
      <c r="BJ285" s="2">
        <f t="shared" si="147"/>
        <v>0</v>
      </c>
      <c r="BK285" s="2">
        <f t="shared" si="147"/>
        <v>0</v>
      </c>
      <c r="BL285" s="2">
        <f t="shared" ref="BL285" si="148">BK285-BL279+BL283</f>
        <v>0</v>
      </c>
      <c r="BM285" s="2">
        <f t="shared" ref="BM285" si="149">BL285-BM279+BM283</f>
        <v>0</v>
      </c>
      <c r="BN285" s="2">
        <f t="shared" ref="BN285" si="150">BM285-BN279+BN283</f>
        <v>0</v>
      </c>
      <c r="BO285" s="2">
        <f t="shared" ref="BO285" si="151">BN285-BO279+BO283</f>
        <v>0</v>
      </c>
      <c r="BP285" s="2">
        <f t="shared" ref="BP285:BQ285" si="152">BO285-BP279+BP283</f>
        <v>0</v>
      </c>
      <c r="BQ285" s="2">
        <f t="shared" si="152"/>
        <v>0</v>
      </c>
      <c r="BR285" s="2">
        <f t="shared" ref="BR285" si="153">BQ285-BR279+BR283</f>
        <v>0</v>
      </c>
      <c r="BS285" s="2">
        <f t="shared" ref="BS285" si="154">BR285-BS279+BS283</f>
        <v>0</v>
      </c>
    </row>
    <row r="288" spans="2:71">
      <c r="B288" t="s">
        <v>59</v>
      </c>
      <c r="D288" s="2">
        <f>INDEX(Inputs!$E$34:$X$44,MATCH('Depr schedule - Actual'!$B271,Inputs!$B$34:$B$44,0),MATCH('Depr schedule - Actual'!D277,Inputs!$E$18:$X$18,0))*IF(D277&gt;=Base_Reg_Year,(1+D$3)^0.5,(1+D$4)^0.5)</f>
        <v>47.563714385987495</v>
      </c>
      <c r="E288" s="2">
        <f>INDEX(Inputs!$E$34:$X$44,MATCH('Depr schedule - Actual'!$B271,Inputs!$B$34:$B$44,0),MATCH('Depr schedule - Actual'!E277,Inputs!$E$18:$X$18,0))*IF(E277&gt;=Base_Reg_Year,(1+E$3)^0.5,(1+E$4)^0.5)</f>
        <v>45.018794436796384</v>
      </c>
      <c r="F288" s="2">
        <f>INDEX(Inputs!$E$34:$X$44,MATCH('Depr schedule - Actual'!$B271,Inputs!$B$34:$B$44,0),MATCH('Depr schedule - Actual'!F277,Inputs!$E$18:$X$18,0))*IF(F277&gt;=Base_Reg_Year,(1+F$3)^0.5,(1+F$4)^0.5)</f>
        <v>48.326603135074798</v>
      </c>
      <c r="G288" s="2">
        <f>INDEX(Inputs!$E$34:$X$44,MATCH('Depr schedule - Actual'!$B271,Inputs!$B$34:$B$44,0),MATCH('Depr schedule - Actual'!G277,Inputs!$E$18:$X$18,0))*IF(G277&gt;=Base_Reg_Year,(1+G$3)^0.5,(1+G$4)^0.5)</f>
        <v>31.135728417755747</v>
      </c>
      <c r="H288" s="2">
        <f>INDEX(Inputs!$E$34:$X$44,MATCH('Depr schedule - Actual'!$B271,Inputs!$B$34:$B$44,0),MATCH('Depr schedule - Actual'!H277,Inputs!$E$18:$X$18,0))*IF(H277&gt;=Base_Reg_Year,(1+H$3)^0.5,(1+H$4)^0.5)</f>
        <v>29.532892033203886</v>
      </c>
      <c r="I288" s="2">
        <f>INDEX(Inputs!$E$34:$X$44,MATCH('Depr schedule - Actual'!$B271,Inputs!$B$34:$B$44,0),MATCH('Depr schedule - Actual'!I277,Inputs!$E$18:$X$18,0))*IF(I277&gt;=Base_Reg_Year,(1+I$3)^0.5,(1+I$4)^0.5)</f>
        <v>12.81195965696012</v>
      </c>
      <c r="J288" s="2">
        <f>INDEX(Inputs!$E$34:$X$44,MATCH('Depr schedule - Actual'!$B271,Inputs!$B$34:$B$44,0),MATCH('Depr schedule - Actual'!J277,Inputs!$E$18:$X$18,0))*IF(J277&gt;=Base_Reg_Year,(1+J$3)^0.5,(1+J$4)^0.5)</f>
        <v>35.644906132897759</v>
      </c>
      <c r="K288" s="2">
        <f>INDEX(Inputs!$E$34:$X$44,MATCH('Depr schedule - Actual'!$B271,Inputs!$B$34:$B$44,0),MATCH('Depr schedule - Actual'!K277,Inputs!$E$18:$X$18,0))*IF(K277&gt;=Base_Reg_Year,(1+K$3)^0.5,(1+K$4)^0.5)</f>
        <v>25.794757624843434</v>
      </c>
      <c r="L288" s="2">
        <f>INDEX(Inputs!$E$34:$X$44,MATCH('Depr schedule - Actual'!$B271,Inputs!$B$34:$B$44,0),MATCH('Depr schedule - Actual'!L277,Inputs!$E$18:$X$18,0))*IF(L277&gt;=Base_Reg_Year,(1+L$3)^0.5,(1+L$4)^0.5)</f>
        <v>38.103409649077818</v>
      </c>
      <c r="M288" s="2">
        <f>INDEX(Inputs!$E$34:$X$44,MATCH('Depr schedule - Actual'!$B271,Inputs!$B$34:$B$44,0),MATCH('Depr schedule - Actual'!M277,Inputs!$E$18:$X$18,0))*IF(M277&gt;=Base_Reg_Year,(1+M$3)^0.5,(1+M$4)^0.5)</f>
        <v>53.713941419013352</v>
      </c>
      <c r="N288" s="2">
        <f>INDEX(Inputs!$E$34:$X$44,MATCH('Depr schedule - Actual'!$B271,Inputs!$B$34:$B$44,0),MATCH('Depr schedule - Actual'!N277,Inputs!$E$18:$X$18,0))*IF(N277&gt;=Base_Reg_Year,(1+N$3)^0.5,(1+N$4)^0.5)</f>
        <v>38.303651318707679</v>
      </c>
      <c r="O288" s="2">
        <f>INDEX(Inputs!$E$34:$X$44,MATCH('Depr schedule - Actual'!$B271,Inputs!$B$34:$B$44,0),MATCH('Depr schedule - Actual'!O277,Inputs!$E$18:$X$18,0))*IF(O277&gt;=Base_Reg_Year,(1+O$3)^0.5,(1+O$4)^0.5)</f>
        <v>0</v>
      </c>
      <c r="P288" s="2">
        <f>INDEX(Inputs!$E$34:$X$44,MATCH('Depr schedule - Actual'!$B271,Inputs!$B$34:$B$44,0),MATCH('Depr schedule - Actual'!P277,Inputs!$E$18:$X$18,0))*IF(P277&gt;=Base_Reg_Year,(1+P$3)^0.5,(1+P$4)^0.5)</f>
        <v>0</v>
      </c>
      <c r="Q288" s="2">
        <f>INDEX(Inputs!$E$34:$X$44,MATCH('Depr schedule - Actual'!$B271,Inputs!$B$34:$B$44,0),MATCH('Depr schedule - Actual'!Q277,Inputs!$E$18:$X$18,0))*IF(Q277&gt;=Base_Reg_Year,(1+Q$3)^0.5,(1+Q$4)^0.5)</f>
        <v>0</v>
      </c>
      <c r="R288" s="2">
        <f>INDEX(Inputs!$E$34:$X$44,MATCH('Depr schedule - Actual'!$B271,Inputs!$B$34:$B$44,0),MATCH('Depr schedule - Actual'!R277,Inputs!$E$18:$X$18,0))*IF(R277&gt;=Base_Reg_Year,(1+R$3)^0.5,(1+R$4)^0.5)</f>
        <v>0</v>
      </c>
      <c r="S288" s="2">
        <f>INDEX(Inputs!$E$34:$X$44,MATCH('Depr schedule - Actual'!$B271,Inputs!$B$34:$B$44,0),MATCH('Depr schedule - Actual'!S277,Inputs!$E$18:$X$18,0))*IF(S277&gt;=Base_Reg_Year,(1+S$3)^0.5,(1+S$4)^0.5)</f>
        <v>0</v>
      </c>
      <c r="T288" s="2">
        <f>INDEX(Inputs!$E$34:$X$44,MATCH('Depr schedule - Actual'!$B271,Inputs!$B$34:$B$44,0),MATCH('Depr schedule - Actual'!T277,Inputs!$E$18:$X$18,0))*IF(T277&gt;=Base_Reg_Year,(1+T$3)^0.5,(1+T$4)^0.5)</f>
        <v>0</v>
      </c>
      <c r="U288" s="2">
        <f>INDEX(Inputs!$E$34:$X$44,MATCH('Depr schedule - Actual'!$B271,Inputs!$B$34:$B$44,0),MATCH('Depr schedule - Actual'!U277,Inputs!$E$18:$X$18,0))*IF(U277&gt;=Base_Reg_Year,(1+U$3)^0.5,(1+U$4)^0.5)</f>
        <v>0</v>
      </c>
      <c r="V288" s="2">
        <f>INDEX(Inputs!$E$34:$X$44,MATCH('Depr schedule - Actual'!$B271,Inputs!$B$34:$B$44,0),MATCH('Depr schedule - Actual'!V277,Inputs!$E$18:$X$18,0))*IF(V277&gt;=Base_Reg_Year,(1+V$3)^0.5,(1+V$4)^0.5)</f>
        <v>0</v>
      </c>
      <c r="W288" s="2">
        <f>INDEX(Inputs!$E$34:$X$44,MATCH('Depr schedule - Actual'!$B271,Inputs!$B$34:$B$44,0),MATCH('Depr schedule - Actual'!W277,Inputs!$E$18:$X$18,0))*IF(W277&gt;=Base_Reg_Year,(1+W$3)^0.5,(1+W$4)^0.5)</f>
        <v>0</v>
      </c>
    </row>
    <row r="289" spans="2:71">
      <c r="I289" s="2"/>
      <c r="J289" s="2"/>
      <c r="K289" s="2"/>
      <c r="L289" s="2"/>
      <c r="M289" s="2"/>
    </row>
    <row r="290" spans="2:71">
      <c r="B290" t="s">
        <v>23</v>
      </c>
    </row>
    <row r="291" spans="2:71">
      <c r="B291" s="24">
        <v>2011</v>
      </c>
      <c r="C291" s="24">
        <v>1</v>
      </c>
      <c r="E291" s="2">
        <f>IF($F$274="n/a",0,IF(E$276&lt;=$C291,0,IF(E$276&gt;($F$274+$C291),INDEX($D$288:$W$288,,$C291)-SUM($D291:D291),INDEX($D$288:$W$288,,$C291)/$F$274)))</f>
        <v>9.5127428771974998</v>
      </c>
      <c r="F291" s="2">
        <f>IF($F$274="n/a",0,IF(F$276&lt;=$C291,0,IF(F$276&gt;($F$274+$C291),INDEX($D$288:$W$288,,$C291)-SUM($D291:E291),INDEX($D$288:$W$288,,$C291)/$F$274)))</f>
        <v>9.5127428771974998</v>
      </c>
      <c r="G291" s="2">
        <f>IF($F$274="n/a",0,IF(G$276&lt;=$C291,0,IF(G$276&gt;($F$274+$C291),INDEX($D$288:$W$288,,$C291)-SUM($D291:F291),INDEX($D$288:$W$288,,$C291)/$F$274)))</f>
        <v>9.5127428771974998</v>
      </c>
      <c r="H291" s="2">
        <f>IF($F$274="n/a",0,IF(H$276&lt;=$C291,0,IF(H$276&gt;($F$274+$C291),INDEX($D$288:$W$288,,$C291)-SUM($D291:G291),INDEX($D$288:$W$288,,$C291)/$F$274)))</f>
        <v>9.5127428771974998</v>
      </c>
      <c r="I291" s="2">
        <f>IF($F$274="n/a",0,IF(I$276&lt;=$C291,0,IF(I$276&gt;($F$274+$C291),INDEX($D$288:$W$288,,$C291)-SUM($D291:H291),INDEX($D$288:$W$288,,$C291)/$F$274)))</f>
        <v>9.5127428771974998</v>
      </c>
      <c r="J291" s="2">
        <f>IF($F$274="n/a",0,IF(J$276&lt;=$C291,0,IF(J$276&gt;($F$274+$C291),INDEX($D$288:$W$288,,$C291)-SUM($D291:I291),INDEX($D$288:$W$288,,$C291)/$F$274)))</f>
        <v>0</v>
      </c>
      <c r="K291" s="2">
        <f>IF($F$274="n/a",0,IF(K$276&lt;=$C291,0,IF(K$276&gt;($F$274+$C291),INDEX($D$288:$W$288,,$C291)-SUM($D291:J291),INDEX($D$288:$W$288,,$C291)/$F$274)))</f>
        <v>0</v>
      </c>
      <c r="L291" s="2">
        <f>IF($F$274="n/a",0,IF(L$276&lt;=$C291,0,IF(L$276&gt;($F$274+$C291),INDEX($D$288:$W$288,,$C291)-SUM($D291:K291),INDEX($D$288:$W$288,,$C291)/$F$274)))</f>
        <v>0</v>
      </c>
      <c r="M291" s="2">
        <f>IF($F$274="n/a",0,IF(M$276&lt;=$C291,0,IF(M$276&gt;($F$274+$C291),INDEX($D$288:$W$288,,$C291)-SUM($D291:L291),INDEX($D$288:$W$288,,$C291)/$F$274)))</f>
        <v>0</v>
      </c>
      <c r="N291" s="170">
        <f>IF($F$274="n/a",0,IF(N$276&lt;=$C291,0,IF(N$276&gt;($F$274+$C291),INDEX($D$288:$W$288,,$C291)-SUM($D291:M291),INDEX($D$288:$W$288,,$C291)/$F$274)))*0.5</f>
        <v>0</v>
      </c>
      <c r="O291" s="2">
        <f>IF($F$274="n/a",0,IF(O$276&lt;=$C291,0,IF(O$276&gt;($F$274+$C291),INDEX($D$288:$W$288,,$C291)-SUM($D291:N291),INDEX($D$288:$W$288,,$C291)/$F$274)))</f>
        <v>0</v>
      </c>
      <c r="P291" s="2">
        <f>IF($F$274="n/a",0,IF(P$276&lt;=$C291,0,IF(P$276&gt;($F$274+$C291),INDEX($D$288:$W$288,,$C291)-SUM($D291:O291),INDEX($D$288:$W$288,,$C291)/$F$274)))</f>
        <v>0</v>
      </c>
      <c r="Q291" s="2">
        <f>IF($F$274="n/a",0,IF(Q$276&lt;=$C291,0,IF(Q$276&gt;($F$274+$C291),INDEX($D$288:$W$288,,$C291)-SUM($D291:P291),INDEX($D$288:$W$288,,$C291)/$F$274)))</f>
        <v>0</v>
      </c>
      <c r="R291" s="2">
        <f>IF($F$274="n/a",0,IF(R$276&lt;=$C291,0,IF(R$276&gt;($F$274+$C291),INDEX($D$288:$W$288,,$C291)-SUM($D291:Q291),INDEX($D$288:$W$288,,$C291)/$F$274)))</f>
        <v>0</v>
      </c>
      <c r="S291" s="2">
        <f>IF($F$274="n/a",0,IF(S$276&lt;=$C291,0,IF(S$276&gt;($F$274+$C291),INDEX($D$288:$W$288,,$C291)-SUM($D291:R291),INDEX($D$288:$W$288,,$C291)/$F$274)))</f>
        <v>0</v>
      </c>
      <c r="T291" s="2">
        <f>IF($F$274="n/a",0,IF(T$276&lt;=$C291,0,IF(T$276&gt;($F$274+$C291),INDEX($D$288:$W$288,,$C291)-SUM($D291:S291),INDEX($D$288:$W$288,,$C291)/$F$274)))</f>
        <v>0</v>
      </c>
      <c r="U291" s="2">
        <f>IF($F$274="n/a",0,IF(U$276&lt;=$C291,0,IF(U$276&gt;($F$274+$C291),INDEX($D$288:$W$288,,$C291)-SUM($D291:T291),INDEX($D$288:$W$288,,$C291)/$F$274)))</f>
        <v>0</v>
      </c>
      <c r="V291" s="2">
        <f>IF($F$274="n/a",0,IF(V$276&lt;=$C291,0,IF(V$276&gt;($F$274+$C291),INDEX($D$288:$W$288,,$C291)-SUM($D291:U291),INDEX($D$288:$W$288,,$C291)/$F$274)))</f>
        <v>0</v>
      </c>
      <c r="W291" s="2">
        <f>IF($F$274="n/a",0,IF(W$276&lt;=$C291,0,IF(W$276&gt;($F$274+$C291),INDEX($D$288:$W$288,,$C291)-SUM($D291:V291),INDEX($D$288:$W$288,,$C291)/$F$274)))</f>
        <v>0</v>
      </c>
      <c r="X291" s="2">
        <f>IF($F$274="n/a",0,IF(X$276&lt;=$C291,0,IF(X$276&gt;($F$274+$C291),INDEX($D$288:$W$288,,$C291)-SUM($D291:W291),INDEX($D$288:$W$288,,$C291)/$F$274)))</f>
        <v>0</v>
      </c>
      <c r="Y291" s="2">
        <f>IF($F$274="n/a",0,IF(Y$276&lt;=$C291,0,IF(Y$276&gt;($F$274+$C291),INDEX($D$288:$W$288,,$C291)-SUM($D291:X291),INDEX($D$288:$W$288,,$C291)/$F$274)))</f>
        <v>0</v>
      </c>
      <c r="Z291" s="2">
        <f>IF($F$274="n/a",0,IF(Z$276&lt;=$C291,0,IF(Z$276&gt;($F$274+$C291),INDEX($D$288:$W$288,,$C291)-SUM($D291:Y291),INDEX($D$288:$W$288,,$C291)/$F$274)))</f>
        <v>0</v>
      </c>
      <c r="AA291" s="2">
        <f>IF($F$274="n/a",0,IF(AA$276&lt;=$C291,0,IF(AA$276&gt;($F$274+$C291),INDEX($D$288:$W$288,,$C291)-SUM($D291:Z291),INDEX($D$288:$W$288,,$C291)/$F$274)))</f>
        <v>0</v>
      </c>
      <c r="AB291" s="2">
        <f>IF($F$274="n/a",0,IF(AB$276&lt;=$C291,0,IF(AB$276&gt;($F$274+$C291),INDEX($D$288:$W$288,,$C291)-SUM($D291:AA291),INDEX($D$288:$W$288,,$C291)/$F$274)))</f>
        <v>0</v>
      </c>
      <c r="AC291" s="2">
        <f>IF($F$274="n/a",0,IF(AC$276&lt;=$C291,0,IF(AC$276&gt;($F$274+$C291),INDEX($D$288:$W$288,,$C291)-SUM($D291:AB291),INDEX($D$288:$W$288,,$C291)/$F$274)))</f>
        <v>0</v>
      </c>
      <c r="AD291" s="2">
        <f>IF($F$274="n/a",0,IF(AD$276&lt;=$C291,0,IF(AD$276&gt;($F$274+$C291),INDEX($D$288:$W$288,,$C291)-SUM($D291:AC291),INDEX($D$288:$W$288,,$C291)/$F$274)))</f>
        <v>0</v>
      </c>
      <c r="AE291" s="2">
        <f>IF($F$274="n/a",0,IF(AE$276&lt;=$C291,0,IF(AE$276&gt;($F$274+$C291),INDEX($D$288:$W$288,,$C291)-SUM($D291:AD291),INDEX($D$288:$W$288,,$C291)/$F$274)))</f>
        <v>0</v>
      </c>
      <c r="AF291" s="2">
        <f>IF($F$274="n/a",0,IF(AF$276&lt;=$C291,0,IF(AF$276&gt;($F$274+$C291),INDEX($D$288:$W$288,,$C291)-SUM($D291:AE291),INDEX($D$288:$W$288,,$C291)/$F$274)))</f>
        <v>0</v>
      </c>
      <c r="AG291" s="2">
        <f>IF($F$274="n/a",0,IF(AG$276&lt;=$C291,0,IF(AG$276&gt;($F$274+$C291),INDEX($D$288:$W$288,,$C291)-SUM($D291:AF291),INDEX($D$288:$W$288,,$C291)/$F$274)))</f>
        <v>0</v>
      </c>
      <c r="AH291" s="2">
        <f>IF($F$274="n/a",0,IF(AH$276&lt;=$C291,0,IF(AH$276&gt;($F$274+$C291),INDEX($D$288:$W$288,,$C291)-SUM($D291:AG291),INDEX($D$288:$W$288,,$C291)/$F$274)))</f>
        <v>0</v>
      </c>
      <c r="AI291" s="2">
        <f>IF($F$274="n/a",0,IF(AI$276&lt;=$C291,0,IF(AI$276&gt;($F$274+$C291),INDEX($D$288:$W$288,,$C291)-SUM($D291:AH291),INDEX($D$288:$W$288,,$C291)/$F$274)))</f>
        <v>0</v>
      </c>
      <c r="AJ291" s="2">
        <f>IF($F$274="n/a",0,IF(AJ$276&lt;=$C291,0,IF(AJ$276&gt;($F$274+$C291),INDEX($D$288:$W$288,,$C291)-SUM($D291:AI291),INDEX($D$288:$W$288,,$C291)/$F$274)))</f>
        <v>0</v>
      </c>
      <c r="AK291" s="2">
        <f>IF($F$274="n/a",0,IF(AK$276&lt;=$C291,0,IF(AK$276&gt;($F$274+$C291),INDEX($D$288:$W$288,,$C291)-SUM($D291:AJ291),INDEX($D$288:$W$288,,$C291)/$F$274)))</f>
        <v>0</v>
      </c>
      <c r="AL291" s="2">
        <f>IF($F$274="n/a",0,IF(AL$276&lt;=$C291,0,IF(AL$276&gt;($F$274+$C291),INDEX($D$288:$W$288,,$C291)-SUM($D291:AK291),INDEX($D$288:$W$288,,$C291)/$F$274)))</f>
        <v>0</v>
      </c>
      <c r="AM291" s="2">
        <f>IF($F$274="n/a",0,IF(AM$276&lt;=$C291,0,IF(AM$276&gt;($F$274+$C291),INDEX($D$288:$W$288,,$C291)-SUM($D291:AL291),INDEX($D$288:$W$288,,$C291)/$F$274)))</f>
        <v>0</v>
      </c>
      <c r="AN291" s="2">
        <f>IF($F$274="n/a",0,IF(AN$276&lt;=$C291,0,IF(AN$276&gt;($F$274+$C291),INDEX($D$288:$W$288,,$C291)-SUM($D291:AM291),INDEX($D$288:$W$288,,$C291)/$F$274)))</f>
        <v>0</v>
      </c>
      <c r="AO291" s="2">
        <f>IF($F$274="n/a",0,IF(AO$276&lt;=$C291,0,IF(AO$276&gt;($F$274+$C291),INDEX($D$288:$W$288,,$C291)-SUM($D291:AN291),INDEX($D$288:$W$288,,$C291)/$F$274)))</f>
        <v>0</v>
      </c>
      <c r="AP291" s="2">
        <f>IF($F$274="n/a",0,IF(AP$276&lt;=$C291,0,IF(AP$276&gt;($F$274+$C291),INDEX($D$288:$W$288,,$C291)-SUM($D291:AO291),INDEX($D$288:$W$288,,$C291)/$F$274)))</f>
        <v>0</v>
      </c>
      <c r="AQ291" s="2">
        <f>IF($F$274="n/a",0,IF(AQ$276&lt;=$C291,0,IF(AQ$276&gt;($F$274+$C291),INDEX($D$288:$W$288,,$C291)-SUM($D291:AP291),INDEX($D$288:$W$288,,$C291)/$F$274)))</f>
        <v>0</v>
      </c>
      <c r="AR291" s="2">
        <f>IF($F$274="n/a",0,IF(AR$276&lt;=$C291,0,IF(AR$276&gt;($F$274+$C291),INDEX($D$288:$W$288,,$C291)-SUM($D291:AQ291),INDEX($D$288:$W$288,,$C291)/$F$274)))</f>
        <v>0</v>
      </c>
      <c r="AS291" s="2">
        <f>IF($F$274="n/a",0,IF(AS$276&lt;=$C291,0,IF(AS$276&gt;($F$274+$C291),INDEX($D$288:$W$288,,$C291)-SUM($D291:AR291),INDEX($D$288:$W$288,,$C291)/$F$274)))</f>
        <v>0</v>
      </c>
      <c r="AT291" s="2">
        <f>IF($F$274="n/a",0,IF(AT$276&lt;=$C291,0,IF(AT$276&gt;($F$274+$C291),INDEX($D$288:$W$288,,$C291)-SUM($D291:AS291),INDEX($D$288:$W$288,,$C291)/$F$274)))</f>
        <v>0</v>
      </c>
      <c r="AU291" s="2">
        <f>IF($F$274="n/a",0,IF(AU$276&lt;=$C291,0,IF(AU$276&gt;($F$274+$C291),INDEX($D$288:$W$288,,$C291)-SUM($D291:AT291),INDEX($D$288:$W$288,,$C291)/$F$274)))</f>
        <v>0</v>
      </c>
      <c r="AV291" s="2">
        <f>IF($F$274="n/a",0,IF(AV$276&lt;=$C291,0,IF(AV$276&gt;($F$274+$C291),INDEX($D$288:$W$288,,$C291)-SUM($D291:AU291),INDEX($D$288:$W$288,,$C291)/$F$274)))</f>
        <v>0</v>
      </c>
      <c r="AW291" s="2">
        <f>IF($F$274="n/a",0,IF(AW$276&lt;=$C291,0,IF(AW$276&gt;($F$274+$C291),INDEX($D$288:$W$288,,$C291)-SUM($D291:AV291),INDEX($D$288:$W$288,,$C291)/$F$274)))</f>
        <v>0</v>
      </c>
      <c r="AX291" s="2">
        <f>IF($F$274="n/a",0,IF(AX$276&lt;=$C291,0,IF(AX$276&gt;($F$274+$C291),INDEX($D$288:$W$288,,$C291)-SUM($D291:AW291),INDEX($D$288:$W$288,,$C291)/$F$274)))</f>
        <v>0</v>
      </c>
      <c r="AY291" s="2">
        <f>IF($F$274="n/a",0,IF(AY$276&lt;=$C291,0,IF(AY$276&gt;($F$274+$C291),INDEX($D$288:$W$288,,$C291)-SUM($D291:AX291),INDEX($D$288:$W$288,,$C291)/$F$274)))</f>
        <v>0</v>
      </c>
      <c r="AZ291" s="2">
        <f>IF($F$274="n/a",0,IF(AZ$276&lt;=$C291,0,IF(AZ$276&gt;($F$274+$C291),INDEX($D$288:$W$288,,$C291)-SUM($D291:AY291),INDEX($D$288:$W$288,,$C291)/$F$274)))</f>
        <v>0</v>
      </c>
      <c r="BA291" s="2">
        <f>IF($F$274="n/a",0,IF(BA$276&lt;=$C291,0,IF(BA$276&gt;($F$274+$C291),INDEX($D$288:$W$288,,$C291)-SUM($D291:AZ291),INDEX($D$288:$W$288,,$C291)/$F$274)))</f>
        <v>0</v>
      </c>
      <c r="BB291" s="2">
        <f>IF($F$274="n/a",0,IF(BB$276&lt;=$C291,0,IF(BB$276&gt;($F$274+$C291),INDEX($D$288:$W$288,,$C291)-SUM($D291:BA291),INDEX($D$288:$W$288,,$C291)/$F$274)))</f>
        <v>0</v>
      </c>
      <c r="BC291" s="2">
        <f>IF($F$274="n/a",0,IF(BC$276&lt;=$C291,0,IF(BC$276&gt;($F$274+$C291),INDEX($D$288:$W$288,,$C291)-SUM($D291:BB291),INDEX($D$288:$W$288,,$C291)/$F$274)))</f>
        <v>0</v>
      </c>
      <c r="BD291" s="2">
        <f>IF($F$274="n/a",0,IF(BD$276&lt;=$C291,0,IF(BD$276&gt;($F$274+$C291),INDEX($D$288:$W$288,,$C291)-SUM($D291:BC291),INDEX($D$288:$W$288,,$C291)/$F$274)))</f>
        <v>0</v>
      </c>
      <c r="BE291" s="2">
        <f>IF($F$274="n/a",0,IF(BE$276&lt;=$C291,0,IF(BE$276&gt;($F$274+$C291),INDEX($D$288:$W$288,,$C291)-SUM($D291:BD291),INDEX($D$288:$W$288,,$C291)/$F$274)))</f>
        <v>0</v>
      </c>
      <c r="BF291" s="2">
        <f>IF($F$274="n/a",0,IF(BF$276&lt;=$C291,0,IF(BF$276&gt;($F$274+$C291),INDEX($D$288:$W$288,,$C291)-SUM($D291:BE291),INDEX($D$288:$W$288,,$C291)/$F$274)))</f>
        <v>0</v>
      </c>
      <c r="BG291" s="2">
        <f>IF($F$274="n/a",0,IF(BG$276&lt;=$C291,0,IF(BG$276&gt;($F$274+$C291),INDEX($D$288:$W$288,,$C291)-SUM($D291:BF291),INDEX($D$288:$W$288,,$C291)/$F$274)))</f>
        <v>0</v>
      </c>
      <c r="BH291" s="2">
        <f>IF($F$274="n/a",0,IF(BH$276&lt;=$C291,0,IF(BH$276&gt;($F$274+$C291),INDEX($D$288:$W$288,,$C291)-SUM($D291:BG291),INDEX($D$288:$W$288,,$C291)/$F$274)))</f>
        <v>0</v>
      </c>
      <c r="BI291" s="2">
        <f>IF($F$274="n/a",0,IF(BI$276&lt;=$C291,0,IF(BI$276&gt;($F$274+$C291),INDEX($D$288:$W$288,,$C291)-SUM($D291:BH291),INDEX($D$288:$W$288,,$C291)/$F$274)))</f>
        <v>0</v>
      </c>
      <c r="BJ291" s="2">
        <f>IF($F$274="n/a",0,IF(BJ$276&lt;=$C291,0,IF(BJ$276&gt;($F$274+$C291),INDEX($D$288:$W$288,,$C291)-SUM($D291:BI291),INDEX($D$288:$W$288,,$C291)/$F$274)))</f>
        <v>0</v>
      </c>
      <c r="BK291" s="2">
        <f>IF($F$274="n/a",0,IF(BK$276&lt;=$C291,0,IF(BK$276&gt;($F$274+$C291),INDEX($D$288:$W$288,,$C291)-SUM($D291:BJ291),INDEX($D$288:$W$288,,$C291)/$F$274)))</f>
        <v>0</v>
      </c>
      <c r="BL291" s="2">
        <f>IF($F$274="n/a",0,IF(BL$276&lt;=$C291,0,IF(BL$276&gt;($F$274+$C291),INDEX($D$288:$W$288,,$C291)-SUM($D291:BK291),INDEX($D$288:$W$288,,$C291)/$F$274)))</f>
        <v>0</v>
      </c>
      <c r="BM291" s="2">
        <f>IF($F$274="n/a",0,IF(BM$276&lt;=$C291,0,IF(BM$276&gt;($F$274+$C291),INDEX($D$288:$W$288,,$C291)-SUM($D291:BL291),INDEX($D$288:$W$288,,$C291)/$F$274)))</f>
        <v>0</v>
      </c>
      <c r="BN291" s="2">
        <f>IF($F$274="n/a",0,IF(BN$276&lt;=$C291,0,IF(BN$276&gt;($F$274+$C291),INDEX($D$288:$W$288,,$C291)-SUM($D291:BM291),INDEX($D$288:$W$288,,$C291)/$F$274)))</f>
        <v>0</v>
      </c>
      <c r="BO291" s="2">
        <f>IF($F$274="n/a",0,IF(BO$276&lt;=$C291,0,IF(BO$276&gt;($F$274+$C291),INDEX($D$288:$W$288,,$C291)-SUM($D291:BN291),INDEX($D$288:$W$288,,$C291)/$F$274)))</f>
        <v>0</v>
      </c>
      <c r="BP291" s="2">
        <f>IF($F$274="n/a",0,IF(BP$276&lt;=$C291,0,IF(BP$276&gt;($F$274+$C291),INDEX($D$288:$W$288,,$C291)-SUM($D291:BO291),INDEX($D$288:$W$288,,$C291)/$F$274)))</f>
        <v>0</v>
      </c>
      <c r="BQ291" s="2">
        <f>IF($F$274="n/a",0,IF(BQ$276&lt;=$C291,0,IF(BQ$276&gt;($F$274+$C291),INDEX($D$288:$W$288,,$C291)-SUM($D291:BP291),INDEX($D$288:$W$288,,$C291)/$F$274)))</f>
        <v>0</v>
      </c>
      <c r="BR291" s="2">
        <f>IF($F$274="n/a",0,IF(BR$276&lt;=$C291,0,IF(BR$276&gt;($F$274+$C291),INDEX($D$288:$W$288,,$C291)-SUM($D291:BQ291),INDEX($D$288:$W$288,,$C291)/$F$274)))</f>
        <v>0</v>
      </c>
      <c r="BS291" s="2">
        <f>IF($F$274="n/a",0,IF(BS$276&lt;=$C291,0,IF(BS$276&gt;($F$274+$C291),INDEX($D$288:$W$288,,$C291)-SUM($D291:BR291),INDEX($D$288:$W$288,,$C291)/$F$274)))</f>
        <v>0</v>
      </c>
    </row>
    <row r="292" spans="2:71">
      <c r="B292" s="24">
        <v>2012</v>
      </c>
      <c r="C292" s="24">
        <v>2</v>
      </c>
      <c r="E292" s="2">
        <f>IF($F$274="n/a",0,IF(E$276&lt;=$C292,0,IF(E$276&gt;($F$274+$C292),INDEX($D$288:$W$288,,$C292)-SUM($D292:D292),INDEX($D$288:$W$288,,$C292)/$F$274)))</f>
        <v>0</v>
      </c>
      <c r="F292" s="2">
        <f>IF($F$274="n/a",0,IF(F$276&lt;=$C292,0,IF(F$276&gt;($F$274+$C292),INDEX($D$288:$W$288,,$C292)-SUM($D292:E292),INDEX($D$288:$W$288,,$C292)/$F$274)))</f>
        <v>9.0037588873592771</v>
      </c>
      <c r="G292" s="2">
        <f>IF($F$274="n/a",0,IF(G$276&lt;=$C292,0,IF(G$276&gt;($F$274+$C292),INDEX($D$288:$W$288,,$C292)-SUM($D292:F292),INDEX($D$288:$W$288,,$C292)/$F$274)))</f>
        <v>9.0037588873592771</v>
      </c>
      <c r="H292" s="2">
        <f>IF($F$274="n/a",0,IF(H$276&lt;=$C292,0,IF(H$276&gt;($F$274+$C292),INDEX($D$288:$W$288,,$C292)-SUM($D292:G292),INDEX($D$288:$W$288,,$C292)/$F$274)))</f>
        <v>9.0037588873592771</v>
      </c>
      <c r="I292" s="2">
        <f>IF($F$274="n/a",0,IF(I$276&lt;=$C292,0,IF(I$276&gt;($F$274+$C292),INDEX($D$288:$W$288,,$C292)-SUM($D292:H292),INDEX($D$288:$W$288,,$C292)/$F$274)))</f>
        <v>9.0037588873592771</v>
      </c>
      <c r="J292" s="2">
        <f>IF($F$274="n/a",0,IF(J$276&lt;=$C292,0,IF(J$276&gt;($F$274+$C292),INDEX($D$288:$W$288,,$C292)-SUM($D292:I292),INDEX($D$288:$W$288,,$C292)/$F$274)))</f>
        <v>9.0037588873592771</v>
      </c>
      <c r="K292" s="2">
        <f>IF($F$274="n/a",0,IF(K$276&lt;=$C292,0,IF(K$276&gt;($F$274+$C292),INDEX($D$288:$W$288,,$C292)-SUM($D292:J292),INDEX($D$288:$W$288,,$C292)/$F$274)))</f>
        <v>0</v>
      </c>
      <c r="L292" s="2">
        <f>IF($F$274="n/a",0,IF(L$276&lt;=$C292,0,IF(L$276&gt;($F$274+$C292),INDEX($D$288:$W$288,,$C292)-SUM($D292:K292),INDEX($D$288:$W$288,,$C292)/$F$274)))</f>
        <v>0</v>
      </c>
      <c r="M292" s="2">
        <f>IF($F$274="n/a",0,IF(M$276&lt;=$C292,0,IF(M$276&gt;($F$274+$C292),INDEX($D$288:$W$288,,$C292)-SUM($D292:L292),INDEX($D$288:$W$288,,$C292)/$F$274)))</f>
        <v>0</v>
      </c>
      <c r="N292" s="170">
        <f>IF($F$274="n/a",0,IF(N$276&lt;=$C292,0,IF(N$276&gt;($F$274+$C292),INDEX($D$288:$W$288,,$C292)-SUM($D292:M292),INDEX($D$288:$W$288,,$C292)/$F$274)))*0.5</f>
        <v>0</v>
      </c>
      <c r="O292" s="2">
        <f>IF($F$274="n/a",0,IF(O$276&lt;=$C292,0,IF(O$276&gt;($F$274+$C292),INDEX($D$288:$W$288,,$C292)-SUM($D292:N292),INDEX($D$288:$W$288,,$C292)/$F$274)))</f>
        <v>0</v>
      </c>
      <c r="P292" s="2">
        <f>IF($F$274="n/a",0,IF(P$276&lt;=$C292,0,IF(P$276&gt;($F$274+$C292),INDEX($D$288:$W$288,,$C292)-SUM($D292:O292),INDEX($D$288:$W$288,,$C292)/$F$274)))</f>
        <v>0</v>
      </c>
      <c r="Q292" s="2">
        <f>IF($F$274="n/a",0,IF(Q$276&lt;=$C292,0,IF(Q$276&gt;($F$274+$C292),INDEX($D$288:$W$288,,$C292)-SUM($D292:P292),INDEX($D$288:$W$288,,$C292)/$F$274)))</f>
        <v>0</v>
      </c>
      <c r="R292" s="2">
        <f>IF($F$274="n/a",0,IF(R$276&lt;=$C292,0,IF(R$276&gt;($F$274+$C292),INDEX($D$288:$W$288,,$C292)-SUM($D292:Q292),INDEX($D$288:$W$288,,$C292)/$F$274)))</f>
        <v>0</v>
      </c>
      <c r="S292" s="2">
        <f>IF($F$274="n/a",0,IF(S$276&lt;=$C292,0,IF(S$276&gt;($F$274+$C292),INDEX($D$288:$W$288,,$C292)-SUM($D292:R292),INDEX($D$288:$W$288,,$C292)/$F$274)))</f>
        <v>0</v>
      </c>
      <c r="T292" s="2">
        <f>IF($F$274="n/a",0,IF(T$276&lt;=$C292,0,IF(T$276&gt;($F$274+$C292),INDEX($D$288:$W$288,,$C292)-SUM($D292:S292),INDEX($D$288:$W$288,,$C292)/$F$274)))</f>
        <v>0</v>
      </c>
      <c r="U292" s="2">
        <f>IF($F$274="n/a",0,IF(U$276&lt;=$C292,0,IF(U$276&gt;($F$274+$C292),INDEX($D$288:$W$288,,$C292)-SUM($D292:T292),INDEX($D$288:$W$288,,$C292)/$F$274)))</f>
        <v>0</v>
      </c>
      <c r="V292" s="2">
        <f>IF($F$274="n/a",0,IF(V$276&lt;=$C292,0,IF(V$276&gt;($F$274+$C292),INDEX($D$288:$W$288,,$C292)-SUM($D292:U292),INDEX($D$288:$W$288,,$C292)/$F$274)))</f>
        <v>0</v>
      </c>
      <c r="W292" s="2">
        <f>IF($F$274="n/a",0,IF(W$276&lt;=$C292,0,IF(W$276&gt;($F$274+$C292),INDEX($D$288:$W$288,,$C292)-SUM($D292:V292),INDEX($D$288:$W$288,,$C292)/$F$274)))</f>
        <v>0</v>
      </c>
      <c r="X292" s="2">
        <f>IF($F$274="n/a",0,IF(X$276&lt;=$C292,0,IF(X$276&gt;($F$274+$C292),INDEX($D$288:$W$288,,$C292)-SUM($D292:W292),INDEX($D$288:$W$288,,$C292)/$F$274)))</f>
        <v>0</v>
      </c>
      <c r="Y292" s="2">
        <f>IF($F$274="n/a",0,IF(Y$276&lt;=$C292,0,IF(Y$276&gt;($F$274+$C292),INDEX($D$288:$W$288,,$C292)-SUM($D292:X292),INDEX($D$288:$W$288,,$C292)/$F$274)))</f>
        <v>0</v>
      </c>
      <c r="Z292" s="2">
        <f>IF($F$274="n/a",0,IF(Z$276&lt;=$C292,0,IF(Z$276&gt;($F$274+$C292),INDEX($D$288:$W$288,,$C292)-SUM($D292:Y292),INDEX($D$288:$W$288,,$C292)/$F$274)))</f>
        <v>0</v>
      </c>
      <c r="AA292" s="2">
        <f>IF($F$274="n/a",0,IF(AA$276&lt;=$C292,0,IF(AA$276&gt;($F$274+$C292),INDEX($D$288:$W$288,,$C292)-SUM($D292:Z292),INDEX($D$288:$W$288,,$C292)/$F$274)))</f>
        <v>0</v>
      </c>
      <c r="AB292" s="2">
        <f>IF($F$274="n/a",0,IF(AB$276&lt;=$C292,0,IF(AB$276&gt;($F$274+$C292),INDEX($D$288:$W$288,,$C292)-SUM($D292:AA292),INDEX($D$288:$W$288,,$C292)/$F$274)))</f>
        <v>0</v>
      </c>
      <c r="AC292" s="2">
        <f>IF($F$274="n/a",0,IF(AC$276&lt;=$C292,0,IF(AC$276&gt;($F$274+$C292),INDEX($D$288:$W$288,,$C292)-SUM($D292:AB292),INDEX($D$288:$W$288,,$C292)/$F$274)))</f>
        <v>0</v>
      </c>
      <c r="AD292" s="2">
        <f>IF($F$274="n/a",0,IF(AD$276&lt;=$C292,0,IF(AD$276&gt;($F$274+$C292),INDEX($D$288:$W$288,,$C292)-SUM($D292:AC292),INDEX($D$288:$W$288,,$C292)/$F$274)))</f>
        <v>0</v>
      </c>
      <c r="AE292" s="2">
        <f>IF($F$274="n/a",0,IF(AE$276&lt;=$C292,0,IF(AE$276&gt;($F$274+$C292),INDEX($D$288:$W$288,,$C292)-SUM($D292:AD292),INDEX($D$288:$W$288,,$C292)/$F$274)))</f>
        <v>0</v>
      </c>
      <c r="AF292" s="2">
        <f>IF($F$274="n/a",0,IF(AF$276&lt;=$C292,0,IF(AF$276&gt;($F$274+$C292),INDEX($D$288:$W$288,,$C292)-SUM($D292:AE292),INDEX($D$288:$W$288,,$C292)/$F$274)))</f>
        <v>0</v>
      </c>
      <c r="AG292" s="2">
        <f>IF($F$274="n/a",0,IF(AG$276&lt;=$C292,0,IF(AG$276&gt;($F$274+$C292),INDEX($D$288:$W$288,,$C292)-SUM($D292:AF292),INDEX($D$288:$W$288,,$C292)/$F$274)))</f>
        <v>0</v>
      </c>
      <c r="AH292" s="2">
        <f>IF($F$274="n/a",0,IF(AH$276&lt;=$C292,0,IF(AH$276&gt;($F$274+$C292),INDEX($D$288:$W$288,,$C292)-SUM($D292:AG292),INDEX($D$288:$W$288,,$C292)/$F$274)))</f>
        <v>0</v>
      </c>
      <c r="AI292" s="2">
        <f>IF($F$274="n/a",0,IF(AI$276&lt;=$C292,0,IF(AI$276&gt;($F$274+$C292),INDEX($D$288:$W$288,,$C292)-SUM($D292:AH292),INDEX($D$288:$W$288,,$C292)/$F$274)))</f>
        <v>0</v>
      </c>
      <c r="AJ292" s="2">
        <f>IF($F$274="n/a",0,IF(AJ$276&lt;=$C292,0,IF(AJ$276&gt;($F$274+$C292),INDEX($D$288:$W$288,,$C292)-SUM($D292:AI292),INDEX($D$288:$W$288,,$C292)/$F$274)))</f>
        <v>0</v>
      </c>
      <c r="AK292" s="2">
        <f>IF($F$274="n/a",0,IF(AK$276&lt;=$C292,0,IF(AK$276&gt;($F$274+$C292),INDEX($D$288:$W$288,,$C292)-SUM($D292:AJ292),INDEX($D$288:$W$288,,$C292)/$F$274)))</f>
        <v>0</v>
      </c>
      <c r="AL292" s="2">
        <f>IF($F$274="n/a",0,IF(AL$276&lt;=$C292,0,IF(AL$276&gt;($F$274+$C292),INDEX($D$288:$W$288,,$C292)-SUM($D292:AK292),INDEX($D$288:$W$288,,$C292)/$F$274)))</f>
        <v>0</v>
      </c>
      <c r="AM292" s="2">
        <f>IF($F$274="n/a",0,IF(AM$276&lt;=$C292,0,IF(AM$276&gt;($F$274+$C292),INDEX($D$288:$W$288,,$C292)-SUM($D292:AL292),INDEX($D$288:$W$288,,$C292)/$F$274)))</f>
        <v>0</v>
      </c>
      <c r="AN292" s="2">
        <f>IF($F$274="n/a",0,IF(AN$276&lt;=$C292,0,IF(AN$276&gt;($F$274+$C292),INDEX($D$288:$W$288,,$C292)-SUM($D292:AM292),INDEX($D$288:$W$288,,$C292)/$F$274)))</f>
        <v>0</v>
      </c>
      <c r="AO292" s="2">
        <f>IF($F$274="n/a",0,IF(AO$276&lt;=$C292,0,IF(AO$276&gt;($F$274+$C292),INDEX($D$288:$W$288,,$C292)-SUM($D292:AN292),INDEX($D$288:$W$288,,$C292)/$F$274)))</f>
        <v>0</v>
      </c>
      <c r="AP292" s="2">
        <f>IF($F$274="n/a",0,IF(AP$276&lt;=$C292,0,IF(AP$276&gt;($F$274+$C292),INDEX($D$288:$W$288,,$C292)-SUM($D292:AO292),INDEX($D$288:$W$288,,$C292)/$F$274)))</f>
        <v>0</v>
      </c>
      <c r="AQ292" s="2">
        <f>IF($F$274="n/a",0,IF(AQ$276&lt;=$C292,0,IF(AQ$276&gt;($F$274+$C292),INDEX($D$288:$W$288,,$C292)-SUM($D292:AP292),INDEX($D$288:$W$288,,$C292)/$F$274)))</f>
        <v>0</v>
      </c>
      <c r="AR292" s="2">
        <f>IF($F$274="n/a",0,IF(AR$276&lt;=$C292,0,IF(AR$276&gt;($F$274+$C292),INDEX($D$288:$W$288,,$C292)-SUM($D292:AQ292),INDEX($D$288:$W$288,,$C292)/$F$274)))</f>
        <v>0</v>
      </c>
      <c r="AS292" s="2">
        <f>IF($F$274="n/a",0,IF(AS$276&lt;=$C292,0,IF(AS$276&gt;($F$274+$C292),INDEX($D$288:$W$288,,$C292)-SUM($D292:AR292),INDEX($D$288:$W$288,,$C292)/$F$274)))</f>
        <v>0</v>
      </c>
      <c r="AT292" s="2">
        <f>IF($F$274="n/a",0,IF(AT$276&lt;=$C292,0,IF(AT$276&gt;($F$274+$C292),INDEX($D$288:$W$288,,$C292)-SUM($D292:AS292),INDEX($D$288:$W$288,,$C292)/$F$274)))</f>
        <v>0</v>
      </c>
      <c r="AU292" s="2">
        <f>IF($F$274="n/a",0,IF(AU$276&lt;=$C292,0,IF(AU$276&gt;($F$274+$C292),INDEX($D$288:$W$288,,$C292)-SUM($D292:AT292),INDEX($D$288:$W$288,,$C292)/$F$274)))</f>
        <v>0</v>
      </c>
      <c r="AV292" s="2">
        <f>IF($F$274="n/a",0,IF(AV$276&lt;=$C292,0,IF(AV$276&gt;($F$274+$C292),INDEX($D$288:$W$288,,$C292)-SUM($D292:AU292),INDEX($D$288:$W$288,,$C292)/$F$274)))</f>
        <v>0</v>
      </c>
      <c r="AW292" s="2">
        <f>IF($F$274="n/a",0,IF(AW$276&lt;=$C292,0,IF(AW$276&gt;($F$274+$C292),INDEX($D$288:$W$288,,$C292)-SUM($D292:AV292),INDEX($D$288:$W$288,,$C292)/$F$274)))</f>
        <v>0</v>
      </c>
      <c r="AX292" s="2">
        <f>IF($F$274="n/a",0,IF(AX$276&lt;=$C292,0,IF(AX$276&gt;($F$274+$C292),INDEX($D$288:$W$288,,$C292)-SUM($D292:AW292),INDEX($D$288:$W$288,,$C292)/$F$274)))</f>
        <v>0</v>
      </c>
      <c r="AY292" s="2">
        <f>IF($F$274="n/a",0,IF(AY$276&lt;=$C292,0,IF(AY$276&gt;($F$274+$C292),INDEX($D$288:$W$288,,$C292)-SUM($D292:AX292),INDEX($D$288:$W$288,,$C292)/$F$274)))</f>
        <v>0</v>
      </c>
      <c r="AZ292" s="2">
        <f>IF($F$274="n/a",0,IF(AZ$276&lt;=$C292,0,IF(AZ$276&gt;($F$274+$C292),INDEX($D$288:$W$288,,$C292)-SUM($D292:AY292),INDEX($D$288:$W$288,,$C292)/$F$274)))</f>
        <v>0</v>
      </c>
      <c r="BA292" s="2">
        <f>IF($F$274="n/a",0,IF(BA$276&lt;=$C292,0,IF(BA$276&gt;($F$274+$C292),INDEX($D$288:$W$288,,$C292)-SUM($D292:AZ292),INDEX($D$288:$W$288,,$C292)/$F$274)))</f>
        <v>0</v>
      </c>
      <c r="BB292" s="2">
        <f>IF($F$274="n/a",0,IF(BB$276&lt;=$C292,0,IF(BB$276&gt;($F$274+$C292),INDEX($D$288:$W$288,,$C292)-SUM($D292:BA292),INDEX($D$288:$W$288,,$C292)/$F$274)))</f>
        <v>0</v>
      </c>
      <c r="BC292" s="2">
        <f>IF($F$274="n/a",0,IF(BC$276&lt;=$C292,0,IF(BC$276&gt;($F$274+$C292),INDEX($D$288:$W$288,,$C292)-SUM($D292:BB292),INDEX($D$288:$W$288,,$C292)/$F$274)))</f>
        <v>0</v>
      </c>
      <c r="BD292" s="2">
        <f>IF($F$274="n/a",0,IF(BD$276&lt;=$C292,0,IF(BD$276&gt;($F$274+$C292),INDEX($D$288:$W$288,,$C292)-SUM($D292:BC292),INDEX($D$288:$W$288,,$C292)/$F$274)))</f>
        <v>0</v>
      </c>
      <c r="BE292" s="2">
        <f>IF($F$274="n/a",0,IF(BE$276&lt;=$C292,0,IF(BE$276&gt;($F$274+$C292),INDEX($D$288:$W$288,,$C292)-SUM($D292:BD292),INDEX($D$288:$W$288,,$C292)/$F$274)))</f>
        <v>0</v>
      </c>
      <c r="BF292" s="2">
        <f>IF($F$274="n/a",0,IF(BF$276&lt;=$C292,0,IF(BF$276&gt;($F$274+$C292),INDEX($D$288:$W$288,,$C292)-SUM($D292:BE292),INDEX($D$288:$W$288,,$C292)/$F$274)))</f>
        <v>0</v>
      </c>
      <c r="BG292" s="2">
        <f>IF($F$274="n/a",0,IF(BG$276&lt;=$C292,0,IF(BG$276&gt;($F$274+$C292),INDEX($D$288:$W$288,,$C292)-SUM($D292:BF292),INDEX($D$288:$W$288,,$C292)/$F$274)))</f>
        <v>0</v>
      </c>
      <c r="BH292" s="2">
        <f>IF($F$274="n/a",0,IF(BH$276&lt;=$C292,0,IF(BH$276&gt;($F$274+$C292),INDEX($D$288:$W$288,,$C292)-SUM($D292:BG292),INDEX($D$288:$W$288,,$C292)/$F$274)))</f>
        <v>0</v>
      </c>
      <c r="BI292" s="2">
        <f>IF($F$274="n/a",0,IF(BI$276&lt;=$C292,0,IF(BI$276&gt;($F$274+$C292),INDEX($D$288:$W$288,,$C292)-SUM($D292:BH292),INDEX($D$288:$W$288,,$C292)/$F$274)))</f>
        <v>0</v>
      </c>
      <c r="BJ292" s="2">
        <f>IF($F$274="n/a",0,IF(BJ$276&lt;=$C292,0,IF(BJ$276&gt;($F$274+$C292),INDEX($D$288:$W$288,,$C292)-SUM($D292:BI292),INDEX($D$288:$W$288,,$C292)/$F$274)))</f>
        <v>0</v>
      </c>
      <c r="BK292" s="2">
        <f>IF($F$274="n/a",0,IF(BK$276&lt;=$C292,0,IF(BK$276&gt;($F$274+$C292),INDEX($D$288:$W$288,,$C292)-SUM($D292:BJ292),INDEX($D$288:$W$288,,$C292)/$F$274)))</f>
        <v>0</v>
      </c>
      <c r="BL292" s="2">
        <f>IF($F$274="n/a",0,IF(BL$276&lt;=$C292,0,IF(BL$276&gt;($F$274+$C292),INDEX($D$288:$W$288,,$C292)-SUM($D292:BK292),INDEX($D$288:$W$288,,$C292)/$F$274)))</f>
        <v>0</v>
      </c>
      <c r="BM292" s="2">
        <f>IF($F$274="n/a",0,IF(BM$276&lt;=$C292,0,IF(BM$276&gt;($F$274+$C292),INDEX($D$288:$W$288,,$C292)-SUM($D292:BL292),INDEX($D$288:$W$288,,$C292)/$F$274)))</f>
        <v>0</v>
      </c>
      <c r="BN292" s="2">
        <f>IF($F$274="n/a",0,IF(BN$276&lt;=$C292,0,IF(BN$276&gt;($F$274+$C292),INDEX($D$288:$W$288,,$C292)-SUM($D292:BM292),INDEX($D$288:$W$288,,$C292)/$F$274)))</f>
        <v>0</v>
      </c>
      <c r="BO292" s="2">
        <f>IF($F$274="n/a",0,IF(BO$276&lt;=$C292,0,IF(BO$276&gt;($F$274+$C292),INDEX($D$288:$W$288,,$C292)-SUM($D292:BN292),INDEX($D$288:$W$288,,$C292)/$F$274)))</f>
        <v>0</v>
      </c>
      <c r="BP292" s="2">
        <f>IF($F$274="n/a",0,IF(BP$276&lt;=$C292,0,IF(BP$276&gt;($F$274+$C292),INDEX($D$288:$W$288,,$C292)-SUM($D292:BO292),INDEX($D$288:$W$288,,$C292)/$F$274)))</f>
        <v>0</v>
      </c>
      <c r="BQ292" s="2">
        <f>IF($F$274="n/a",0,IF(BQ$276&lt;=$C292,0,IF(BQ$276&gt;($F$274+$C292),INDEX($D$288:$W$288,,$C292)-SUM($D292:BP292),INDEX($D$288:$W$288,,$C292)/$F$274)))</f>
        <v>0</v>
      </c>
      <c r="BR292" s="2">
        <f>IF($F$274="n/a",0,IF(BR$276&lt;=$C292,0,IF(BR$276&gt;($F$274+$C292),INDEX($D$288:$W$288,,$C292)-SUM($D292:BQ292),INDEX($D$288:$W$288,,$C292)/$F$274)))</f>
        <v>0</v>
      </c>
      <c r="BS292" s="2">
        <f>IF($F$274="n/a",0,IF(BS$276&lt;=$C292,0,IF(BS$276&gt;($F$274+$C292),INDEX($D$288:$W$288,,$C292)-SUM($D292:BR292),INDEX($D$288:$W$288,,$C292)/$F$274)))</f>
        <v>0</v>
      </c>
    </row>
    <row r="293" spans="2:71">
      <c r="B293" s="24">
        <v>2013</v>
      </c>
      <c r="C293" s="24">
        <v>3</v>
      </c>
      <c r="E293" s="2">
        <f>IF($F$274="n/a",0,IF(E$276&lt;=$C293,0,IF(E$276&gt;($F$274+$C293),INDEX($D$288:$W$288,,$C293)-SUM($D293:D293),INDEX($D$288:$W$288,,$C293)/$F$274)))</f>
        <v>0</v>
      </c>
      <c r="F293" s="2">
        <f>IF($F$274="n/a",0,IF(F$276&lt;=$C293,0,IF(F$276&gt;($F$274+$C293),INDEX($D$288:$W$288,,$C293)-SUM($D293:E293),INDEX($D$288:$W$288,,$C293)/$F$274)))</f>
        <v>0</v>
      </c>
      <c r="G293" s="2">
        <f>IF($F$274="n/a",0,IF(G$276&lt;=$C293,0,IF(G$276&gt;($F$274+$C293),INDEX($D$288:$W$288,,$C293)-SUM($D293:F293),INDEX($D$288:$W$288,,$C293)/$F$274)))</f>
        <v>9.6653206270149603</v>
      </c>
      <c r="H293" s="2">
        <f>IF($F$274="n/a",0,IF(H$276&lt;=$C293,0,IF(H$276&gt;($F$274+$C293),INDEX($D$288:$W$288,,$C293)-SUM($D293:G293),INDEX($D$288:$W$288,,$C293)/$F$274)))</f>
        <v>9.6653206270149603</v>
      </c>
      <c r="I293" s="2">
        <f>IF($F$274="n/a",0,IF(I$276&lt;=$C293,0,IF(I$276&gt;($F$274+$C293),INDEX($D$288:$W$288,,$C293)-SUM($D293:H293),INDEX($D$288:$W$288,,$C293)/$F$274)))</f>
        <v>9.6653206270149603</v>
      </c>
      <c r="J293" s="2">
        <f>IF($F$274="n/a",0,IF(J$276&lt;=$C293,0,IF(J$276&gt;($F$274+$C293),INDEX($D$288:$W$288,,$C293)-SUM($D293:I293),INDEX($D$288:$W$288,,$C293)/$F$274)))</f>
        <v>9.6653206270149603</v>
      </c>
      <c r="K293" s="2">
        <f>IF($F$274="n/a",0,IF(K$276&lt;=$C293,0,IF(K$276&gt;($F$274+$C293),INDEX($D$288:$W$288,,$C293)-SUM($D293:J293),INDEX($D$288:$W$288,,$C293)/$F$274)))</f>
        <v>9.6653206270149603</v>
      </c>
      <c r="L293" s="2">
        <f>IF($F$274="n/a",0,IF(L$276&lt;=$C293,0,IF(L$276&gt;($F$274+$C293),INDEX($D$288:$W$288,,$C293)-SUM($D293:K293),INDEX($D$288:$W$288,,$C293)/$F$274)))</f>
        <v>-7.1054273576010019E-15</v>
      </c>
      <c r="M293" s="2">
        <f>IF($F$274="n/a",0,IF(M$276&lt;=$C293,0,IF(M$276&gt;($F$274+$C293),INDEX($D$288:$W$288,,$C293)-SUM($D293:L293),INDEX($D$288:$W$288,,$C293)/$F$274)))</f>
        <v>0</v>
      </c>
      <c r="N293" s="170">
        <f>IF($F$274="n/a",0,IF(N$276&lt;=$C293,0,IF(N$276&gt;($F$274+$C293),INDEX($D$288:$W$288,,$C293)-SUM($D293:M293),INDEX($D$288:$W$288,,$C293)/$F$274)))*0.5</f>
        <v>0</v>
      </c>
      <c r="O293" s="2">
        <f>IF($F$274="n/a",0,IF(O$276&lt;=$C293,0,IF(O$276&gt;($F$274+$C293),INDEX($D$288:$W$288,,$C293)-SUM($D293:N293),INDEX($D$288:$W$288,,$C293)/$F$274)))</f>
        <v>0</v>
      </c>
      <c r="P293" s="2">
        <f>IF($F$274="n/a",0,IF(P$276&lt;=$C293,0,IF(P$276&gt;($F$274+$C293),INDEX($D$288:$W$288,,$C293)-SUM($D293:O293),INDEX($D$288:$W$288,,$C293)/$F$274)))</f>
        <v>0</v>
      </c>
      <c r="Q293" s="2">
        <f>IF($F$274="n/a",0,IF(Q$276&lt;=$C293,0,IF(Q$276&gt;($F$274+$C293),INDEX($D$288:$W$288,,$C293)-SUM($D293:P293),INDEX($D$288:$W$288,,$C293)/$F$274)))</f>
        <v>0</v>
      </c>
      <c r="R293" s="2">
        <f>IF($F$274="n/a",0,IF(R$276&lt;=$C293,0,IF(R$276&gt;($F$274+$C293),INDEX($D$288:$W$288,,$C293)-SUM($D293:Q293),INDEX($D$288:$W$288,,$C293)/$F$274)))</f>
        <v>0</v>
      </c>
      <c r="S293" s="2">
        <f>IF($F$274="n/a",0,IF(S$276&lt;=$C293,0,IF(S$276&gt;($F$274+$C293),INDEX($D$288:$W$288,,$C293)-SUM($D293:R293),INDEX($D$288:$W$288,,$C293)/$F$274)))</f>
        <v>0</v>
      </c>
      <c r="T293" s="2">
        <f>IF($F$274="n/a",0,IF(T$276&lt;=$C293,0,IF(T$276&gt;($F$274+$C293),INDEX($D$288:$W$288,,$C293)-SUM($D293:S293),INDEX($D$288:$W$288,,$C293)/$F$274)))</f>
        <v>0</v>
      </c>
      <c r="U293" s="2">
        <f>IF($F$274="n/a",0,IF(U$276&lt;=$C293,0,IF(U$276&gt;($F$274+$C293),INDEX($D$288:$W$288,,$C293)-SUM($D293:T293),INDEX($D$288:$W$288,,$C293)/$F$274)))</f>
        <v>0</v>
      </c>
      <c r="V293" s="2">
        <f>IF($F$274="n/a",0,IF(V$276&lt;=$C293,0,IF(V$276&gt;($F$274+$C293),INDEX($D$288:$W$288,,$C293)-SUM($D293:U293),INDEX($D$288:$W$288,,$C293)/$F$274)))</f>
        <v>0</v>
      </c>
      <c r="W293" s="2">
        <f>IF($F$274="n/a",0,IF(W$276&lt;=$C293,0,IF(W$276&gt;($F$274+$C293),INDEX($D$288:$W$288,,$C293)-SUM($D293:V293),INDEX($D$288:$W$288,,$C293)/$F$274)))</f>
        <v>0</v>
      </c>
      <c r="X293" s="2">
        <f>IF($F$274="n/a",0,IF(X$276&lt;=$C293,0,IF(X$276&gt;($F$274+$C293),INDEX($D$288:$W$288,,$C293)-SUM($D293:W293),INDEX($D$288:$W$288,,$C293)/$F$274)))</f>
        <v>0</v>
      </c>
      <c r="Y293" s="2">
        <f>IF($F$274="n/a",0,IF(Y$276&lt;=$C293,0,IF(Y$276&gt;($F$274+$C293),INDEX($D$288:$W$288,,$C293)-SUM($D293:X293),INDEX($D$288:$W$288,,$C293)/$F$274)))</f>
        <v>0</v>
      </c>
      <c r="Z293" s="2">
        <f>IF($F$274="n/a",0,IF(Z$276&lt;=$C293,0,IF(Z$276&gt;($F$274+$C293),INDEX($D$288:$W$288,,$C293)-SUM($D293:Y293),INDEX($D$288:$W$288,,$C293)/$F$274)))</f>
        <v>0</v>
      </c>
      <c r="AA293" s="2">
        <f>IF($F$274="n/a",0,IF(AA$276&lt;=$C293,0,IF(AA$276&gt;($F$274+$C293),INDEX($D$288:$W$288,,$C293)-SUM($D293:Z293),INDEX($D$288:$W$288,,$C293)/$F$274)))</f>
        <v>0</v>
      </c>
      <c r="AB293" s="2">
        <f>IF($F$274="n/a",0,IF(AB$276&lt;=$C293,0,IF(AB$276&gt;($F$274+$C293),INDEX($D$288:$W$288,,$C293)-SUM($D293:AA293),INDEX($D$288:$W$288,,$C293)/$F$274)))</f>
        <v>0</v>
      </c>
      <c r="AC293" s="2">
        <f>IF($F$274="n/a",0,IF(AC$276&lt;=$C293,0,IF(AC$276&gt;($F$274+$C293),INDEX($D$288:$W$288,,$C293)-SUM($D293:AB293),INDEX($D$288:$W$288,,$C293)/$F$274)))</f>
        <v>0</v>
      </c>
      <c r="AD293" s="2">
        <f>IF($F$274="n/a",0,IF(AD$276&lt;=$C293,0,IF(AD$276&gt;($F$274+$C293),INDEX($D$288:$W$288,,$C293)-SUM($D293:AC293),INDEX($D$288:$W$288,,$C293)/$F$274)))</f>
        <v>0</v>
      </c>
      <c r="AE293" s="2">
        <f>IF($F$274="n/a",0,IF(AE$276&lt;=$C293,0,IF(AE$276&gt;($F$274+$C293),INDEX($D$288:$W$288,,$C293)-SUM($D293:AD293),INDEX($D$288:$W$288,,$C293)/$F$274)))</f>
        <v>0</v>
      </c>
      <c r="AF293" s="2">
        <f>IF($F$274="n/a",0,IF(AF$276&lt;=$C293,0,IF(AF$276&gt;($F$274+$C293),INDEX($D$288:$W$288,,$C293)-SUM($D293:AE293),INDEX($D$288:$W$288,,$C293)/$F$274)))</f>
        <v>0</v>
      </c>
      <c r="AG293" s="2">
        <f>IF($F$274="n/a",0,IF(AG$276&lt;=$C293,0,IF(AG$276&gt;($F$274+$C293),INDEX($D$288:$W$288,,$C293)-SUM($D293:AF293),INDEX($D$288:$W$288,,$C293)/$F$274)))</f>
        <v>0</v>
      </c>
      <c r="AH293" s="2">
        <f>IF($F$274="n/a",0,IF(AH$276&lt;=$C293,0,IF(AH$276&gt;($F$274+$C293),INDEX($D$288:$W$288,,$C293)-SUM($D293:AG293),INDEX($D$288:$W$288,,$C293)/$F$274)))</f>
        <v>0</v>
      </c>
      <c r="AI293" s="2">
        <f>IF($F$274="n/a",0,IF(AI$276&lt;=$C293,0,IF(AI$276&gt;($F$274+$C293),INDEX($D$288:$W$288,,$C293)-SUM($D293:AH293),INDEX($D$288:$W$288,,$C293)/$F$274)))</f>
        <v>0</v>
      </c>
      <c r="AJ293" s="2">
        <f>IF($F$274="n/a",0,IF(AJ$276&lt;=$C293,0,IF(AJ$276&gt;($F$274+$C293),INDEX($D$288:$W$288,,$C293)-SUM($D293:AI293),INDEX($D$288:$W$288,,$C293)/$F$274)))</f>
        <v>0</v>
      </c>
      <c r="AK293" s="2">
        <f>IF($F$274="n/a",0,IF(AK$276&lt;=$C293,0,IF(AK$276&gt;($F$274+$C293),INDEX($D$288:$W$288,,$C293)-SUM($D293:AJ293),INDEX($D$288:$W$288,,$C293)/$F$274)))</f>
        <v>0</v>
      </c>
      <c r="AL293" s="2">
        <f>IF($F$274="n/a",0,IF(AL$276&lt;=$C293,0,IF(AL$276&gt;($F$274+$C293),INDEX($D$288:$W$288,,$C293)-SUM($D293:AK293),INDEX($D$288:$W$288,,$C293)/$F$274)))</f>
        <v>0</v>
      </c>
      <c r="AM293" s="2">
        <f>IF($F$274="n/a",0,IF(AM$276&lt;=$C293,0,IF(AM$276&gt;($F$274+$C293),INDEX($D$288:$W$288,,$C293)-SUM($D293:AL293),INDEX($D$288:$W$288,,$C293)/$F$274)))</f>
        <v>0</v>
      </c>
      <c r="AN293" s="2">
        <f>IF($F$274="n/a",0,IF(AN$276&lt;=$C293,0,IF(AN$276&gt;($F$274+$C293),INDEX($D$288:$W$288,,$C293)-SUM($D293:AM293),INDEX($D$288:$W$288,,$C293)/$F$274)))</f>
        <v>0</v>
      </c>
      <c r="AO293" s="2">
        <f>IF($F$274="n/a",0,IF(AO$276&lt;=$C293,0,IF(AO$276&gt;($F$274+$C293),INDEX($D$288:$W$288,,$C293)-SUM($D293:AN293),INDEX($D$288:$W$288,,$C293)/$F$274)))</f>
        <v>0</v>
      </c>
      <c r="AP293" s="2">
        <f>IF($F$274="n/a",0,IF(AP$276&lt;=$C293,0,IF(AP$276&gt;($F$274+$C293),INDEX($D$288:$W$288,,$C293)-SUM($D293:AO293),INDEX($D$288:$W$288,,$C293)/$F$274)))</f>
        <v>0</v>
      </c>
      <c r="AQ293" s="2">
        <f>IF($F$274="n/a",0,IF(AQ$276&lt;=$C293,0,IF(AQ$276&gt;($F$274+$C293),INDEX($D$288:$W$288,,$C293)-SUM($D293:AP293),INDEX($D$288:$W$288,,$C293)/$F$274)))</f>
        <v>0</v>
      </c>
      <c r="AR293" s="2">
        <f>IF($F$274="n/a",0,IF(AR$276&lt;=$C293,0,IF(AR$276&gt;($F$274+$C293),INDEX($D$288:$W$288,,$C293)-SUM($D293:AQ293),INDEX($D$288:$W$288,,$C293)/$F$274)))</f>
        <v>0</v>
      </c>
      <c r="AS293" s="2">
        <f>IF($F$274="n/a",0,IF(AS$276&lt;=$C293,0,IF(AS$276&gt;($F$274+$C293),INDEX($D$288:$W$288,,$C293)-SUM($D293:AR293),INDEX($D$288:$W$288,,$C293)/$F$274)))</f>
        <v>0</v>
      </c>
      <c r="AT293" s="2">
        <f>IF($F$274="n/a",0,IF(AT$276&lt;=$C293,0,IF(AT$276&gt;($F$274+$C293),INDEX($D$288:$W$288,,$C293)-SUM($D293:AS293),INDEX($D$288:$W$288,,$C293)/$F$274)))</f>
        <v>0</v>
      </c>
      <c r="AU293" s="2">
        <f>IF($F$274="n/a",0,IF(AU$276&lt;=$C293,0,IF(AU$276&gt;($F$274+$C293),INDEX($D$288:$W$288,,$C293)-SUM($D293:AT293),INDEX($D$288:$W$288,,$C293)/$F$274)))</f>
        <v>0</v>
      </c>
      <c r="AV293" s="2">
        <f>IF($F$274="n/a",0,IF(AV$276&lt;=$C293,0,IF(AV$276&gt;($F$274+$C293),INDEX($D$288:$W$288,,$C293)-SUM($D293:AU293),INDEX($D$288:$W$288,,$C293)/$F$274)))</f>
        <v>0</v>
      </c>
      <c r="AW293" s="2">
        <f>IF($F$274="n/a",0,IF(AW$276&lt;=$C293,0,IF(AW$276&gt;($F$274+$C293),INDEX($D$288:$W$288,,$C293)-SUM($D293:AV293),INDEX($D$288:$W$288,,$C293)/$F$274)))</f>
        <v>0</v>
      </c>
      <c r="AX293" s="2">
        <f>IF($F$274="n/a",0,IF(AX$276&lt;=$C293,0,IF(AX$276&gt;($F$274+$C293),INDEX($D$288:$W$288,,$C293)-SUM($D293:AW293),INDEX($D$288:$W$288,,$C293)/$F$274)))</f>
        <v>0</v>
      </c>
      <c r="AY293" s="2">
        <f>IF($F$274="n/a",0,IF(AY$276&lt;=$C293,0,IF(AY$276&gt;($F$274+$C293),INDEX($D$288:$W$288,,$C293)-SUM($D293:AX293),INDEX($D$288:$W$288,,$C293)/$F$274)))</f>
        <v>0</v>
      </c>
      <c r="AZ293" s="2">
        <f>IF($F$274="n/a",0,IF(AZ$276&lt;=$C293,0,IF(AZ$276&gt;($F$274+$C293),INDEX($D$288:$W$288,,$C293)-SUM($D293:AY293),INDEX($D$288:$W$288,,$C293)/$F$274)))</f>
        <v>0</v>
      </c>
      <c r="BA293" s="2">
        <f>IF($F$274="n/a",0,IF(BA$276&lt;=$C293,0,IF(BA$276&gt;($F$274+$C293),INDEX($D$288:$W$288,,$C293)-SUM($D293:AZ293),INDEX($D$288:$W$288,,$C293)/$F$274)))</f>
        <v>0</v>
      </c>
      <c r="BB293" s="2">
        <f>IF($F$274="n/a",0,IF(BB$276&lt;=$C293,0,IF(BB$276&gt;($F$274+$C293),INDEX($D$288:$W$288,,$C293)-SUM($D293:BA293),INDEX($D$288:$W$288,,$C293)/$F$274)))</f>
        <v>0</v>
      </c>
      <c r="BC293" s="2">
        <f>IF($F$274="n/a",0,IF(BC$276&lt;=$C293,0,IF(BC$276&gt;($F$274+$C293),INDEX($D$288:$W$288,,$C293)-SUM($D293:BB293),INDEX($D$288:$W$288,,$C293)/$F$274)))</f>
        <v>0</v>
      </c>
      <c r="BD293" s="2">
        <f>IF($F$274="n/a",0,IF(BD$276&lt;=$C293,0,IF(BD$276&gt;($F$274+$C293),INDEX($D$288:$W$288,,$C293)-SUM($D293:BC293),INDEX($D$288:$W$288,,$C293)/$F$274)))</f>
        <v>0</v>
      </c>
      <c r="BE293" s="2">
        <f>IF($F$274="n/a",0,IF(BE$276&lt;=$C293,0,IF(BE$276&gt;($F$274+$C293),INDEX($D$288:$W$288,,$C293)-SUM($D293:BD293),INDEX($D$288:$W$288,,$C293)/$F$274)))</f>
        <v>0</v>
      </c>
      <c r="BF293" s="2">
        <f>IF($F$274="n/a",0,IF(BF$276&lt;=$C293,0,IF(BF$276&gt;($F$274+$C293),INDEX($D$288:$W$288,,$C293)-SUM($D293:BE293),INDEX($D$288:$W$288,,$C293)/$F$274)))</f>
        <v>0</v>
      </c>
      <c r="BG293" s="2">
        <f>IF($F$274="n/a",0,IF(BG$276&lt;=$C293,0,IF(BG$276&gt;($F$274+$C293),INDEX($D$288:$W$288,,$C293)-SUM($D293:BF293),INDEX($D$288:$W$288,,$C293)/$F$274)))</f>
        <v>0</v>
      </c>
      <c r="BH293" s="2">
        <f>IF($F$274="n/a",0,IF(BH$276&lt;=$C293,0,IF(BH$276&gt;($F$274+$C293),INDEX($D$288:$W$288,,$C293)-SUM($D293:BG293),INDEX($D$288:$W$288,,$C293)/$F$274)))</f>
        <v>0</v>
      </c>
      <c r="BI293" s="2">
        <f>IF($F$274="n/a",0,IF(BI$276&lt;=$C293,0,IF(BI$276&gt;($F$274+$C293),INDEX($D$288:$W$288,,$C293)-SUM($D293:BH293),INDEX($D$288:$W$288,,$C293)/$F$274)))</f>
        <v>0</v>
      </c>
      <c r="BJ293" s="2">
        <f>IF($F$274="n/a",0,IF(BJ$276&lt;=$C293,0,IF(BJ$276&gt;($F$274+$C293),INDEX($D$288:$W$288,,$C293)-SUM($D293:BI293),INDEX($D$288:$W$288,,$C293)/$F$274)))</f>
        <v>0</v>
      </c>
      <c r="BK293" s="2">
        <f>IF($F$274="n/a",0,IF(BK$276&lt;=$C293,0,IF(BK$276&gt;($F$274+$C293),INDEX($D$288:$W$288,,$C293)-SUM($D293:BJ293),INDEX($D$288:$W$288,,$C293)/$F$274)))</f>
        <v>0</v>
      </c>
      <c r="BL293" s="2">
        <f>IF($F$274="n/a",0,IF(BL$276&lt;=$C293,0,IF(BL$276&gt;($F$274+$C293),INDEX($D$288:$W$288,,$C293)-SUM($D293:BK293),INDEX($D$288:$W$288,,$C293)/$F$274)))</f>
        <v>0</v>
      </c>
      <c r="BM293" s="2">
        <f>IF($F$274="n/a",0,IF(BM$276&lt;=$C293,0,IF(BM$276&gt;($F$274+$C293),INDEX($D$288:$W$288,,$C293)-SUM($D293:BL293),INDEX($D$288:$W$288,,$C293)/$F$274)))</f>
        <v>0</v>
      </c>
      <c r="BN293" s="2">
        <f>IF($F$274="n/a",0,IF(BN$276&lt;=$C293,0,IF(BN$276&gt;($F$274+$C293),INDEX($D$288:$W$288,,$C293)-SUM($D293:BM293),INDEX($D$288:$W$288,,$C293)/$F$274)))</f>
        <v>0</v>
      </c>
      <c r="BO293" s="2">
        <f>IF($F$274="n/a",0,IF(BO$276&lt;=$C293,0,IF(BO$276&gt;($F$274+$C293),INDEX($D$288:$W$288,,$C293)-SUM($D293:BN293),INDEX($D$288:$W$288,,$C293)/$F$274)))</f>
        <v>0</v>
      </c>
      <c r="BP293" s="2">
        <f>IF($F$274="n/a",0,IF(BP$276&lt;=$C293,0,IF(BP$276&gt;($F$274+$C293),INDEX($D$288:$W$288,,$C293)-SUM($D293:BO293),INDEX($D$288:$W$288,,$C293)/$F$274)))</f>
        <v>0</v>
      </c>
      <c r="BQ293" s="2">
        <f>IF($F$274="n/a",0,IF(BQ$276&lt;=$C293,0,IF(BQ$276&gt;($F$274+$C293),INDEX($D$288:$W$288,,$C293)-SUM($D293:BP293),INDEX($D$288:$W$288,,$C293)/$F$274)))</f>
        <v>0</v>
      </c>
      <c r="BR293" s="2">
        <f>IF($F$274="n/a",0,IF(BR$276&lt;=$C293,0,IF(BR$276&gt;($F$274+$C293),INDEX($D$288:$W$288,,$C293)-SUM($D293:BQ293),INDEX($D$288:$W$288,,$C293)/$F$274)))</f>
        <v>0</v>
      </c>
      <c r="BS293" s="2">
        <f>IF($F$274="n/a",0,IF(BS$276&lt;=$C293,0,IF(BS$276&gt;($F$274+$C293),INDEX($D$288:$W$288,,$C293)-SUM($D293:BR293),INDEX($D$288:$W$288,,$C293)/$F$274)))</f>
        <v>0</v>
      </c>
    </row>
    <row r="294" spans="2:71">
      <c r="B294" s="24">
        <v>2014</v>
      </c>
      <c r="C294" s="24">
        <v>4</v>
      </c>
      <c r="E294" s="2">
        <f>IF($F$274="n/a",0,IF(E$276&lt;=$C294,0,IF(E$276&gt;($F$274+$C294),INDEX($D$288:$W$288,,$C294)-SUM($D294:D294),INDEX($D$288:$W$288,,$C294)/$F$274)))</f>
        <v>0</v>
      </c>
      <c r="F294" s="2">
        <f>IF($F$274="n/a",0,IF(F$276&lt;=$C294,0,IF(F$276&gt;($F$274+$C294),INDEX($D$288:$W$288,,$C294)-SUM($D294:E294),INDEX($D$288:$W$288,,$C294)/$F$274)))</f>
        <v>0</v>
      </c>
      <c r="G294" s="2">
        <f>IF($F$274="n/a",0,IF(G$276&lt;=$C294,0,IF(G$276&gt;($F$274+$C294),INDEX($D$288:$W$288,,$C294)-SUM($D294:F294),INDEX($D$288:$W$288,,$C294)/$F$274)))</f>
        <v>0</v>
      </c>
      <c r="H294" s="2">
        <f>IF($F$274="n/a",0,IF(H$276&lt;=$C294,0,IF(H$276&gt;($F$274+$C294),INDEX($D$288:$W$288,,$C294)-SUM($D294:G294),INDEX($D$288:$W$288,,$C294)/$F$274)))</f>
        <v>6.2271456835511492</v>
      </c>
      <c r="I294" s="2">
        <f>IF($F$274="n/a",0,IF(I$276&lt;=$C294,0,IF(I$276&gt;($F$274+$C294),INDEX($D$288:$W$288,,$C294)-SUM($D294:H294),INDEX($D$288:$W$288,,$C294)/$F$274)))</f>
        <v>6.2271456835511492</v>
      </c>
      <c r="J294" s="2">
        <f>IF($F$274="n/a",0,IF(J$276&lt;=$C294,0,IF(J$276&gt;($F$274+$C294),INDEX($D$288:$W$288,,$C294)-SUM($D294:I294),INDEX($D$288:$W$288,,$C294)/$F$274)))</f>
        <v>6.2271456835511492</v>
      </c>
      <c r="K294" s="2">
        <f>IF($F$274="n/a",0,IF(K$276&lt;=$C294,0,IF(K$276&gt;($F$274+$C294),INDEX($D$288:$W$288,,$C294)-SUM($D294:J294),INDEX($D$288:$W$288,,$C294)/$F$274)))</f>
        <v>6.2271456835511492</v>
      </c>
      <c r="L294" s="2">
        <f>IF($F$274="n/a",0,IF(L$276&lt;=$C294,0,IF(L$276&gt;($F$274+$C294),INDEX($D$288:$W$288,,$C294)-SUM($D294:K294),INDEX($D$288:$W$288,,$C294)/$F$274)))</f>
        <v>6.2271456835511492</v>
      </c>
      <c r="M294" s="2">
        <f>IF($F$274="n/a",0,IF(M$276&lt;=$C294,0,IF(M$276&gt;($F$274+$C294),INDEX($D$288:$W$288,,$C294)-SUM($D294:L294),INDEX($D$288:$W$288,,$C294)/$F$274)))</f>
        <v>0</v>
      </c>
      <c r="N294" s="170">
        <f>IF($F$274="n/a",0,IF(N$276&lt;=$C294,0,IF(N$276&gt;($F$274+$C294),INDEX($D$288:$W$288,,$C294)-SUM($D294:M294),INDEX($D$288:$W$288,,$C294)/$F$274)))*0.5</f>
        <v>0</v>
      </c>
      <c r="O294" s="2">
        <f>IF($F$274="n/a",0,IF(O$276&lt;=$C294,0,IF(O$276&gt;($F$274+$C294),INDEX($D$288:$W$288,,$C294)-SUM($D294:N294),INDEX($D$288:$W$288,,$C294)/$F$274)))</f>
        <v>0</v>
      </c>
      <c r="P294" s="2">
        <f>IF($F$274="n/a",0,IF(P$276&lt;=$C294,0,IF(P$276&gt;($F$274+$C294),INDEX($D$288:$W$288,,$C294)-SUM($D294:O294),INDEX($D$288:$W$288,,$C294)/$F$274)))</f>
        <v>0</v>
      </c>
      <c r="Q294" s="2">
        <f>IF($F$274="n/a",0,IF(Q$276&lt;=$C294,0,IF(Q$276&gt;($F$274+$C294),INDEX($D$288:$W$288,,$C294)-SUM($D294:P294),INDEX($D$288:$W$288,,$C294)/$F$274)))</f>
        <v>0</v>
      </c>
      <c r="R294" s="2">
        <f>IF($F$274="n/a",0,IF(R$276&lt;=$C294,0,IF(R$276&gt;($F$274+$C294),INDEX($D$288:$W$288,,$C294)-SUM($D294:Q294),INDEX($D$288:$W$288,,$C294)/$F$274)))</f>
        <v>0</v>
      </c>
      <c r="S294" s="2">
        <f>IF($F$274="n/a",0,IF(S$276&lt;=$C294,0,IF(S$276&gt;($F$274+$C294),INDEX($D$288:$W$288,,$C294)-SUM($D294:R294),INDEX($D$288:$W$288,,$C294)/$F$274)))</f>
        <v>0</v>
      </c>
      <c r="T294" s="2">
        <f>IF($F$274="n/a",0,IF(T$276&lt;=$C294,0,IF(T$276&gt;($F$274+$C294),INDEX($D$288:$W$288,,$C294)-SUM($D294:S294),INDEX($D$288:$W$288,,$C294)/$F$274)))</f>
        <v>0</v>
      </c>
      <c r="U294" s="2">
        <f>IF($F$274="n/a",0,IF(U$276&lt;=$C294,0,IF(U$276&gt;($F$274+$C294),INDEX($D$288:$W$288,,$C294)-SUM($D294:T294),INDEX($D$288:$W$288,,$C294)/$F$274)))</f>
        <v>0</v>
      </c>
      <c r="V294" s="2">
        <f>IF($F$274="n/a",0,IF(V$276&lt;=$C294,0,IF(V$276&gt;($F$274+$C294),INDEX($D$288:$W$288,,$C294)-SUM($D294:U294),INDEX($D$288:$W$288,,$C294)/$F$274)))</f>
        <v>0</v>
      </c>
      <c r="W294" s="2">
        <f>IF($F$274="n/a",0,IF(W$276&lt;=$C294,0,IF(W$276&gt;($F$274+$C294),INDEX($D$288:$W$288,,$C294)-SUM($D294:V294),INDEX($D$288:$W$288,,$C294)/$F$274)))</f>
        <v>0</v>
      </c>
      <c r="X294" s="2">
        <f>IF($F$274="n/a",0,IF(X$276&lt;=$C294,0,IF(X$276&gt;($F$274+$C294),INDEX($D$288:$W$288,,$C294)-SUM($D294:W294),INDEX($D$288:$W$288,,$C294)/$F$274)))</f>
        <v>0</v>
      </c>
      <c r="Y294" s="2">
        <f>IF($F$274="n/a",0,IF(Y$276&lt;=$C294,0,IF(Y$276&gt;($F$274+$C294),INDEX($D$288:$W$288,,$C294)-SUM($D294:X294),INDEX($D$288:$W$288,,$C294)/$F$274)))</f>
        <v>0</v>
      </c>
      <c r="Z294" s="2">
        <f>IF($F$274="n/a",0,IF(Z$276&lt;=$C294,0,IF(Z$276&gt;($F$274+$C294),INDEX($D$288:$W$288,,$C294)-SUM($D294:Y294),INDEX($D$288:$W$288,,$C294)/$F$274)))</f>
        <v>0</v>
      </c>
      <c r="AA294" s="2">
        <f>IF($F$274="n/a",0,IF(AA$276&lt;=$C294,0,IF(AA$276&gt;($F$274+$C294),INDEX($D$288:$W$288,,$C294)-SUM($D294:Z294),INDEX($D$288:$W$288,,$C294)/$F$274)))</f>
        <v>0</v>
      </c>
      <c r="AB294" s="2">
        <f>IF($F$274="n/a",0,IF(AB$276&lt;=$C294,0,IF(AB$276&gt;($F$274+$C294),INDEX($D$288:$W$288,,$C294)-SUM($D294:AA294),INDEX($D$288:$W$288,,$C294)/$F$274)))</f>
        <v>0</v>
      </c>
      <c r="AC294" s="2">
        <f>IF($F$274="n/a",0,IF(AC$276&lt;=$C294,0,IF(AC$276&gt;($F$274+$C294),INDEX($D$288:$W$288,,$C294)-SUM($D294:AB294),INDEX($D$288:$W$288,,$C294)/$F$274)))</f>
        <v>0</v>
      </c>
      <c r="AD294" s="2">
        <f>IF($F$274="n/a",0,IF(AD$276&lt;=$C294,0,IF(AD$276&gt;($F$274+$C294),INDEX($D$288:$W$288,,$C294)-SUM($D294:AC294),INDEX($D$288:$W$288,,$C294)/$F$274)))</f>
        <v>0</v>
      </c>
      <c r="AE294" s="2">
        <f>IF($F$274="n/a",0,IF(AE$276&lt;=$C294,0,IF(AE$276&gt;($F$274+$C294),INDEX($D$288:$W$288,,$C294)-SUM($D294:AD294),INDEX($D$288:$W$288,,$C294)/$F$274)))</f>
        <v>0</v>
      </c>
      <c r="AF294" s="2">
        <f>IF($F$274="n/a",0,IF(AF$276&lt;=$C294,0,IF(AF$276&gt;($F$274+$C294),INDEX($D$288:$W$288,,$C294)-SUM($D294:AE294),INDEX($D$288:$W$288,,$C294)/$F$274)))</f>
        <v>0</v>
      </c>
      <c r="AG294" s="2">
        <f>IF($F$274="n/a",0,IF(AG$276&lt;=$C294,0,IF(AG$276&gt;($F$274+$C294),INDEX($D$288:$W$288,,$C294)-SUM($D294:AF294),INDEX($D$288:$W$288,,$C294)/$F$274)))</f>
        <v>0</v>
      </c>
      <c r="AH294" s="2">
        <f>IF($F$274="n/a",0,IF(AH$276&lt;=$C294,0,IF(AH$276&gt;($F$274+$C294),INDEX($D$288:$W$288,,$C294)-SUM($D294:AG294),INDEX($D$288:$W$288,,$C294)/$F$274)))</f>
        <v>0</v>
      </c>
      <c r="AI294" s="2">
        <f>IF($F$274="n/a",0,IF(AI$276&lt;=$C294,0,IF(AI$276&gt;($F$274+$C294),INDEX($D$288:$W$288,,$C294)-SUM($D294:AH294),INDEX($D$288:$W$288,,$C294)/$F$274)))</f>
        <v>0</v>
      </c>
      <c r="AJ294" s="2">
        <f>IF($F$274="n/a",0,IF(AJ$276&lt;=$C294,0,IF(AJ$276&gt;($F$274+$C294),INDEX($D$288:$W$288,,$C294)-SUM($D294:AI294),INDEX($D$288:$W$288,,$C294)/$F$274)))</f>
        <v>0</v>
      </c>
      <c r="AK294" s="2">
        <f>IF($F$274="n/a",0,IF(AK$276&lt;=$C294,0,IF(AK$276&gt;($F$274+$C294),INDEX($D$288:$W$288,,$C294)-SUM($D294:AJ294),INDEX($D$288:$W$288,,$C294)/$F$274)))</f>
        <v>0</v>
      </c>
      <c r="AL294" s="2">
        <f>IF($F$274="n/a",0,IF(AL$276&lt;=$C294,0,IF(AL$276&gt;($F$274+$C294),INDEX($D$288:$W$288,,$C294)-SUM($D294:AK294),INDEX($D$288:$W$288,,$C294)/$F$274)))</f>
        <v>0</v>
      </c>
      <c r="AM294" s="2">
        <f>IF($F$274="n/a",0,IF(AM$276&lt;=$C294,0,IF(AM$276&gt;($F$274+$C294),INDEX($D$288:$W$288,,$C294)-SUM($D294:AL294),INDEX($D$288:$W$288,,$C294)/$F$274)))</f>
        <v>0</v>
      </c>
      <c r="AN294" s="2">
        <f>IF($F$274="n/a",0,IF(AN$276&lt;=$C294,0,IF(AN$276&gt;($F$274+$C294),INDEX($D$288:$W$288,,$C294)-SUM($D294:AM294),INDEX($D$288:$W$288,,$C294)/$F$274)))</f>
        <v>0</v>
      </c>
      <c r="AO294" s="2">
        <f>IF($F$274="n/a",0,IF(AO$276&lt;=$C294,0,IF(AO$276&gt;($F$274+$C294),INDEX($D$288:$W$288,,$C294)-SUM($D294:AN294),INDEX($D$288:$W$288,,$C294)/$F$274)))</f>
        <v>0</v>
      </c>
      <c r="AP294" s="2">
        <f>IF($F$274="n/a",0,IF(AP$276&lt;=$C294,0,IF(AP$276&gt;($F$274+$C294),INDEX($D$288:$W$288,,$C294)-SUM($D294:AO294),INDEX($D$288:$W$288,,$C294)/$F$274)))</f>
        <v>0</v>
      </c>
      <c r="AQ294" s="2">
        <f>IF($F$274="n/a",0,IF(AQ$276&lt;=$C294,0,IF(AQ$276&gt;($F$274+$C294),INDEX($D$288:$W$288,,$C294)-SUM($D294:AP294),INDEX($D$288:$W$288,,$C294)/$F$274)))</f>
        <v>0</v>
      </c>
      <c r="AR294" s="2">
        <f>IF($F$274="n/a",0,IF(AR$276&lt;=$C294,0,IF(AR$276&gt;($F$274+$C294),INDEX($D$288:$W$288,,$C294)-SUM($D294:AQ294),INDEX($D$288:$W$288,,$C294)/$F$274)))</f>
        <v>0</v>
      </c>
      <c r="AS294" s="2">
        <f>IF($F$274="n/a",0,IF(AS$276&lt;=$C294,0,IF(AS$276&gt;($F$274+$C294),INDEX($D$288:$W$288,,$C294)-SUM($D294:AR294),INDEX($D$288:$W$288,,$C294)/$F$274)))</f>
        <v>0</v>
      </c>
      <c r="AT294" s="2">
        <f>IF($F$274="n/a",0,IF(AT$276&lt;=$C294,0,IF(AT$276&gt;($F$274+$C294),INDEX($D$288:$W$288,,$C294)-SUM($D294:AS294),INDEX($D$288:$W$288,,$C294)/$F$274)))</f>
        <v>0</v>
      </c>
      <c r="AU294" s="2">
        <f>IF($F$274="n/a",0,IF(AU$276&lt;=$C294,0,IF(AU$276&gt;($F$274+$C294),INDEX($D$288:$W$288,,$C294)-SUM($D294:AT294),INDEX($D$288:$W$288,,$C294)/$F$274)))</f>
        <v>0</v>
      </c>
      <c r="AV294" s="2">
        <f>IF($F$274="n/a",0,IF(AV$276&lt;=$C294,0,IF(AV$276&gt;($F$274+$C294),INDEX($D$288:$W$288,,$C294)-SUM($D294:AU294),INDEX($D$288:$W$288,,$C294)/$F$274)))</f>
        <v>0</v>
      </c>
      <c r="AW294" s="2">
        <f>IF($F$274="n/a",0,IF(AW$276&lt;=$C294,0,IF(AW$276&gt;($F$274+$C294),INDEX($D$288:$W$288,,$C294)-SUM($D294:AV294),INDEX($D$288:$W$288,,$C294)/$F$274)))</f>
        <v>0</v>
      </c>
      <c r="AX294" s="2">
        <f>IF($F$274="n/a",0,IF(AX$276&lt;=$C294,0,IF(AX$276&gt;($F$274+$C294),INDEX($D$288:$W$288,,$C294)-SUM($D294:AW294),INDEX($D$288:$W$288,,$C294)/$F$274)))</f>
        <v>0</v>
      </c>
      <c r="AY294" s="2">
        <f>IF($F$274="n/a",0,IF(AY$276&lt;=$C294,0,IF(AY$276&gt;($F$274+$C294),INDEX($D$288:$W$288,,$C294)-SUM($D294:AX294),INDEX($D$288:$W$288,,$C294)/$F$274)))</f>
        <v>0</v>
      </c>
      <c r="AZ294" s="2">
        <f>IF($F$274="n/a",0,IF(AZ$276&lt;=$C294,0,IF(AZ$276&gt;($F$274+$C294),INDEX($D$288:$W$288,,$C294)-SUM($D294:AY294),INDEX($D$288:$W$288,,$C294)/$F$274)))</f>
        <v>0</v>
      </c>
      <c r="BA294" s="2">
        <f>IF($F$274="n/a",0,IF(BA$276&lt;=$C294,0,IF(BA$276&gt;($F$274+$C294),INDEX($D$288:$W$288,,$C294)-SUM($D294:AZ294),INDEX($D$288:$W$288,,$C294)/$F$274)))</f>
        <v>0</v>
      </c>
      <c r="BB294" s="2">
        <f>IF($F$274="n/a",0,IF(BB$276&lt;=$C294,0,IF(BB$276&gt;($F$274+$C294),INDEX($D$288:$W$288,,$C294)-SUM($D294:BA294),INDEX($D$288:$W$288,,$C294)/$F$274)))</f>
        <v>0</v>
      </c>
      <c r="BC294" s="2">
        <f>IF($F$274="n/a",0,IF(BC$276&lt;=$C294,0,IF(BC$276&gt;($F$274+$C294),INDEX($D$288:$W$288,,$C294)-SUM($D294:BB294),INDEX($D$288:$W$288,,$C294)/$F$274)))</f>
        <v>0</v>
      </c>
      <c r="BD294" s="2">
        <f>IF($F$274="n/a",0,IF(BD$276&lt;=$C294,0,IF(BD$276&gt;($F$274+$C294),INDEX($D$288:$W$288,,$C294)-SUM($D294:BC294),INDEX($D$288:$W$288,,$C294)/$F$274)))</f>
        <v>0</v>
      </c>
      <c r="BE294" s="2">
        <f>IF($F$274="n/a",0,IF(BE$276&lt;=$C294,0,IF(BE$276&gt;($F$274+$C294),INDEX($D$288:$W$288,,$C294)-SUM($D294:BD294),INDEX($D$288:$W$288,,$C294)/$F$274)))</f>
        <v>0</v>
      </c>
      <c r="BF294" s="2">
        <f>IF($F$274="n/a",0,IF(BF$276&lt;=$C294,0,IF(BF$276&gt;($F$274+$C294),INDEX($D$288:$W$288,,$C294)-SUM($D294:BE294),INDEX($D$288:$W$288,,$C294)/$F$274)))</f>
        <v>0</v>
      </c>
      <c r="BG294" s="2">
        <f>IF($F$274="n/a",0,IF(BG$276&lt;=$C294,0,IF(BG$276&gt;($F$274+$C294),INDEX($D$288:$W$288,,$C294)-SUM($D294:BF294),INDEX($D$288:$W$288,,$C294)/$F$274)))</f>
        <v>0</v>
      </c>
      <c r="BH294" s="2">
        <f>IF($F$274="n/a",0,IF(BH$276&lt;=$C294,0,IF(BH$276&gt;($F$274+$C294),INDEX($D$288:$W$288,,$C294)-SUM($D294:BG294),INDEX($D$288:$W$288,,$C294)/$F$274)))</f>
        <v>0</v>
      </c>
      <c r="BI294" s="2">
        <f>IF($F$274="n/a",0,IF(BI$276&lt;=$C294,0,IF(BI$276&gt;($F$274+$C294),INDEX($D$288:$W$288,,$C294)-SUM($D294:BH294),INDEX($D$288:$W$288,,$C294)/$F$274)))</f>
        <v>0</v>
      </c>
      <c r="BJ294" s="2">
        <f>IF($F$274="n/a",0,IF(BJ$276&lt;=$C294,0,IF(BJ$276&gt;($F$274+$C294),INDEX($D$288:$W$288,,$C294)-SUM($D294:BI294),INDEX($D$288:$W$288,,$C294)/$F$274)))</f>
        <v>0</v>
      </c>
      <c r="BK294" s="2">
        <f>IF($F$274="n/a",0,IF(BK$276&lt;=$C294,0,IF(BK$276&gt;($F$274+$C294),INDEX($D$288:$W$288,,$C294)-SUM($D294:BJ294),INDEX($D$288:$W$288,,$C294)/$F$274)))</f>
        <v>0</v>
      </c>
      <c r="BL294" s="2">
        <f>IF($F$274="n/a",0,IF(BL$276&lt;=$C294,0,IF(BL$276&gt;($F$274+$C294),INDEX($D$288:$W$288,,$C294)-SUM($D294:BK294),INDEX($D$288:$W$288,,$C294)/$F$274)))</f>
        <v>0</v>
      </c>
      <c r="BM294" s="2">
        <f>IF($F$274="n/a",0,IF(BM$276&lt;=$C294,0,IF(BM$276&gt;($F$274+$C294),INDEX($D$288:$W$288,,$C294)-SUM($D294:BL294),INDEX($D$288:$W$288,,$C294)/$F$274)))</f>
        <v>0</v>
      </c>
      <c r="BN294" s="2">
        <f>IF($F$274="n/a",0,IF(BN$276&lt;=$C294,0,IF(BN$276&gt;($F$274+$C294),INDEX($D$288:$W$288,,$C294)-SUM($D294:BM294),INDEX($D$288:$W$288,,$C294)/$F$274)))</f>
        <v>0</v>
      </c>
      <c r="BO294" s="2">
        <f>IF($F$274="n/a",0,IF(BO$276&lt;=$C294,0,IF(BO$276&gt;($F$274+$C294),INDEX($D$288:$W$288,,$C294)-SUM($D294:BN294),INDEX($D$288:$W$288,,$C294)/$F$274)))</f>
        <v>0</v>
      </c>
      <c r="BP294" s="2">
        <f>IF($F$274="n/a",0,IF(BP$276&lt;=$C294,0,IF(BP$276&gt;($F$274+$C294),INDEX($D$288:$W$288,,$C294)-SUM($D294:BO294),INDEX($D$288:$W$288,,$C294)/$F$274)))</f>
        <v>0</v>
      </c>
      <c r="BQ294" s="2">
        <f>IF($F$274="n/a",0,IF(BQ$276&lt;=$C294,0,IF(BQ$276&gt;($F$274+$C294),INDEX($D$288:$W$288,,$C294)-SUM($D294:BP294),INDEX($D$288:$W$288,,$C294)/$F$274)))</f>
        <v>0</v>
      </c>
      <c r="BR294" s="2">
        <f>IF($F$274="n/a",0,IF(BR$276&lt;=$C294,0,IF(BR$276&gt;($F$274+$C294),INDEX($D$288:$W$288,,$C294)-SUM($D294:BQ294),INDEX($D$288:$W$288,,$C294)/$F$274)))</f>
        <v>0</v>
      </c>
      <c r="BS294" s="2">
        <f>IF($F$274="n/a",0,IF(BS$276&lt;=$C294,0,IF(BS$276&gt;($F$274+$C294),INDEX($D$288:$W$288,,$C294)-SUM($D294:BR294),INDEX($D$288:$W$288,,$C294)/$F$274)))</f>
        <v>0</v>
      </c>
    </row>
    <row r="295" spans="2:71">
      <c r="B295" s="24">
        <v>2015</v>
      </c>
      <c r="C295" s="24">
        <v>5</v>
      </c>
      <c r="E295" s="2">
        <f>IF($F$274="n/a",0,IF(E$276&lt;=$C295,0,IF(E$276&gt;($F$274+$C295),INDEX($D$288:$W$288,,$C295)-SUM($D295:D295),INDEX($D$288:$W$288,,$C295)/$F$274)))</f>
        <v>0</v>
      </c>
      <c r="F295" s="2">
        <f>IF($F$274="n/a",0,IF(F$276&lt;=$C295,0,IF(F$276&gt;($F$274+$C295),INDEX($D$288:$W$288,,$C295)-SUM($D295:E295),INDEX($D$288:$W$288,,$C295)/$F$274)))</f>
        <v>0</v>
      </c>
      <c r="G295" s="2">
        <f>IF($F$274="n/a",0,IF(G$276&lt;=$C295,0,IF(G$276&gt;($F$274+$C295),INDEX($D$288:$W$288,,$C295)-SUM($D295:F295),INDEX($D$288:$W$288,,$C295)/$F$274)))</f>
        <v>0</v>
      </c>
      <c r="H295" s="2">
        <f>IF($F$274="n/a",0,IF(H$276&lt;=$C295,0,IF(H$276&gt;($F$274+$C295),INDEX($D$288:$W$288,,$C295)-SUM($D295:G295),INDEX($D$288:$W$288,,$C295)/$F$274)))</f>
        <v>0</v>
      </c>
      <c r="I295" s="2">
        <f>IF($F$274="n/a",0,IF(I$276&lt;=$C295,0,IF(I$276&gt;($F$274+$C295),INDEX($D$288:$W$288,,$C295)-SUM($D295:H295),INDEX($D$288:$W$288,,$C295)/$F$274)))</f>
        <v>5.9065784066407776</v>
      </c>
      <c r="J295" s="2">
        <f>IF($F$274="n/a",0,IF(J$276&lt;=$C295,0,IF(J$276&gt;($F$274+$C295),INDEX($D$288:$W$288,,$C295)-SUM($D295:I295),INDEX($D$288:$W$288,,$C295)/$F$274)))</f>
        <v>5.9065784066407776</v>
      </c>
      <c r="K295" s="2">
        <f>IF($F$274="n/a",0,IF(K$276&lt;=$C295,0,IF(K$276&gt;($F$274+$C295),INDEX($D$288:$W$288,,$C295)-SUM($D295:J295),INDEX($D$288:$W$288,,$C295)/$F$274)))</f>
        <v>5.9065784066407776</v>
      </c>
      <c r="L295" s="2">
        <f>IF($F$274="n/a",0,IF(L$276&lt;=$C295,0,IF(L$276&gt;($F$274+$C295),INDEX($D$288:$W$288,,$C295)-SUM($D295:K295),INDEX($D$288:$W$288,,$C295)/$F$274)))</f>
        <v>5.9065784066407776</v>
      </c>
      <c r="M295" s="2">
        <f>IF($F$274="n/a",0,IF(M$276&lt;=$C295,0,IF(M$276&gt;($F$274+$C295),INDEX($D$288:$W$288,,$C295)-SUM($D295:L295),INDEX($D$288:$W$288,,$C295)/$F$274)))</f>
        <v>5.9065784066407776</v>
      </c>
      <c r="N295" s="170">
        <f>IF($F$274="n/a",0,IF(N$276&lt;=$C295,0,IF(N$276&gt;($F$274+$C295),INDEX($D$288:$W$288,,$C295)-SUM($D295:M295),INDEX($D$288:$W$288,,$C295)/$F$274)))*0.5</f>
        <v>0</v>
      </c>
      <c r="O295" s="2">
        <f>IF($F$274="n/a",0,IF(O$276&lt;=$C295,0,IF(O$276&gt;($F$274+$C295),INDEX($D$288:$W$288,,$C295)-SUM($D295:N295),INDEX($D$288:$W$288,,$C295)/$F$274)))</f>
        <v>0</v>
      </c>
      <c r="P295" s="2">
        <f>IF($F$274="n/a",0,IF(P$276&lt;=$C295,0,IF(P$276&gt;($F$274+$C295),INDEX($D$288:$W$288,,$C295)-SUM($D295:O295),INDEX($D$288:$W$288,,$C295)/$F$274)))</f>
        <v>0</v>
      </c>
      <c r="Q295" s="2">
        <f>IF($F$274="n/a",0,IF(Q$276&lt;=$C295,0,IF(Q$276&gt;($F$274+$C295),INDEX($D$288:$W$288,,$C295)-SUM($D295:P295),INDEX($D$288:$W$288,,$C295)/$F$274)))</f>
        <v>0</v>
      </c>
      <c r="R295" s="2">
        <f>IF($F$274="n/a",0,IF(R$276&lt;=$C295,0,IF(R$276&gt;($F$274+$C295),INDEX($D$288:$W$288,,$C295)-SUM($D295:Q295),INDEX($D$288:$W$288,,$C295)/$F$274)))</f>
        <v>0</v>
      </c>
      <c r="S295" s="2">
        <f>IF($F$274="n/a",0,IF(S$276&lt;=$C295,0,IF(S$276&gt;($F$274+$C295),INDEX($D$288:$W$288,,$C295)-SUM($D295:R295),INDEX($D$288:$W$288,,$C295)/$F$274)))</f>
        <v>0</v>
      </c>
      <c r="T295" s="2">
        <f>IF($F$274="n/a",0,IF(T$276&lt;=$C295,0,IF(T$276&gt;($F$274+$C295),INDEX($D$288:$W$288,,$C295)-SUM($D295:S295),INDEX($D$288:$W$288,,$C295)/$F$274)))</f>
        <v>0</v>
      </c>
      <c r="U295" s="2">
        <f>IF($F$274="n/a",0,IF(U$276&lt;=$C295,0,IF(U$276&gt;($F$274+$C295),INDEX($D$288:$W$288,,$C295)-SUM($D295:T295),INDEX($D$288:$W$288,,$C295)/$F$274)))</f>
        <v>0</v>
      </c>
      <c r="V295" s="2">
        <f>IF($F$274="n/a",0,IF(V$276&lt;=$C295,0,IF(V$276&gt;($F$274+$C295),INDEX($D$288:$W$288,,$C295)-SUM($D295:U295),INDEX($D$288:$W$288,,$C295)/$F$274)))</f>
        <v>0</v>
      </c>
      <c r="W295" s="2">
        <f>IF($F$274="n/a",0,IF(W$276&lt;=$C295,0,IF(W$276&gt;($F$274+$C295),INDEX($D$288:$W$288,,$C295)-SUM($D295:V295),INDEX($D$288:$W$288,,$C295)/$F$274)))</f>
        <v>0</v>
      </c>
      <c r="X295" s="2">
        <f>IF($F$274="n/a",0,IF(X$276&lt;=$C295,0,IF(X$276&gt;($F$274+$C295),INDEX($D$288:$W$288,,$C295)-SUM($D295:W295),INDEX($D$288:$W$288,,$C295)/$F$274)))</f>
        <v>0</v>
      </c>
      <c r="Y295" s="2">
        <f>IF($F$274="n/a",0,IF(Y$276&lt;=$C295,0,IF(Y$276&gt;($F$274+$C295),INDEX($D$288:$W$288,,$C295)-SUM($D295:X295),INDEX($D$288:$W$288,,$C295)/$F$274)))</f>
        <v>0</v>
      </c>
      <c r="Z295" s="2">
        <f>IF($F$274="n/a",0,IF(Z$276&lt;=$C295,0,IF(Z$276&gt;($F$274+$C295),INDEX($D$288:$W$288,,$C295)-SUM($D295:Y295),INDEX($D$288:$W$288,,$C295)/$F$274)))</f>
        <v>0</v>
      </c>
      <c r="AA295" s="2">
        <f>IF($F$274="n/a",0,IF(AA$276&lt;=$C295,0,IF(AA$276&gt;($F$274+$C295),INDEX($D$288:$W$288,,$C295)-SUM($D295:Z295),INDEX($D$288:$W$288,,$C295)/$F$274)))</f>
        <v>0</v>
      </c>
      <c r="AB295" s="2">
        <f>IF($F$274="n/a",0,IF(AB$276&lt;=$C295,0,IF(AB$276&gt;($F$274+$C295),INDEX($D$288:$W$288,,$C295)-SUM($D295:AA295),INDEX($D$288:$W$288,,$C295)/$F$274)))</f>
        <v>0</v>
      </c>
      <c r="AC295" s="2">
        <f>IF($F$274="n/a",0,IF(AC$276&lt;=$C295,0,IF(AC$276&gt;($F$274+$C295),INDEX($D$288:$W$288,,$C295)-SUM($D295:AB295),INDEX($D$288:$W$288,,$C295)/$F$274)))</f>
        <v>0</v>
      </c>
      <c r="AD295" s="2">
        <f>IF($F$274="n/a",0,IF(AD$276&lt;=$C295,0,IF(AD$276&gt;($F$274+$C295),INDEX($D$288:$W$288,,$C295)-SUM($D295:AC295),INDEX($D$288:$W$288,,$C295)/$F$274)))</f>
        <v>0</v>
      </c>
      <c r="AE295" s="2">
        <f>IF($F$274="n/a",0,IF(AE$276&lt;=$C295,0,IF(AE$276&gt;($F$274+$C295),INDEX($D$288:$W$288,,$C295)-SUM($D295:AD295),INDEX($D$288:$W$288,,$C295)/$F$274)))</f>
        <v>0</v>
      </c>
      <c r="AF295" s="2">
        <f>IF($F$274="n/a",0,IF(AF$276&lt;=$C295,0,IF(AF$276&gt;($F$274+$C295),INDEX($D$288:$W$288,,$C295)-SUM($D295:AE295),INDEX($D$288:$W$288,,$C295)/$F$274)))</f>
        <v>0</v>
      </c>
      <c r="AG295" s="2">
        <f>IF($F$274="n/a",0,IF(AG$276&lt;=$C295,0,IF(AG$276&gt;($F$274+$C295),INDEX($D$288:$W$288,,$C295)-SUM($D295:AF295),INDEX($D$288:$W$288,,$C295)/$F$274)))</f>
        <v>0</v>
      </c>
      <c r="AH295" s="2">
        <f>IF($F$274="n/a",0,IF(AH$276&lt;=$C295,0,IF(AH$276&gt;($F$274+$C295),INDEX($D$288:$W$288,,$C295)-SUM($D295:AG295),INDEX($D$288:$W$288,,$C295)/$F$274)))</f>
        <v>0</v>
      </c>
      <c r="AI295" s="2">
        <f>IF($F$274="n/a",0,IF(AI$276&lt;=$C295,0,IF(AI$276&gt;($F$274+$C295),INDEX($D$288:$W$288,,$C295)-SUM($D295:AH295),INDEX($D$288:$W$288,,$C295)/$F$274)))</f>
        <v>0</v>
      </c>
      <c r="AJ295" s="2">
        <f>IF($F$274="n/a",0,IF(AJ$276&lt;=$C295,0,IF(AJ$276&gt;($F$274+$C295),INDEX($D$288:$W$288,,$C295)-SUM($D295:AI295),INDEX($D$288:$W$288,,$C295)/$F$274)))</f>
        <v>0</v>
      </c>
      <c r="AK295" s="2">
        <f>IF($F$274="n/a",0,IF(AK$276&lt;=$C295,0,IF(AK$276&gt;($F$274+$C295),INDEX($D$288:$W$288,,$C295)-SUM($D295:AJ295),INDEX($D$288:$W$288,,$C295)/$F$274)))</f>
        <v>0</v>
      </c>
      <c r="AL295" s="2">
        <f>IF($F$274="n/a",0,IF(AL$276&lt;=$C295,0,IF(AL$276&gt;($F$274+$C295),INDEX($D$288:$W$288,,$C295)-SUM($D295:AK295),INDEX($D$288:$W$288,,$C295)/$F$274)))</f>
        <v>0</v>
      </c>
      <c r="AM295" s="2">
        <f>IF($F$274="n/a",0,IF(AM$276&lt;=$C295,0,IF(AM$276&gt;($F$274+$C295),INDEX($D$288:$W$288,,$C295)-SUM($D295:AL295),INDEX($D$288:$W$288,,$C295)/$F$274)))</f>
        <v>0</v>
      </c>
      <c r="AN295" s="2">
        <f>IF($F$274="n/a",0,IF(AN$276&lt;=$C295,0,IF(AN$276&gt;($F$274+$C295),INDEX($D$288:$W$288,,$C295)-SUM($D295:AM295),INDEX($D$288:$W$288,,$C295)/$F$274)))</f>
        <v>0</v>
      </c>
      <c r="AO295" s="2">
        <f>IF($F$274="n/a",0,IF(AO$276&lt;=$C295,0,IF(AO$276&gt;($F$274+$C295),INDEX($D$288:$W$288,,$C295)-SUM($D295:AN295),INDEX($D$288:$W$288,,$C295)/$F$274)))</f>
        <v>0</v>
      </c>
      <c r="AP295" s="2">
        <f>IF($F$274="n/a",0,IF(AP$276&lt;=$C295,0,IF(AP$276&gt;($F$274+$C295),INDEX($D$288:$W$288,,$C295)-SUM($D295:AO295),INDEX($D$288:$W$288,,$C295)/$F$274)))</f>
        <v>0</v>
      </c>
      <c r="AQ295" s="2">
        <f>IF($F$274="n/a",0,IF(AQ$276&lt;=$C295,0,IF(AQ$276&gt;($F$274+$C295),INDEX($D$288:$W$288,,$C295)-SUM($D295:AP295),INDEX($D$288:$W$288,,$C295)/$F$274)))</f>
        <v>0</v>
      </c>
      <c r="AR295" s="2">
        <f>IF($F$274="n/a",0,IF(AR$276&lt;=$C295,0,IF(AR$276&gt;($F$274+$C295),INDEX($D$288:$W$288,,$C295)-SUM($D295:AQ295),INDEX($D$288:$W$288,,$C295)/$F$274)))</f>
        <v>0</v>
      </c>
      <c r="AS295" s="2">
        <f>IF($F$274="n/a",0,IF(AS$276&lt;=$C295,0,IF(AS$276&gt;($F$274+$C295),INDEX($D$288:$W$288,,$C295)-SUM($D295:AR295),INDEX($D$288:$W$288,,$C295)/$F$274)))</f>
        <v>0</v>
      </c>
      <c r="AT295" s="2">
        <f>IF($F$274="n/a",0,IF(AT$276&lt;=$C295,0,IF(AT$276&gt;($F$274+$C295),INDEX($D$288:$W$288,,$C295)-SUM($D295:AS295),INDEX($D$288:$W$288,,$C295)/$F$274)))</f>
        <v>0</v>
      </c>
      <c r="AU295" s="2">
        <f>IF($F$274="n/a",0,IF(AU$276&lt;=$C295,0,IF(AU$276&gt;($F$274+$C295),INDEX($D$288:$W$288,,$C295)-SUM($D295:AT295),INDEX($D$288:$W$288,,$C295)/$F$274)))</f>
        <v>0</v>
      </c>
      <c r="AV295" s="2">
        <f>IF($F$274="n/a",0,IF(AV$276&lt;=$C295,0,IF(AV$276&gt;($F$274+$C295),INDEX($D$288:$W$288,,$C295)-SUM($D295:AU295),INDEX($D$288:$W$288,,$C295)/$F$274)))</f>
        <v>0</v>
      </c>
      <c r="AW295" s="2">
        <f>IF($F$274="n/a",0,IF(AW$276&lt;=$C295,0,IF(AW$276&gt;($F$274+$C295),INDEX($D$288:$W$288,,$C295)-SUM($D295:AV295),INDEX($D$288:$W$288,,$C295)/$F$274)))</f>
        <v>0</v>
      </c>
      <c r="AX295" s="2">
        <f>IF($F$274="n/a",0,IF(AX$276&lt;=$C295,0,IF(AX$276&gt;($F$274+$C295),INDEX($D$288:$W$288,,$C295)-SUM($D295:AW295),INDEX($D$288:$W$288,,$C295)/$F$274)))</f>
        <v>0</v>
      </c>
      <c r="AY295" s="2">
        <f>IF($F$274="n/a",0,IF(AY$276&lt;=$C295,0,IF(AY$276&gt;($F$274+$C295),INDEX($D$288:$W$288,,$C295)-SUM($D295:AX295),INDEX($D$288:$W$288,,$C295)/$F$274)))</f>
        <v>0</v>
      </c>
      <c r="AZ295" s="2">
        <f>IF($F$274="n/a",0,IF(AZ$276&lt;=$C295,0,IF(AZ$276&gt;($F$274+$C295),INDEX($D$288:$W$288,,$C295)-SUM($D295:AY295),INDEX($D$288:$W$288,,$C295)/$F$274)))</f>
        <v>0</v>
      </c>
      <c r="BA295" s="2">
        <f>IF($F$274="n/a",0,IF(BA$276&lt;=$C295,0,IF(BA$276&gt;($F$274+$C295),INDEX($D$288:$W$288,,$C295)-SUM($D295:AZ295),INDEX($D$288:$W$288,,$C295)/$F$274)))</f>
        <v>0</v>
      </c>
      <c r="BB295" s="2">
        <f>IF($F$274="n/a",0,IF(BB$276&lt;=$C295,0,IF(BB$276&gt;($F$274+$C295),INDEX($D$288:$W$288,,$C295)-SUM($D295:BA295),INDEX($D$288:$W$288,,$C295)/$F$274)))</f>
        <v>0</v>
      </c>
      <c r="BC295" s="2">
        <f>IF($F$274="n/a",0,IF(BC$276&lt;=$C295,0,IF(BC$276&gt;($F$274+$C295),INDEX($D$288:$W$288,,$C295)-SUM($D295:BB295),INDEX($D$288:$W$288,,$C295)/$F$274)))</f>
        <v>0</v>
      </c>
      <c r="BD295" s="2">
        <f>IF($F$274="n/a",0,IF(BD$276&lt;=$C295,0,IF(BD$276&gt;($F$274+$C295),INDEX($D$288:$W$288,,$C295)-SUM($D295:BC295),INDEX($D$288:$W$288,,$C295)/$F$274)))</f>
        <v>0</v>
      </c>
      <c r="BE295" s="2">
        <f>IF($F$274="n/a",0,IF(BE$276&lt;=$C295,0,IF(BE$276&gt;($F$274+$C295),INDEX($D$288:$W$288,,$C295)-SUM($D295:BD295),INDEX($D$288:$W$288,,$C295)/$F$274)))</f>
        <v>0</v>
      </c>
      <c r="BF295" s="2">
        <f>IF($F$274="n/a",0,IF(BF$276&lt;=$C295,0,IF(BF$276&gt;($F$274+$C295),INDEX($D$288:$W$288,,$C295)-SUM($D295:BE295),INDEX($D$288:$W$288,,$C295)/$F$274)))</f>
        <v>0</v>
      </c>
      <c r="BG295" s="2">
        <f>IF($F$274="n/a",0,IF(BG$276&lt;=$C295,0,IF(BG$276&gt;($F$274+$C295),INDEX($D$288:$W$288,,$C295)-SUM($D295:BF295),INDEX($D$288:$W$288,,$C295)/$F$274)))</f>
        <v>0</v>
      </c>
      <c r="BH295" s="2">
        <f>IF($F$274="n/a",0,IF(BH$276&lt;=$C295,0,IF(BH$276&gt;($F$274+$C295),INDEX($D$288:$W$288,,$C295)-SUM($D295:BG295),INDEX($D$288:$W$288,,$C295)/$F$274)))</f>
        <v>0</v>
      </c>
      <c r="BI295" s="2">
        <f>IF($F$274="n/a",0,IF(BI$276&lt;=$C295,0,IF(BI$276&gt;($F$274+$C295),INDEX($D$288:$W$288,,$C295)-SUM($D295:BH295),INDEX($D$288:$W$288,,$C295)/$F$274)))</f>
        <v>0</v>
      </c>
      <c r="BJ295" s="2">
        <f>IF($F$274="n/a",0,IF(BJ$276&lt;=$C295,0,IF(BJ$276&gt;($F$274+$C295),INDEX($D$288:$W$288,,$C295)-SUM($D295:BI295),INDEX($D$288:$W$288,,$C295)/$F$274)))</f>
        <v>0</v>
      </c>
      <c r="BK295" s="2">
        <f>IF($F$274="n/a",0,IF(BK$276&lt;=$C295,0,IF(BK$276&gt;($F$274+$C295),INDEX($D$288:$W$288,,$C295)-SUM($D295:BJ295),INDEX($D$288:$W$288,,$C295)/$F$274)))</f>
        <v>0</v>
      </c>
      <c r="BL295" s="2">
        <f>IF($F$274="n/a",0,IF(BL$276&lt;=$C295,0,IF(BL$276&gt;($F$274+$C295),INDEX($D$288:$W$288,,$C295)-SUM($D295:BK295),INDEX($D$288:$W$288,,$C295)/$F$274)))</f>
        <v>0</v>
      </c>
      <c r="BM295" s="2">
        <f>IF($F$274="n/a",0,IF(BM$276&lt;=$C295,0,IF(BM$276&gt;($F$274+$C295),INDEX($D$288:$W$288,,$C295)-SUM($D295:BL295),INDEX($D$288:$W$288,,$C295)/$F$274)))</f>
        <v>0</v>
      </c>
      <c r="BN295" s="2">
        <f>IF($F$274="n/a",0,IF(BN$276&lt;=$C295,0,IF(BN$276&gt;($F$274+$C295),INDEX($D$288:$W$288,,$C295)-SUM($D295:BM295),INDEX($D$288:$W$288,,$C295)/$F$274)))</f>
        <v>0</v>
      </c>
      <c r="BO295" s="2">
        <f>IF($F$274="n/a",0,IF(BO$276&lt;=$C295,0,IF(BO$276&gt;($F$274+$C295),INDEX($D$288:$W$288,,$C295)-SUM($D295:BN295),INDEX($D$288:$W$288,,$C295)/$F$274)))</f>
        <v>0</v>
      </c>
      <c r="BP295" s="2">
        <f>IF($F$274="n/a",0,IF(BP$276&lt;=$C295,0,IF(BP$276&gt;($F$274+$C295),INDEX($D$288:$W$288,,$C295)-SUM($D295:BO295),INDEX($D$288:$W$288,,$C295)/$F$274)))</f>
        <v>0</v>
      </c>
      <c r="BQ295" s="2">
        <f>IF($F$274="n/a",0,IF(BQ$276&lt;=$C295,0,IF(BQ$276&gt;($F$274+$C295),INDEX($D$288:$W$288,,$C295)-SUM($D295:BP295),INDEX($D$288:$W$288,,$C295)/$F$274)))</f>
        <v>0</v>
      </c>
      <c r="BR295" s="2">
        <f>IF($F$274="n/a",0,IF(BR$276&lt;=$C295,0,IF(BR$276&gt;($F$274+$C295),INDEX($D$288:$W$288,,$C295)-SUM($D295:BQ295),INDEX($D$288:$W$288,,$C295)/$F$274)))</f>
        <v>0</v>
      </c>
      <c r="BS295" s="2">
        <f>IF($F$274="n/a",0,IF(BS$276&lt;=$C295,0,IF(BS$276&gt;($F$274+$C295),INDEX($D$288:$W$288,,$C295)-SUM($D295:BR295),INDEX($D$288:$W$288,,$C295)/$F$274)))</f>
        <v>0</v>
      </c>
    </row>
    <row r="296" spans="2:71">
      <c r="B296" s="24">
        <v>2016</v>
      </c>
      <c r="C296" s="24">
        <v>6</v>
      </c>
      <c r="E296" s="2">
        <f>IF($F$274="n/a",0,IF(E$276&lt;=$C296,0,IF(E$276&gt;($F$274+$C296),INDEX($D$288:$W$288,,$C296)-SUM($D296:D296),INDEX($D$288:$W$288,,$C296)/$F$274)))</f>
        <v>0</v>
      </c>
      <c r="F296" s="2">
        <f>IF($F$274="n/a",0,IF(F$276&lt;=$C296,0,IF(F$276&gt;($F$274+$C296),INDEX($D$288:$W$288,,$C296)-SUM($D296:E296),INDEX($D$288:$W$288,,$C296)/$F$274)))</f>
        <v>0</v>
      </c>
      <c r="G296" s="2">
        <f>IF($F$274="n/a",0,IF(G$276&lt;=$C296,0,IF(G$276&gt;($F$274+$C296),INDEX($D$288:$W$288,,$C296)-SUM($D296:F296),INDEX($D$288:$W$288,,$C296)/$F$274)))</f>
        <v>0</v>
      </c>
      <c r="H296" s="2">
        <f>IF($F$274="n/a",0,IF(H$276&lt;=$C296,0,IF(H$276&gt;($F$274+$C296),INDEX($D$288:$W$288,,$C296)-SUM($D296:G296),INDEX($D$288:$W$288,,$C296)/$F$274)))</f>
        <v>0</v>
      </c>
      <c r="I296" s="2">
        <f>IF($F$274="n/a",0,IF(I$276&lt;=$C296,0,IF(I$276&gt;($F$274+$C296),INDEX($D$288:$W$288,,$C296)-SUM($D296:H296),INDEX($D$288:$W$288,,$C296)/$F$274)))</f>
        <v>0</v>
      </c>
      <c r="J296" s="2">
        <f>IF($F$274="n/a",0,IF(J$276&lt;=$C296,0,IF(J$276&gt;($F$274+$C296),INDEX($D$288:$W$288,,$C296)-SUM($D296:I296),INDEX($D$288:$W$288,,$C296)/$F$274)))</f>
        <v>2.5623919313920238</v>
      </c>
      <c r="K296" s="2">
        <f>IF($F$274="n/a",0,IF(K$276&lt;=$C296,0,IF(K$276&gt;($F$274+$C296),INDEX($D$288:$W$288,,$C296)-SUM($D296:J296),INDEX($D$288:$W$288,,$C296)/$F$274)))</f>
        <v>2.5623919313920238</v>
      </c>
      <c r="L296" s="2">
        <f>IF($F$274="n/a",0,IF(L$276&lt;=$C296,0,IF(L$276&gt;($F$274+$C296),INDEX($D$288:$W$288,,$C296)-SUM($D296:K296),INDEX($D$288:$W$288,,$C296)/$F$274)))</f>
        <v>2.5623919313920238</v>
      </c>
      <c r="M296" s="2">
        <f>IF($F$274="n/a",0,IF(M$276&lt;=$C296,0,IF(M$276&gt;($F$274+$C296),INDEX($D$288:$W$288,,$C296)-SUM($D296:L296),INDEX($D$288:$W$288,,$C296)/$F$274)))</f>
        <v>2.5623919313920238</v>
      </c>
      <c r="N296" s="170">
        <f>IF($F$274="n/a",0,IF(N$276&lt;=$C296,0,IF(N$276&gt;($F$274+$C296),INDEX($D$288:$W$288,,$C296)-SUM($D296:M296),INDEX($D$288:$W$288,,$C296)/$F$274)))*0.5</f>
        <v>1.2811959656960119</v>
      </c>
      <c r="O296" s="2">
        <f>IF($F$274="n/a",0,IF(O$276&lt;=$C296,0,IF(O$276&gt;($F$274+$C296),INDEX($D$288:$W$288,,$C296)-SUM($D296:N296),INDEX($D$288:$W$288,,$C296)/$F$274)))</f>
        <v>1.2811959656960124</v>
      </c>
      <c r="P296" s="2">
        <f>IF($F$274="n/a",0,IF(P$276&lt;=$C296,0,IF(P$276&gt;($F$274+$C296),INDEX($D$288:$W$288,,$C296)-SUM($D296:O296),INDEX($D$288:$W$288,,$C296)/$F$274)))</f>
        <v>0</v>
      </c>
      <c r="Q296" s="2">
        <f>IF($F$274="n/a",0,IF(Q$276&lt;=$C296,0,IF(Q$276&gt;($F$274+$C296),INDEX($D$288:$W$288,,$C296)-SUM($D296:P296),INDEX($D$288:$W$288,,$C296)/$F$274)))</f>
        <v>0</v>
      </c>
      <c r="R296" s="2">
        <f>IF($F$274="n/a",0,IF(R$276&lt;=$C296,0,IF(R$276&gt;($F$274+$C296),INDEX($D$288:$W$288,,$C296)-SUM($D296:Q296),INDEX($D$288:$W$288,,$C296)/$F$274)))</f>
        <v>0</v>
      </c>
      <c r="S296" s="2">
        <f>IF($F$274="n/a",0,IF(S$276&lt;=$C296,0,IF(S$276&gt;($F$274+$C296),INDEX($D$288:$W$288,,$C296)-SUM($D296:R296),INDEX($D$288:$W$288,,$C296)/$F$274)))</f>
        <v>0</v>
      </c>
      <c r="T296" s="2">
        <f>IF($F$274="n/a",0,IF(T$276&lt;=$C296,0,IF(T$276&gt;($F$274+$C296),INDEX($D$288:$W$288,,$C296)-SUM($D296:S296),INDEX($D$288:$W$288,,$C296)/$F$274)))</f>
        <v>0</v>
      </c>
      <c r="U296" s="2">
        <f>IF($F$274="n/a",0,IF(U$276&lt;=$C296,0,IF(U$276&gt;($F$274+$C296),INDEX($D$288:$W$288,,$C296)-SUM($D296:T296),INDEX($D$288:$W$288,,$C296)/$F$274)))</f>
        <v>0</v>
      </c>
      <c r="V296" s="2">
        <f>IF($F$274="n/a",0,IF(V$276&lt;=$C296,0,IF(V$276&gt;($F$274+$C296),INDEX($D$288:$W$288,,$C296)-SUM($D296:U296),INDEX($D$288:$W$288,,$C296)/$F$274)))</f>
        <v>0</v>
      </c>
      <c r="W296" s="2">
        <f>IF($F$274="n/a",0,IF(W$276&lt;=$C296,0,IF(W$276&gt;($F$274+$C296),INDEX($D$288:$W$288,,$C296)-SUM($D296:V296),INDEX($D$288:$W$288,,$C296)/$F$274)))</f>
        <v>0</v>
      </c>
      <c r="X296" s="2">
        <f>IF($F$274="n/a",0,IF(X$276&lt;=$C296,0,IF(X$276&gt;($F$274+$C296),INDEX($D$288:$W$288,,$C296)-SUM($D296:W296),INDEX($D$288:$W$288,,$C296)/$F$274)))</f>
        <v>0</v>
      </c>
      <c r="Y296" s="2">
        <f>IF($F$274="n/a",0,IF(Y$276&lt;=$C296,0,IF(Y$276&gt;($F$274+$C296),INDEX($D$288:$W$288,,$C296)-SUM($D296:X296),INDEX($D$288:$W$288,,$C296)/$F$274)))</f>
        <v>0</v>
      </c>
      <c r="Z296" s="2">
        <f>IF($F$274="n/a",0,IF(Z$276&lt;=$C296,0,IF(Z$276&gt;($F$274+$C296),INDEX($D$288:$W$288,,$C296)-SUM($D296:Y296),INDEX($D$288:$W$288,,$C296)/$F$274)))</f>
        <v>0</v>
      </c>
      <c r="AA296" s="2">
        <f>IF($F$274="n/a",0,IF(AA$276&lt;=$C296,0,IF(AA$276&gt;($F$274+$C296),INDEX($D$288:$W$288,,$C296)-SUM($D296:Z296),INDEX($D$288:$W$288,,$C296)/$F$274)))</f>
        <v>0</v>
      </c>
      <c r="AB296" s="2">
        <f>IF($F$274="n/a",0,IF(AB$276&lt;=$C296,0,IF(AB$276&gt;($F$274+$C296),INDEX($D$288:$W$288,,$C296)-SUM($D296:AA296),INDEX($D$288:$W$288,,$C296)/$F$274)))</f>
        <v>0</v>
      </c>
      <c r="AC296" s="2">
        <f>IF($F$274="n/a",0,IF(AC$276&lt;=$C296,0,IF(AC$276&gt;($F$274+$C296),INDEX($D$288:$W$288,,$C296)-SUM($D296:AB296),INDEX($D$288:$W$288,,$C296)/$F$274)))</f>
        <v>0</v>
      </c>
      <c r="AD296" s="2">
        <f>IF($F$274="n/a",0,IF(AD$276&lt;=$C296,0,IF(AD$276&gt;($F$274+$C296),INDEX($D$288:$W$288,,$C296)-SUM($D296:AC296),INDEX($D$288:$W$288,,$C296)/$F$274)))</f>
        <v>0</v>
      </c>
      <c r="AE296" s="2">
        <f>IF($F$274="n/a",0,IF(AE$276&lt;=$C296,0,IF(AE$276&gt;($F$274+$C296),INDEX($D$288:$W$288,,$C296)-SUM($D296:AD296),INDEX($D$288:$W$288,,$C296)/$F$274)))</f>
        <v>0</v>
      </c>
      <c r="AF296" s="2">
        <f>IF($F$274="n/a",0,IF(AF$276&lt;=$C296,0,IF(AF$276&gt;($F$274+$C296),INDEX($D$288:$W$288,,$C296)-SUM($D296:AE296),INDEX($D$288:$W$288,,$C296)/$F$274)))</f>
        <v>0</v>
      </c>
      <c r="AG296" s="2">
        <f>IF($F$274="n/a",0,IF(AG$276&lt;=$C296,0,IF(AG$276&gt;($F$274+$C296),INDEX($D$288:$W$288,,$C296)-SUM($D296:AF296),INDEX($D$288:$W$288,,$C296)/$F$274)))</f>
        <v>0</v>
      </c>
      <c r="AH296" s="2">
        <f>IF($F$274="n/a",0,IF(AH$276&lt;=$C296,0,IF(AH$276&gt;($F$274+$C296),INDEX($D$288:$W$288,,$C296)-SUM($D296:AG296),INDEX($D$288:$W$288,,$C296)/$F$274)))</f>
        <v>0</v>
      </c>
      <c r="AI296" s="2">
        <f>IF($F$274="n/a",0,IF(AI$276&lt;=$C296,0,IF(AI$276&gt;($F$274+$C296),INDEX($D$288:$W$288,,$C296)-SUM($D296:AH296),INDEX($D$288:$W$288,,$C296)/$F$274)))</f>
        <v>0</v>
      </c>
      <c r="AJ296" s="2">
        <f>IF($F$274="n/a",0,IF(AJ$276&lt;=$C296,0,IF(AJ$276&gt;($F$274+$C296),INDEX($D$288:$W$288,,$C296)-SUM($D296:AI296),INDEX($D$288:$W$288,,$C296)/$F$274)))</f>
        <v>0</v>
      </c>
      <c r="AK296" s="2">
        <f>IF($F$274="n/a",0,IF(AK$276&lt;=$C296,0,IF(AK$276&gt;($F$274+$C296),INDEX($D$288:$W$288,,$C296)-SUM($D296:AJ296),INDEX($D$288:$W$288,,$C296)/$F$274)))</f>
        <v>0</v>
      </c>
      <c r="AL296" s="2">
        <f>IF($F$274="n/a",0,IF(AL$276&lt;=$C296,0,IF(AL$276&gt;($F$274+$C296),INDEX($D$288:$W$288,,$C296)-SUM($D296:AK296),INDEX($D$288:$W$288,,$C296)/$F$274)))</f>
        <v>0</v>
      </c>
      <c r="AM296" s="2">
        <f>IF($F$274="n/a",0,IF(AM$276&lt;=$C296,0,IF(AM$276&gt;($F$274+$C296),INDEX($D$288:$W$288,,$C296)-SUM($D296:AL296),INDEX($D$288:$W$288,,$C296)/$F$274)))</f>
        <v>0</v>
      </c>
      <c r="AN296" s="2">
        <f>IF($F$274="n/a",0,IF(AN$276&lt;=$C296,0,IF(AN$276&gt;($F$274+$C296),INDEX($D$288:$W$288,,$C296)-SUM($D296:AM296),INDEX($D$288:$W$288,,$C296)/$F$274)))</f>
        <v>0</v>
      </c>
      <c r="AO296" s="2">
        <f>IF($F$274="n/a",0,IF(AO$276&lt;=$C296,0,IF(AO$276&gt;($F$274+$C296),INDEX($D$288:$W$288,,$C296)-SUM($D296:AN296),INDEX($D$288:$W$288,,$C296)/$F$274)))</f>
        <v>0</v>
      </c>
      <c r="AP296" s="2">
        <f>IF($F$274="n/a",0,IF(AP$276&lt;=$C296,0,IF(AP$276&gt;($F$274+$C296),INDEX($D$288:$W$288,,$C296)-SUM($D296:AO296),INDEX($D$288:$W$288,,$C296)/$F$274)))</f>
        <v>0</v>
      </c>
      <c r="AQ296" s="2">
        <f>IF($F$274="n/a",0,IF(AQ$276&lt;=$C296,0,IF(AQ$276&gt;($F$274+$C296),INDEX($D$288:$W$288,,$C296)-SUM($D296:AP296),INDEX($D$288:$W$288,,$C296)/$F$274)))</f>
        <v>0</v>
      </c>
      <c r="AR296" s="2">
        <f>IF($F$274="n/a",0,IF(AR$276&lt;=$C296,0,IF(AR$276&gt;($F$274+$C296),INDEX($D$288:$W$288,,$C296)-SUM($D296:AQ296),INDEX($D$288:$W$288,,$C296)/$F$274)))</f>
        <v>0</v>
      </c>
      <c r="AS296" s="2">
        <f>IF($F$274="n/a",0,IF(AS$276&lt;=$C296,0,IF(AS$276&gt;($F$274+$C296),INDEX($D$288:$W$288,,$C296)-SUM($D296:AR296),INDEX($D$288:$W$288,,$C296)/$F$274)))</f>
        <v>0</v>
      </c>
      <c r="AT296" s="2">
        <f>IF($F$274="n/a",0,IF(AT$276&lt;=$C296,0,IF(AT$276&gt;($F$274+$C296),INDEX($D$288:$W$288,,$C296)-SUM($D296:AS296),INDEX($D$288:$W$288,,$C296)/$F$274)))</f>
        <v>0</v>
      </c>
      <c r="AU296" s="2">
        <f>IF($F$274="n/a",0,IF(AU$276&lt;=$C296,0,IF(AU$276&gt;($F$274+$C296),INDEX($D$288:$W$288,,$C296)-SUM($D296:AT296),INDEX($D$288:$W$288,,$C296)/$F$274)))</f>
        <v>0</v>
      </c>
      <c r="AV296" s="2">
        <f>IF($F$274="n/a",0,IF(AV$276&lt;=$C296,0,IF(AV$276&gt;($F$274+$C296),INDEX($D$288:$W$288,,$C296)-SUM($D296:AU296),INDEX($D$288:$W$288,,$C296)/$F$274)))</f>
        <v>0</v>
      </c>
      <c r="AW296" s="2">
        <f>IF($F$274="n/a",0,IF(AW$276&lt;=$C296,0,IF(AW$276&gt;($F$274+$C296),INDEX($D$288:$W$288,,$C296)-SUM($D296:AV296),INDEX($D$288:$W$288,,$C296)/$F$274)))</f>
        <v>0</v>
      </c>
      <c r="AX296" s="2">
        <f>IF($F$274="n/a",0,IF(AX$276&lt;=$C296,0,IF(AX$276&gt;($F$274+$C296),INDEX($D$288:$W$288,,$C296)-SUM($D296:AW296),INDEX($D$288:$W$288,,$C296)/$F$274)))</f>
        <v>0</v>
      </c>
      <c r="AY296" s="2">
        <f>IF($F$274="n/a",0,IF(AY$276&lt;=$C296,0,IF(AY$276&gt;($F$274+$C296),INDEX($D$288:$W$288,,$C296)-SUM($D296:AX296),INDEX($D$288:$W$288,,$C296)/$F$274)))</f>
        <v>0</v>
      </c>
      <c r="AZ296" s="2">
        <f>IF($F$274="n/a",0,IF(AZ$276&lt;=$C296,0,IF(AZ$276&gt;($F$274+$C296),INDEX($D$288:$W$288,,$C296)-SUM($D296:AY296),INDEX($D$288:$W$288,,$C296)/$F$274)))</f>
        <v>0</v>
      </c>
      <c r="BA296" s="2">
        <f>IF($F$274="n/a",0,IF(BA$276&lt;=$C296,0,IF(BA$276&gt;($F$274+$C296),INDEX($D$288:$W$288,,$C296)-SUM($D296:AZ296),INDEX($D$288:$W$288,,$C296)/$F$274)))</f>
        <v>0</v>
      </c>
      <c r="BB296" s="2">
        <f>IF($F$274="n/a",0,IF(BB$276&lt;=$C296,0,IF(BB$276&gt;($F$274+$C296),INDEX($D$288:$W$288,,$C296)-SUM($D296:BA296),INDEX($D$288:$W$288,,$C296)/$F$274)))</f>
        <v>0</v>
      </c>
      <c r="BC296" s="2">
        <f>IF($F$274="n/a",0,IF(BC$276&lt;=$C296,0,IF(BC$276&gt;($F$274+$C296),INDEX($D$288:$W$288,,$C296)-SUM($D296:BB296),INDEX($D$288:$W$288,,$C296)/$F$274)))</f>
        <v>0</v>
      </c>
      <c r="BD296" s="2">
        <f>IF($F$274="n/a",0,IF(BD$276&lt;=$C296,0,IF(BD$276&gt;($F$274+$C296),INDEX($D$288:$W$288,,$C296)-SUM($D296:BC296),INDEX($D$288:$W$288,,$C296)/$F$274)))</f>
        <v>0</v>
      </c>
      <c r="BE296" s="2">
        <f>IF($F$274="n/a",0,IF(BE$276&lt;=$C296,0,IF(BE$276&gt;($F$274+$C296),INDEX($D$288:$W$288,,$C296)-SUM($D296:BD296),INDEX($D$288:$W$288,,$C296)/$F$274)))</f>
        <v>0</v>
      </c>
      <c r="BF296" s="2">
        <f>IF($F$274="n/a",0,IF(BF$276&lt;=$C296,0,IF(BF$276&gt;($F$274+$C296),INDEX($D$288:$W$288,,$C296)-SUM($D296:BE296),INDEX($D$288:$W$288,,$C296)/$F$274)))</f>
        <v>0</v>
      </c>
      <c r="BG296" s="2">
        <f>IF($F$274="n/a",0,IF(BG$276&lt;=$C296,0,IF(BG$276&gt;($F$274+$C296),INDEX($D$288:$W$288,,$C296)-SUM($D296:BF296),INDEX($D$288:$W$288,,$C296)/$F$274)))</f>
        <v>0</v>
      </c>
      <c r="BH296" s="2">
        <f>IF($F$274="n/a",0,IF(BH$276&lt;=$C296,0,IF(BH$276&gt;($F$274+$C296),INDEX($D$288:$W$288,,$C296)-SUM($D296:BG296),INDEX($D$288:$W$288,,$C296)/$F$274)))</f>
        <v>0</v>
      </c>
      <c r="BI296" s="2">
        <f>IF($F$274="n/a",0,IF(BI$276&lt;=$C296,0,IF(BI$276&gt;($F$274+$C296),INDEX($D$288:$W$288,,$C296)-SUM($D296:BH296),INDEX($D$288:$W$288,,$C296)/$F$274)))</f>
        <v>0</v>
      </c>
      <c r="BJ296" s="2">
        <f>IF($F$274="n/a",0,IF(BJ$276&lt;=$C296,0,IF(BJ$276&gt;($F$274+$C296),INDEX($D$288:$W$288,,$C296)-SUM($D296:BI296),INDEX($D$288:$W$288,,$C296)/$F$274)))</f>
        <v>0</v>
      </c>
      <c r="BK296" s="2">
        <f>IF($F$274="n/a",0,IF(BK$276&lt;=$C296,0,IF(BK$276&gt;($F$274+$C296),INDEX($D$288:$W$288,,$C296)-SUM($D296:BJ296),INDEX($D$288:$W$288,,$C296)/$F$274)))</f>
        <v>0</v>
      </c>
      <c r="BL296" s="2">
        <f>IF($F$274="n/a",0,IF(BL$276&lt;=$C296,0,IF(BL$276&gt;($F$274+$C296),INDEX($D$288:$W$288,,$C296)-SUM($D296:BK296),INDEX($D$288:$W$288,,$C296)/$F$274)))</f>
        <v>0</v>
      </c>
      <c r="BM296" s="2">
        <f>IF($F$274="n/a",0,IF(BM$276&lt;=$C296,0,IF(BM$276&gt;($F$274+$C296),INDEX($D$288:$W$288,,$C296)-SUM($D296:BL296),INDEX($D$288:$W$288,,$C296)/$F$274)))</f>
        <v>0</v>
      </c>
      <c r="BN296" s="2">
        <f>IF($F$274="n/a",0,IF(BN$276&lt;=$C296,0,IF(BN$276&gt;($F$274+$C296),INDEX($D$288:$W$288,,$C296)-SUM($D296:BM296),INDEX($D$288:$W$288,,$C296)/$F$274)))</f>
        <v>0</v>
      </c>
      <c r="BO296" s="2">
        <f>IF($F$274="n/a",0,IF(BO$276&lt;=$C296,0,IF(BO$276&gt;($F$274+$C296),INDEX($D$288:$W$288,,$C296)-SUM($D296:BN296),INDEX($D$288:$W$288,,$C296)/$F$274)))</f>
        <v>0</v>
      </c>
      <c r="BP296" s="2">
        <f>IF($F$274="n/a",0,IF(BP$276&lt;=$C296,0,IF(BP$276&gt;($F$274+$C296),INDEX($D$288:$W$288,,$C296)-SUM($D296:BO296),INDEX($D$288:$W$288,,$C296)/$F$274)))</f>
        <v>0</v>
      </c>
      <c r="BQ296" s="2">
        <f>IF($F$274="n/a",0,IF(BQ$276&lt;=$C296,0,IF(BQ$276&gt;($F$274+$C296),INDEX($D$288:$W$288,,$C296)-SUM($D296:BP296),INDEX($D$288:$W$288,,$C296)/$F$274)))</f>
        <v>0</v>
      </c>
      <c r="BR296" s="2">
        <f>IF($F$274="n/a",0,IF(BR$276&lt;=$C296,0,IF(BR$276&gt;($F$274+$C296),INDEX($D$288:$W$288,,$C296)-SUM($D296:BQ296),INDEX($D$288:$W$288,,$C296)/$F$274)))</f>
        <v>0</v>
      </c>
      <c r="BS296" s="2">
        <f>IF($F$274="n/a",0,IF(BS$276&lt;=$C296,0,IF(BS$276&gt;($F$274+$C296),INDEX($D$288:$W$288,,$C296)-SUM($D296:BR296),INDEX($D$288:$W$288,,$C296)/$F$274)))</f>
        <v>0</v>
      </c>
    </row>
    <row r="297" spans="2:71">
      <c r="B297" s="24">
        <v>2017</v>
      </c>
      <c r="C297" s="24">
        <v>7</v>
      </c>
      <c r="E297" s="2">
        <f>IF($F$274="n/a",0,IF(E$276&lt;=$C297,0,IF(E$276&gt;($F$274+$C297),INDEX($D$288:$W$288,,$C297)-SUM($D297:D297),INDEX($D$288:$W$288,,$C297)/$F$274)))</f>
        <v>0</v>
      </c>
      <c r="F297" s="2">
        <f>IF($F$274="n/a",0,IF(F$276&lt;=$C297,0,IF(F$276&gt;($F$274+$C297),INDEX($D$288:$W$288,,$C297)-SUM($D297:E297),INDEX($D$288:$W$288,,$C297)/$F$274)))</f>
        <v>0</v>
      </c>
      <c r="G297" s="2">
        <f>IF($F$274="n/a",0,IF(G$276&lt;=$C297,0,IF(G$276&gt;($F$274+$C297),INDEX($D$288:$W$288,,$C297)-SUM($D297:F297),INDEX($D$288:$W$288,,$C297)/$F$274)))</f>
        <v>0</v>
      </c>
      <c r="H297" s="2">
        <f>IF($F$274="n/a",0,IF(H$276&lt;=$C297,0,IF(H$276&gt;($F$274+$C297),INDEX($D$288:$W$288,,$C297)-SUM($D297:G297),INDEX($D$288:$W$288,,$C297)/$F$274)))</f>
        <v>0</v>
      </c>
      <c r="I297" s="2">
        <f>IF($F$274="n/a",0,IF(I$276&lt;=$C297,0,IF(I$276&gt;($F$274+$C297),INDEX($D$288:$W$288,,$C297)-SUM($D297:H297),INDEX($D$288:$W$288,,$C297)/$F$274)))</f>
        <v>0</v>
      </c>
      <c r="J297" s="2">
        <f>IF($F$274="n/a",0,IF(J$276&lt;=$C297,0,IF(J$276&gt;($F$274+$C297),INDEX($D$288:$W$288,,$C297)-SUM($D297:I297),INDEX($D$288:$W$288,,$C297)/$F$274)))</f>
        <v>0</v>
      </c>
      <c r="K297" s="2">
        <f>IF($F$274="n/a",0,IF(K$276&lt;=$C297,0,IF(K$276&gt;($F$274+$C297),INDEX($D$288:$W$288,,$C297)-SUM($D297:J297),INDEX($D$288:$W$288,,$C297)/$F$274)))</f>
        <v>7.128981226579552</v>
      </c>
      <c r="L297" s="2">
        <f>IF($F$274="n/a",0,IF(L$276&lt;=$C297,0,IF(L$276&gt;($F$274+$C297),INDEX($D$288:$W$288,,$C297)-SUM($D297:K297),INDEX($D$288:$W$288,,$C297)/$F$274)))</f>
        <v>7.128981226579552</v>
      </c>
      <c r="M297" s="2">
        <f>IF($F$274="n/a",0,IF(M$276&lt;=$C297,0,IF(M$276&gt;($F$274+$C297),INDEX($D$288:$W$288,,$C297)-SUM($D297:L297),INDEX($D$288:$W$288,,$C297)/$F$274)))</f>
        <v>7.128981226579552</v>
      </c>
      <c r="N297" s="170">
        <f>IF($F$274="n/a",0,IF(N$276&lt;=$C297,0,IF(N$276&gt;($F$274+$C297),INDEX($D$288:$W$288,,$C297)-SUM($D297:M297),INDEX($D$288:$W$288,,$C297)/$F$274)))*0.5</f>
        <v>3.564490613289776</v>
      </c>
      <c r="O297" s="2">
        <f>IF($F$274="n/a",0,IF(O$276&lt;=$C297,0,IF(O$276&gt;($F$274+$C297),INDEX($D$288:$W$288,,$C297)-SUM($D297:N297),INDEX($D$288:$W$288,,$C297)/$F$274)))</f>
        <v>7.128981226579552</v>
      </c>
      <c r="P297" s="2">
        <f>IF($F$274="n/a",0,IF(P$276&lt;=$C297,0,IF(P$276&gt;($F$274+$C297),INDEX($D$288:$W$288,,$C297)-SUM($D297:O297),INDEX($D$288:$W$288,,$C297)/$F$274)))</f>
        <v>3.5644906132897702</v>
      </c>
      <c r="Q297" s="2">
        <f>IF($F$274="n/a",0,IF(Q$276&lt;=$C297,0,IF(Q$276&gt;($F$274+$C297),INDEX($D$288:$W$288,,$C297)-SUM($D297:P297),INDEX($D$288:$W$288,,$C297)/$F$274)))</f>
        <v>0</v>
      </c>
      <c r="R297" s="2">
        <f>IF($F$274="n/a",0,IF(R$276&lt;=$C297,0,IF(R$276&gt;($F$274+$C297),INDEX($D$288:$W$288,,$C297)-SUM($D297:Q297),INDEX($D$288:$W$288,,$C297)/$F$274)))</f>
        <v>0</v>
      </c>
      <c r="S297" s="2">
        <f>IF($F$274="n/a",0,IF(S$276&lt;=$C297,0,IF(S$276&gt;($F$274+$C297),INDEX($D$288:$W$288,,$C297)-SUM($D297:R297),INDEX($D$288:$W$288,,$C297)/$F$274)))</f>
        <v>0</v>
      </c>
      <c r="T297" s="2">
        <f>IF($F$274="n/a",0,IF(T$276&lt;=$C297,0,IF(T$276&gt;($F$274+$C297),INDEX($D$288:$W$288,,$C297)-SUM($D297:S297),INDEX($D$288:$W$288,,$C297)/$F$274)))</f>
        <v>0</v>
      </c>
      <c r="U297" s="2">
        <f>IF($F$274="n/a",0,IF(U$276&lt;=$C297,0,IF(U$276&gt;($F$274+$C297),INDEX($D$288:$W$288,,$C297)-SUM($D297:T297),INDEX($D$288:$W$288,,$C297)/$F$274)))</f>
        <v>0</v>
      </c>
      <c r="V297" s="2">
        <f>IF($F$274="n/a",0,IF(V$276&lt;=$C297,0,IF(V$276&gt;($F$274+$C297),INDEX($D$288:$W$288,,$C297)-SUM($D297:U297),INDEX($D$288:$W$288,,$C297)/$F$274)))</f>
        <v>0</v>
      </c>
      <c r="W297" s="2">
        <f>IF($F$274="n/a",0,IF(W$276&lt;=$C297,0,IF(W$276&gt;($F$274+$C297),INDEX($D$288:$W$288,,$C297)-SUM($D297:V297),INDEX($D$288:$W$288,,$C297)/$F$274)))</f>
        <v>0</v>
      </c>
      <c r="X297" s="2">
        <f>IF($F$274="n/a",0,IF(X$276&lt;=$C297,0,IF(X$276&gt;($F$274+$C297),INDEX($D$288:$W$288,,$C297)-SUM($D297:W297),INDEX($D$288:$W$288,,$C297)/$F$274)))</f>
        <v>0</v>
      </c>
      <c r="Y297" s="2">
        <f>IF($F$274="n/a",0,IF(Y$276&lt;=$C297,0,IF(Y$276&gt;($F$274+$C297),INDEX($D$288:$W$288,,$C297)-SUM($D297:X297),INDEX($D$288:$W$288,,$C297)/$F$274)))</f>
        <v>0</v>
      </c>
      <c r="Z297" s="2">
        <f>IF($F$274="n/a",0,IF(Z$276&lt;=$C297,0,IF(Z$276&gt;($F$274+$C297),INDEX($D$288:$W$288,,$C297)-SUM($D297:Y297),INDEX($D$288:$W$288,,$C297)/$F$274)))</f>
        <v>0</v>
      </c>
      <c r="AA297" s="2">
        <f>IF($F$274="n/a",0,IF(AA$276&lt;=$C297,0,IF(AA$276&gt;($F$274+$C297),INDEX($D$288:$W$288,,$C297)-SUM($D297:Z297),INDEX($D$288:$W$288,,$C297)/$F$274)))</f>
        <v>0</v>
      </c>
      <c r="AB297" s="2">
        <f>IF($F$274="n/a",0,IF(AB$276&lt;=$C297,0,IF(AB$276&gt;($F$274+$C297),INDEX($D$288:$W$288,,$C297)-SUM($D297:AA297),INDEX($D$288:$W$288,,$C297)/$F$274)))</f>
        <v>0</v>
      </c>
      <c r="AC297" s="2">
        <f>IF($F$274="n/a",0,IF(AC$276&lt;=$C297,0,IF(AC$276&gt;($F$274+$C297),INDEX($D$288:$W$288,,$C297)-SUM($D297:AB297),INDEX($D$288:$W$288,,$C297)/$F$274)))</f>
        <v>0</v>
      </c>
      <c r="AD297" s="2">
        <f>IF($F$274="n/a",0,IF(AD$276&lt;=$C297,0,IF(AD$276&gt;($F$274+$C297),INDEX($D$288:$W$288,,$C297)-SUM($D297:AC297),INDEX($D$288:$W$288,,$C297)/$F$274)))</f>
        <v>0</v>
      </c>
      <c r="AE297" s="2">
        <f>IF($F$274="n/a",0,IF(AE$276&lt;=$C297,0,IF(AE$276&gt;($F$274+$C297),INDEX($D$288:$W$288,,$C297)-SUM($D297:AD297),INDEX($D$288:$W$288,,$C297)/$F$274)))</f>
        <v>0</v>
      </c>
      <c r="AF297" s="2">
        <f>IF($F$274="n/a",0,IF(AF$276&lt;=$C297,0,IF(AF$276&gt;($F$274+$C297),INDEX($D$288:$W$288,,$C297)-SUM($D297:AE297),INDEX($D$288:$W$288,,$C297)/$F$274)))</f>
        <v>0</v>
      </c>
      <c r="AG297" s="2">
        <f>IF($F$274="n/a",0,IF(AG$276&lt;=$C297,0,IF(AG$276&gt;($F$274+$C297),INDEX($D$288:$W$288,,$C297)-SUM($D297:AF297),INDEX($D$288:$W$288,,$C297)/$F$274)))</f>
        <v>0</v>
      </c>
      <c r="AH297" s="2">
        <f>IF($F$274="n/a",0,IF(AH$276&lt;=$C297,0,IF(AH$276&gt;($F$274+$C297),INDEX($D$288:$W$288,,$C297)-SUM($D297:AG297),INDEX($D$288:$W$288,,$C297)/$F$274)))</f>
        <v>0</v>
      </c>
      <c r="AI297" s="2">
        <f>IF($F$274="n/a",0,IF(AI$276&lt;=$C297,0,IF(AI$276&gt;($F$274+$C297),INDEX($D$288:$W$288,,$C297)-SUM($D297:AH297),INDEX($D$288:$W$288,,$C297)/$F$274)))</f>
        <v>0</v>
      </c>
      <c r="AJ297" s="2">
        <f>IF($F$274="n/a",0,IF(AJ$276&lt;=$C297,0,IF(AJ$276&gt;($F$274+$C297),INDEX($D$288:$W$288,,$C297)-SUM($D297:AI297),INDEX($D$288:$W$288,,$C297)/$F$274)))</f>
        <v>0</v>
      </c>
      <c r="AK297" s="2">
        <f>IF($F$274="n/a",0,IF(AK$276&lt;=$C297,0,IF(AK$276&gt;($F$274+$C297),INDEX($D$288:$W$288,,$C297)-SUM($D297:AJ297),INDEX($D$288:$W$288,,$C297)/$F$274)))</f>
        <v>0</v>
      </c>
      <c r="AL297" s="2">
        <f>IF($F$274="n/a",0,IF(AL$276&lt;=$C297,0,IF(AL$276&gt;($F$274+$C297),INDEX($D$288:$W$288,,$C297)-SUM($D297:AK297),INDEX($D$288:$W$288,,$C297)/$F$274)))</f>
        <v>0</v>
      </c>
      <c r="AM297" s="2">
        <f>IF($F$274="n/a",0,IF(AM$276&lt;=$C297,0,IF(AM$276&gt;($F$274+$C297),INDEX($D$288:$W$288,,$C297)-SUM($D297:AL297),INDEX($D$288:$W$288,,$C297)/$F$274)))</f>
        <v>0</v>
      </c>
      <c r="AN297" s="2">
        <f>IF($F$274="n/a",0,IF(AN$276&lt;=$C297,0,IF(AN$276&gt;($F$274+$C297),INDEX($D$288:$W$288,,$C297)-SUM($D297:AM297),INDEX($D$288:$W$288,,$C297)/$F$274)))</f>
        <v>0</v>
      </c>
      <c r="AO297" s="2">
        <f>IF($F$274="n/a",0,IF(AO$276&lt;=$C297,0,IF(AO$276&gt;($F$274+$C297),INDEX($D$288:$W$288,,$C297)-SUM($D297:AN297),INDEX($D$288:$W$288,,$C297)/$F$274)))</f>
        <v>0</v>
      </c>
      <c r="AP297" s="2">
        <f>IF($F$274="n/a",0,IF(AP$276&lt;=$C297,0,IF(AP$276&gt;($F$274+$C297),INDEX($D$288:$W$288,,$C297)-SUM($D297:AO297),INDEX($D$288:$W$288,,$C297)/$F$274)))</f>
        <v>0</v>
      </c>
      <c r="AQ297" s="2">
        <f>IF($F$274="n/a",0,IF(AQ$276&lt;=$C297,0,IF(AQ$276&gt;($F$274+$C297),INDEX($D$288:$W$288,,$C297)-SUM($D297:AP297),INDEX($D$288:$W$288,,$C297)/$F$274)))</f>
        <v>0</v>
      </c>
      <c r="AR297" s="2">
        <f>IF($F$274="n/a",0,IF(AR$276&lt;=$C297,0,IF(AR$276&gt;($F$274+$C297),INDEX($D$288:$W$288,,$C297)-SUM($D297:AQ297),INDEX($D$288:$W$288,,$C297)/$F$274)))</f>
        <v>0</v>
      </c>
      <c r="AS297" s="2">
        <f>IF($F$274="n/a",0,IF(AS$276&lt;=$C297,0,IF(AS$276&gt;($F$274+$C297),INDEX($D$288:$W$288,,$C297)-SUM($D297:AR297),INDEX($D$288:$W$288,,$C297)/$F$274)))</f>
        <v>0</v>
      </c>
      <c r="AT297" s="2">
        <f>IF($F$274="n/a",0,IF(AT$276&lt;=$C297,0,IF(AT$276&gt;($F$274+$C297),INDEX($D$288:$W$288,,$C297)-SUM($D297:AS297),INDEX($D$288:$W$288,,$C297)/$F$274)))</f>
        <v>0</v>
      </c>
      <c r="AU297" s="2">
        <f>IF($F$274="n/a",0,IF(AU$276&lt;=$C297,0,IF(AU$276&gt;($F$274+$C297),INDEX($D$288:$W$288,,$C297)-SUM($D297:AT297),INDEX($D$288:$W$288,,$C297)/$F$274)))</f>
        <v>0</v>
      </c>
      <c r="AV297" s="2">
        <f>IF($F$274="n/a",0,IF(AV$276&lt;=$C297,0,IF(AV$276&gt;($F$274+$C297),INDEX($D$288:$W$288,,$C297)-SUM($D297:AU297),INDEX($D$288:$W$288,,$C297)/$F$274)))</f>
        <v>0</v>
      </c>
      <c r="AW297" s="2">
        <f>IF($F$274="n/a",0,IF(AW$276&lt;=$C297,0,IF(AW$276&gt;($F$274+$C297),INDEX($D$288:$W$288,,$C297)-SUM($D297:AV297),INDEX($D$288:$W$288,,$C297)/$F$274)))</f>
        <v>0</v>
      </c>
      <c r="AX297" s="2">
        <f>IF($F$274="n/a",0,IF(AX$276&lt;=$C297,0,IF(AX$276&gt;($F$274+$C297),INDEX($D$288:$W$288,,$C297)-SUM($D297:AW297),INDEX($D$288:$W$288,,$C297)/$F$274)))</f>
        <v>0</v>
      </c>
      <c r="AY297" s="2">
        <f>IF($F$274="n/a",0,IF(AY$276&lt;=$C297,0,IF(AY$276&gt;($F$274+$C297),INDEX($D$288:$W$288,,$C297)-SUM($D297:AX297),INDEX($D$288:$W$288,,$C297)/$F$274)))</f>
        <v>0</v>
      </c>
      <c r="AZ297" s="2">
        <f>IF($F$274="n/a",0,IF(AZ$276&lt;=$C297,0,IF(AZ$276&gt;($F$274+$C297),INDEX($D$288:$W$288,,$C297)-SUM($D297:AY297),INDEX($D$288:$W$288,,$C297)/$F$274)))</f>
        <v>0</v>
      </c>
      <c r="BA297" s="2">
        <f>IF($F$274="n/a",0,IF(BA$276&lt;=$C297,0,IF(BA$276&gt;($F$274+$C297),INDEX($D$288:$W$288,,$C297)-SUM($D297:AZ297),INDEX($D$288:$W$288,,$C297)/$F$274)))</f>
        <v>0</v>
      </c>
      <c r="BB297" s="2">
        <f>IF($F$274="n/a",0,IF(BB$276&lt;=$C297,0,IF(BB$276&gt;($F$274+$C297),INDEX($D$288:$W$288,,$C297)-SUM($D297:BA297),INDEX($D$288:$W$288,,$C297)/$F$274)))</f>
        <v>0</v>
      </c>
      <c r="BC297" s="2">
        <f>IF($F$274="n/a",0,IF(BC$276&lt;=$C297,0,IF(BC$276&gt;($F$274+$C297),INDEX($D$288:$W$288,,$C297)-SUM($D297:BB297),INDEX($D$288:$W$288,,$C297)/$F$274)))</f>
        <v>0</v>
      </c>
      <c r="BD297" s="2">
        <f>IF($F$274="n/a",0,IF(BD$276&lt;=$C297,0,IF(BD$276&gt;($F$274+$C297),INDEX($D$288:$W$288,,$C297)-SUM($D297:BC297),INDEX($D$288:$W$288,,$C297)/$F$274)))</f>
        <v>0</v>
      </c>
      <c r="BE297" s="2">
        <f>IF($F$274="n/a",0,IF(BE$276&lt;=$C297,0,IF(BE$276&gt;($F$274+$C297),INDEX($D$288:$W$288,,$C297)-SUM($D297:BD297),INDEX($D$288:$W$288,,$C297)/$F$274)))</f>
        <v>0</v>
      </c>
      <c r="BF297" s="2">
        <f>IF($F$274="n/a",0,IF(BF$276&lt;=$C297,0,IF(BF$276&gt;($F$274+$C297),INDEX($D$288:$W$288,,$C297)-SUM($D297:BE297),INDEX($D$288:$W$288,,$C297)/$F$274)))</f>
        <v>0</v>
      </c>
      <c r="BG297" s="2">
        <f>IF($F$274="n/a",0,IF(BG$276&lt;=$C297,0,IF(BG$276&gt;($F$274+$C297),INDEX($D$288:$W$288,,$C297)-SUM($D297:BF297),INDEX($D$288:$W$288,,$C297)/$F$274)))</f>
        <v>0</v>
      </c>
      <c r="BH297" s="2">
        <f>IF($F$274="n/a",0,IF(BH$276&lt;=$C297,0,IF(BH$276&gt;($F$274+$C297),INDEX($D$288:$W$288,,$C297)-SUM($D297:BG297),INDEX($D$288:$W$288,,$C297)/$F$274)))</f>
        <v>0</v>
      </c>
      <c r="BI297" s="2">
        <f>IF($F$274="n/a",0,IF(BI$276&lt;=$C297,0,IF(BI$276&gt;($F$274+$C297),INDEX($D$288:$W$288,,$C297)-SUM($D297:BH297),INDEX($D$288:$W$288,,$C297)/$F$274)))</f>
        <v>0</v>
      </c>
      <c r="BJ297" s="2">
        <f>IF($F$274="n/a",0,IF(BJ$276&lt;=$C297,0,IF(BJ$276&gt;($F$274+$C297),INDEX($D$288:$W$288,,$C297)-SUM($D297:BI297),INDEX($D$288:$W$288,,$C297)/$F$274)))</f>
        <v>0</v>
      </c>
      <c r="BK297" s="2">
        <f>IF($F$274="n/a",0,IF(BK$276&lt;=$C297,0,IF(BK$276&gt;($F$274+$C297),INDEX($D$288:$W$288,,$C297)-SUM($D297:BJ297),INDEX($D$288:$W$288,,$C297)/$F$274)))</f>
        <v>0</v>
      </c>
      <c r="BL297" s="2">
        <f>IF($F$274="n/a",0,IF(BL$276&lt;=$C297,0,IF(BL$276&gt;($F$274+$C297),INDEX($D$288:$W$288,,$C297)-SUM($D297:BK297),INDEX($D$288:$W$288,,$C297)/$F$274)))</f>
        <v>0</v>
      </c>
      <c r="BM297" s="2">
        <f>IF($F$274="n/a",0,IF(BM$276&lt;=$C297,0,IF(BM$276&gt;($F$274+$C297),INDEX($D$288:$W$288,,$C297)-SUM($D297:BL297),INDEX($D$288:$W$288,,$C297)/$F$274)))</f>
        <v>0</v>
      </c>
      <c r="BN297" s="2">
        <f>IF($F$274="n/a",0,IF(BN$276&lt;=$C297,0,IF(BN$276&gt;($F$274+$C297),INDEX($D$288:$W$288,,$C297)-SUM($D297:BM297),INDEX($D$288:$W$288,,$C297)/$F$274)))</f>
        <v>0</v>
      </c>
      <c r="BO297" s="2">
        <f>IF($F$274="n/a",0,IF(BO$276&lt;=$C297,0,IF(BO$276&gt;($F$274+$C297),INDEX($D$288:$W$288,,$C297)-SUM($D297:BN297),INDEX($D$288:$W$288,,$C297)/$F$274)))</f>
        <v>0</v>
      </c>
      <c r="BP297" s="2">
        <f>IF($F$274="n/a",0,IF(BP$276&lt;=$C297,0,IF(BP$276&gt;($F$274+$C297),INDEX($D$288:$W$288,,$C297)-SUM($D297:BO297),INDEX($D$288:$W$288,,$C297)/$F$274)))</f>
        <v>0</v>
      </c>
      <c r="BQ297" s="2">
        <f>IF($F$274="n/a",0,IF(BQ$276&lt;=$C297,0,IF(BQ$276&gt;($F$274+$C297),INDEX($D$288:$W$288,,$C297)-SUM($D297:BP297),INDEX($D$288:$W$288,,$C297)/$F$274)))</f>
        <v>0</v>
      </c>
      <c r="BR297" s="2">
        <f>IF($F$274="n/a",0,IF(BR$276&lt;=$C297,0,IF(BR$276&gt;($F$274+$C297),INDEX($D$288:$W$288,,$C297)-SUM($D297:BQ297),INDEX($D$288:$W$288,,$C297)/$F$274)))</f>
        <v>0</v>
      </c>
      <c r="BS297" s="2">
        <f>IF($F$274="n/a",0,IF(BS$276&lt;=$C297,0,IF(BS$276&gt;($F$274+$C297),INDEX($D$288:$W$288,,$C297)-SUM($D297:BR297),INDEX($D$288:$W$288,,$C297)/$F$274)))</f>
        <v>0</v>
      </c>
    </row>
    <row r="298" spans="2:71">
      <c r="B298" s="24">
        <v>2018</v>
      </c>
      <c r="C298" s="24">
        <v>8</v>
      </c>
      <c r="E298" s="2">
        <f>IF($F$274="n/a",0,IF(E$276&lt;=$C298,0,IF(E$276&gt;($F$274+$C298),INDEX($D$288:$W$288,,$C298)-SUM($D298:D298),INDEX($D$288:$W$288,,$C298)/$F$274)))</f>
        <v>0</v>
      </c>
      <c r="F298" s="2">
        <f>IF($F$274="n/a",0,IF(F$276&lt;=$C298,0,IF(F$276&gt;($F$274+$C298),INDEX($D$288:$W$288,,$C298)-SUM($D298:E298),INDEX($D$288:$W$288,,$C298)/$F$274)))</f>
        <v>0</v>
      </c>
      <c r="G298" s="2">
        <f>IF($F$274="n/a",0,IF(G$276&lt;=$C298,0,IF(G$276&gt;($F$274+$C298),INDEX($D$288:$W$288,,$C298)-SUM($D298:F298),INDEX($D$288:$W$288,,$C298)/$F$274)))</f>
        <v>0</v>
      </c>
      <c r="H298" s="2">
        <f>IF($F$274="n/a",0,IF(H$276&lt;=$C298,0,IF(H$276&gt;($F$274+$C298),INDEX($D$288:$W$288,,$C298)-SUM($D298:G298),INDEX($D$288:$W$288,,$C298)/$F$274)))</f>
        <v>0</v>
      </c>
      <c r="I298" s="2">
        <f>IF($F$274="n/a",0,IF(I$276&lt;=$C298,0,IF(I$276&gt;($F$274+$C298),INDEX($D$288:$W$288,,$C298)-SUM($D298:H298),INDEX($D$288:$W$288,,$C298)/$F$274)))</f>
        <v>0</v>
      </c>
      <c r="J298" s="2">
        <f>IF($F$274="n/a",0,IF(J$276&lt;=$C298,0,IF(J$276&gt;($F$274+$C298),INDEX($D$288:$W$288,,$C298)-SUM($D298:I298),INDEX($D$288:$W$288,,$C298)/$F$274)))</f>
        <v>0</v>
      </c>
      <c r="K298" s="2">
        <f>IF($F$274="n/a",0,IF(K$276&lt;=$C298,0,IF(K$276&gt;($F$274+$C298),INDEX($D$288:$W$288,,$C298)-SUM($D298:J298),INDEX($D$288:$W$288,,$C298)/$F$274)))</f>
        <v>0</v>
      </c>
      <c r="L298" s="2">
        <f>IF($F$274="n/a",0,IF(L$276&lt;=$C298,0,IF(L$276&gt;($F$274+$C298),INDEX($D$288:$W$288,,$C298)-SUM($D298:K298),INDEX($D$288:$W$288,,$C298)/$F$274)))</f>
        <v>5.1589515249686873</v>
      </c>
      <c r="M298" s="2">
        <f>IF($F$274="n/a",0,IF(M$276&lt;=$C298,0,IF(M$276&gt;($F$274+$C298),INDEX($D$288:$W$288,,$C298)-SUM($D298:L298),INDEX($D$288:$W$288,,$C298)/$F$274)))</f>
        <v>5.1589515249686873</v>
      </c>
      <c r="N298" s="170">
        <f>IF($F$274="n/a",0,IF(N$276&lt;=$C298,0,IF(N$276&gt;($F$274+$C298),INDEX($D$288:$W$288,,$C298)-SUM($D298:M298),INDEX($D$288:$W$288,,$C298)/$F$274)))*0.5</f>
        <v>2.5794757624843436</v>
      </c>
      <c r="O298" s="2">
        <f>IF($F$274="n/a",0,IF(O$276&lt;=$C298,0,IF(O$276&gt;($F$274+$C298),INDEX($D$288:$W$288,,$C298)-SUM($D298:N298),INDEX($D$288:$W$288,,$C298)/$F$274)))</f>
        <v>5.1589515249686873</v>
      </c>
      <c r="P298" s="2">
        <f>IF($F$274="n/a",0,IF(P$276&lt;=$C298,0,IF(P$276&gt;($F$274+$C298),INDEX($D$288:$W$288,,$C298)-SUM($D298:O298),INDEX($D$288:$W$288,,$C298)/$F$274)))</f>
        <v>5.1589515249686873</v>
      </c>
      <c r="Q298" s="2">
        <f>IF($F$274="n/a",0,IF(Q$276&lt;=$C298,0,IF(Q$276&gt;($F$274+$C298),INDEX($D$288:$W$288,,$C298)-SUM($D298:P298),INDEX($D$288:$W$288,,$C298)/$F$274)))</f>
        <v>2.5794757624843427</v>
      </c>
      <c r="R298" s="2">
        <f>IF($F$274="n/a",0,IF(R$276&lt;=$C298,0,IF(R$276&gt;($F$274+$C298),INDEX($D$288:$W$288,,$C298)-SUM($D298:Q298),INDEX($D$288:$W$288,,$C298)/$F$274)))</f>
        <v>0</v>
      </c>
      <c r="S298" s="2">
        <f>IF($F$274="n/a",0,IF(S$276&lt;=$C298,0,IF(S$276&gt;($F$274+$C298),INDEX($D$288:$W$288,,$C298)-SUM($D298:R298),INDEX($D$288:$W$288,,$C298)/$F$274)))</f>
        <v>0</v>
      </c>
      <c r="T298" s="2">
        <f>IF($F$274="n/a",0,IF(T$276&lt;=$C298,0,IF(T$276&gt;($F$274+$C298),INDEX($D$288:$W$288,,$C298)-SUM($D298:S298),INDEX($D$288:$W$288,,$C298)/$F$274)))</f>
        <v>0</v>
      </c>
      <c r="U298" s="2">
        <f>IF($F$274="n/a",0,IF(U$276&lt;=$C298,0,IF(U$276&gt;($F$274+$C298),INDEX($D$288:$W$288,,$C298)-SUM($D298:T298),INDEX($D$288:$W$288,,$C298)/$F$274)))</f>
        <v>0</v>
      </c>
      <c r="V298" s="2">
        <f>IF($F$274="n/a",0,IF(V$276&lt;=$C298,0,IF(V$276&gt;($F$274+$C298),INDEX($D$288:$W$288,,$C298)-SUM($D298:U298),INDEX($D$288:$W$288,,$C298)/$F$274)))</f>
        <v>0</v>
      </c>
      <c r="W298" s="2">
        <f>IF($F$274="n/a",0,IF(W$276&lt;=$C298,0,IF(W$276&gt;($F$274+$C298),INDEX($D$288:$W$288,,$C298)-SUM($D298:V298),INDEX($D$288:$W$288,,$C298)/$F$274)))</f>
        <v>0</v>
      </c>
      <c r="X298" s="2">
        <f>IF($F$274="n/a",0,IF(X$276&lt;=$C298,0,IF(X$276&gt;($F$274+$C298),INDEX($D$288:$W$288,,$C298)-SUM($D298:W298),INDEX($D$288:$W$288,,$C298)/$F$274)))</f>
        <v>0</v>
      </c>
      <c r="Y298" s="2">
        <f>IF($F$274="n/a",0,IF(Y$276&lt;=$C298,0,IF(Y$276&gt;($F$274+$C298),INDEX($D$288:$W$288,,$C298)-SUM($D298:X298),INDEX($D$288:$W$288,,$C298)/$F$274)))</f>
        <v>0</v>
      </c>
      <c r="Z298" s="2">
        <f>IF($F$274="n/a",0,IF(Z$276&lt;=$C298,0,IF(Z$276&gt;($F$274+$C298),INDEX($D$288:$W$288,,$C298)-SUM($D298:Y298),INDEX($D$288:$W$288,,$C298)/$F$274)))</f>
        <v>0</v>
      </c>
      <c r="AA298" s="2">
        <f>IF($F$274="n/a",0,IF(AA$276&lt;=$C298,0,IF(AA$276&gt;($F$274+$C298),INDEX($D$288:$W$288,,$C298)-SUM($D298:Z298),INDEX($D$288:$W$288,,$C298)/$F$274)))</f>
        <v>0</v>
      </c>
      <c r="AB298" s="2">
        <f>IF($F$274="n/a",0,IF(AB$276&lt;=$C298,0,IF(AB$276&gt;($F$274+$C298),INDEX($D$288:$W$288,,$C298)-SUM($D298:AA298),INDEX($D$288:$W$288,,$C298)/$F$274)))</f>
        <v>0</v>
      </c>
      <c r="AC298" s="2">
        <f>IF($F$274="n/a",0,IF(AC$276&lt;=$C298,0,IF(AC$276&gt;($F$274+$C298),INDEX($D$288:$W$288,,$C298)-SUM($D298:AB298),INDEX($D$288:$W$288,,$C298)/$F$274)))</f>
        <v>0</v>
      </c>
      <c r="AD298" s="2">
        <f>IF($F$274="n/a",0,IF(AD$276&lt;=$C298,0,IF(AD$276&gt;($F$274+$C298),INDEX($D$288:$W$288,,$C298)-SUM($D298:AC298),INDEX($D$288:$W$288,,$C298)/$F$274)))</f>
        <v>0</v>
      </c>
      <c r="AE298" s="2">
        <f>IF($F$274="n/a",0,IF(AE$276&lt;=$C298,0,IF(AE$276&gt;($F$274+$C298),INDEX($D$288:$W$288,,$C298)-SUM($D298:AD298),INDEX($D$288:$W$288,,$C298)/$F$274)))</f>
        <v>0</v>
      </c>
      <c r="AF298" s="2">
        <f>IF($F$274="n/a",0,IF(AF$276&lt;=$C298,0,IF(AF$276&gt;($F$274+$C298),INDEX($D$288:$W$288,,$C298)-SUM($D298:AE298),INDEX($D$288:$W$288,,$C298)/$F$274)))</f>
        <v>0</v>
      </c>
      <c r="AG298" s="2">
        <f>IF($F$274="n/a",0,IF(AG$276&lt;=$C298,0,IF(AG$276&gt;($F$274+$C298),INDEX($D$288:$W$288,,$C298)-SUM($D298:AF298),INDEX($D$288:$W$288,,$C298)/$F$274)))</f>
        <v>0</v>
      </c>
      <c r="AH298" s="2">
        <f>IF($F$274="n/a",0,IF(AH$276&lt;=$C298,0,IF(AH$276&gt;($F$274+$C298),INDEX($D$288:$W$288,,$C298)-SUM($D298:AG298),INDEX($D$288:$W$288,,$C298)/$F$274)))</f>
        <v>0</v>
      </c>
      <c r="AI298" s="2">
        <f>IF($F$274="n/a",0,IF(AI$276&lt;=$C298,0,IF(AI$276&gt;($F$274+$C298),INDEX($D$288:$W$288,,$C298)-SUM($D298:AH298),INDEX($D$288:$W$288,,$C298)/$F$274)))</f>
        <v>0</v>
      </c>
      <c r="AJ298" s="2">
        <f>IF($F$274="n/a",0,IF(AJ$276&lt;=$C298,0,IF(AJ$276&gt;($F$274+$C298),INDEX($D$288:$W$288,,$C298)-SUM($D298:AI298),INDEX($D$288:$W$288,,$C298)/$F$274)))</f>
        <v>0</v>
      </c>
      <c r="AK298" s="2">
        <f>IF($F$274="n/a",0,IF(AK$276&lt;=$C298,0,IF(AK$276&gt;($F$274+$C298),INDEX($D$288:$W$288,,$C298)-SUM($D298:AJ298),INDEX($D$288:$W$288,,$C298)/$F$274)))</f>
        <v>0</v>
      </c>
      <c r="AL298" s="2">
        <f>IF($F$274="n/a",0,IF(AL$276&lt;=$C298,0,IF(AL$276&gt;($F$274+$C298),INDEX($D$288:$W$288,,$C298)-SUM($D298:AK298),INDEX($D$288:$W$288,,$C298)/$F$274)))</f>
        <v>0</v>
      </c>
      <c r="AM298" s="2">
        <f>IF($F$274="n/a",0,IF(AM$276&lt;=$C298,0,IF(AM$276&gt;($F$274+$C298),INDEX($D$288:$W$288,,$C298)-SUM($D298:AL298),INDEX($D$288:$W$288,,$C298)/$F$274)))</f>
        <v>0</v>
      </c>
      <c r="AN298" s="2">
        <f>IF($F$274="n/a",0,IF(AN$276&lt;=$C298,0,IF(AN$276&gt;($F$274+$C298),INDEX($D$288:$W$288,,$C298)-SUM($D298:AM298),INDEX($D$288:$W$288,,$C298)/$F$274)))</f>
        <v>0</v>
      </c>
      <c r="AO298" s="2">
        <f>IF($F$274="n/a",0,IF(AO$276&lt;=$C298,0,IF(AO$276&gt;($F$274+$C298),INDEX($D$288:$W$288,,$C298)-SUM($D298:AN298),INDEX($D$288:$W$288,,$C298)/$F$274)))</f>
        <v>0</v>
      </c>
      <c r="AP298" s="2">
        <f>IF($F$274="n/a",0,IF(AP$276&lt;=$C298,0,IF(AP$276&gt;($F$274+$C298),INDEX($D$288:$W$288,,$C298)-SUM($D298:AO298),INDEX($D$288:$W$288,,$C298)/$F$274)))</f>
        <v>0</v>
      </c>
      <c r="AQ298" s="2">
        <f>IF($F$274="n/a",0,IF(AQ$276&lt;=$C298,0,IF(AQ$276&gt;($F$274+$C298),INDEX($D$288:$W$288,,$C298)-SUM($D298:AP298),INDEX($D$288:$W$288,,$C298)/$F$274)))</f>
        <v>0</v>
      </c>
      <c r="AR298" s="2">
        <f>IF($F$274="n/a",0,IF(AR$276&lt;=$C298,0,IF(AR$276&gt;($F$274+$C298),INDEX($D$288:$W$288,,$C298)-SUM($D298:AQ298),INDEX($D$288:$W$288,,$C298)/$F$274)))</f>
        <v>0</v>
      </c>
      <c r="AS298" s="2">
        <f>IF($F$274="n/a",0,IF(AS$276&lt;=$C298,0,IF(AS$276&gt;($F$274+$C298),INDEX($D$288:$W$288,,$C298)-SUM($D298:AR298),INDEX($D$288:$W$288,,$C298)/$F$274)))</f>
        <v>0</v>
      </c>
      <c r="AT298" s="2">
        <f>IF($F$274="n/a",0,IF(AT$276&lt;=$C298,0,IF(AT$276&gt;($F$274+$C298),INDEX($D$288:$W$288,,$C298)-SUM($D298:AS298),INDEX($D$288:$W$288,,$C298)/$F$274)))</f>
        <v>0</v>
      </c>
      <c r="AU298" s="2">
        <f>IF($F$274="n/a",0,IF(AU$276&lt;=$C298,0,IF(AU$276&gt;($F$274+$C298),INDEX($D$288:$W$288,,$C298)-SUM($D298:AT298),INDEX($D$288:$W$288,,$C298)/$F$274)))</f>
        <v>0</v>
      </c>
      <c r="AV298" s="2">
        <f>IF($F$274="n/a",0,IF(AV$276&lt;=$C298,0,IF(AV$276&gt;($F$274+$C298),INDEX($D$288:$W$288,,$C298)-SUM($D298:AU298),INDEX($D$288:$W$288,,$C298)/$F$274)))</f>
        <v>0</v>
      </c>
      <c r="AW298" s="2">
        <f>IF($F$274="n/a",0,IF(AW$276&lt;=$C298,0,IF(AW$276&gt;($F$274+$C298),INDEX($D$288:$W$288,,$C298)-SUM($D298:AV298),INDEX($D$288:$W$288,,$C298)/$F$274)))</f>
        <v>0</v>
      </c>
      <c r="AX298" s="2">
        <f>IF($F$274="n/a",0,IF(AX$276&lt;=$C298,0,IF(AX$276&gt;($F$274+$C298),INDEX($D$288:$W$288,,$C298)-SUM($D298:AW298),INDEX($D$288:$W$288,,$C298)/$F$274)))</f>
        <v>0</v>
      </c>
      <c r="AY298" s="2">
        <f>IF($F$274="n/a",0,IF(AY$276&lt;=$C298,0,IF(AY$276&gt;($F$274+$C298),INDEX($D$288:$W$288,,$C298)-SUM($D298:AX298),INDEX($D$288:$W$288,,$C298)/$F$274)))</f>
        <v>0</v>
      </c>
      <c r="AZ298" s="2">
        <f>IF($F$274="n/a",0,IF(AZ$276&lt;=$C298,0,IF(AZ$276&gt;($F$274+$C298),INDEX($D$288:$W$288,,$C298)-SUM($D298:AY298),INDEX($D$288:$W$288,,$C298)/$F$274)))</f>
        <v>0</v>
      </c>
      <c r="BA298" s="2">
        <f>IF($F$274="n/a",0,IF(BA$276&lt;=$C298,0,IF(BA$276&gt;($F$274+$C298),INDEX($D$288:$W$288,,$C298)-SUM($D298:AZ298),INDEX($D$288:$W$288,,$C298)/$F$274)))</f>
        <v>0</v>
      </c>
      <c r="BB298" s="2">
        <f>IF($F$274="n/a",0,IF(BB$276&lt;=$C298,0,IF(BB$276&gt;($F$274+$C298),INDEX($D$288:$W$288,,$C298)-SUM($D298:BA298),INDEX($D$288:$W$288,,$C298)/$F$274)))</f>
        <v>0</v>
      </c>
      <c r="BC298" s="2">
        <f>IF($F$274="n/a",0,IF(BC$276&lt;=$C298,0,IF(BC$276&gt;($F$274+$C298),INDEX($D$288:$W$288,,$C298)-SUM($D298:BB298),INDEX($D$288:$W$288,,$C298)/$F$274)))</f>
        <v>0</v>
      </c>
      <c r="BD298" s="2">
        <f>IF($F$274="n/a",0,IF(BD$276&lt;=$C298,0,IF(BD$276&gt;($F$274+$C298),INDEX($D$288:$W$288,,$C298)-SUM($D298:BC298),INDEX($D$288:$W$288,,$C298)/$F$274)))</f>
        <v>0</v>
      </c>
      <c r="BE298" s="2">
        <f>IF($F$274="n/a",0,IF(BE$276&lt;=$C298,0,IF(BE$276&gt;($F$274+$C298),INDEX($D$288:$W$288,,$C298)-SUM($D298:BD298),INDEX($D$288:$W$288,,$C298)/$F$274)))</f>
        <v>0</v>
      </c>
      <c r="BF298" s="2">
        <f>IF($F$274="n/a",0,IF(BF$276&lt;=$C298,0,IF(BF$276&gt;($F$274+$C298),INDEX($D$288:$W$288,,$C298)-SUM($D298:BE298),INDEX($D$288:$W$288,,$C298)/$F$274)))</f>
        <v>0</v>
      </c>
      <c r="BG298" s="2">
        <f>IF($F$274="n/a",0,IF(BG$276&lt;=$C298,0,IF(BG$276&gt;($F$274+$C298),INDEX($D$288:$W$288,,$C298)-SUM($D298:BF298),INDEX($D$288:$W$288,,$C298)/$F$274)))</f>
        <v>0</v>
      </c>
      <c r="BH298" s="2">
        <f>IF($F$274="n/a",0,IF(BH$276&lt;=$C298,0,IF(BH$276&gt;($F$274+$C298),INDEX($D$288:$W$288,,$C298)-SUM($D298:BG298),INDEX($D$288:$W$288,,$C298)/$F$274)))</f>
        <v>0</v>
      </c>
      <c r="BI298" s="2">
        <f>IF($F$274="n/a",0,IF(BI$276&lt;=$C298,0,IF(BI$276&gt;($F$274+$C298),INDEX($D$288:$W$288,,$C298)-SUM($D298:BH298),INDEX($D$288:$W$288,,$C298)/$F$274)))</f>
        <v>0</v>
      </c>
      <c r="BJ298" s="2">
        <f>IF($F$274="n/a",0,IF(BJ$276&lt;=$C298,0,IF(BJ$276&gt;($F$274+$C298),INDEX($D$288:$W$288,,$C298)-SUM($D298:BI298),INDEX($D$288:$W$288,,$C298)/$F$274)))</f>
        <v>0</v>
      </c>
      <c r="BK298" s="2">
        <f>IF($F$274="n/a",0,IF(BK$276&lt;=$C298,0,IF(BK$276&gt;($F$274+$C298),INDEX($D$288:$W$288,,$C298)-SUM($D298:BJ298),INDEX($D$288:$W$288,,$C298)/$F$274)))</f>
        <v>0</v>
      </c>
      <c r="BL298" s="2">
        <f>IF($F$274="n/a",0,IF(BL$276&lt;=$C298,0,IF(BL$276&gt;($F$274+$C298),INDEX($D$288:$W$288,,$C298)-SUM($D298:BK298),INDEX($D$288:$W$288,,$C298)/$F$274)))</f>
        <v>0</v>
      </c>
      <c r="BM298" s="2">
        <f>IF($F$274="n/a",0,IF(BM$276&lt;=$C298,0,IF(BM$276&gt;($F$274+$C298),INDEX($D$288:$W$288,,$C298)-SUM($D298:BL298),INDEX($D$288:$W$288,,$C298)/$F$274)))</f>
        <v>0</v>
      </c>
      <c r="BN298" s="2">
        <f>IF($F$274="n/a",0,IF(BN$276&lt;=$C298,0,IF(BN$276&gt;($F$274+$C298),INDEX($D$288:$W$288,,$C298)-SUM($D298:BM298),INDEX($D$288:$W$288,,$C298)/$F$274)))</f>
        <v>0</v>
      </c>
      <c r="BO298" s="2">
        <f>IF($F$274="n/a",0,IF(BO$276&lt;=$C298,0,IF(BO$276&gt;($F$274+$C298),INDEX($D$288:$W$288,,$C298)-SUM($D298:BN298),INDEX($D$288:$W$288,,$C298)/$F$274)))</f>
        <v>0</v>
      </c>
      <c r="BP298" s="2">
        <f>IF($F$274="n/a",0,IF(BP$276&lt;=$C298,0,IF(BP$276&gt;($F$274+$C298),INDEX($D$288:$W$288,,$C298)-SUM($D298:BO298),INDEX($D$288:$W$288,,$C298)/$F$274)))</f>
        <v>0</v>
      </c>
      <c r="BQ298" s="2">
        <f>IF($F$274="n/a",0,IF(BQ$276&lt;=$C298,0,IF(BQ$276&gt;($F$274+$C298),INDEX($D$288:$W$288,,$C298)-SUM($D298:BP298),INDEX($D$288:$W$288,,$C298)/$F$274)))</f>
        <v>0</v>
      </c>
      <c r="BR298" s="2">
        <f>IF($F$274="n/a",0,IF(BR$276&lt;=$C298,0,IF(BR$276&gt;($F$274+$C298),INDEX($D$288:$W$288,,$C298)-SUM($D298:BQ298),INDEX($D$288:$W$288,,$C298)/$F$274)))</f>
        <v>0</v>
      </c>
      <c r="BS298" s="2">
        <f>IF($F$274="n/a",0,IF(BS$276&lt;=$C298,0,IF(BS$276&gt;($F$274+$C298),INDEX($D$288:$W$288,,$C298)-SUM($D298:BR298),INDEX($D$288:$W$288,,$C298)/$F$274)))</f>
        <v>0</v>
      </c>
    </row>
    <row r="299" spans="2:71">
      <c r="B299" s="24">
        <v>2019</v>
      </c>
      <c r="C299" s="24">
        <v>9</v>
      </c>
      <c r="E299" s="2">
        <f>IF($F$274="n/a",0,IF(E$276&lt;=$C299,0,IF(E$276&gt;($F$274+$C299),INDEX($D$288:$W$288,,$C299)-SUM($D299:D299),INDEX($D$288:$W$288,,$C299)/$F$274)))</f>
        <v>0</v>
      </c>
      <c r="F299" s="2">
        <f>IF($F$274="n/a",0,IF(F$276&lt;=$C299,0,IF(F$276&gt;($F$274+$C299),INDEX($D$288:$W$288,,$C299)-SUM($D299:E299),INDEX($D$288:$W$288,,$C299)/$F$274)))</f>
        <v>0</v>
      </c>
      <c r="G299" s="2">
        <f>IF($F$274="n/a",0,IF(G$276&lt;=$C299,0,IF(G$276&gt;($F$274+$C299),INDEX($D$288:$W$288,,$C299)-SUM($D299:F299),INDEX($D$288:$W$288,,$C299)/$F$274)))</f>
        <v>0</v>
      </c>
      <c r="H299" s="2">
        <f>IF($F$274="n/a",0,IF(H$276&lt;=$C299,0,IF(H$276&gt;($F$274+$C299),INDEX($D$288:$W$288,,$C299)-SUM($D299:G299),INDEX($D$288:$W$288,,$C299)/$F$274)))</f>
        <v>0</v>
      </c>
      <c r="I299" s="2">
        <f>IF($F$274="n/a",0,IF(I$276&lt;=$C299,0,IF(I$276&gt;($F$274+$C299),INDEX($D$288:$W$288,,$C299)-SUM($D299:H299),INDEX($D$288:$W$288,,$C299)/$F$274)))</f>
        <v>0</v>
      </c>
      <c r="J299" s="2">
        <f>IF($F$274="n/a",0,IF(J$276&lt;=$C299,0,IF(J$276&gt;($F$274+$C299),INDEX($D$288:$W$288,,$C299)-SUM($D299:I299),INDEX($D$288:$W$288,,$C299)/$F$274)))</f>
        <v>0</v>
      </c>
      <c r="K299" s="2">
        <f>IF($F$274="n/a",0,IF(K$276&lt;=$C299,0,IF(K$276&gt;($F$274+$C299),INDEX($D$288:$W$288,,$C299)-SUM($D299:J299),INDEX($D$288:$W$288,,$C299)/$F$274)))</f>
        <v>0</v>
      </c>
      <c r="L299" s="2">
        <f>IF($F$274="n/a",0,IF(L$276&lt;=$C299,0,IF(L$276&gt;($F$274+$C299),INDEX($D$288:$W$288,,$C299)-SUM($D299:K299),INDEX($D$288:$W$288,,$C299)/$F$274)))</f>
        <v>0</v>
      </c>
      <c r="M299" s="2">
        <f>IF($F$274="n/a",0,IF(M$276&lt;=$C299,0,IF(M$276&gt;($F$274+$C299),INDEX($D$288:$W$288,,$C299)-SUM($D299:L299),INDEX($D$288:$W$288,,$C299)/$F$274)))</f>
        <v>7.6206819298155635</v>
      </c>
      <c r="N299" s="170">
        <f>IF($F$274="n/a",0,IF(N$276&lt;=$C299,0,IF(N$276&gt;($F$274+$C299),INDEX($D$288:$W$288,,$C299)-SUM($D299:M299),INDEX($D$288:$W$288,,$C299)/$F$274)))*0.5</f>
        <v>3.8103409649077817</v>
      </c>
      <c r="O299" s="2">
        <f>IF($F$274="n/a",0,IF(O$276&lt;=$C299,0,IF(O$276&gt;($F$274+$C299),INDEX($D$288:$W$288,,$C299)-SUM($D299:N299),INDEX($D$288:$W$288,,$C299)/$F$274)))</f>
        <v>7.6206819298155635</v>
      </c>
      <c r="P299" s="2">
        <f>IF($F$274="n/a",0,IF(P$276&lt;=$C299,0,IF(P$276&gt;($F$274+$C299),INDEX($D$288:$W$288,,$C299)-SUM($D299:O299),INDEX($D$288:$W$288,,$C299)/$F$274)))</f>
        <v>7.6206819298155635</v>
      </c>
      <c r="Q299" s="2">
        <f>IF($F$274="n/a",0,IF(Q$276&lt;=$C299,0,IF(Q$276&gt;($F$274+$C299),INDEX($D$288:$W$288,,$C299)-SUM($D299:P299),INDEX($D$288:$W$288,,$C299)/$F$274)))</f>
        <v>7.6206819298155635</v>
      </c>
      <c r="R299" s="2">
        <f>IF($F$274="n/a",0,IF(R$276&lt;=$C299,0,IF(R$276&gt;($F$274+$C299),INDEX($D$288:$W$288,,$C299)-SUM($D299:Q299),INDEX($D$288:$W$288,,$C299)/$F$274)))</f>
        <v>3.8103409649077804</v>
      </c>
      <c r="S299" s="2">
        <f>IF($F$274="n/a",0,IF(S$276&lt;=$C299,0,IF(S$276&gt;($F$274+$C299),INDEX($D$288:$W$288,,$C299)-SUM($D299:R299),INDEX($D$288:$W$288,,$C299)/$F$274)))</f>
        <v>0</v>
      </c>
      <c r="T299" s="2">
        <f>IF($F$274="n/a",0,IF(T$276&lt;=$C299,0,IF(T$276&gt;($F$274+$C299),INDEX($D$288:$W$288,,$C299)-SUM($D299:S299),INDEX($D$288:$W$288,,$C299)/$F$274)))</f>
        <v>0</v>
      </c>
      <c r="U299" s="2">
        <f>IF($F$274="n/a",0,IF(U$276&lt;=$C299,0,IF(U$276&gt;($F$274+$C299),INDEX($D$288:$W$288,,$C299)-SUM($D299:T299),INDEX($D$288:$W$288,,$C299)/$F$274)))</f>
        <v>0</v>
      </c>
      <c r="V299" s="2">
        <f>IF($F$274="n/a",0,IF(V$276&lt;=$C299,0,IF(V$276&gt;($F$274+$C299),INDEX($D$288:$W$288,,$C299)-SUM($D299:U299),INDEX($D$288:$W$288,,$C299)/$F$274)))</f>
        <v>0</v>
      </c>
      <c r="W299" s="2">
        <f>IF($F$274="n/a",0,IF(W$276&lt;=$C299,0,IF(W$276&gt;($F$274+$C299),INDEX($D$288:$W$288,,$C299)-SUM($D299:V299),INDEX($D$288:$W$288,,$C299)/$F$274)))</f>
        <v>0</v>
      </c>
      <c r="X299" s="2">
        <f>IF($F$274="n/a",0,IF(X$276&lt;=$C299,0,IF(X$276&gt;($F$274+$C299),INDEX($D$288:$W$288,,$C299)-SUM($D299:W299),INDEX($D$288:$W$288,,$C299)/$F$274)))</f>
        <v>0</v>
      </c>
      <c r="Y299" s="2">
        <f>IF($F$274="n/a",0,IF(Y$276&lt;=$C299,0,IF(Y$276&gt;($F$274+$C299),INDEX($D$288:$W$288,,$C299)-SUM($D299:X299),INDEX($D$288:$W$288,,$C299)/$F$274)))</f>
        <v>0</v>
      </c>
      <c r="Z299" s="2">
        <f>IF($F$274="n/a",0,IF(Z$276&lt;=$C299,0,IF(Z$276&gt;($F$274+$C299),INDEX($D$288:$W$288,,$C299)-SUM($D299:Y299),INDEX($D$288:$W$288,,$C299)/$F$274)))</f>
        <v>0</v>
      </c>
      <c r="AA299" s="2">
        <f>IF($F$274="n/a",0,IF(AA$276&lt;=$C299,0,IF(AA$276&gt;($F$274+$C299),INDEX($D$288:$W$288,,$C299)-SUM($D299:Z299),INDEX($D$288:$W$288,,$C299)/$F$274)))</f>
        <v>0</v>
      </c>
      <c r="AB299" s="2">
        <f>IF($F$274="n/a",0,IF(AB$276&lt;=$C299,0,IF(AB$276&gt;($F$274+$C299),INDEX($D$288:$W$288,,$C299)-SUM($D299:AA299),INDEX($D$288:$W$288,,$C299)/$F$274)))</f>
        <v>0</v>
      </c>
      <c r="AC299" s="2">
        <f>IF($F$274="n/a",0,IF(AC$276&lt;=$C299,0,IF(AC$276&gt;($F$274+$C299),INDEX($D$288:$W$288,,$C299)-SUM($D299:AB299),INDEX($D$288:$W$288,,$C299)/$F$274)))</f>
        <v>0</v>
      </c>
      <c r="AD299" s="2">
        <f>IF($F$274="n/a",0,IF(AD$276&lt;=$C299,0,IF(AD$276&gt;($F$274+$C299),INDEX($D$288:$W$288,,$C299)-SUM($D299:AC299),INDEX($D$288:$W$288,,$C299)/$F$274)))</f>
        <v>0</v>
      </c>
      <c r="AE299" s="2">
        <f>IF($F$274="n/a",0,IF(AE$276&lt;=$C299,0,IF(AE$276&gt;($F$274+$C299),INDEX($D$288:$W$288,,$C299)-SUM($D299:AD299),INDEX($D$288:$W$288,,$C299)/$F$274)))</f>
        <v>0</v>
      </c>
      <c r="AF299" s="2">
        <f>IF($F$274="n/a",0,IF(AF$276&lt;=$C299,0,IF(AF$276&gt;($F$274+$C299),INDEX($D$288:$W$288,,$C299)-SUM($D299:AE299),INDEX($D$288:$W$288,,$C299)/$F$274)))</f>
        <v>0</v>
      </c>
      <c r="AG299" s="2">
        <f>IF($F$274="n/a",0,IF(AG$276&lt;=$C299,0,IF(AG$276&gt;($F$274+$C299),INDEX($D$288:$W$288,,$C299)-SUM($D299:AF299),INDEX($D$288:$W$288,,$C299)/$F$274)))</f>
        <v>0</v>
      </c>
      <c r="AH299" s="2">
        <f>IF($F$274="n/a",0,IF(AH$276&lt;=$C299,0,IF(AH$276&gt;($F$274+$C299),INDEX($D$288:$W$288,,$C299)-SUM($D299:AG299),INDEX($D$288:$W$288,,$C299)/$F$274)))</f>
        <v>0</v>
      </c>
      <c r="AI299" s="2">
        <f>IF($F$274="n/a",0,IF(AI$276&lt;=$C299,0,IF(AI$276&gt;($F$274+$C299),INDEX($D$288:$W$288,,$C299)-SUM($D299:AH299),INDEX($D$288:$W$288,,$C299)/$F$274)))</f>
        <v>0</v>
      </c>
      <c r="AJ299" s="2">
        <f>IF($F$274="n/a",0,IF(AJ$276&lt;=$C299,0,IF(AJ$276&gt;($F$274+$C299),INDEX($D$288:$W$288,,$C299)-SUM($D299:AI299),INDEX($D$288:$W$288,,$C299)/$F$274)))</f>
        <v>0</v>
      </c>
      <c r="AK299" s="2">
        <f>IF($F$274="n/a",0,IF(AK$276&lt;=$C299,0,IF(AK$276&gt;($F$274+$C299),INDEX($D$288:$W$288,,$C299)-SUM($D299:AJ299),INDEX($D$288:$W$288,,$C299)/$F$274)))</f>
        <v>0</v>
      </c>
      <c r="AL299" s="2">
        <f>IF($F$274="n/a",0,IF(AL$276&lt;=$C299,0,IF(AL$276&gt;($F$274+$C299),INDEX($D$288:$W$288,,$C299)-SUM($D299:AK299),INDEX($D$288:$W$288,,$C299)/$F$274)))</f>
        <v>0</v>
      </c>
      <c r="AM299" s="2">
        <f>IF($F$274="n/a",0,IF(AM$276&lt;=$C299,0,IF(AM$276&gt;($F$274+$C299),INDEX($D$288:$W$288,,$C299)-SUM($D299:AL299),INDEX($D$288:$W$288,,$C299)/$F$274)))</f>
        <v>0</v>
      </c>
      <c r="AN299" s="2">
        <f>IF($F$274="n/a",0,IF(AN$276&lt;=$C299,0,IF(AN$276&gt;($F$274+$C299),INDEX($D$288:$W$288,,$C299)-SUM($D299:AM299),INDEX($D$288:$W$288,,$C299)/$F$274)))</f>
        <v>0</v>
      </c>
      <c r="AO299" s="2">
        <f>IF($F$274="n/a",0,IF(AO$276&lt;=$C299,0,IF(AO$276&gt;($F$274+$C299),INDEX($D$288:$W$288,,$C299)-SUM($D299:AN299),INDEX($D$288:$W$288,,$C299)/$F$274)))</f>
        <v>0</v>
      </c>
      <c r="AP299" s="2">
        <f>IF($F$274="n/a",0,IF(AP$276&lt;=$C299,0,IF(AP$276&gt;($F$274+$C299),INDEX($D$288:$W$288,,$C299)-SUM($D299:AO299),INDEX($D$288:$W$288,,$C299)/$F$274)))</f>
        <v>0</v>
      </c>
      <c r="AQ299" s="2">
        <f>IF($F$274="n/a",0,IF(AQ$276&lt;=$C299,0,IF(AQ$276&gt;($F$274+$C299),INDEX($D$288:$W$288,,$C299)-SUM($D299:AP299),INDEX($D$288:$W$288,,$C299)/$F$274)))</f>
        <v>0</v>
      </c>
      <c r="AR299" s="2">
        <f>IF($F$274="n/a",0,IF(AR$276&lt;=$C299,0,IF(AR$276&gt;($F$274+$C299),INDEX($D$288:$W$288,,$C299)-SUM($D299:AQ299),INDEX($D$288:$W$288,,$C299)/$F$274)))</f>
        <v>0</v>
      </c>
      <c r="AS299" s="2">
        <f>IF($F$274="n/a",0,IF(AS$276&lt;=$C299,0,IF(AS$276&gt;($F$274+$C299),INDEX($D$288:$W$288,,$C299)-SUM($D299:AR299),INDEX($D$288:$W$288,,$C299)/$F$274)))</f>
        <v>0</v>
      </c>
      <c r="AT299" s="2">
        <f>IF($F$274="n/a",0,IF(AT$276&lt;=$C299,0,IF(AT$276&gt;($F$274+$C299),INDEX($D$288:$W$288,,$C299)-SUM($D299:AS299),INDEX($D$288:$W$288,,$C299)/$F$274)))</f>
        <v>0</v>
      </c>
      <c r="AU299" s="2">
        <f>IF($F$274="n/a",0,IF(AU$276&lt;=$C299,0,IF(AU$276&gt;($F$274+$C299),INDEX($D$288:$W$288,,$C299)-SUM($D299:AT299),INDEX($D$288:$W$288,,$C299)/$F$274)))</f>
        <v>0</v>
      </c>
      <c r="AV299" s="2">
        <f>IF($F$274="n/a",0,IF(AV$276&lt;=$C299,0,IF(AV$276&gt;($F$274+$C299),INDEX($D$288:$W$288,,$C299)-SUM($D299:AU299),INDEX($D$288:$W$288,,$C299)/$F$274)))</f>
        <v>0</v>
      </c>
      <c r="AW299" s="2">
        <f>IF($F$274="n/a",0,IF(AW$276&lt;=$C299,0,IF(AW$276&gt;($F$274+$C299),INDEX($D$288:$W$288,,$C299)-SUM($D299:AV299),INDEX($D$288:$W$288,,$C299)/$F$274)))</f>
        <v>0</v>
      </c>
      <c r="AX299" s="2">
        <f>IF($F$274="n/a",0,IF(AX$276&lt;=$C299,0,IF(AX$276&gt;($F$274+$C299),INDEX($D$288:$W$288,,$C299)-SUM($D299:AW299),INDEX($D$288:$W$288,,$C299)/$F$274)))</f>
        <v>0</v>
      </c>
      <c r="AY299" s="2">
        <f>IF($F$274="n/a",0,IF(AY$276&lt;=$C299,0,IF(AY$276&gt;($F$274+$C299),INDEX($D$288:$W$288,,$C299)-SUM($D299:AX299),INDEX($D$288:$W$288,,$C299)/$F$274)))</f>
        <v>0</v>
      </c>
      <c r="AZ299" s="2">
        <f>IF($F$274="n/a",0,IF(AZ$276&lt;=$C299,0,IF(AZ$276&gt;($F$274+$C299),INDEX($D$288:$W$288,,$C299)-SUM($D299:AY299),INDEX($D$288:$W$288,,$C299)/$F$274)))</f>
        <v>0</v>
      </c>
      <c r="BA299" s="2">
        <f>IF($F$274="n/a",0,IF(BA$276&lt;=$C299,0,IF(BA$276&gt;($F$274+$C299),INDEX($D$288:$W$288,,$C299)-SUM($D299:AZ299),INDEX($D$288:$W$288,,$C299)/$F$274)))</f>
        <v>0</v>
      </c>
      <c r="BB299" s="2">
        <f>IF($F$274="n/a",0,IF(BB$276&lt;=$C299,0,IF(BB$276&gt;($F$274+$C299),INDEX($D$288:$W$288,,$C299)-SUM($D299:BA299),INDEX($D$288:$W$288,,$C299)/$F$274)))</f>
        <v>0</v>
      </c>
      <c r="BC299" s="2">
        <f>IF($F$274="n/a",0,IF(BC$276&lt;=$C299,0,IF(BC$276&gt;($F$274+$C299),INDEX($D$288:$W$288,,$C299)-SUM($D299:BB299),INDEX($D$288:$W$288,,$C299)/$F$274)))</f>
        <v>0</v>
      </c>
      <c r="BD299" s="2">
        <f>IF($F$274="n/a",0,IF(BD$276&lt;=$C299,0,IF(BD$276&gt;($F$274+$C299),INDEX($D$288:$W$288,,$C299)-SUM($D299:BC299),INDEX($D$288:$W$288,,$C299)/$F$274)))</f>
        <v>0</v>
      </c>
      <c r="BE299" s="2">
        <f>IF($F$274="n/a",0,IF(BE$276&lt;=$C299,0,IF(BE$276&gt;($F$274+$C299),INDEX($D$288:$W$288,,$C299)-SUM($D299:BD299),INDEX($D$288:$W$288,,$C299)/$F$274)))</f>
        <v>0</v>
      </c>
      <c r="BF299" s="2">
        <f>IF($F$274="n/a",0,IF(BF$276&lt;=$C299,0,IF(BF$276&gt;($F$274+$C299),INDEX($D$288:$W$288,,$C299)-SUM($D299:BE299),INDEX($D$288:$W$288,,$C299)/$F$274)))</f>
        <v>0</v>
      </c>
      <c r="BG299" s="2">
        <f>IF($F$274="n/a",0,IF(BG$276&lt;=$C299,0,IF(BG$276&gt;($F$274+$C299),INDEX($D$288:$W$288,,$C299)-SUM($D299:BF299),INDEX($D$288:$W$288,,$C299)/$F$274)))</f>
        <v>0</v>
      </c>
      <c r="BH299" s="2">
        <f>IF($F$274="n/a",0,IF(BH$276&lt;=$C299,0,IF(BH$276&gt;($F$274+$C299),INDEX($D$288:$W$288,,$C299)-SUM($D299:BG299),INDEX($D$288:$W$288,,$C299)/$F$274)))</f>
        <v>0</v>
      </c>
      <c r="BI299" s="2">
        <f>IF($F$274="n/a",0,IF(BI$276&lt;=$C299,0,IF(BI$276&gt;($F$274+$C299),INDEX($D$288:$W$288,,$C299)-SUM($D299:BH299),INDEX($D$288:$W$288,,$C299)/$F$274)))</f>
        <v>0</v>
      </c>
      <c r="BJ299" s="2">
        <f>IF($F$274="n/a",0,IF(BJ$276&lt;=$C299,0,IF(BJ$276&gt;($F$274+$C299),INDEX($D$288:$W$288,,$C299)-SUM($D299:BI299),INDEX($D$288:$W$288,,$C299)/$F$274)))</f>
        <v>0</v>
      </c>
      <c r="BK299" s="2">
        <f>IF($F$274="n/a",0,IF(BK$276&lt;=$C299,0,IF(BK$276&gt;($F$274+$C299),INDEX($D$288:$W$288,,$C299)-SUM($D299:BJ299),INDEX($D$288:$W$288,,$C299)/$F$274)))</f>
        <v>0</v>
      </c>
      <c r="BL299" s="2">
        <f>IF($F$274="n/a",0,IF(BL$276&lt;=$C299,0,IF(BL$276&gt;($F$274+$C299),INDEX($D$288:$W$288,,$C299)-SUM($D299:BK299),INDEX($D$288:$W$288,,$C299)/$F$274)))</f>
        <v>0</v>
      </c>
      <c r="BM299" s="2">
        <f>IF($F$274="n/a",0,IF(BM$276&lt;=$C299,0,IF(BM$276&gt;($F$274+$C299),INDEX($D$288:$W$288,,$C299)-SUM($D299:BL299),INDEX($D$288:$W$288,,$C299)/$F$274)))</f>
        <v>0</v>
      </c>
      <c r="BN299" s="2">
        <f>IF($F$274="n/a",0,IF(BN$276&lt;=$C299,0,IF(BN$276&gt;($F$274+$C299),INDEX($D$288:$W$288,,$C299)-SUM($D299:BM299),INDEX($D$288:$W$288,,$C299)/$F$274)))</f>
        <v>0</v>
      </c>
      <c r="BO299" s="2">
        <f>IF($F$274="n/a",0,IF(BO$276&lt;=$C299,0,IF(BO$276&gt;($F$274+$C299),INDEX($D$288:$W$288,,$C299)-SUM($D299:BN299),INDEX($D$288:$W$288,,$C299)/$F$274)))</f>
        <v>0</v>
      </c>
      <c r="BP299" s="2">
        <f>IF($F$274="n/a",0,IF(BP$276&lt;=$C299,0,IF(BP$276&gt;($F$274+$C299),INDEX($D$288:$W$288,,$C299)-SUM($D299:BO299),INDEX($D$288:$W$288,,$C299)/$F$274)))</f>
        <v>0</v>
      </c>
      <c r="BQ299" s="2">
        <f>IF($F$274="n/a",0,IF(BQ$276&lt;=$C299,0,IF(BQ$276&gt;($F$274+$C299),INDEX($D$288:$W$288,,$C299)-SUM($D299:BP299),INDEX($D$288:$W$288,,$C299)/$F$274)))</f>
        <v>0</v>
      </c>
      <c r="BR299" s="2">
        <f>IF($F$274="n/a",0,IF(BR$276&lt;=$C299,0,IF(BR$276&gt;($F$274+$C299),INDEX($D$288:$W$288,,$C299)-SUM($D299:BQ299),INDEX($D$288:$W$288,,$C299)/$F$274)))</f>
        <v>0</v>
      </c>
      <c r="BS299" s="2">
        <f>IF($F$274="n/a",0,IF(BS$276&lt;=$C299,0,IF(BS$276&gt;($F$274+$C299),INDEX($D$288:$W$288,,$C299)-SUM($D299:BR299),INDEX($D$288:$W$288,,$C299)/$F$274)))</f>
        <v>0</v>
      </c>
    </row>
    <row r="300" spans="2:71">
      <c r="B300" s="24">
        <v>2020</v>
      </c>
      <c r="C300" s="24">
        <v>10</v>
      </c>
      <c r="E300" s="2">
        <f>IF($F$274="n/a",0,IF(E$276&lt;=$C300,0,IF(E$276&gt;($F$274+$C300),INDEX($D$288:$W$288,,$C300)-SUM($D300:D300),INDEX($D$288:$W$288,,$C300)/$F$274)))</f>
        <v>0</v>
      </c>
      <c r="F300" s="2">
        <f>IF($F$274="n/a",0,IF(F$276&lt;=$C300,0,IF(F$276&gt;($F$274+$C300),INDEX($D$288:$W$288,,$C300)-SUM($D300:E300),INDEX($D$288:$W$288,,$C300)/$F$274)))</f>
        <v>0</v>
      </c>
      <c r="G300" s="2">
        <f>IF($F$274="n/a",0,IF(G$276&lt;=$C300,0,IF(G$276&gt;($F$274+$C300),INDEX($D$288:$W$288,,$C300)-SUM($D300:F300),INDEX($D$288:$W$288,,$C300)/$F$274)))</f>
        <v>0</v>
      </c>
      <c r="H300" s="2">
        <f>IF($F$274="n/a",0,IF(H$276&lt;=$C300,0,IF(H$276&gt;($F$274+$C300),INDEX($D$288:$W$288,,$C300)-SUM($D300:G300),INDEX($D$288:$W$288,,$C300)/$F$274)))</f>
        <v>0</v>
      </c>
      <c r="I300" s="2">
        <f>IF($F$274="n/a",0,IF(I$276&lt;=$C300,0,IF(I$276&gt;($F$274+$C300),INDEX($D$288:$W$288,,$C300)-SUM($D300:H300),INDEX($D$288:$W$288,,$C300)/$F$274)))</f>
        <v>0</v>
      </c>
      <c r="J300" s="2">
        <f>IF($F$274="n/a",0,IF(J$276&lt;=$C300,0,IF(J$276&gt;($F$274+$C300),INDEX($D$288:$W$288,,$C300)-SUM($D300:I300),INDEX($D$288:$W$288,,$C300)/$F$274)))</f>
        <v>0</v>
      </c>
      <c r="K300" s="2">
        <f>IF($F$274="n/a",0,IF(K$276&lt;=$C300,0,IF(K$276&gt;($F$274+$C300),INDEX($D$288:$W$288,,$C300)-SUM($D300:J300),INDEX($D$288:$W$288,,$C300)/$F$274)))</f>
        <v>0</v>
      </c>
      <c r="L300" s="2">
        <f>IF($F$274="n/a",0,IF(L$276&lt;=$C300,0,IF(L$276&gt;($F$274+$C300),INDEX($D$288:$W$288,,$C300)-SUM($D300:K300),INDEX($D$288:$W$288,,$C300)/$F$274)))</f>
        <v>0</v>
      </c>
      <c r="M300" s="2">
        <f>IF($F$274="n/a",0,IF(M$276&lt;=$C300,0,IF(M$276&gt;($F$274+$C300),INDEX($D$288:$W$288,,$C300)-SUM($D300:L300),INDEX($D$288:$W$288,,$C300)/$F$274)))</f>
        <v>0</v>
      </c>
      <c r="N300" s="170">
        <f>IF($F$274="n/a",0,IF(N$276&lt;=$C300,0,IF(N$276&gt;($F$274+$C300),INDEX($D$288:$W$288,,$C300)-SUM($D300:M300),INDEX($D$288:$W$288,,$C300)/$F$274)))*0.5</f>
        <v>5.3713941419013356</v>
      </c>
      <c r="O300" s="2">
        <f>IF($F$274="n/a",0,IF(O$276&lt;=$C300,0,IF(O$276&gt;($F$274+$C300),INDEX($D$288:$W$288,,$C300)-SUM($D300:N300),INDEX($D$288:$W$288,,$C300)/$F$274)))</f>
        <v>10.742788283802671</v>
      </c>
      <c r="P300" s="2">
        <f>IF($F$274="n/a",0,IF(P$276&lt;=$C300,0,IF(P$276&gt;($F$274+$C300),INDEX($D$288:$W$288,,$C300)-SUM($D300:O300),INDEX($D$288:$W$288,,$C300)/$F$274)))</f>
        <v>10.742788283802671</v>
      </c>
      <c r="Q300" s="2">
        <f>IF($F$274="n/a",0,IF(Q$276&lt;=$C300,0,IF(Q$276&gt;($F$274+$C300),INDEX($D$288:$W$288,,$C300)-SUM($D300:P300),INDEX($D$288:$W$288,,$C300)/$F$274)))</f>
        <v>10.742788283802671</v>
      </c>
      <c r="R300" s="2">
        <f>IF($F$274="n/a",0,IF(R$276&lt;=$C300,0,IF(R$276&gt;($F$274+$C300),INDEX($D$288:$W$288,,$C300)-SUM($D300:Q300),INDEX($D$288:$W$288,,$C300)/$F$274)))</f>
        <v>10.742788283802671</v>
      </c>
      <c r="S300" s="2">
        <f>IF($F$274="n/a",0,IF(S$276&lt;=$C300,0,IF(S$276&gt;($F$274+$C300),INDEX($D$288:$W$288,,$C300)-SUM($D300:R300),INDEX($D$288:$W$288,,$C300)/$F$274)))</f>
        <v>5.3713941419013338</v>
      </c>
      <c r="T300" s="2">
        <f>IF($F$274="n/a",0,IF(T$276&lt;=$C300,0,IF(T$276&gt;($F$274+$C300),INDEX($D$288:$W$288,,$C300)-SUM($D300:S300),INDEX($D$288:$W$288,,$C300)/$F$274)))</f>
        <v>0</v>
      </c>
      <c r="U300" s="2">
        <f>IF($F$274="n/a",0,IF(U$276&lt;=$C300,0,IF(U$276&gt;($F$274+$C300),INDEX($D$288:$W$288,,$C300)-SUM($D300:T300),INDEX($D$288:$W$288,,$C300)/$F$274)))</f>
        <v>0</v>
      </c>
      <c r="V300" s="2">
        <f>IF($F$274="n/a",0,IF(V$276&lt;=$C300,0,IF(V$276&gt;($F$274+$C300),INDEX($D$288:$W$288,,$C300)-SUM($D300:U300),INDEX($D$288:$W$288,,$C300)/$F$274)))</f>
        <v>0</v>
      </c>
      <c r="W300" s="2">
        <f>IF($F$274="n/a",0,IF(W$276&lt;=$C300,0,IF(W$276&gt;($F$274+$C300),INDEX($D$288:$W$288,,$C300)-SUM($D300:V300),INDEX($D$288:$W$288,,$C300)/$F$274)))</f>
        <v>0</v>
      </c>
      <c r="X300" s="2">
        <f>IF($F$274="n/a",0,IF(X$276&lt;=$C300,0,IF(X$276&gt;($F$274+$C300),INDEX($D$288:$W$288,,$C300)-SUM($D300:W300),INDEX($D$288:$W$288,,$C300)/$F$274)))</f>
        <v>0</v>
      </c>
      <c r="Y300" s="2">
        <f>IF($F$274="n/a",0,IF(Y$276&lt;=$C300,0,IF(Y$276&gt;($F$274+$C300),INDEX($D$288:$W$288,,$C300)-SUM($D300:X300),INDEX($D$288:$W$288,,$C300)/$F$274)))</f>
        <v>0</v>
      </c>
      <c r="Z300" s="2">
        <f>IF($F$274="n/a",0,IF(Z$276&lt;=$C300,0,IF(Z$276&gt;($F$274+$C300),INDEX($D$288:$W$288,,$C300)-SUM($D300:Y300),INDEX($D$288:$W$288,,$C300)/$F$274)))</f>
        <v>0</v>
      </c>
      <c r="AA300" s="2">
        <f>IF($F$274="n/a",0,IF(AA$276&lt;=$C300,0,IF(AA$276&gt;($F$274+$C300),INDEX($D$288:$W$288,,$C300)-SUM($D300:Z300),INDEX($D$288:$W$288,,$C300)/$F$274)))</f>
        <v>0</v>
      </c>
      <c r="AB300" s="2">
        <f>IF($F$274="n/a",0,IF(AB$276&lt;=$C300,0,IF(AB$276&gt;($F$274+$C300),INDEX($D$288:$W$288,,$C300)-SUM($D300:AA300),INDEX($D$288:$W$288,,$C300)/$F$274)))</f>
        <v>0</v>
      </c>
      <c r="AC300" s="2">
        <f>IF($F$274="n/a",0,IF(AC$276&lt;=$C300,0,IF(AC$276&gt;($F$274+$C300),INDEX($D$288:$W$288,,$C300)-SUM($D300:AB300),INDEX($D$288:$W$288,,$C300)/$F$274)))</f>
        <v>0</v>
      </c>
      <c r="AD300" s="2">
        <f>IF($F$274="n/a",0,IF(AD$276&lt;=$C300,0,IF(AD$276&gt;($F$274+$C300),INDEX($D$288:$W$288,,$C300)-SUM($D300:AC300),INDEX($D$288:$W$288,,$C300)/$F$274)))</f>
        <v>0</v>
      </c>
      <c r="AE300" s="2">
        <f>IF($F$274="n/a",0,IF(AE$276&lt;=$C300,0,IF(AE$276&gt;($F$274+$C300),INDEX($D$288:$W$288,,$C300)-SUM($D300:AD300),INDEX($D$288:$W$288,,$C300)/$F$274)))</f>
        <v>0</v>
      </c>
      <c r="AF300" s="2">
        <f>IF($F$274="n/a",0,IF(AF$276&lt;=$C300,0,IF(AF$276&gt;($F$274+$C300),INDEX($D$288:$W$288,,$C300)-SUM($D300:AE300),INDEX($D$288:$W$288,,$C300)/$F$274)))</f>
        <v>0</v>
      </c>
      <c r="AG300" s="2">
        <f>IF($F$274="n/a",0,IF(AG$276&lt;=$C300,0,IF(AG$276&gt;($F$274+$C300),INDEX($D$288:$W$288,,$C300)-SUM($D300:AF300),INDEX($D$288:$W$288,,$C300)/$F$274)))</f>
        <v>0</v>
      </c>
      <c r="AH300" s="2">
        <f>IF($F$274="n/a",0,IF(AH$276&lt;=$C300,0,IF(AH$276&gt;($F$274+$C300),INDEX($D$288:$W$288,,$C300)-SUM($D300:AG300),INDEX($D$288:$W$288,,$C300)/$F$274)))</f>
        <v>0</v>
      </c>
      <c r="AI300" s="2">
        <f>IF($F$274="n/a",0,IF(AI$276&lt;=$C300,0,IF(AI$276&gt;($F$274+$C300),INDEX($D$288:$W$288,,$C300)-SUM($D300:AH300),INDEX($D$288:$W$288,,$C300)/$F$274)))</f>
        <v>0</v>
      </c>
      <c r="AJ300" s="2">
        <f>IF($F$274="n/a",0,IF(AJ$276&lt;=$C300,0,IF(AJ$276&gt;($F$274+$C300),INDEX($D$288:$W$288,,$C300)-SUM($D300:AI300),INDEX($D$288:$W$288,,$C300)/$F$274)))</f>
        <v>0</v>
      </c>
      <c r="AK300" s="2">
        <f>IF($F$274="n/a",0,IF(AK$276&lt;=$C300,0,IF(AK$276&gt;($F$274+$C300),INDEX($D$288:$W$288,,$C300)-SUM($D300:AJ300),INDEX($D$288:$W$288,,$C300)/$F$274)))</f>
        <v>0</v>
      </c>
      <c r="AL300" s="2">
        <f>IF($F$274="n/a",0,IF(AL$276&lt;=$C300,0,IF(AL$276&gt;($F$274+$C300),INDEX($D$288:$W$288,,$C300)-SUM($D300:AK300),INDEX($D$288:$W$288,,$C300)/$F$274)))</f>
        <v>0</v>
      </c>
      <c r="AM300" s="2">
        <f>IF($F$274="n/a",0,IF(AM$276&lt;=$C300,0,IF(AM$276&gt;($F$274+$C300),INDEX($D$288:$W$288,,$C300)-SUM($D300:AL300),INDEX($D$288:$W$288,,$C300)/$F$274)))</f>
        <v>0</v>
      </c>
      <c r="AN300" s="2">
        <f>IF($F$274="n/a",0,IF(AN$276&lt;=$C300,0,IF(AN$276&gt;($F$274+$C300),INDEX($D$288:$W$288,,$C300)-SUM($D300:AM300),INDEX($D$288:$W$288,,$C300)/$F$274)))</f>
        <v>0</v>
      </c>
      <c r="AO300" s="2">
        <f>IF($F$274="n/a",0,IF(AO$276&lt;=$C300,0,IF(AO$276&gt;($F$274+$C300),INDEX($D$288:$W$288,,$C300)-SUM($D300:AN300),INDEX($D$288:$W$288,,$C300)/$F$274)))</f>
        <v>0</v>
      </c>
      <c r="AP300" s="2">
        <f>IF($F$274="n/a",0,IF(AP$276&lt;=$C300,0,IF(AP$276&gt;($F$274+$C300),INDEX($D$288:$W$288,,$C300)-SUM($D300:AO300),INDEX($D$288:$W$288,,$C300)/$F$274)))</f>
        <v>0</v>
      </c>
      <c r="AQ300" s="2">
        <f>IF($F$274="n/a",0,IF(AQ$276&lt;=$C300,0,IF(AQ$276&gt;($F$274+$C300),INDEX($D$288:$W$288,,$C300)-SUM($D300:AP300),INDEX($D$288:$W$288,,$C300)/$F$274)))</f>
        <v>0</v>
      </c>
      <c r="AR300" s="2">
        <f>IF($F$274="n/a",0,IF(AR$276&lt;=$C300,0,IF(AR$276&gt;($F$274+$C300),INDEX($D$288:$W$288,,$C300)-SUM($D300:AQ300),INDEX($D$288:$W$288,,$C300)/$F$274)))</f>
        <v>0</v>
      </c>
      <c r="AS300" s="2">
        <f>IF($F$274="n/a",0,IF(AS$276&lt;=$C300,0,IF(AS$276&gt;($F$274+$C300),INDEX($D$288:$W$288,,$C300)-SUM($D300:AR300),INDEX($D$288:$W$288,,$C300)/$F$274)))</f>
        <v>0</v>
      </c>
      <c r="AT300" s="2">
        <f>IF($F$274="n/a",0,IF(AT$276&lt;=$C300,0,IF(AT$276&gt;($F$274+$C300),INDEX($D$288:$W$288,,$C300)-SUM($D300:AS300),INDEX($D$288:$W$288,,$C300)/$F$274)))</f>
        <v>0</v>
      </c>
      <c r="AU300" s="2">
        <f>IF($F$274="n/a",0,IF(AU$276&lt;=$C300,0,IF(AU$276&gt;($F$274+$C300),INDEX($D$288:$W$288,,$C300)-SUM($D300:AT300),INDEX($D$288:$W$288,,$C300)/$F$274)))</f>
        <v>0</v>
      </c>
      <c r="AV300" s="2">
        <f>IF($F$274="n/a",0,IF(AV$276&lt;=$C300,0,IF(AV$276&gt;($F$274+$C300),INDEX($D$288:$W$288,,$C300)-SUM($D300:AU300),INDEX($D$288:$W$288,,$C300)/$F$274)))</f>
        <v>0</v>
      </c>
      <c r="AW300" s="2">
        <f>IF($F$274="n/a",0,IF(AW$276&lt;=$C300,0,IF(AW$276&gt;($F$274+$C300),INDEX($D$288:$W$288,,$C300)-SUM($D300:AV300),INDEX($D$288:$W$288,,$C300)/$F$274)))</f>
        <v>0</v>
      </c>
      <c r="AX300" s="2">
        <f>IF($F$274="n/a",0,IF(AX$276&lt;=$C300,0,IF(AX$276&gt;($F$274+$C300),INDEX($D$288:$W$288,,$C300)-SUM($D300:AW300),INDEX($D$288:$W$288,,$C300)/$F$274)))</f>
        <v>0</v>
      </c>
      <c r="AY300" s="2">
        <f>IF($F$274="n/a",0,IF(AY$276&lt;=$C300,0,IF(AY$276&gt;($F$274+$C300),INDEX($D$288:$W$288,,$C300)-SUM($D300:AX300),INDEX($D$288:$W$288,,$C300)/$F$274)))</f>
        <v>0</v>
      </c>
      <c r="AZ300" s="2">
        <f>IF($F$274="n/a",0,IF(AZ$276&lt;=$C300,0,IF(AZ$276&gt;($F$274+$C300),INDEX($D$288:$W$288,,$C300)-SUM($D300:AY300),INDEX($D$288:$W$288,,$C300)/$F$274)))</f>
        <v>0</v>
      </c>
      <c r="BA300" s="2">
        <f>IF($F$274="n/a",0,IF(BA$276&lt;=$C300,0,IF(BA$276&gt;($F$274+$C300),INDEX($D$288:$W$288,,$C300)-SUM($D300:AZ300),INDEX($D$288:$W$288,,$C300)/$F$274)))</f>
        <v>0</v>
      </c>
      <c r="BB300" s="2">
        <f>IF($F$274="n/a",0,IF(BB$276&lt;=$C300,0,IF(BB$276&gt;($F$274+$C300),INDEX($D$288:$W$288,,$C300)-SUM($D300:BA300),INDEX($D$288:$W$288,,$C300)/$F$274)))</f>
        <v>0</v>
      </c>
      <c r="BC300" s="2">
        <f>IF($F$274="n/a",0,IF(BC$276&lt;=$C300,0,IF(BC$276&gt;($F$274+$C300),INDEX($D$288:$W$288,,$C300)-SUM($D300:BB300),INDEX($D$288:$W$288,,$C300)/$F$274)))</f>
        <v>0</v>
      </c>
      <c r="BD300" s="2">
        <f>IF($F$274="n/a",0,IF(BD$276&lt;=$C300,0,IF(BD$276&gt;($F$274+$C300),INDEX($D$288:$W$288,,$C300)-SUM($D300:BC300),INDEX($D$288:$W$288,,$C300)/$F$274)))</f>
        <v>0</v>
      </c>
      <c r="BE300" s="2">
        <f>IF($F$274="n/a",0,IF(BE$276&lt;=$C300,0,IF(BE$276&gt;($F$274+$C300),INDEX($D$288:$W$288,,$C300)-SUM($D300:BD300),INDEX($D$288:$W$288,,$C300)/$F$274)))</f>
        <v>0</v>
      </c>
      <c r="BF300" s="2">
        <f>IF($F$274="n/a",0,IF(BF$276&lt;=$C300,0,IF(BF$276&gt;($F$274+$C300),INDEX($D$288:$W$288,,$C300)-SUM($D300:BE300),INDEX($D$288:$W$288,,$C300)/$F$274)))</f>
        <v>0</v>
      </c>
      <c r="BG300" s="2">
        <f>IF($F$274="n/a",0,IF(BG$276&lt;=$C300,0,IF(BG$276&gt;($F$274+$C300),INDEX($D$288:$W$288,,$C300)-SUM($D300:BF300),INDEX($D$288:$W$288,,$C300)/$F$274)))</f>
        <v>0</v>
      </c>
      <c r="BH300" s="2">
        <f>IF($F$274="n/a",0,IF(BH$276&lt;=$C300,0,IF(BH$276&gt;($F$274+$C300),INDEX($D$288:$W$288,,$C300)-SUM($D300:BG300),INDEX($D$288:$W$288,,$C300)/$F$274)))</f>
        <v>0</v>
      </c>
      <c r="BI300" s="2">
        <f>IF($F$274="n/a",0,IF(BI$276&lt;=$C300,0,IF(BI$276&gt;($F$274+$C300),INDEX($D$288:$W$288,,$C300)-SUM($D300:BH300),INDEX($D$288:$W$288,,$C300)/$F$274)))</f>
        <v>0</v>
      </c>
      <c r="BJ300" s="2">
        <f>IF($F$274="n/a",0,IF(BJ$276&lt;=$C300,0,IF(BJ$276&gt;($F$274+$C300),INDEX($D$288:$W$288,,$C300)-SUM($D300:BI300),INDEX($D$288:$W$288,,$C300)/$F$274)))</f>
        <v>0</v>
      </c>
      <c r="BK300" s="2">
        <f>IF($F$274="n/a",0,IF(BK$276&lt;=$C300,0,IF(BK$276&gt;($F$274+$C300),INDEX($D$288:$W$288,,$C300)-SUM($D300:BJ300),INDEX($D$288:$W$288,,$C300)/$F$274)))</f>
        <v>0</v>
      </c>
      <c r="BL300" s="2">
        <f>IF($F$274="n/a",0,IF(BL$276&lt;=$C300,0,IF(BL$276&gt;($F$274+$C300),INDEX($D$288:$W$288,,$C300)-SUM($D300:BK300),INDEX($D$288:$W$288,,$C300)/$F$274)))</f>
        <v>0</v>
      </c>
      <c r="BM300" s="2">
        <f>IF($F$274="n/a",0,IF(BM$276&lt;=$C300,0,IF(BM$276&gt;($F$274+$C300),INDEX($D$288:$W$288,,$C300)-SUM($D300:BL300),INDEX($D$288:$W$288,,$C300)/$F$274)))</f>
        <v>0</v>
      </c>
      <c r="BN300" s="2">
        <f>IF($F$274="n/a",0,IF(BN$276&lt;=$C300,0,IF(BN$276&gt;($F$274+$C300),INDEX($D$288:$W$288,,$C300)-SUM($D300:BM300),INDEX($D$288:$W$288,,$C300)/$F$274)))</f>
        <v>0</v>
      </c>
      <c r="BO300" s="2">
        <f>IF($F$274="n/a",0,IF(BO$276&lt;=$C300,0,IF(BO$276&gt;($F$274+$C300),INDEX($D$288:$W$288,,$C300)-SUM($D300:BN300),INDEX($D$288:$W$288,,$C300)/$F$274)))</f>
        <v>0</v>
      </c>
      <c r="BP300" s="2">
        <f>IF($F$274="n/a",0,IF(BP$276&lt;=$C300,0,IF(BP$276&gt;($F$274+$C300),INDEX($D$288:$W$288,,$C300)-SUM($D300:BO300),INDEX($D$288:$W$288,,$C300)/$F$274)))</f>
        <v>0</v>
      </c>
      <c r="BQ300" s="2">
        <f>IF($F$274="n/a",0,IF(BQ$276&lt;=$C300,0,IF(BQ$276&gt;($F$274+$C300),INDEX($D$288:$W$288,,$C300)-SUM($D300:BP300),INDEX($D$288:$W$288,,$C300)/$F$274)))</f>
        <v>0</v>
      </c>
      <c r="BR300" s="2">
        <f>IF($F$274="n/a",0,IF(BR$276&lt;=$C300,0,IF(BR$276&gt;($F$274+$C300),INDEX($D$288:$W$288,,$C300)-SUM($D300:BQ300),INDEX($D$288:$W$288,,$C300)/$F$274)))</f>
        <v>0</v>
      </c>
      <c r="BS300" s="2">
        <f>IF($F$274="n/a",0,IF(BS$276&lt;=$C300,0,IF(BS$276&gt;($F$274+$C300),INDEX($D$288:$W$288,,$C300)-SUM($D300:BR300),INDEX($D$288:$W$288,,$C300)/$F$274)))</f>
        <v>0</v>
      </c>
    </row>
    <row r="301" spans="2:71" outlineLevel="1">
      <c r="B301" s="24">
        <v>2021</v>
      </c>
      <c r="C301" s="24">
        <v>11</v>
      </c>
      <c r="E301" s="2">
        <f>IF($F$274="n/a",0,IF(E$276&lt;=$C301,0,IF(E$276&gt;($F$274+$C301),INDEX($D$288:$W$288,,$C301)-SUM($D301:D301),INDEX($D$288:$W$288,,$C301)/$F$274)))</f>
        <v>0</v>
      </c>
      <c r="F301" s="2">
        <f>IF($F$274="n/a",0,IF(F$276&lt;=$C301,0,IF(F$276&gt;($F$274+$C301),INDEX($D$288:$W$288,,$C301)-SUM($D301:E301),INDEX($D$288:$W$288,,$C301)/$F$274)))</f>
        <v>0</v>
      </c>
      <c r="G301" s="2">
        <f>IF($F$274="n/a",0,IF(G$276&lt;=$C301,0,IF(G$276&gt;($F$274+$C301),INDEX($D$288:$W$288,,$C301)-SUM($D301:F301),INDEX($D$288:$W$288,,$C301)/$F$274)))</f>
        <v>0</v>
      </c>
      <c r="H301" s="2">
        <f>IF($F$274="n/a",0,IF(H$276&lt;=$C301,0,IF(H$276&gt;($F$274+$C301),INDEX($D$288:$W$288,,$C301)-SUM($D301:G301),INDEX($D$288:$W$288,,$C301)/$F$274)))</f>
        <v>0</v>
      </c>
      <c r="I301" s="2">
        <f>IF($F$274="n/a",0,IF(I$276&lt;=$C301,0,IF(I$276&gt;($F$274+$C301),INDEX($D$288:$W$288,,$C301)-SUM($D301:H301),INDEX($D$288:$W$288,,$C301)/$F$274)))</f>
        <v>0</v>
      </c>
      <c r="J301" s="2">
        <f>IF($F$274="n/a",0,IF(J$276&lt;=$C301,0,IF(J$276&gt;($F$274+$C301),INDEX($D$288:$W$288,,$C301)-SUM($D301:I301),INDEX($D$288:$W$288,,$C301)/$F$274)))</f>
        <v>0</v>
      </c>
      <c r="K301" s="2">
        <f>IF($F$274="n/a",0,IF(K$276&lt;=$C301,0,IF(K$276&gt;($F$274+$C301),INDEX($D$288:$W$288,,$C301)-SUM($D301:J301),INDEX($D$288:$W$288,,$C301)/$F$274)))</f>
        <v>0</v>
      </c>
      <c r="L301" s="2">
        <f>IF($F$274="n/a",0,IF(L$276&lt;=$C301,0,IF(L$276&gt;($F$274+$C301),INDEX($D$288:$W$288,,$C301)-SUM($D301:K301),INDEX($D$288:$W$288,,$C301)/$F$274)))</f>
        <v>0</v>
      </c>
      <c r="M301" s="2">
        <f>IF($F$274="n/a",0,IF(M$276&lt;=$C301,0,IF(M$276&gt;($F$274+$C301),INDEX($D$288:$W$288,,$C301)-SUM($D301:L301),INDEX($D$288:$W$288,,$C301)/$F$274)))</f>
        <v>0</v>
      </c>
      <c r="N301" s="2">
        <f>IF($F$274="n/a",0,IF(N$276&lt;=$C301,0,IF(N$276&gt;($F$274+$C301),INDEX($D$288:$W$288,,$C301)-SUM($D301:M301),INDEX($D$288:$W$288,,$C301)/$F$274)))</f>
        <v>0</v>
      </c>
      <c r="O301" s="2">
        <f>IF($F$274="n/a",0,IF(O$276&lt;=$C301,0,IF(O$276&gt;($F$274+$C301),INDEX($D$288:$W$288,,$C301)-SUM($D301:N301),INDEX($D$288:$W$288,,$C301)/$F$274)))</f>
        <v>7.6607302637415362</v>
      </c>
      <c r="P301" s="2">
        <f>IF($F$274="n/a",0,IF(P$276&lt;=$C301,0,IF(P$276&gt;($F$274+$C301),INDEX($D$288:$W$288,,$C301)-SUM($D301:O301),INDEX($D$288:$W$288,,$C301)/$F$274)))</f>
        <v>7.6607302637415362</v>
      </c>
      <c r="Q301" s="2">
        <f>IF($F$274="n/a",0,IF(Q$276&lt;=$C301,0,IF(Q$276&gt;($F$274+$C301),INDEX($D$288:$W$288,,$C301)-SUM($D301:P301),INDEX($D$288:$W$288,,$C301)/$F$274)))</f>
        <v>7.6607302637415362</v>
      </c>
      <c r="R301" s="2">
        <f>IF($F$274="n/a",0,IF(R$276&lt;=$C301,0,IF(R$276&gt;($F$274+$C301),INDEX($D$288:$W$288,,$C301)-SUM($D301:Q301),INDEX($D$288:$W$288,,$C301)/$F$274)))</f>
        <v>7.6607302637415362</v>
      </c>
      <c r="S301" s="2">
        <f>IF($F$274="n/a",0,IF(S$276&lt;=$C301,0,IF(S$276&gt;($F$274+$C301),INDEX($D$288:$W$288,,$C301)-SUM($D301:R301),INDEX($D$288:$W$288,,$C301)/$F$274)))</f>
        <v>7.6607302637415362</v>
      </c>
      <c r="T301" s="2">
        <f>IF($F$274="n/a",0,IF(T$276&lt;=$C301,0,IF(T$276&gt;($F$274+$C301),INDEX($D$288:$W$288,,$C301)-SUM($D301:S301),INDEX($D$288:$W$288,,$C301)/$F$274)))</f>
        <v>0</v>
      </c>
      <c r="U301" s="2">
        <f>IF($F$274="n/a",0,IF(U$276&lt;=$C301,0,IF(U$276&gt;($F$274+$C301),INDEX($D$288:$W$288,,$C301)-SUM($D301:T301),INDEX($D$288:$W$288,,$C301)/$F$274)))</f>
        <v>0</v>
      </c>
      <c r="V301" s="2">
        <f>IF($F$274="n/a",0,IF(V$276&lt;=$C301,0,IF(V$276&gt;($F$274+$C301),INDEX($D$288:$W$288,,$C301)-SUM($D301:U301),INDEX($D$288:$W$288,,$C301)/$F$274)))</f>
        <v>0</v>
      </c>
      <c r="W301" s="2">
        <f>IF($F$274="n/a",0,IF(W$276&lt;=$C301,0,IF(W$276&gt;($F$274+$C301),INDEX($D$288:$W$288,,$C301)-SUM($D301:V301),INDEX($D$288:$W$288,,$C301)/$F$274)))</f>
        <v>0</v>
      </c>
      <c r="X301" s="2">
        <f>IF($F$274="n/a",0,IF(X$276&lt;=$C301,0,IF(X$276&gt;($F$274+$C301),INDEX($D$288:$W$288,,$C301)-SUM($D301:W301),INDEX($D$288:$W$288,,$C301)/$F$274)))</f>
        <v>0</v>
      </c>
      <c r="Y301" s="2">
        <f>IF($F$274="n/a",0,IF(Y$276&lt;=$C301,0,IF(Y$276&gt;($F$274+$C301),INDEX($D$288:$W$288,,$C301)-SUM($D301:X301),INDEX($D$288:$W$288,,$C301)/$F$274)))</f>
        <v>0</v>
      </c>
      <c r="Z301" s="2">
        <f>IF($F$274="n/a",0,IF(Z$276&lt;=$C301,0,IF(Z$276&gt;($F$274+$C301),INDEX($D$288:$W$288,,$C301)-SUM($D301:Y301),INDEX($D$288:$W$288,,$C301)/$F$274)))</f>
        <v>0</v>
      </c>
      <c r="AA301" s="2">
        <f>IF($F$274="n/a",0,IF(AA$276&lt;=$C301,0,IF(AA$276&gt;($F$274+$C301),INDEX($D$288:$W$288,,$C301)-SUM($D301:Z301),INDEX($D$288:$W$288,,$C301)/$F$274)))</f>
        <v>0</v>
      </c>
      <c r="AB301" s="2">
        <f>IF($F$274="n/a",0,IF(AB$276&lt;=$C301,0,IF(AB$276&gt;($F$274+$C301),INDEX($D$288:$W$288,,$C301)-SUM($D301:AA301),INDEX($D$288:$W$288,,$C301)/$F$274)))</f>
        <v>0</v>
      </c>
      <c r="AC301" s="2">
        <f>IF($F$274="n/a",0,IF(AC$276&lt;=$C301,0,IF(AC$276&gt;($F$274+$C301),INDEX($D$288:$W$288,,$C301)-SUM($D301:AB301),INDEX($D$288:$W$288,,$C301)/$F$274)))</f>
        <v>0</v>
      </c>
      <c r="AD301" s="2">
        <f>IF($F$274="n/a",0,IF(AD$276&lt;=$C301,0,IF(AD$276&gt;($F$274+$C301),INDEX($D$288:$W$288,,$C301)-SUM($D301:AC301),INDEX($D$288:$W$288,,$C301)/$F$274)))</f>
        <v>0</v>
      </c>
      <c r="AE301" s="2">
        <f>IF($F$274="n/a",0,IF(AE$276&lt;=$C301,0,IF(AE$276&gt;($F$274+$C301),INDEX($D$288:$W$288,,$C301)-SUM($D301:AD301),INDEX($D$288:$W$288,,$C301)/$F$274)))</f>
        <v>0</v>
      </c>
      <c r="AF301" s="2">
        <f>IF($F$274="n/a",0,IF(AF$276&lt;=$C301,0,IF(AF$276&gt;($F$274+$C301),INDEX($D$288:$W$288,,$C301)-SUM($D301:AE301),INDEX($D$288:$W$288,,$C301)/$F$274)))</f>
        <v>0</v>
      </c>
      <c r="AG301" s="2">
        <f>IF($F$274="n/a",0,IF(AG$276&lt;=$C301,0,IF(AG$276&gt;($F$274+$C301),INDEX($D$288:$W$288,,$C301)-SUM($D301:AF301),INDEX($D$288:$W$288,,$C301)/$F$274)))</f>
        <v>0</v>
      </c>
      <c r="AH301" s="2">
        <f>IF($F$274="n/a",0,IF(AH$276&lt;=$C301,0,IF(AH$276&gt;($F$274+$C301),INDEX($D$288:$W$288,,$C301)-SUM($D301:AG301),INDEX($D$288:$W$288,,$C301)/$F$274)))</f>
        <v>0</v>
      </c>
      <c r="AI301" s="2">
        <f>IF($F$274="n/a",0,IF(AI$276&lt;=$C301,0,IF(AI$276&gt;($F$274+$C301),INDEX($D$288:$W$288,,$C301)-SUM($D301:AH301),INDEX($D$288:$W$288,,$C301)/$F$274)))</f>
        <v>0</v>
      </c>
      <c r="AJ301" s="2">
        <f>IF($F$274="n/a",0,IF(AJ$276&lt;=$C301,0,IF(AJ$276&gt;($F$274+$C301),INDEX($D$288:$W$288,,$C301)-SUM($D301:AI301),INDEX($D$288:$W$288,,$C301)/$F$274)))</f>
        <v>0</v>
      </c>
      <c r="AK301" s="2">
        <f>IF($F$274="n/a",0,IF(AK$276&lt;=$C301,0,IF(AK$276&gt;($F$274+$C301),INDEX($D$288:$W$288,,$C301)-SUM($D301:AJ301),INDEX($D$288:$W$288,,$C301)/$F$274)))</f>
        <v>0</v>
      </c>
      <c r="AL301" s="2">
        <f>IF($F$274="n/a",0,IF(AL$276&lt;=$C301,0,IF(AL$276&gt;($F$274+$C301),INDEX($D$288:$W$288,,$C301)-SUM($D301:AK301),INDEX($D$288:$W$288,,$C301)/$F$274)))</f>
        <v>0</v>
      </c>
      <c r="AM301" s="2">
        <f>IF($F$274="n/a",0,IF(AM$276&lt;=$C301,0,IF(AM$276&gt;($F$274+$C301),INDEX($D$288:$W$288,,$C301)-SUM($D301:AL301),INDEX($D$288:$W$288,,$C301)/$F$274)))</f>
        <v>0</v>
      </c>
      <c r="AN301" s="2">
        <f>IF($F$274="n/a",0,IF(AN$276&lt;=$C301,0,IF(AN$276&gt;($F$274+$C301),INDEX($D$288:$W$288,,$C301)-SUM($D301:AM301),INDEX($D$288:$W$288,,$C301)/$F$274)))</f>
        <v>0</v>
      </c>
      <c r="AO301" s="2">
        <f>IF($F$274="n/a",0,IF(AO$276&lt;=$C301,0,IF(AO$276&gt;($F$274+$C301),INDEX($D$288:$W$288,,$C301)-SUM($D301:AN301),INDEX($D$288:$W$288,,$C301)/$F$274)))</f>
        <v>0</v>
      </c>
      <c r="AP301" s="2">
        <f>IF($F$274="n/a",0,IF(AP$276&lt;=$C301,0,IF(AP$276&gt;($F$274+$C301),INDEX($D$288:$W$288,,$C301)-SUM($D301:AO301),INDEX($D$288:$W$288,,$C301)/$F$274)))</f>
        <v>0</v>
      </c>
      <c r="AQ301" s="2">
        <f>IF($F$274="n/a",0,IF(AQ$276&lt;=$C301,0,IF(AQ$276&gt;($F$274+$C301),INDEX($D$288:$W$288,,$C301)-SUM($D301:AP301),INDEX($D$288:$W$288,,$C301)/$F$274)))</f>
        <v>0</v>
      </c>
      <c r="AR301" s="2">
        <f>IF($F$274="n/a",0,IF(AR$276&lt;=$C301,0,IF(AR$276&gt;($F$274+$C301),INDEX($D$288:$W$288,,$C301)-SUM($D301:AQ301),INDEX($D$288:$W$288,,$C301)/$F$274)))</f>
        <v>0</v>
      </c>
      <c r="AS301" s="2">
        <f>IF($F$274="n/a",0,IF(AS$276&lt;=$C301,0,IF(AS$276&gt;($F$274+$C301),INDEX($D$288:$W$288,,$C301)-SUM($D301:AR301),INDEX($D$288:$W$288,,$C301)/$F$274)))</f>
        <v>0</v>
      </c>
      <c r="AT301" s="2">
        <f>IF($F$274="n/a",0,IF(AT$276&lt;=$C301,0,IF(AT$276&gt;($F$274+$C301),INDEX($D$288:$W$288,,$C301)-SUM($D301:AS301),INDEX($D$288:$W$288,,$C301)/$F$274)))</f>
        <v>0</v>
      </c>
      <c r="AU301" s="2">
        <f>IF($F$274="n/a",0,IF(AU$276&lt;=$C301,0,IF(AU$276&gt;($F$274+$C301),INDEX($D$288:$W$288,,$C301)-SUM($D301:AT301),INDEX($D$288:$W$288,,$C301)/$F$274)))</f>
        <v>0</v>
      </c>
      <c r="AV301" s="2">
        <f>IF($F$274="n/a",0,IF(AV$276&lt;=$C301,0,IF(AV$276&gt;($F$274+$C301),INDEX($D$288:$W$288,,$C301)-SUM($D301:AU301),INDEX($D$288:$W$288,,$C301)/$F$274)))</f>
        <v>0</v>
      </c>
      <c r="AW301" s="2">
        <f>IF($F$274="n/a",0,IF(AW$276&lt;=$C301,0,IF(AW$276&gt;($F$274+$C301),INDEX($D$288:$W$288,,$C301)-SUM($D301:AV301),INDEX($D$288:$W$288,,$C301)/$F$274)))</f>
        <v>0</v>
      </c>
      <c r="AX301" s="2">
        <f>IF($F$274="n/a",0,IF(AX$276&lt;=$C301,0,IF(AX$276&gt;($F$274+$C301),INDEX($D$288:$W$288,,$C301)-SUM($D301:AW301),INDEX($D$288:$W$288,,$C301)/$F$274)))</f>
        <v>0</v>
      </c>
      <c r="AY301" s="2">
        <f>IF($F$274="n/a",0,IF(AY$276&lt;=$C301,0,IF(AY$276&gt;($F$274+$C301),INDEX($D$288:$W$288,,$C301)-SUM($D301:AX301),INDEX($D$288:$W$288,,$C301)/$F$274)))</f>
        <v>0</v>
      </c>
      <c r="AZ301" s="2">
        <f>IF($F$274="n/a",0,IF(AZ$276&lt;=$C301,0,IF(AZ$276&gt;($F$274+$C301),INDEX($D$288:$W$288,,$C301)-SUM($D301:AY301),INDEX($D$288:$W$288,,$C301)/$F$274)))</f>
        <v>0</v>
      </c>
      <c r="BA301" s="2">
        <f>IF($F$274="n/a",0,IF(BA$276&lt;=$C301,0,IF(BA$276&gt;($F$274+$C301),INDEX($D$288:$W$288,,$C301)-SUM($D301:AZ301),INDEX($D$288:$W$288,,$C301)/$F$274)))</f>
        <v>0</v>
      </c>
      <c r="BB301" s="2">
        <f>IF($F$274="n/a",0,IF(BB$276&lt;=$C301,0,IF(BB$276&gt;($F$274+$C301),INDEX($D$288:$W$288,,$C301)-SUM($D301:BA301),INDEX($D$288:$W$288,,$C301)/$F$274)))</f>
        <v>0</v>
      </c>
      <c r="BC301" s="2">
        <f>IF($F$274="n/a",0,IF(BC$276&lt;=$C301,0,IF(BC$276&gt;($F$274+$C301),INDEX($D$288:$W$288,,$C301)-SUM($D301:BB301),INDEX($D$288:$W$288,,$C301)/$F$274)))</f>
        <v>0</v>
      </c>
      <c r="BD301" s="2">
        <f>IF($F$274="n/a",0,IF(BD$276&lt;=$C301,0,IF(BD$276&gt;($F$274+$C301),INDEX($D$288:$W$288,,$C301)-SUM($D301:BC301),INDEX($D$288:$W$288,,$C301)/$F$274)))</f>
        <v>0</v>
      </c>
      <c r="BE301" s="2">
        <f>IF($F$274="n/a",0,IF(BE$276&lt;=$C301,0,IF(BE$276&gt;($F$274+$C301),INDEX($D$288:$W$288,,$C301)-SUM($D301:BD301),INDEX($D$288:$W$288,,$C301)/$F$274)))</f>
        <v>0</v>
      </c>
      <c r="BF301" s="2">
        <f>IF($F$274="n/a",0,IF(BF$276&lt;=$C301,0,IF(BF$276&gt;($F$274+$C301),INDEX($D$288:$W$288,,$C301)-SUM($D301:BE301),INDEX($D$288:$W$288,,$C301)/$F$274)))</f>
        <v>0</v>
      </c>
      <c r="BG301" s="2">
        <f>IF($F$274="n/a",0,IF(BG$276&lt;=$C301,0,IF(BG$276&gt;($F$274+$C301),INDEX($D$288:$W$288,,$C301)-SUM($D301:BF301),INDEX($D$288:$W$288,,$C301)/$F$274)))</f>
        <v>0</v>
      </c>
      <c r="BH301" s="2">
        <f>IF($F$274="n/a",0,IF(BH$276&lt;=$C301,0,IF(BH$276&gt;($F$274+$C301),INDEX($D$288:$W$288,,$C301)-SUM($D301:BG301),INDEX($D$288:$W$288,,$C301)/$F$274)))</f>
        <v>0</v>
      </c>
      <c r="BI301" s="2">
        <f>IF($F$274="n/a",0,IF(BI$276&lt;=$C301,0,IF(BI$276&gt;($F$274+$C301),INDEX($D$288:$W$288,,$C301)-SUM($D301:BH301),INDEX($D$288:$W$288,,$C301)/$F$274)))</f>
        <v>0</v>
      </c>
      <c r="BJ301" s="2">
        <f>IF($F$274="n/a",0,IF(BJ$276&lt;=$C301,0,IF(BJ$276&gt;($F$274+$C301),INDEX($D$288:$W$288,,$C301)-SUM($D301:BI301),INDEX($D$288:$W$288,,$C301)/$F$274)))</f>
        <v>0</v>
      </c>
      <c r="BK301" s="2">
        <f>IF($F$274="n/a",0,IF(BK$276&lt;=$C301,0,IF(BK$276&gt;($F$274+$C301),INDEX($D$288:$W$288,,$C301)-SUM($D301:BJ301),INDEX($D$288:$W$288,,$C301)/$F$274)))</f>
        <v>0</v>
      </c>
      <c r="BL301" s="2">
        <f>IF($F$274="n/a",0,IF(BL$276&lt;=$C301,0,IF(BL$276&gt;($F$274+$C301),INDEX($D$288:$W$288,,$C301)-SUM($D301:BK301),INDEX($D$288:$W$288,,$C301)/$F$274)))</f>
        <v>0</v>
      </c>
      <c r="BM301" s="2">
        <f>IF($F$274="n/a",0,IF(BM$276&lt;=$C301,0,IF(BM$276&gt;($F$274+$C301),INDEX($D$288:$W$288,,$C301)-SUM($D301:BL301),INDEX($D$288:$W$288,,$C301)/$F$274)))</f>
        <v>0</v>
      </c>
      <c r="BN301" s="2">
        <f>IF($F$274="n/a",0,IF(BN$276&lt;=$C301,0,IF(BN$276&gt;($F$274+$C301),INDEX($D$288:$W$288,,$C301)-SUM($D301:BM301),INDEX($D$288:$W$288,,$C301)/$F$274)))</f>
        <v>0</v>
      </c>
      <c r="BO301" s="2">
        <f>IF($F$274="n/a",0,IF(BO$276&lt;=$C301,0,IF(BO$276&gt;($F$274+$C301),INDEX($D$288:$W$288,,$C301)-SUM($D301:BN301),INDEX($D$288:$W$288,,$C301)/$F$274)))</f>
        <v>0</v>
      </c>
      <c r="BP301" s="2">
        <f>IF($F$274="n/a",0,IF(BP$276&lt;=$C301,0,IF(BP$276&gt;($F$274+$C301),INDEX($D$288:$W$288,,$C301)-SUM($D301:BO301),INDEX($D$288:$W$288,,$C301)/$F$274)))</f>
        <v>0</v>
      </c>
      <c r="BQ301" s="2">
        <f>IF($F$274="n/a",0,IF(BQ$276&lt;=$C301,0,IF(BQ$276&gt;($F$274+$C301),INDEX($D$288:$W$288,,$C301)-SUM($D301:BP301),INDEX($D$288:$W$288,,$C301)/$F$274)))</f>
        <v>0</v>
      </c>
      <c r="BR301" s="2">
        <f>IF($F$274="n/a",0,IF(BR$276&lt;=$C301,0,IF(BR$276&gt;($F$274+$C301),INDEX($D$288:$W$288,,$C301)-SUM($D301:BQ301),INDEX($D$288:$W$288,,$C301)/$F$274)))</f>
        <v>0</v>
      </c>
      <c r="BS301" s="2">
        <f>IF($F$274="n/a",0,IF(BS$276&lt;=$C301,0,IF(BS$276&gt;($F$274+$C301),INDEX($D$288:$W$288,,$C301)-SUM($D301:BR301),INDEX($D$288:$W$288,,$C301)/$F$274)))</f>
        <v>0</v>
      </c>
    </row>
    <row r="302" spans="2:71" outlineLevel="1">
      <c r="B302" s="24">
        <v>2022</v>
      </c>
      <c r="C302" s="24">
        <v>12</v>
      </c>
      <c r="E302" s="2">
        <f>IF($F$274="n/a",0,IF(E$276&lt;=$C302,0,IF(E$276&gt;($F$274+$C302),INDEX($D$288:$W$288,,$C302)-SUM($D302:D302),INDEX($D$288:$W$288,,$C302)/$F$274)))</f>
        <v>0</v>
      </c>
      <c r="F302" s="2">
        <f>IF($F$274="n/a",0,IF(F$276&lt;=$C302,0,IF(F$276&gt;($F$274+$C302),INDEX($D$288:$W$288,,$C302)-SUM($D302:E302),INDEX($D$288:$W$288,,$C302)/$F$274)))</f>
        <v>0</v>
      </c>
      <c r="G302" s="2">
        <f>IF($F$274="n/a",0,IF(G$276&lt;=$C302,0,IF(G$276&gt;($F$274+$C302),INDEX($D$288:$W$288,,$C302)-SUM($D302:F302),INDEX($D$288:$W$288,,$C302)/$F$274)))</f>
        <v>0</v>
      </c>
      <c r="H302" s="2">
        <f>IF($F$274="n/a",0,IF(H$276&lt;=$C302,0,IF(H$276&gt;($F$274+$C302),INDEX($D$288:$W$288,,$C302)-SUM($D302:G302),INDEX($D$288:$W$288,,$C302)/$F$274)))</f>
        <v>0</v>
      </c>
      <c r="I302" s="2">
        <f>IF($F$274="n/a",0,IF(I$276&lt;=$C302,0,IF(I$276&gt;($F$274+$C302),INDEX($D$288:$W$288,,$C302)-SUM($D302:H302),INDEX($D$288:$W$288,,$C302)/$F$274)))</f>
        <v>0</v>
      </c>
      <c r="J302" s="2">
        <f>IF($F$274="n/a",0,IF(J$276&lt;=$C302,0,IF(J$276&gt;($F$274+$C302),INDEX($D$288:$W$288,,$C302)-SUM($D302:I302),INDEX($D$288:$W$288,,$C302)/$F$274)))</f>
        <v>0</v>
      </c>
      <c r="K302" s="2">
        <f>IF($F$274="n/a",0,IF(K$276&lt;=$C302,0,IF(K$276&gt;($F$274+$C302),INDEX($D$288:$W$288,,$C302)-SUM($D302:J302),INDEX($D$288:$W$288,,$C302)/$F$274)))</f>
        <v>0</v>
      </c>
      <c r="L302" s="2">
        <f>IF($F$274="n/a",0,IF(L$276&lt;=$C302,0,IF(L$276&gt;($F$274+$C302),INDEX($D$288:$W$288,,$C302)-SUM($D302:K302),INDEX($D$288:$W$288,,$C302)/$F$274)))</f>
        <v>0</v>
      </c>
      <c r="M302" s="2">
        <f>IF($F$274="n/a",0,IF(M$276&lt;=$C302,0,IF(M$276&gt;($F$274+$C302),INDEX($D$288:$W$288,,$C302)-SUM($D302:L302),INDEX($D$288:$W$288,,$C302)/$F$274)))</f>
        <v>0</v>
      </c>
      <c r="N302" s="2">
        <f>IF($F$274="n/a",0,IF(N$276&lt;=$C302,0,IF(N$276&gt;($F$274+$C302),INDEX($D$288:$W$288,,$C302)-SUM($D302:M302),INDEX($D$288:$W$288,,$C302)/$F$274)))</f>
        <v>0</v>
      </c>
      <c r="O302" s="2">
        <f>IF($F$274="n/a",0,IF(O$276&lt;=$C302,0,IF(O$276&gt;($F$274+$C302),INDEX($D$288:$W$288,,$C302)-SUM($D302:N302),INDEX($D$288:$W$288,,$C302)/$F$274)))</f>
        <v>0</v>
      </c>
      <c r="P302" s="2">
        <f>IF($F$274="n/a",0,IF(P$276&lt;=$C302,0,IF(P$276&gt;($F$274+$C302),INDEX($D$288:$W$288,,$C302)-SUM($D302:O302),INDEX($D$288:$W$288,,$C302)/$F$274)))</f>
        <v>0</v>
      </c>
      <c r="Q302" s="2">
        <f>IF($F$274="n/a",0,IF(Q$276&lt;=$C302,0,IF(Q$276&gt;($F$274+$C302),INDEX($D$288:$W$288,,$C302)-SUM($D302:P302),INDEX($D$288:$W$288,,$C302)/$F$274)))</f>
        <v>0</v>
      </c>
      <c r="R302" s="2">
        <f>IF($F$274="n/a",0,IF(R$276&lt;=$C302,0,IF(R$276&gt;($F$274+$C302),INDEX($D$288:$W$288,,$C302)-SUM($D302:Q302),INDEX($D$288:$W$288,,$C302)/$F$274)))</f>
        <v>0</v>
      </c>
      <c r="S302" s="2">
        <f>IF($F$274="n/a",0,IF(S$276&lt;=$C302,0,IF(S$276&gt;($F$274+$C302),INDEX($D$288:$W$288,,$C302)-SUM($D302:R302),INDEX($D$288:$W$288,,$C302)/$F$274)))</f>
        <v>0</v>
      </c>
      <c r="T302" s="2">
        <f>IF($F$274="n/a",0,IF(T$276&lt;=$C302,0,IF(T$276&gt;($F$274+$C302),INDEX($D$288:$W$288,,$C302)-SUM($D302:S302),INDEX($D$288:$W$288,,$C302)/$F$274)))</f>
        <v>0</v>
      </c>
      <c r="U302" s="2">
        <f>IF($F$274="n/a",0,IF(U$276&lt;=$C302,0,IF(U$276&gt;($F$274+$C302),INDEX($D$288:$W$288,,$C302)-SUM($D302:T302),INDEX($D$288:$W$288,,$C302)/$F$274)))</f>
        <v>0</v>
      </c>
      <c r="V302" s="2">
        <f>IF($F$274="n/a",0,IF(V$276&lt;=$C302,0,IF(V$276&gt;($F$274+$C302),INDEX($D$288:$W$288,,$C302)-SUM($D302:U302),INDEX($D$288:$W$288,,$C302)/$F$274)))</f>
        <v>0</v>
      </c>
      <c r="W302" s="2">
        <f>IF($F$274="n/a",0,IF(W$276&lt;=$C302,0,IF(W$276&gt;($F$274+$C302),INDEX($D$288:$W$288,,$C302)-SUM($D302:V302),INDEX($D$288:$W$288,,$C302)/$F$274)))</f>
        <v>0</v>
      </c>
      <c r="X302" s="2">
        <f>IF($F$274="n/a",0,IF(X$276&lt;=$C302,0,IF(X$276&gt;($F$274+$C302),INDEX($D$288:$W$288,,$C302)-SUM($D302:W302),INDEX($D$288:$W$288,,$C302)/$F$274)))</f>
        <v>0</v>
      </c>
      <c r="Y302" s="2">
        <f>IF($F$274="n/a",0,IF(Y$276&lt;=$C302,0,IF(Y$276&gt;($F$274+$C302),INDEX($D$288:$W$288,,$C302)-SUM($D302:X302),INDEX($D$288:$W$288,,$C302)/$F$274)))</f>
        <v>0</v>
      </c>
      <c r="Z302" s="2">
        <f>IF($F$274="n/a",0,IF(Z$276&lt;=$C302,0,IF(Z$276&gt;($F$274+$C302),INDEX($D$288:$W$288,,$C302)-SUM($D302:Y302),INDEX($D$288:$W$288,,$C302)/$F$274)))</f>
        <v>0</v>
      </c>
      <c r="AA302" s="2">
        <f>IF($F$274="n/a",0,IF(AA$276&lt;=$C302,0,IF(AA$276&gt;($F$274+$C302),INDEX($D$288:$W$288,,$C302)-SUM($D302:Z302),INDEX($D$288:$W$288,,$C302)/$F$274)))</f>
        <v>0</v>
      </c>
      <c r="AB302" s="2">
        <f>IF($F$274="n/a",0,IF(AB$276&lt;=$C302,0,IF(AB$276&gt;($F$274+$C302),INDEX($D$288:$W$288,,$C302)-SUM($D302:AA302),INDEX($D$288:$W$288,,$C302)/$F$274)))</f>
        <v>0</v>
      </c>
      <c r="AC302" s="2">
        <f>IF($F$274="n/a",0,IF(AC$276&lt;=$C302,0,IF(AC$276&gt;($F$274+$C302),INDEX($D$288:$W$288,,$C302)-SUM($D302:AB302),INDEX($D$288:$W$288,,$C302)/$F$274)))</f>
        <v>0</v>
      </c>
      <c r="AD302" s="2">
        <f>IF($F$274="n/a",0,IF(AD$276&lt;=$C302,0,IF(AD$276&gt;($F$274+$C302),INDEX($D$288:$W$288,,$C302)-SUM($D302:AC302),INDEX($D$288:$W$288,,$C302)/$F$274)))</f>
        <v>0</v>
      </c>
      <c r="AE302" s="2">
        <f>IF($F$274="n/a",0,IF(AE$276&lt;=$C302,0,IF(AE$276&gt;($F$274+$C302),INDEX($D$288:$W$288,,$C302)-SUM($D302:AD302),INDEX($D$288:$W$288,,$C302)/$F$274)))</f>
        <v>0</v>
      </c>
      <c r="AF302" s="2">
        <f>IF($F$274="n/a",0,IF(AF$276&lt;=$C302,0,IF(AF$276&gt;($F$274+$C302),INDEX($D$288:$W$288,,$C302)-SUM($D302:AE302),INDEX($D$288:$W$288,,$C302)/$F$274)))</f>
        <v>0</v>
      </c>
      <c r="AG302" s="2">
        <f>IF($F$274="n/a",0,IF(AG$276&lt;=$C302,0,IF(AG$276&gt;($F$274+$C302),INDEX($D$288:$W$288,,$C302)-SUM($D302:AF302),INDEX($D$288:$W$288,,$C302)/$F$274)))</f>
        <v>0</v>
      </c>
      <c r="AH302" s="2">
        <f>IF($F$274="n/a",0,IF(AH$276&lt;=$C302,0,IF(AH$276&gt;($F$274+$C302),INDEX($D$288:$W$288,,$C302)-SUM($D302:AG302),INDEX($D$288:$W$288,,$C302)/$F$274)))</f>
        <v>0</v>
      </c>
      <c r="AI302" s="2">
        <f>IF($F$274="n/a",0,IF(AI$276&lt;=$C302,0,IF(AI$276&gt;($F$274+$C302),INDEX($D$288:$W$288,,$C302)-SUM($D302:AH302),INDEX($D$288:$W$288,,$C302)/$F$274)))</f>
        <v>0</v>
      </c>
      <c r="AJ302" s="2">
        <f>IF($F$274="n/a",0,IF(AJ$276&lt;=$C302,0,IF(AJ$276&gt;($F$274+$C302),INDEX($D$288:$W$288,,$C302)-SUM($D302:AI302),INDEX($D$288:$W$288,,$C302)/$F$274)))</f>
        <v>0</v>
      </c>
      <c r="AK302" s="2">
        <f>IF($F$274="n/a",0,IF(AK$276&lt;=$C302,0,IF(AK$276&gt;($F$274+$C302),INDEX($D$288:$W$288,,$C302)-SUM($D302:AJ302),INDEX($D$288:$W$288,,$C302)/$F$274)))</f>
        <v>0</v>
      </c>
      <c r="AL302" s="2">
        <f>IF($F$274="n/a",0,IF(AL$276&lt;=$C302,0,IF(AL$276&gt;($F$274+$C302),INDEX($D$288:$W$288,,$C302)-SUM($D302:AK302),INDEX($D$288:$W$288,,$C302)/$F$274)))</f>
        <v>0</v>
      </c>
      <c r="AM302" s="2">
        <f>IF($F$274="n/a",0,IF(AM$276&lt;=$C302,0,IF(AM$276&gt;($F$274+$C302),INDEX($D$288:$W$288,,$C302)-SUM($D302:AL302),INDEX($D$288:$W$288,,$C302)/$F$274)))</f>
        <v>0</v>
      </c>
      <c r="AN302" s="2">
        <f>IF($F$274="n/a",0,IF(AN$276&lt;=$C302,0,IF(AN$276&gt;($F$274+$C302),INDEX($D$288:$W$288,,$C302)-SUM($D302:AM302),INDEX($D$288:$W$288,,$C302)/$F$274)))</f>
        <v>0</v>
      </c>
      <c r="AO302" s="2">
        <f>IF($F$274="n/a",0,IF(AO$276&lt;=$C302,0,IF(AO$276&gt;($F$274+$C302),INDEX($D$288:$W$288,,$C302)-SUM($D302:AN302),INDEX($D$288:$W$288,,$C302)/$F$274)))</f>
        <v>0</v>
      </c>
      <c r="AP302" s="2">
        <f>IF($F$274="n/a",0,IF(AP$276&lt;=$C302,0,IF(AP$276&gt;($F$274+$C302),INDEX($D$288:$W$288,,$C302)-SUM($D302:AO302),INDEX($D$288:$W$288,,$C302)/$F$274)))</f>
        <v>0</v>
      </c>
      <c r="AQ302" s="2">
        <f>IF($F$274="n/a",0,IF(AQ$276&lt;=$C302,0,IF(AQ$276&gt;($F$274+$C302),INDEX($D$288:$W$288,,$C302)-SUM($D302:AP302),INDEX($D$288:$W$288,,$C302)/$F$274)))</f>
        <v>0</v>
      </c>
      <c r="AR302" s="2">
        <f>IF($F$274="n/a",0,IF(AR$276&lt;=$C302,0,IF(AR$276&gt;($F$274+$C302),INDEX($D$288:$W$288,,$C302)-SUM($D302:AQ302),INDEX($D$288:$W$288,,$C302)/$F$274)))</f>
        <v>0</v>
      </c>
      <c r="AS302" s="2">
        <f>IF($F$274="n/a",0,IF(AS$276&lt;=$C302,0,IF(AS$276&gt;($F$274+$C302),INDEX($D$288:$W$288,,$C302)-SUM($D302:AR302),INDEX($D$288:$W$288,,$C302)/$F$274)))</f>
        <v>0</v>
      </c>
      <c r="AT302" s="2">
        <f>IF($F$274="n/a",0,IF(AT$276&lt;=$C302,0,IF(AT$276&gt;($F$274+$C302),INDEX($D$288:$W$288,,$C302)-SUM($D302:AS302),INDEX($D$288:$W$288,,$C302)/$F$274)))</f>
        <v>0</v>
      </c>
      <c r="AU302" s="2">
        <f>IF($F$274="n/a",0,IF(AU$276&lt;=$C302,0,IF(AU$276&gt;($F$274+$C302),INDEX($D$288:$W$288,,$C302)-SUM($D302:AT302),INDEX($D$288:$W$288,,$C302)/$F$274)))</f>
        <v>0</v>
      </c>
      <c r="AV302" s="2">
        <f>IF($F$274="n/a",0,IF(AV$276&lt;=$C302,0,IF(AV$276&gt;($F$274+$C302),INDEX($D$288:$W$288,,$C302)-SUM($D302:AU302),INDEX($D$288:$W$288,,$C302)/$F$274)))</f>
        <v>0</v>
      </c>
      <c r="AW302" s="2">
        <f>IF($F$274="n/a",0,IF(AW$276&lt;=$C302,0,IF(AW$276&gt;($F$274+$C302),INDEX($D$288:$W$288,,$C302)-SUM($D302:AV302),INDEX($D$288:$W$288,,$C302)/$F$274)))</f>
        <v>0</v>
      </c>
      <c r="AX302" s="2">
        <f>IF($F$274="n/a",0,IF(AX$276&lt;=$C302,0,IF(AX$276&gt;($F$274+$C302),INDEX($D$288:$W$288,,$C302)-SUM($D302:AW302),INDEX($D$288:$W$288,,$C302)/$F$274)))</f>
        <v>0</v>
      </c>
      <c r="AY302" s="2">
        <f>IF($F$274="n/a",0,IF(AY$276&lt;=$C302,0,IF(AY$276&gt;($F$274+$C302),INDEX($D$288:$W$288,,$C302)-SUM($D302:AX302),INDEX($D$288:$W$288,,$C302)/$F$274)))</f>
        <v>0</v>
      </c>
      <c r="AZ302" s="2">
        <f>IF($F$274="n/a",0,IF(AZ$276&lt;=$C302,0,IF(AZ$276&gt;($F$274+$C302),INDEX($D$288:$W$288,,$C302)-SUM($D302:AY302),INDEX($D$288:$W$288,,$C302)/$F$274)))</f>
        <v>0</v>
      </c>
      <c r="BA302" s="2">
        <f>IF($F$274="n/a",0,IF(BA$276&lt;=$C302,0,IF(BA$276&gt;($F$274+$C302),INDEX($D$288:$W$288,,$C302)-SUM($D302:AZ302),INDEX($D$288:$W$288,,$C302)/$F$274)))</f>
        <v>0</v>
      </c>
      <c r="BB302" s="2">
        <f>IF($F$274="n/a",0,IF(BB$276&lt;=$C302,0,IF(BB$276&gt;($F$274+$C302),INDEX($D$288:$W$288,,$C302)-SUM($D302:BA302),INDEX($D$288:$W$288,,$C302)/$F$274)))</f>
        <v>0</v>
      </c>
      <c r="BC302" s="2">
        <f>IF($F$274="n/a",0,IF(BC$276&lt;=$C302,0,IF(BC$276&gt;($F$274+$C302),INDEX($D$288:$W$288,,$C302)-SUM($D302:BB302),INDEX($D$288:$W$288,,$C302)/$F$274)))</f>
        <v>0</v>
      </c>
      <c r="BD302" s="2">
        <f>IF($F$274="n/a",0,IF(BD$276&lt;=$C302,0,IF(BD$276&gt;($F$274+$C302),INDEX($D$288:$W$288,,$C302)-SUM($D302:BC302),INDEX($D$288:$W$288,,$C302)/$F$274)))</f>
        <v>0</v>
      </c>
      <c r="BE302" s="2">
        <f>IF($F$274="n/a",0,IF(BE$276&lt;=$C302,0,IF(BE$276&gt;($F$274+$C302),INDEX($D$288:$W$288,,$C302)-SUM($D302:BD302),INDEX($D$288:$W$288,,$C302)/$F$274)))</f>
        <v>0</v>
      </c>
      <c r="BF302" s="2">
        <f>IF($F$274="n/a",0,IF(BF$276&lt;=$C302,0,IF(BF$276&gt;($F$274+$C302),INDEX($D$288:$W$288,,$C302)-SUM($D302:BE302),INDEX($D$288:$W$288,,$C302)/$F$274)))</f>
        <v>0</v>
      </c>
      <c r="BG302" s="2">
        <f>IF($F$274="n/a",0,IF(BG$276&lt;=$C302,0,IF(BG$276&gt;($F$274+$C302),INDEX($D$288:$W$288,,$C302)-SUM($D302:BF302),INDEX($D$288:$W$288,,$C302)/$F$274)))</f>
        <v>0</v>
      </c>
      <c r="BH302" s="2">
        <f>IF($F$274="n/a",0,IF(BH$276&lt;=$C302,0,IF(BH$276&gt;($F$274+$C302),INDEX($D$288:$W$288,,$C302)-SUM($D302:BG302),INDEX($D$288:$W$288,,$C302)/$F$274)))</f>
        <v>0</v>
      </c>
      <c r="BI302" s="2">
        <f>IF($F$274="n/a",0,IF(BI$276&lt;=$C302,0,IF(BI$276&gt;($F$274+$C302),INDEX($D$288:$W$288,,$C302)-SUM($D302:BH302),INDEX($D$288:$W$288,,$C302)/$F$274)))</f>
        <v>0</v>
      </c>
      <c r="BJ302" s="2">
        <f>IF($F$274="n/a",0,IF(BJ$276&lt;=$C302,0,IF(BJ$276&gt;($F$274+$C302),INDEX($D$288:$W$288,,$C302)-SUM($D302:BI302),INDEX($D$288:$W$288,,$C302)/$F$274)))</f>
        <v>0</v>
      </c>
      <c r="BK302" s="2">
        <f>IF($F$274="n/a",0,IF(BK$276&lt;=$C302,0,IF(BK$276&gt;($F$274+$C302),INDEX($D$288:$W$288,,$C302)-SUM($D302:BJ302),INDEX($D$288:$W$288,,$C302)/$F$274)))</f>
        <v>0</v>
      </c>
      <c r="BL302" s="2">
        <f>IF($F$274="n/a",0,IF(BL$276&lt;=$C302,0,IF(BL$276&gt;($F$274+$C302),INDEX($D$288:$W$288,,$C302)-SUM($D302:BK302),INDEX($D$288:$W$288,,$C302)/$F$274)))</f>
        <v>0</v>
      </c>
      <c r="BM302" s="2">
        <f>IF($F$274="n/a",0,IF(BM$276&lt;=$C302,0,IF(BM$276&gt;($F$274+$C302),INDEX($D$288:$W$288,,$C302)-SUM($D302:BL302),INDEX($D$288:$W$288,,$C302)/$F$274)))</f>
        <v>0</v>
      </c>
      <c r="BN302" s="2">
        <f>IF($F$274="n/a",0,IF(BN$276&lt;=$C302,0,IF(BN$276&gt;($F$274+$C302),INDEX($D$288:$W$288,,$C302)-SUM($D302:BM302),INDEX($D$288:$W$288,,$C302)/$F$274)))</f>
        <v>0</v>
      </c>
      <c r="BO302" s="2">
        <f>IF($F$274="n/a",0,IF(BO$276&lt;=$C302,0,IF(BO$276&gt;($F$274+$C302),INDEX($D$288:$W$288,,$C302)-SUM($D302:BN302),INDEX($D$288:$W$288,,$C302)/$F$274)))</f>
        <v>0</v>
      </c>
      <c r="BP302" s="2">
        <f>IF($F$274="n/a",0,IF(BP$276&lt;=$C302,0,IF(BP$276&gt;($F$274+$C302),INDEX($D$288:$W$288,,$C302)-SUM($D302:BO302),INDEX($D$288:$W$288,,$C302)/$F$274)))</f>
        <v>0</v>
      </c>
      <c r="BQ302" s="2">
        <f>IF($F$274="n/a",0,IF(BQ$276&lt;=$C302,0,IF(BQ$276&gt;($F$274+$C302),INDEX($D$288:$W$288,,$C302)-SUM($D302:BP302),INDEX($D$288:$W$288,,$C302)/$F$274)))</f>
        <v>0</v>
      </c>
      <c r="BR302" s="2">
        <f>IF($F$274="n/a",0,IF(BR$276&lt;=$C302,0,IF(BR$276&gt;($F$274+$C302),INDEX($D$288:$W$288,,$C302)-SUM($D302:BQ302),INDEX($D$288:$W$288,,$C302)/$F$274)))</f>
        <v>0</v>
      </c>
      <c r="BS302" s="2">
        <f>IF($F$274="n/a",0,IF(BS$276&lt;=$C302,0,IF(BS$276&gt;($F$274+$C302),INDEX($D$288:$W$288,,$C302)-SUM($D302:BR302),INDEX($D$288:$W$288,,$C302)/$F$274)))</f>
        <v>0</v>
      </c>
    </row>
    <row r="303" spans="2:71" outlineLevel="1">
      <c r="B303" s="24">
        <v>2023</v>
      </c>
      <c r="C303" s="24">
        <v>13</v>
      </c>
      <c r="E303" s="2">
        <f>IF($F$274="n/a",0,IF(E$276&lt;=$C303,0,IF(E$276&gt;($F$274+$C303),INDEX($D$288:$W$288,,$C303)-SUM($D303:D303),INDEX($D$288:$W$288,,$C303)/$F$274)))</f>
        <v>0</v>
      </c>
      <c r="F303" s="2">
        <f>IF($F$274="n/a",0,IF(F$276&lt;=$C303,0,IF(F$276&gt;($F$274+$C303),INDEX($D$288:$W$288,,$C303)-SUM($D303:E303),INDEX($D$288:$W$288,,$C303)/$F$274)))</f>
        <v>0</v>
      </c>
      <c r="G303" s="2">
        <f>IF($F$274="n/a",0,IF(G$276&lt;=$C303,0,IF(G$276&gt;($F$274+$C303),INDEX($D$288:$W$288,,$C303)-SUM($D303:F303),INDEX($D$288:$W$288,,$C303)/$F$274)))</f>
        <v>0</v>
      </c>
      <c r="H303" s="2">
        <f>IF($F$274="n/a",0,IF(H$276&lt;=$C303,0,IF(H$276&gt;($F$274+$C303),INDEX($D$288:$W$288,,$C303)-SUM($D303:G303),INDEX($D$288:$W$288,,$C303)/$F$274)))</f>
        <v>0</v>
      </c>
      <c r="I303" s="2">
        <f>IF($F$274="n/a",0,IF(I$276&lt;=$C303,0,IF(I$276&gt;($F$274+$C303),INDEX($D$288:$W$288,,$C303)-SUM($D303:H303),INDEX($D$288:$W$288,,$C303)/$F$274)))</f>
        <v>0</v>
      </c>
      <c r="J303" s="2">
        <f>IF($F$274="n/a",0,IF(J$276&lt;=$C303,0,IF(J$276&gt;($F$274+$C303),INDEX($D$288:$W$288,,$C303)-SUM($D303:I303),INDEX($D$288:$W$288,,$C303)/$F$274)))</f>
        <v>0</v>
      </c>
      <c r="K303" s="2">
        <f>IF($F$274="n/a",0,IF(K$276&lt;=$C303,0,IF(K$276&gt;($F$274+$C303),INDEX($D$288:$W$288,,$C303)-SUM($D303:J303),INDEX($D$288:$W$288,,$C303)/$F$274)))</f>
        <v>0</v>
      </c>
      <c r="L303" s="2">
        <f>IF($F$274="n/a",0,IF(L$276&lt;=$C303,0,IF(L$276&gt;($F$274+$C303),INDEX($D$288:$W$288,,$C303)-SUM($D303:K303),INDEX($D$288:$W$288,,$C303)/$F$274)))</f>
        <v>0</v>
      </c>
      <c r="M303" s="2">
        <f>IF($F$274="n/a",0,IF(M$276&lt;=$C303,0,IF(M$276&gt;($F$274+$C303),INDEX($D$288:$W$288,,$C303)-SUM($D303:L303),INDEX($D$288:$W$288,,$C303)/$F$274)))</f>
        <v>0</v>
      </c>
      <c r="N303" s="2">
        <f>IF($F$274="n/a",0,IF(N$276&lt;=$C303,0,IF(N$276&gt;($F$274+$C303),INDEX($D$288:$W$288,,$C303)-SUM($D303:M303),INDEX($D$288:$W$288,,$C303)/$F$274)))</f>
        <v>0</v>
      </c>
      <c r="O303" s="2">
        <f>IF($F$274="n/a",0,IF(O$276&lt;=$C303,0,IF(O$276&gt;($F$274+$C303),INDEX($D$288:$W$288,,$C303)-SUM($D303:N303),INDEX($D$288:$W$288,,$C303)/$F$274)))</f>
        <v>0</v>
      </c>
      <c r="P303" s="2">
        <f>IF($F$274="n/a",0,IF(P$276&lt;=$C303,0,IF(P$276&gt;($F$274+$C303),INDEX($D$288:$W$288,,$C303)-SUM($D303:O303),INDEX($D$288:$W$288,,$C303)/$F$274)))</f>
        <v>0</v>
      </c>
      <c r="Q303" s="2">
        <f>IF($F$274="n/a",0,IF(Q$276&lt;=$C303,0,IF(Q$276&gt;($F$274+$C303),INDEX($D$288:$W$288,,$C303)-SUM($D303:P303),INDEX($D$288:$W$288,,$C303)/$F$274)))</f>
        <v>0</v>
      </c>
      <c r="R303" s="2">
        <f>IF($F$274="n/a",0,IF(R$276&lt;=$C303,0,IF(R$276&gt;($F$274+$C303),INDEX($D$288:$W$288,,$C303)-SUM($D303:Q303),INDEX($D$288:$W$288,,$C303)/$F$274)))</f>
        <v>0</v>
      </c>
      <c r="S303" s="2">
        <f>IF($F$274="n/a",0,IF(S$276&lt;=$C303,0,IF(S$276&gt;($F$274+$C303),INDEX($D$288:$W$288,,$C303)-SUM($D303:R303),INDEX($D$288:$W$288,,$C303)/$F$274)))</f>
        <v>0</v>
      </c>
      <c r="T303" s="2">
        <f>IF($F$274="n/a",0,IF(T$276&lt;=$C303,0,IF(T$276&gt;($F$274+$C303),INDEX($D$288:$W$288,,$C303)-SUM($D303:S303),INDEX($D$288:$W$288,,$C303)/$F$274)))</f>
        <v>0</v>
      </c>
      <c r="U303" s="2">
        <f>IF($F$274="n/a",0,IF(U$276&lt;=$C303,0,IF(U$276&gt;($F$274+$C303),INDEX($D$288:$W$288,,$C303)-SUM($D303:T303),INDEX($D$288:$W$288,,$C303)/$F$274)))</f>
        <v>0</v>
      </c>
      <c r="V303" s="2">
        <f>IF($F$274="n/a",0,IF(V$276&lt;=$C303,0,IF(V$276&gt;($F$274+$C303),INDEX($D$288:$W$288,,$C303)-SUM($D303:U303),INDEX($D$288:$W$288,,$C303)/$F$274)))</f>
        <v>0</v>
      </c>
      <c r="W303" s="2">
        <f>IF($F$274="n/a",0,IF(W$276&lt;=$C303,0,IF(W$276&gt;($F$274+$C303),INDEX($D$288:$W$288,,$C303)-SUM($D303:V303),INDEX($D$288:$W$288,,$C303)/$F$274)))</f>
        <v>0</v>
      </c>
      <c r="X303" s="2">
        <f>IF($F$274="n/a",0,IF(X$276&lt;=$C303,0,IF(X$276&gt;($F$274+$C303),INDEX($D$288:$W$288,,$C303)-SUM($D303:W303),INDEX($D$288:$W$288,,$C303)/$F$274)))</f>
        <v>0</v>
      </c>
      <c r="Y303" s="2">
        <f>IF($F$274="n/a",0,IF(Y$276&lt;=$C303,0,IF(Y$276&gt;($F$274+$C303),INDEX($D$288:$W$288,,$C303)-SUM($D303:X303),INDEX($D$288:$W$288,,$C303)/$F$274)))</f>
        <v>0</v>
      </c>
      <c r="Z303" s="2">
        <f>IF($F$274="n/a",0,IF(Z$276&lt;=$C303,0,IF(Z$276&gt;($F$274+$C303),INDEX($D$288:$W$288,,$C303)-SUM($D303:Y303),INDEX($D$288:$W$288,,$C303)/$F$274)))</f>
        <v>0</v>
      </c>
      <c r="AA303" s="2">
        <f>IF($F$274="n/a",0,IF(AA$276&lt;=$C303,0,IF(AA$276&gt;($F$274+$C303),INDEX($D$288:$W$288,,$C303)-SUM($D303:Z303),INDEX($D$288:$W$288,,$C303)/$F$274)))</f>
        <v>0</v>
      </c>
      <c r="AB303" s="2">
        <f>IF($F$274="n/a",0,IF(AB$276&lt;=$C303,0,IF(AB$276&gt;($F$274+$C303),INDEX($D$288:$W$288,,$C303)-SUM($D303:AA303),INDEX($D$288:$W$288,,$C303)/$F$274)))</f>
        <v>0</v>
      </c>
      <c r="AC303" s="2">
        <f>IF($F$274="n/a",0,IF(AC$276&lt;=$C303,0,IF(AC$276&gt;($F$274+$C303),INDEX($D$288:$W$288,,$C303)-SUM($D303:AB303),INDEX($D$288:$W$288,,$C303)/$F$274)))</f>
        <v>0</v>
      </c>
      <c r="AD303" s="2">
        <f>IF($F$274="n/a",0,IF(AD$276&lt;=$C303,0,IF(AD$276&gt;($F$274+$C303),INDEX($D$288:$W$288,,$C303)-SUM($D303:AC303),INDEX($D$288:$W$288,,$C303)/$F$274)))</f>
        <v>0</v>
      </c>
      <c r="AE303" s="2">
        <f>IF($F$274="n/a",0,IF(AE$276&lt;=$C303,0,IF(AE$276&gt;($F$274+$C303),INDEX($D$288:$W$288,,$C303)-SUM($D303:AD303),INDEX($D$288:$W$288,,$C303)/$F$274)))</f>
        <v>0</v>
      </c>
      <c r="AF303" s="2">
        <f>IF($F$274="n/a",0,IF(AF$276&lt;=$C303,0,IF(AF$276&gt;($F$274+$C303),INDEX($D$288:$W$288,,$C303)-SUM($D303:AE303),INDEX($D$288:$W$288,,$C303)/$F$274)))</f>
        <v>0</v>
      </c>
      <c r="AG303" s="2">
        <f>IF($F$274="n/a",0,IF(AG$276&lt;=$C303,0,IF(AG$276&gt;($F$274+$C303),INDEX($D$288:$W$288,,$C303)-SUM($D303:AF303),INDEX($D$288:$W$288,,$C303)/$F$274)))</f>
        <v>0</v>
      </c>
      <c r="AH303" s="2">
        <f>IF($F$274="n/a",0,IF(AH$276&lt;=$C303,0,IF(AH$276&gt;($F$274+$C303),INDEX($D$288:$W$288,,$C303)-SUM($D303:AG303),INDEX($D$288:$W$288,,$C303)/$F$274)))</f>
        <v>0</v>
      </c>
      <c r="AI303" s="2">
        <f>IF($F$274="n/a",0,IF(AI$276&lt;=$C303,0,IF(AI$276&gt;($F$274+$C303),INDEX($D$288:$W$288,,$C303)-SUM($D303:AH303),INDEX($D$288:$W$288,,$C303)/$F$274)))</f>
        <v>0</v>
      </c>
      <c r="AJ303" s="2">
        <f>IF($F$274="n/a",0,IF(AJ$276&lt;=$C303,0,IF(AJ$276&gt;($F$274+$C303),INDEX($D$288:$W$288,,$C303)-SUM($D303:AI303),INDEX($D$288:$W$288,,$C303)/$F$274)))</f>
        <v>0</v>
      </c>
      <c r="AK303" s="2">
        <f>IF($F$274="n/a",0,IF(AK$276&lt;=$C303,0,IF(AK$276&gt;($F$274+$C303),INDEX($D$288:$W$288,,$C303)-SUM($D303:AJ303),INDEX($D$288:$W$288,,$C303)/$F$274)))</f>
        <v>0</v>
      </c>
      <c r="AL303" s="2">
        <f>IF($F$274="n/a",0,IF(AL$276&lt;=$C303,0,IF(AL$276&gt;($F$274+$C303),INDEX($D$288:$W$288,,$C303)-SUM($D303:AK303),INDEX($D$288:$W$288,,$C303)/$F$274)))</f>
        <v>0</v>
      </c>
      <c r="AM303" s="2">
        <f>IF($F$274="n/a",0,IF(AM$276&lt;=$C303,0,IF(AM$276&gt;($F$274+$C303),INDEX($D$288:$W$288,,$C303)-SUM($D303:AL303),INDEX($D$288:$W$288,,$C303)/$F$274)))</f>
        <v>0</v>
      </c>
      <c r="AN303" s="2">
        <f>IF($F$274="n/a",0,IF(AN$276&lt;=$C303,0,IF(AN$276&gt;($F$274+$C303),INDEX($D$288:$W$288,,$C303)-SUM($D303:AM303),INDEX($D$288:$W$288,,$C303)/$F$274)))</f>
        <v>0</v>
      </c>
      <c r="AO303" s="2">
        <f>IF($F$274="n/a",0,IF(AO$276&lt;=$C303,0,IF(AO$276&gt;($F$274+$C303),INDEX($D$288:$W$288,,$C303)-SUM($D303:AN303),INDEX($D$288:$W$288,,$C303)/$F$274)))</f>
        <v>0</v>
      </c>
      <c r="AP303" s="2">
        <f>IF($F$274="n/a",0,IF(AP$276&lt;=$C303,0,IF(AP$276&gt;($F$274+$C303),INDEX($D$288:$W$288,,$C303)-SUM($D303:AO303),INDEX($D$288:$W$288,,$C303)/$F$274)))</f>
        <v>0</v>
      </c>
      <c r="AQ303" s="2">
        <f>IF($F$274="n/a",0,IF(AQ$276&lt;=$C303,0,IF(AQ$276&gt;($F$274+$C303),INDEX($D$288:$W$288,,$C303)-SUM($D303:AP303),INDEX($D$288:$W$288,,$C303)/$F$274)))</f>
        <v>0</v>
      </c>
      <c r="AR303" s="2">
        <f>IF($F$274="n/a",0,IF(AR$276&lt;=$C303,0,IF(AR$276&gt;($F$274+$C303),INDEX($D$288:$W$288,,$C303)-SUM($D303:AQ303),INDEX($D$288:$W$288,,$C303)/$F$274)))</f>
        <v>0</v>
      </c>
      <c r="AS303" s="2">
        <f>IF($F$274="n/a",0,IF(AS$276&lt;=$C303,0,IF(AS$276&gt;($F$274+$C303),INDEX($D$288:$W$288,,$C303)-SUM($D303:AR303),INDEX($D$288:$W$288,,$C303)/$F$274)))</f>
        <v>0</v>
      </c>
      <c r="AT303" s="2">
        <f>IF($F$274="n/a",0,IF(AT$276&lt;=$C303,0,IF(AT$276&gt;($F$274+$C303),INDEX($D$288:$W$288,,$C303)-SUM($D303:AS303),INDEX($D$288:$W$288,,$C303)/$F$274)))</f>
        <v>0</v>
      </c>
      <c r="AU303" s="2">
        <f>IF($F$274="n/a",0,IF(AU$276&lt;=$C303,0,IF(AU$276&gt;($F$274+$C303),INDEX($D$288:$W$288,,$C303)-SUM($D303:AT303),INDEX($D$288:$W$288,,$C303)/$F$274)))</f>
        <v>0</v>
      </c>
      <c r="AV303" s="2">
        <f>IF($F$274="n/a",0,IF(AV$276&lt;=$C303,0,IF(AV$276&gt;($F$274+$C303),INDEX($D$288:$W$288,,$C303)-SUM($D303:AU303),INDEX($D$288:$W$288,,$C303)/$F$274)))</f>
        <v>0</v>
      </c>
      <c r="AW303" s="2">
        <f>IF($F$274="n/a",0,IF(AW$276&lt;=$C303,0,IF(AW$276&gt;($F$274+$C303),INDEX($D$288:$W$288,,$C303)-SUM($D303:AV303),INDEX($D$288:$W$288,,$C303)/$F$274)))</f>
        <v>0</v>
      </c>
      <c r="AX303" s="2">
        <f>IF($F$274="n/a",0,IF(AX$276&lt;=$C303,0,IF(AX$276&gt;($F$274+$C303),INDEX($D$288:$W$288,,$C303)-SUM($D303:AW303),INDEX($D$288:$W$288,,$C303)/$F$274)))</f>
        <v>0</v>
      </c>
      <c r="AY303" s="2">
        <f>IF($F$274="n/a",0,IF(AY$276&lt;=$C303,0,IF(AY$276&gt;($F$274+$C303),INDEX($D$288:$W$288,,$C303)-SUM($D303:AX303),INDEX($D$288:$W$288,,$C303)/$F$274)))</f>
        <v>0</v>
      </c>
      <c r="AZ303" s="2">
        <f>IF($F$274="n/a",0,IF(AZ$276&lt;=$C303,0,IF(AZ$276&gt;($F$274+$C303),INDEX($D$288:$W$288,,$C303)-SUM($D303:AY303),INDEX($D$288:$W$288,,$C303)/$F$274)))</f>
        <v>0</v>
      </c>
      <c r="BA303" s="2">
        <f>IF($F$274="n/a",0,IF(BA$276&lt;=$C303,0,IF(BA$276&gt;($F$274+$C303),INDEX($D$288:$W$288,,$C303)-SUM($D303:AZ303),INDEX($D$288:$W$288,,$C303)/$F$274)))</f>
        <v>0</v>
      </c>
      <c r="BB303" s="2">
        <f>IF($F$274="n/a",0,IF(BB$276&lt;=$C303,0,IF(BB$276&gt;($F$274+$C303),INDEX($D$288:$W$288,,$C303)-SUM($D303:BA303),INDEX($D$288:$W$288,,$C303)/$F$274)))</f>
        <v>0</v>
      </c>
      <c r="BC303" s="2">
        <f>IF($F$274="n/a",0,IF(BC$276&lt;=$C303,0,IF(BC$276&gt;($F$274+$C303),INDEX($D$288:$W$288,,$C303)-SUM($D303:BB303),INDEX($D$288:$W$288,,$C303)/$F$274)))</f>
        <v>0</v>
      </c>
      <c r="BD303" s="2">
        <f>IF($F$274="n/a",0,IF(BD$276&lt;=$C303,0,IF(BD$276&gt;($F$274+$C303),INDEX($D$288:$W$288,,$C303)-SUM($D303:BC303),INDEX($D$288:$W$288,,$C303)/$F$274)))</f>
        <v>0</v>
      </c>
      <c r="BE303" s="2">
        <f>IF($F$274="n/a",0,IF(BE$276&lt;=$C303,0,IF(BE$276&gt;($F$274+$C303),INDEX($D$288:$W$288,,$C303)-SUM($D303:BD303),INDEX($D$288:$W$288,,$C303)/$F$274)))</f>
        <v>0</v>
      </c>
      <c r="BF303" s="2">
        <f>IF($F$274="n/a",0,IF(BF$276&lt;=$C303,0,IF(BF$276&gt;($F$274+$C303),INDEX($D$288:$W$288,,$C303)-SUM($D303:BE303),INDEX($D$288:$W$288,,$C303)/$F$274)))</f>
        <v>0</v>
      </c>
      <c r="BG303" s="2">
        <f>IF($F$274="n/a",0,IF(BG$276&lt;=$C303,0,IF(BG$276&gt;($F$274+$C303),INDEX($D$288:$W$288,,$C303)-SUM($D303:BF303),INDEX($D$288:$W$288,,$C303)/$F$274)))</f>
        <v>0</v>
      </c>
      <c r="BH303" s="2">
        <f>IF($F$274="n/a",0,IF(BH$276&lt;=$C303,0,IF(BH$276&gt;($F$274+$C303),INDEX($D$288:$W$288,,$C303)-SUM($D303:BG303),INDEX($D$288:$W$288,,$C303)/$F$274)))</f>
        <v>0</v>
      </c>
      <c r="BI303" s="2">
        <f>IF($F$274="n/a",0,IF(BI$276&lt;=$C303,0,IF(BI$276&gt;($F$274+$C303),INDEX($D$288:$W$288,,$C303)-SUM($D303:BH303),INDEX($D$288:$W$288,,$C303)/$F$274)))</f>
        <v>0</v>
      </c>
      <c r="BJ303" s="2">
        <f>IF($F$274="n/a",0,IF(BJ$276&lt;=$C303,0,IF(BJ$276&gt;($F$274+$C303),INDEX($D$288:$W$288,,$C303)-SUM($D303:BI303),INDEX($D$288:$W$288,,$C303)/$F$274)))</f>
        <v>0</v>
      </c>
      <c r="BK303" s="2">
        <f>IF($F$274="n/a",0,IF(BK$276&lt;=$C303,0,IF(BK$276&gt;($F$274+$C303),INDEX($D$288:$W$288,,$C303)-SUM($D303:BJ303),INDEX($D$288:$W$288,,$C303)/$F$274)))</f>
        <v>0</v>
      </c>
      <c r="BL303" s="2">
        <f>IF($F$274="n/a",0,IF(BL$276&lt;=$C303,0,IF(BL$276&gt;($F$274+$C303),INDEX($D$288:$W$288,,$C303)-SUM($D303:BK303),INDEX($D$288:$W$288,,$C303)/$F$274)))</f>
        <v>0</v>
      </c>
      <c r="BM303" s="2">
        <f>IF($F$274="n/a",0,IF(BM$276&lt;=$C303,0,IF(BM$276&gt;($F$274+$C303),INDEX($D$288:$W$288,,$C303)-SUM($D303:BL303),INDEX($D$288:$W$288,,$C303)/$F$274)))</f>
        <v>0</v>
      </c>
      <c r="BN303" s="2">
        <f>IF($F$274="n/a",0,IF(BN$276&lt;=$C303,0,IF(BN$276&gt;($F$274+$C303),INDEX($D$288:$W$288,,$C303)-SUM($D303:BM303),INDEX($D$288:$W$288,,$C303)/$F$274)))</f>
        <v>0</v>
      </c>
      <c r="BO303" s="2">
        <f>IF($F$274="n/a",0,IF(BO$276&lt;=$C303,0,IF(BO$276&gt;($F$274+$C303),INDEX($D$288:$W$288,,$C303)-SUM($D303:BN303),INDEX($D$288:$W$288,,$C303)/$F$274)))</f>
        <v>0</v>
      </c>
      <c r="BP303" s="2">
        <f>IF($F$274="n/a",0,IF(BP$276&lt;=$C303,0,IF(BP$276&gt;($F$274+$C303),INDEX($D$288:$W$288,,$C303)-SUM($D303:BO303),INDEX($D$288:$W$288,,$C303)/$F$274)))</f>
        <v>0</v>
      </c>
      <c r="BQ303" s="2">
        <f>IF($F$274="n/a",0,IF(BQ$276&lt;=$C303,0,IF(BQ$276&gt;($F$274+$C303),INDEX($D$288:$W$288,,$C303)-SUM($D303:BP303),INDEX($D$288:$W$288,,$C303)/$F$274)))</f>
        <v>0</v>
      </c>
      <c r="BR303" s="2">
        <f>IF($F$274="n/a",0,IF(BR$276&lt;=$C303,0,IF(BR$276&gt;($F$274+$C303),INDEX($D$288:$W$288,,$C303)-SUM($D303:BQ303),INDEX($D$288:$W$288,,$C303)/$F$274)))</f>
        <v>0</v>
      </c>
      <c r="BS303" s="2">
        <f>IF($F$274="n/a",0,IF(BS$276&lt;=$C303,0,IF(BS$276&gt;($F$274+$C303),INDEX($D$288:$W$288,,$C303)-SUM($D303:BR303),INDEX($D$288:$W$288,,$C303)/$F$274)))</f>
        <v>0</v>
      </c>
    </row>
    <row r="304" spans="2:71" outlineLevel="1">
      <c r="B304" s="24">
        <v>2024</v>
      </c>
      <c r="C304" s="24">
        <v>14</v>
      </c>
      <c r="E304" s="2">
        <f>IF($F$274="n/a",0,IF(E$276&lt;=$C304,0,IF(E$276&gt;($F$274+$C304),INDEX($D$288:$W$288,,$C304)-SUM($D304:D304),INDEX($D$288:$W$288,,$C304)/$F$274)))</f>
        <v>0</v>
      </c>
      <c r="F304" s="2">
        <f>IF($F$274="n/a",0,IF(F$276&lt;=$C304,0,IF(F$276&gt;($F$274+$C304),INDEX($D$288:$W$288,,$C304)-SUM($D304:E304),INDEX($D$288:$W$288,,$C304)/$F$274)))</f>
        <v>0</v>
      </c>
      <c r="G304" s="2">
        <f>IF($F$274="n/a",0,IF(G$276&lt;=$C304,0,IF(G$276&gt;($F$274+$C304),INDEX($D$288:$W$288,,$C304)-SUM($D304:F304),INDEX($D$288:$W$288,,$C304)/$F$274)))</f>
        <v>0</v>
      </c>
      <c r="H304" s="2">
        <f>IF($F$274="n/a",0,IF(H$276&lt;=$C304,0,IF(H$276&gt;($F$274+$C304),INDEX($D$288:$W$288,,$C304)-SUM($D304:G304),INDEX($D$288:$W$288,,$C304)/$F$274)))</f>
        <v>0</v>
      </c>
      <c r="I304" s="2">
        <f>IF($F$274="n/a",0,IF(I$276&lt;=$C304,0,IF(I$276&gt;($F$274+$C304),INDEX($D$288:$W$288,,$C304)-SUM($D304:H304),INDEX($D$288:$W$288,,$C304)/$F$274)))</f>
        <v>0</v>
      </c>
      <c r="J304" s="2">
        <f>IF($F$274="n/a",0,IF(J$276&lt;=$C304,0,IF(J$276&gt;($F$274+$C304),INDEX($D$288:$W$288,,$C304)-SUM($D304:I304),INDEX($D$288:$W$288,,$C304)/$F$274)))</f>
        <v>0</v>
      </c>
      <c r="K304" s="2">
        <f>IF($F$274="n/a",0,IF(K$276&lt;=$C304,0,IF(K$276&gt;($F$274+$C304),INDEX($D$288:$W$288,,$C304)-SUM($D304:J304),INDEX($D$288:$W$288,,$C304)/$F$274)))</f>
        <v>0</v>
      </c>
      <c r="L304" s="2">
        <f>IF($F$274="n/a",0,IF(L$276&lt;=$C304,0,IF(L$276&gt;($F$274+$C304),INDEX($D$288:$W$288,,$C304)-SUM($D304:K304),INDEX($D$288:$W$288,,$C304)/$F$274)))</f>
        <v>0</v>
      </c>
      <c r="M304" s="2">
        <f>IF($F$274="n/a",0,IF(M$276&lt;=$C304,0,IF(M$276&gt;($F$274+$C304),INDEX($D$288:$W$288,,$C304)-SUM($D304:L304),INDEX($D$288:$W$288,,$C304)/$F$274)))</f>
        <v>0</v>
      </c>
      <c r="N304" s="2">
        <f>IF($F$274="n/a",0,IF(N$276&lt;=$C304,0,IF(N$276&gt;($F$274+$C304),INDEX($D$288:$W$288,,$C304)-SUM($D304:M304),INDEX($D$288:$W$288,,$C304)/$F$274)))</f>
        <v>0</v>
      </c>
      <c r="O304" s="2">
        <f>IF($F$274="n/a",0,IF(O$276&lt;=$C304,0,IF(O$276&gt;($F$274+$C304),INDEX($D$288:$W$288,,$C304)-SUM($D304:N304),INDEX($D$288:$W$288,,$C304)/$F$274)))</f>
        <v>0</v>
      </c>
      <c r="P304" s="2">
        <f>IF($F$274="n/a",0,IF(P$276&lt;=$C304,0,IF(P$276&gt;($F$274+$C304),INDEX($D$288:$W$288,,$C304)-SUM($D304:O304),INDEX($D$288:$W$288,,$C304)/$F$274)))</f>
        <v>0</v>
      </c>
      <c r="Q304" s="2">
        <f>IF($F$274="n/a",0,IF(Q$276&lt;=$C304,0,IF(Q$276&gt;($F$274+$C304),INDEX($D$288:$W$288,,$C304)-SUM($D304:P304),INDEX($D$288:$W$288,,$C304)/$F$274)))</f>
        <v>0</v>
      </c>
      <c r="R304" s="2">
        <f>IF($F$274="n/a",0,IF(R$276&lt;=$C304,0,IF(R$276&gt;($F$274+$C304),INDEX($D$288:$W$288,,$C304)-SUM($D304:Q304),INDEX($D$288:$W$288,,$C304)/$F$274)))</f>
        <v>0</v>
      </c>
      <c r="S304" s="2">
        <f>IF($F$274="n/a",0,IF(S$276&lt;=$C304,0,IF(S$276&gt;($F$274+$C304),INDEX($D$288:$W$288,,$C304)-SUM($D304:R304),INDEX($D$288:$W$288,,$C304)/$F$274)))</f>
        <v>0</v>
      </c>
      <c r="T304" s="2">
        <f>IF($F$274="n/a",0,IF(T$276&lt;=$C304,0,IF(T$276&gt;($F$274+$C304),INDEX($D$288:$W$288,,$C304)-SUM($D304:S304),INDEX($D$288:$W$288,,$C304)/$F$274)))</f>
        <v>0</v>
      </c>
      <c r="U304" s="2">
        <f>IF($F$274="n/a",0,IF(U$276&lt;=$C304,0,IF(U$276&gt;($F$274+$C304),INDEX($D$288:$W$288,,$C304)-SUM($D304:T304),INDEX($D$288:$W$288,,$C304)/$F$274)))</f>
        <v>0</v>
      </c>
      <c r="V304" s="2">
        <f>IF($F$274="n/a",0,IF(V$276&lt;=$C304,0,IF(V$276&gt;($F$274+$C304),INDEX($D$288:$W$288,,$C304)-SUM($D304:U304),INDEX($D$288:$W$288,,$C304)/$F$274)))</f>
        <v>0</v>
      </c>
      <c r="W304" s="2">
        <f>IF($F$274="n/a",0,IF(W$276&lt;=$C304,0,IF(W$276&gt;($F$274+$C304),INDEX($D$288:$W$288,,$C304)-SUM($D304:V304),INDEX($D$288:$W$288,,$C304)/$F$274)))</f>
        <v>0</v>
      </c>
      <c r="X304" s="2">
        <f>IF($F$274="n/a",0,IF(X$276&lt;=$C304,0,IF(X$276&gt;($F$274+$C304),INDEX($D$288:$W$288,,$C304)-SUM($D304:W304),INDEX($D$288:$W$288,,$C304)/$F$274)))</f>
        <v>0</v>
      </c>
      <c r="Y304" s="2">
        <f>IF($F$274="n/a",0,IF(Y$276&lt;=$C304,0,IF(Y$276&gt;($F$274+$C304),INDEX($D$288:$W$288,,$C304)-SUM($D304:X304),INDEX($D$288:$W$288,,$C304)/$F$274)))</f>
        <v>0</v>
      </c>
      <c r="Z304" s="2">
        <f>IF($F$274="n/a",0,IF(Z$276&lt;=$C304,0,IF(Z$276&gt;($F$274+$C304),INDEX($D$288:$W$288,,$C304)-SUM($D304:Y304),INDEX($D$288:$W$288,,$C304)/$F$274)))</f>
        <v>0</v>
      </c>
      <c r="AA304" s="2">
        <f>IF($F$274="n/a",0,IF(AA$276&lt;=$C304,0,IF(AA$276&gt;($F$274+$C304),INDEX($D$288:$W$288,,$C304)-SUM($D304:Z304),INDEX($D$288:$W$288,,$C304)/$F$274)))</f>
        <v>0</v>
      </c>
      <c r="AB304" s="2">
        <f>IF($F$274="n/a",0,IF(AB$276&lt;=$C304,0,IF(AB$276&gt;($F$274+$C304),INDEX($D$288:$W$288,,$C304)-SUM($D304:AA304),INDEX($D$288:$W$288,,$C304)/$F$274)))</f>
        <v>0</v>
      </c>
      <c r="AC304" s="2">
        <f>IF($F$274="n/a",0,IF(AC$276&lt;=$C304,0,IF(AC$276&gt;($F$274+$C304),INDEX($D$288:$W$288,,$C304)-SUM($D304:AB304),INDEX($D$288:$W$288,,$C304)/$F$274)))</f>
        <v>0</v>
      </c>
      <c r="AD304" s="2">
        <f>IF($F$274="n/a",0,IF(AD$276&lt;=$C304,0,IF(AD$276&gt;($F$274+$C304),INDEX($D$288:$W$288,,$C304)-SUM($D304:AC304),INDEX($D$288:$W$288,,$C304)/$F$274)))</f>
        <v>0</v>
      </c>
      <c r="AE304" s="2">
        <f>IF($F$274="n/a",0,IF(AE$276&lt;=$C304,0,IF(AE$276&gt;($F$274+$C304),INDEX($D$288:$W$288,,$C304)-SUM($D304:AD304),INDEX($D$288:$W$288,,$C304)/$F$274)))</f>
        <v>0</v>
      </c>
      <c r="AF304" s="2">
        <f>IF($F$274="n/a",0,IF(AF$276&lt;=$C304,0,IF(AF$276&gt;($F$274+$C304),INDEX($D$288:$W$288,,$C304)-SUM($D304:AE304),INDEX($D$288:$W$288,,$C304)/$F$274)))</f>
        <v>0</v>
      </c>
      <c r="AG304" s="2">
        <f>IF($F$274="n/a",0,IF(AG$276&lt;=$C304,0,IF(AG$276&gt;($F$274+$C304),INDEX($D$288:$W$288,,$C304)-SUM($D304:AF304),INDEX($D$288:$W$288,,$C304)/$F$274)))</f>
        <v>0</v>
      </c>
      <c r="AH304" s="2">
        <f>IF($F$274="n/a",0,IF(AH$276&lt;=$C304,0,IF(AH$276&gt;($F$274+$C304),INDEX($D$288:$W$288,,$C304)-SUM($D304:AG304),INDEX($D$288:$W$288,,$C304)/$F$274)))</f>
        <v>0</v>
      </c>
      <c r="AI304" s="2">
        <f>IF($F$274="n/a",0,IF(AI$276&lt;=$C304,0,IF(AI$276&gt;($F$274+$C304),INDEX($D$288:$W$288,,$C304)-SUM($D304:AH304),INDEX($D$288:$W$288,,$C304)/$F$274)))</f>
        <v>0</v>
      </c>
      <c r="AJ304" s="2">
        <f>IF($F$274="n/a",0,IF(AJ$276&lt;=$C304,0,IF(AJ$276&gt;($F$274+$C304),INDEX($D$288:$W$288,,$C304)-SUM($D304:AI304),INDEX($D$288:$W$288,,$C304)/$F$274)))</f>
        <v>0</v>
      </c>
      <c r="AK304" s="2">
        <f>IF($F$274="n/a",0,IF(AK$276&lt;=$C304,0,IF(AK$276&gt;($F$274+$C304),INDEX($D$288:$W$288,,$C304)-SUM($D304:AJ304),INDEX($D$288:$W$288,,$C304)/$F$274)))</f>
        <v>0</v>
      </c>
      <c r="AL304" s="2">
        <f>IF($F$274="n/a",0,IF(AL$276&lt;=$C304,0,IF(AL$276&gt;($F$274+$C304),INDEX($D$288:$W$288,,$C304)-SUM($D304:AK304),INDEX($D$288:$W$288,,$C304)/$F$274)))</f>
        <v>0</v>
      </c>
      <c r="AM304" s="2">
        <f>IF($F$274="n/a",0,IF(AM$276&lt;=$C304,0,IF(AM$276&gt;($F$274+$C304),INDEX($D$288:$W$288,,$C304)-SUM($D304:AL304),INDEX($D$288:$W$288,,$C304)/$F$274)))</f>
        <v>0</v>
      </c>
      <c r="AN304" s="2">
        <f>IF($F$274="n/a",0,IF(AN$276&lt;=$C304,0,IF(AN$276&gt;($F$274+$C304),INDEX($D$288:$W$288,,$C304)-SUM($D304:AM304),INDEX($D$288:$W$288,,$C304)/$F$274)))</f>
        <v>0</v>
      </c>
      <c r="AO304" s="2">
        <f>IF($F$274="n/a",0,IF(AO$276&lt;=$C304,0,IF(AO$276&gt;($F$274+$C304),INDEX($D$288:$W$288,,$C304)-SUM($D304:AN304),INDEX($D$288:$W$288,,$C304)/$F$274)))</f>
        <v>0</v>
      </c>
      <c r="AP304" s="2">
        <f>IF($F$274="n/a",0,IF(AP$276&lt;=$C304,0,IF(AP$276&gt;($F$274+$C304),INDEX($D$288:$W$288,,$C304)-SUM($D304:AO304),INDEX($D$288:$W$288,,$C304)/$F$274)))</f>
        <v>0</v>
      </c>
      <c r="AQ304" s="2">
        <f>IF($F$274="n/a",0,IF(AQ$276&lt;=$C304,0,IF(AQ$276&gt;($F$274+$C304),INDEX($D$288:$W$288,,$C304)-SUM($D304:AP304),INDEX($D$288:$W$288,,$C304)/$F$274)))</f>
        <v>0</v>
      </c>
      <c r="AR304" s="2">
        <f>IF($F$274="n/a",0,IF(AR$276&lt;=$C304,0,IF(AR$276&gt;($F$274+$C304),INDEX($D$288:$W$288,,$C304)-SUM($D304:AQ304),INDEX($D$288:$W$288,,$C304)/$F$274)))</f>
        <v>0</v>
      </c>
      <c r="AS304" s="2">
        <f>IF($F$274="n/a",0,IF(AS$276&lt;=$C304,0,IF(AS$276&gt;($F$274+$C304),INDEX($D$288:$W$288,,$C304)-SUM($D304:AR304),INDEX($D$288:$W$288,,$C304)/$F$274)))</f>
        <v>0</v>
      </c>
      <c r="AT304" s="2">
        <f>IF($F$274="n/a",0,IF(AT$276&lt;=$C304,0,IF(AT$276&gt;($F$274+$C304),INDEX($D$288:$W$288,,$C304)-SUM($D304:AS304),INDEX($D$288:$W$288,,$C304)/$F$274)))</f>
        <v>0</v>
      </c>
      <c r="AU304" s="2">
        <f>IF($F$274="n/a",0,IF(AU$276&lt;=$C304,0,IF(AU$276&gt;($F$274+$C304),INDEX($D$288:$W$288,,$C304)-SUM($D304:AT304),INDEX($D$288:$W$288,,$C304)/$F$274)))</f>
        <v>0</v>
      </c>
      <c r="AV304" s="2">
        <f>IF($F$274="n/a",0,IF(AV$276&lt;=$C304,0,IF(AV$276&gt;($F$274+$C304),INDEX($D$288:$W$288,,$C304)-SUM($D304:AU304),INDEX($D$288:$W$288,,$C304)/$F$274)))</f>
        <v>0</v>
      </c>
      <c r="AW304" s="2">
        <f>IF($F$274="n/a",0,IF(AW$276&lt;=$C304,0,IF(AW$276&gt;($F$274+$C304),INDEX($D$288:$W$288,,$C304)-SUM($D304:AV304),INDEX($D$288:$W$288,,$C304)/$F$274)))</f>
        <v>0</v>
      </c>
      <c r="AX304" s="2">
        <f>IF($F$274="n/a",0,IF(AX$276&lt;=$C304,0,IF(AX$276&gt;($F$274+$C304),INDEX($D$288:$W$288,,$C304)-SUM($D304:AW304),INDEX($D$288:$W$288,,$C304)/$F$274)))</f>
        <v>0</v>
      </c>
      <c r="AY304" s="2">
        <f>IF($F$274="n/a",0,IF(AY$276&lt;=$C304,0,IF(AY$276&gt;($F$274+$C304),INDEX($D$288:$W$288,,$C304)-SUM($D304:AX304),INDEX($D$288:$W$288,,$C304)/$F$274)))</f>
        <v>0</v>
      </c>
      <c r="AZ304" s="2">
        <f>IF($F$274="n/a",0,IF(AZ$276&lt;=$C304,0,IF(AZ$276&gt;($F$274+$C304),INDEX($D$288:$W$288,,$C304)-SUM($D304:AY304),INDEX($D$288:$W$288,,$C304)/$F$274)))</f>
        <v>0</v>
      </c>
      <c r="BA304" s="2">
        <f>IF($F$274="n/a",0,IF(BA$276&lt;=$C304,0,IF(BA$276&gt;($F$274+$C304),INDEX($D$288:$W$288,,$C304)-SUM($D304:AZ304),INDEX($D$288:$W$288,,$C304)/$F$274)))</f>
        <v>0</v>
      </c>
      <c r="BB304" s="2">
        <f>IF($F$274="n/a",0,IF(BB$276&lt;=$C304,0,IF(BB$276&gt;($F$274+$C304),INDEX($D$288:$W$288,,$C304)-SUM($D304:BA304),INDEX($D$288:$W$288,,$C304)/$F$274)))</f>
        <v>0</v>
      </c>
      <c r="BC304" s="2">
        <f>IF($F$274="n/a",0,IF(BC$276&lt;=$C304,0,IF(BC$276&gt;($F$274+$C304),INDEX($D$288:$W$288,,$C304)-SUM($D304:BB304),INDEX($D$288:$W$288,,$C304)/$F$274)))</f>
        <v>0</v>
      </c>
      <c r="BD304" s="2">
        <f>IF($F$274="n/a",0,IF(BD$276&lt;=$C304,0,IF(BD$276&gt;($F$274+$C304),INDEX($D$288:$W$288,,$C304)-SUM($D304:BC304),INDEX($D$288:$W$288,,$C304)/$F$274)))</f>
        <v>0</v>
      </c>
      <c r="BE304" s="2">
        <f>IF($F$274="n/a",0,IF(BE$276&lt;=$C304,0,IF(BE$276&gt;($F$274+$C304),INDEX($D$288:$W$288,,$C304)-SUM($D304:BD304),INDEX($D$288:$W$288,,$C304)/$F$274)))</f>
        <v>0</v>
      </c>
      <c r="BF304" s="2">
        <f>IF($F$274="n/a",0,IF(BF$276&lt;=$C304,0,IF(BF$276&gt;($F$274+$C304),INDEX($D$288:$W$288,,$C304)-SUM($D304:BE304),INDEX($D$288:$W$288,,$C304)/$F$274)))</f>
        <v>0</v>
      </c>
      <c r="BG304" s="2">
        <f>IF($F$274="n/a",0,IF(BG$276&lt;=$C304,0,IF(BG$276&gt;($F$274+$C304),INDEX($D$288:$W$288,,$C304)-SUM($D304:BF304),INDEX($D$288:$W$288,,$C304)/$F$274)))</f>
        <v>0</v>
      </c>
      <c r="BH304" s="2">
        <f>IF($F$274="n/a",0,IF(BH$276&lt;=$C304,0,IF(BH$276&gt;($F$274+$C304),INDEX($D$288:$W$288,,$C304)-SUM($D304:BG304),INDEX($D$288:$W$288,,$C304)/$F$274)))</f>
        <v>0</v>
      </c>
      <c r="BI304" s="2">
        <f>IF($F$274="n/a",0,IF(BI$276&lt;=$C304,0,IF(BI$276&gt;($F$274+$C304),INDEX($D$288:$W$288,,$C304)-SUM($D304:BH304),INDEX($D$288:$W$288,,$C304)/$F$274)))</f>
        <v>0</v>
      </c>
      <c r="BJ304" s="2">
        <f>IF($F$274="n/a",0,IF(BJ$276&lt;=$C304,0,IF(BJ$276&gt;($F$274+$C304),INDEX($D$288:$W$288,,$C304)-SUM($D304:BI304),INDEX($D$288:$W$288,,$C304)/$F$274)))</f>
        <v>0</v>
      </c>
      <c r="BK304" s="2">
        <f>IF($F$274="n/a",0,IF(BK$276&lt;=$C304,0,IF(BK$276&gt;($F$274+$C304),INDEX($D$288:$W$288,,$C304)-SUM($D304:BJ304),INDEX($D$288:$W$288,,$C304)/$F$274)))</f>
        <v>0</v>
      </c>
      <c r="BL304" s="2">
        <f>IF($F$274="n/a",0,IF(BL$276&lt;=$C304,0,IF(BL$276&gt;($F$274+$C304),INDEX($D$288:$W$288,,$C304)-SUM($D304:BK304),INDEX($D$288:$W$288,,$C304)/$F$274)))</f>
        <v>0</v>
      </c>
      <c r="BM304" s="2">
        <f>IF($F$274="n/a",0,IF(BM$276&lt;=$C304,0,IF(BM$276&gt;($F$274+$C304),INDEX($D$288:$W$288,,$C304)-SUM($D304:BL304),INDEX($D$288:$W$288,,$C304)/$F$274)))</f>
        <v>0</v>
      </c>
      <c r="BN304" s="2">
        <f>IF($F$274="n/a",0,IF(BN$276&lt;=$C304,0,IF(BN$276&gt;($F$274+$C304),INDEX($D$288:$W$288,,$C304)-SUM($D304:BM304),INDEX($D$288:$W$288,,$C304)/$F$274)))</f>
        <v>0</v>
      </c>
      <c r="BO304" s="2">
        <f>IF($F$274="n/a",0,IF(BO$276&lt;=$C304,0,IF(BO$276&gt;($F$274+$C304),INDEX($D$288:$W$288,,$C304)-SUM($D304:BN304),INDEX($D$288:$W$288,,$C304)/$F$274)))</f>
        <v>0</v>
      </c>
      <c r="BP304" s="2">
        <f>IF($F$274="n/a",0,IF(BP$276&lt;=$C304,0,IF(BP$276&gt;($F$274+$C304),INDEX($D$288:$W$288,,$C304)-SUM($D304:BO304),INDEX($D$288:$W$288,,$C304)/$F$274)))</f>
        <v>0</v>
      </c>
      <c r="BQ304" s="2">
        <f>IF($F$274="n/a",0,IF(BQ$276&lt;=$C304,0,IF(BQ$276&gt;($F$274+$C304),INDEX($D$288:$W$288,,$C304)-SUM($D304:BP304),INDEX($D$288:$W$288,,$C304)/$F$274)))</f>
        <v>0</v>
      </c>
      <c r="BR304" s="2">
        <f>IF($F$274="n/a",0,IF(BR$276&lt;=$C304,0,IF(BR$276&gt;($F$274+$C304),INDEX($D$288:$W$288,,$C304)-SUM($D304:BQ304),INDEX($D$288:$W$288,,$C304)/$F$274)))</f>
        <v>0</v>
      </c>
      <c r="BS304" s="2">
        <f>IF($F$274="n/a",0,IF(BS$276&lt;=$C304,0,IF(BS$276&gt;($F$274+$C304),INDEX($D$288:$W$288,,$C304)-SUM($D304:BR304),INDEX($D$288:$W$288,,$C304)/$F$274)))</f>
        <v>0</v>
      </c>
    </row>
    <row r="305" spans="2:71" outlineLevel="1">
      <c r="B305" s="24">
        <v>2025</v>
      </c>
      <c r="C305" s="24">
        <v>15</v>
      </c>
      <c r="E305" s="2">
        <f>IF($F$274="n/a",0,IF(E$276&lt;=$C305,0,IF(E$276&gt;($F$274+$C305),INDEX($D$288:$W$288,,$C305)-SUM($D305:D305),INDEX($D$288:$W$288,,$C305)/$F$274)))</f>
        <v>0</v>
      </c>
      <c r="F305" s="2">
        <f>IF($F$274="n/a",0,IF(F$276&lt;=$C305,0,IF(F$276&gt;($F$274+$C305),INDEX($D$288:$W$288,,$C305)-SUM($D305:E305),INDEX($D$288:$W$288,,$C305)/$F$274)))</f>
        <v>0</v>
      </c>
      <c r="G305" s="2">
        <f>IF($F$274="n/a",0,IF(G$276&lt;=$C305,0,IF(G$276&gt;($F$274+$C305),INDEX($D$288:$W$288,,$C305)-SUM($D305:F305),INDEX($D$288:$W$288,,$C305)/$F$274)))</f>
        <v>0</v>
      </c>
      <c r="H305" s="2">
        <f>IF($F$274="n/a",0,IF(H$276&lt;=$C305,0,IF(H$276&gt;($F$274+$C305),INDEX($D$288:$W$288,,$C305)-SUM($D305:G305),INDEX($D$288:$W$288,,$C305)/$F$274)))</f>
        <v>0</v>
      </c>
      <c r="I305" s="2">
        <f>IF($F$274="n/a",0,IF(I$276&lt;=$C305,0,IF(I$276&gt;($F$274+$C305),INDEX($D$288:$W$288,,$C305)-SUM($D305:H305),INDEX($D$288:$W$288,,$C305)/$F$274)))</f>
        <v>0</v>
      </c>
      <c r="J305" s="2">
        <f>IF($F$274="n/a",0,IF(J$276&lt;=$C305,0,IF(J$276&gt;($F$274+$C305),INDEX($D$288:$W$288,,$C305)-SUM($D305:I305),INDEX($D$288:$W$288,,$C305)/$F$274)))</f>
        <v>0</v>
      </c>
      <c r="K305" s="2">
        <f>IF($F$274="n/a",0,IF(K$276&lt;=$C305,0,IF(K$276&gt;($F$274+$C305),INDEX($D$288:$W$288,,$C305)-SUM($D305:J305),INDEX($D$288:$W$288,,$C305)/$F$274)))</f>
        <v>0</v>
      </c>
      <c r="L305" s="2">
        <f>IF($F$274="n/a",0,IF(L$276&lt;=$C305,0,IF(L$276&gt;($F$274+$C305),INDEX($D$288:$W$288,,$C305)-SUM($D305:K305),INDEX($D$288:$W$288,,$C305)/$F$274)))</f>
        <v>0</v>
      </c>
      <c r="M305" s="2">
        <f>IF($F$274="n/a",0,IF(M$276&lt;=$C305,0,IF(M$276&gt;($F$274+$C305),INDEX($D$288:$W$288,,$C305)-SUM($D305:L305),INDEX($D$288:$W$288,,$C305)/$F$274)))</f>
        <v>0</v>
      </c>
      <c r="N305" s="2">
        <f>IF($F$274="n/a",0,IF(N$276&lt;=$C305,0,IF(N$276&gt;($F$274+$C305),INDEX($D$288:$W$288,,$C305)-SUM($D305:M305),INDEX($D$288:$W$288,,$C305)/$F$274)))</f>
        <v>0</v>
      </c>
      <c r="O305" s="2">
        <f>IF($F$274="n/a",0,IF(O$276&lt;=$C305,0,IF(O$276&gt;($F$274+$C305),INDEX($D$288:$W$288,,$C305)-SUM($D305:N305),INDEX($D$288:$W$288,,$C305)/$F$274)))</f>
        <v>0</v>
      </c>
      <c r="P305" s="2">
        <f>IF($F$274="n/a",0,IF(P$276&lt;=$C305,0,IF(P$276&gt;($F$274+$C305),INDEX($D$288:$W$288,,$C305)-SUM($D305:O305),INDEX($D$288:$W$288,,$C305)/$F$274)))</f>
        <v>0</v>
      </c>
      <c r="Q305" s="2">
        <f>IF($F$274="n/a",0,IF(Q$276&lt;=$C305,0,IF(Q$276&gt;($F$274+$C305),INDEX($D$288:$W$288,,$C305)-SUM($D305:P305),INDEX($D$288:$W$288,,$C305)/$F$274)))</f>
        <v>0</v>
      </c>
      <c r="R305" s="2">
        <f>IF($F$274="n/a",0,IF(R$276&lt;=$C305,0,IF(R$276&gt;($F$274+$C305),INDEX($D$288:$W$288,,$C305)-SUM($D305:Q305),INDEX($D$288:$W$288,,$C305)/$F$274)))</f>
        <v>0</v>
      </c>
      <c r="S305" s="2">
        <f>IF($F$274="n/a",0,IF(S$276&lt;=$C305,0,IF(S$276&gt;($F$274+$C305),INDEX($D$288:$W$288,,$C305)-SUM($D305:R305),INDEX($D$288:$W$288,,$C305)/$F$274)))</f>
        <v>0</v>
      </c>
      <c r="T305" s="2">
        <f>IF($F$274="n/a",0,IF(T$276&lt;=$C305,0,IF(T$276&gt;($F$274+$C305),INDEX($D$288:$W$288,,$C305)-SUM($D305:S305),INDEX($D$288:$W$288,,$C305)/$F$274)))</f>
        <v>0</v>
      </c>
      <c r="U305" s="2">
        <f>IF($F$274="n/a",0,IF(U$276&lt;=$C305,0,IF(U$276&gt;($F$274+$C305),INDEX($D$288:$W$288,,$C305)-SUM($D305:T305),INDEX($D$288:$W$288,,$C305)/$F$274)))</f>
        <v>0</v>
      </c>
      <c r="V305" s="2">
        <f>IF($F$274="n/a",0,IF(V$276&lt;=$C305,0,IF(V$276&gt;($F$274+$C305),INDEX($D$288:$W$288,,$C305)-SUM($D305:U305),INDEX($D$288:$W$288,,$C305)/$F$274)))</f>
        <v>0</v>
      </c>
      <c r="W305" s="2">
        <f>IF($F$274="n/a",0,IF(W$276&lt;=$C305,0,IF(W$276&gt;($F$274+$C305),INDEX($D$288:$W$288,,$C305)-SUM($D305:V305),INDEX($D$288:$W$288,,$C305)/$F$274)))</f>
        <v>0</v>
      </c>
      <c r="X305" s="2">
        <f>IF($F$274="n/a",0,IF(X$276&lt;=$C305,0,IF(X$276&gt;($F$274+$C305),INDEX($D$288:$W$288,,$C305)-SUM($D305:W305),INDEX($D$288:$W$288,,$C305)/$F$274)))</f>
        <v>0</v>
      </c>
      <c r="Y305" s="2">
        <f>IF($F$274="n/a",0,IF(Y$276&lt;=$C305,0,IF(Y$276&gt;($F$274+$C305),INDEX($D$288:$W$288,,$C305)-SUM($D305:X305),INDEX($D$288:$W$288,,$C305)/$F$274)))</f>
        <v>0</v>
      </c>
      <c r="Z305" s="2">
        <f>IF($F$274="n/a",0,IF(Z$276&lt;=$C305,0,IF(Z$276&gt;($F$274+$C305),INDEX($D$288:$W$288,,$C305)-SUM($D305:Y305),INDEX($D$288:$W$288,,$C305)/$F$274)))</f>
        <v>0</v>
      </c>
      <c r="AA305" s="2">
        <f>IF($F$274="n/a",0,IF(AA$276&lt;=$C305,0,IF(AA$276&gt;($F$274+$C305),INDEX($D$288:$W$288,,$C305)-SUM($D305:Z305),INDEX($D$288:$W$288,,$C305)/$F$274)))</f>
        <v>0</v>
      </c>
      <c r="AB305" s="2">
        <f>IF($F$274="n/a",0,IF(AB$276&lt;=$C305,0,IF(AB$276&gt;($F$274+$C305),INDEX($D$288:$W$288,,$C305)-SUM($D305:AA305),INDEX($D$288:$W$288,,$C305)/$F$274)))</f>
        <v>0</v>
      </c>
      <c r="AC305" s="2">
        <f>IF($F$274="n/a",0,IF(AC$276&lt;=$C305,0,IF(AC$276&gt;($F$274+$C305),INDEX($D$288:$W$288,,$C305)-SUM($D305:AB305),INDEX($D$288:$W$288,,$C305)/$F$274)))</f>
        <v>0</v>
      </c>
      <c r="AD305" s="2">
        <f>IF($F$274="n/a",0,IF(AD$276&lt;=$C305,0,IF(AD$276&gt;($F$274+$C305),INDEX($D$288:$W$288,,$C305)-SUM($D305:AC305),INDEX($D$288:$W$288,,$C305)/$F$274)))</f>
        <v>0</v>
      </c>
      <c r="AE305" s="2">
        <f>IF($F$274="n/a",0,IF(AE$276&lt;=$C305,0,IF(AE$276&gt;($F$274+$C305),INDEX($D$288:$W$288,,$C305)-SUM($D305:AD305),INDEX($D$288:$W$288,,$C305)/$F$274)))</f>
        <v>0</v>
      </c>
      <c r="AF305" s="2">
        <f>IF($F$274="n/a",0,IF(AF$276&lt;=$C305,0,IF(AF$276&gt;($F$274+$C305),INDEX($D$288:$W$288,,$C305)-SUM($D305:AE305),INDEX($D$288:$W$288,,$C305)/$F$274)))</f>
        <v>0</v>
      </c>
      <c r="AG305" s="2">
        <f>IF($F$274="n/a",0,IF(AG$276&lt;=$C305,0,IF(AG$276&gt;($F$274+$C305),INDEX($D$288:$W$288,,$C305)-SUM($D305:AF305),INDEX($D$288:$W$288,,$C305)/$F$274)))</f>
        <v>0</v>
      </c>
      <c r="AH305" s="2">
        <f>IF($F$274="n/a",0,IF(AH$276&lt;=$C305,0,IF(AH$276&gt;($F$274+$C305),INDEX($D$288:$W$288,,$C305)-SUM($D305:AG305),INDEX($D$288:$W$288,,$C305)/$F$274)))</f>
        <v>0</v>
      </c>
      <c r="AI305" s="2">
        <f>IF($F$274="n/a",0,IF(AI$276&lt;=$C305,0,IF(AI$276&gt;($F$274+$C305),INDEX($D$288:$W$288,,$C305)-SUM($D305:AH305),INDEX($D$288:$W$288,,$C305)/$F$274)))</f>
        <v>0</v>
      </c>
      <c r="AJ305" s="2">
        <f>IF($F$274="n/a",0,IF(AJ$276&lt;=$C305,0,IF(AJ$276&gt;($F$274+$C305),INDEX($D$288:$W$288,,$C305)-SUM($D305:AI305),INDEX($D$288:$W$288,,$C305)/$F$274)))</f>
        <v>0</v>
      </c>
      <c r="AK305" s="2">
        <f>IF($F$274="n/a",0,IF(AK$276&lt;=$C305,0,IF(AK$276&gt;($F$274+$C305),INDEX($D$288:$W$288,,$C305)-SUM($D305:AJ305),INDEX($D$288:$W$288,,$C305)/$F$274)))</f>
        <v>0</v>
      </c>
      <c r="AL305" s="2">
        <f>IF($F$274="n/a",0,IF(AL$276&lt;=$C305,0,IF(AL$276&gt;($F$274+$C305),INDEX($D$288:$W$288,,$C305)-SUM($D305:AK305),INDEX($D$288:$W$288,,$C305)/$F$274)))</f>
        <v>0</v>
      </c>
      <c r="AM305" s="2">
        <f>IF($F$274="n/a",0,IF(AM$276&lt;=$C305,0,IF(AM$276&gt;($F$274+$C305),INDEX($D$288:$W$288,,$C305)-SUM($D305:AL305),INDEX($D$288:$W$288,,$C305)/$F$274)))</f>
        <v>0</v>
      </c>
      <c r="AN305" s="2">
        <f>IF($F$274="n/a",0,IF(AN$276&lt;=$C305,0,IF(AN$276&gt;($F$274+$C305),INDEX($D$288:$W$288,,$C305)-SUM($D305:AM305),INDEX($D$288:$W$288,,$C305)/$F$274)))</f>
        <v>0</v>
      </c>
      <c r="AO305" s="2">
        <f>IF($F$274="n/a",0,IF(AO$276&lt;=$C305,0,IF(AO$276&gt;($F$274+$C305),INDEX($D$288:$W$288,,$C305)-SUM($D305:AN305),INDEX($D$288:$W$288,,$C305)/$F$274)))</f>
        <v>0</v>
      </c>
      <c r="AP305" s="2">
        <f>IF($F$274="n/a",0,IF(AP$276&lt;=$C305,0,IF(AP$276&gt;($F$274+$C305),INDEX($D$288:$W$288,,$C305)-SUM($D305:AO305),INDEX($D$288:$W$288,,$C305)/$F$274)))</f>
        <v>0</v>
      </c>
      <c r="AQ305" s="2">
        <f>IF($F$274="n/a",0,IF(AQ$276&lt;=$C305,0,IF(AQ$276&gt;($F$274+$C305),INDEX($D$288:$W$288,,$C305)-SUM($D305:AP305),INDEX($D$288:$W$288,,$C305)/$F$274)))</f>
        <v>0</v>
      </c>
      <c r="AR305" s="2">
        <f>IF($F$274="n/a",0,IF(AR$276&lt;=$C305,0,IF(AR$276&gt;($F$274+$C305),INDEX($D$288:$W$288,,$C305)-SUM($D305:AQ305),INDEX($D$288:$W$288,,$C305)/$F$274)))</f>
        <v>0</v>
      </c>
      <c r="AS305" s="2">
        <f>IF($F$274="n/a",0,IF(AS$276&lt;=$C305,0,IF(AS$276&gt;($F$274+$C305),INDEX($D$288:$W$288,,$C305)-SUM($D305:AR305),INDEX($D$288:$W$288,,$C305)/$F$274)))</f>
        <v>0</v>
      </c>
      <c r="AT305" s="2">
        <f>IF($F$274="n/a",0,IF(AT$276&lt;=$C305,0,IF(AT$276&gt;($F$274+$C305),INDEX($D$288:$W$288,,$C305)-SUM($D305:AS305),INDEX($D$288:$W$288,,$C305)/$F$274)))</f>
        <v>0</v>
      </c>
      <c r="AU305" s="2">
        <f>IF($F$274="n/a",0,IF(AU$276&lt;=$C305,0,IF(AU$276&gt;($F$274+$C305),INDEX($D$288:$W$288,,$C305)-SUM($D305:AT305),INDEX($D$288:$W$288,,$C305)/$F$274)))</f>
        <v>0</v>
      </c>
      <c r="AV305" s="2">
        <f>IF($F$274="n/a",0,IF(AV$276&lt;=$C305,0,IF(AV$276&gt;($F$274+$C305),INDEX($D$288:$W$288,,$C305)-SUM($D305:AU305),INDEX($D$288:$W$288,,$C305)/$F$274)))</f>
        <v>0</v>
      </c>
      <c r="AW305" s="2">
        <f>IF($F$274="n/a",0,IF(AW$276&lt;=$C305,0,IF(AW$276&gt;($F$274+$C305),INDEX($D$288:$W$288,,$C305)-SUM($D305:AV305),INDEX($D$288:$W$288,,$C305)/$F$274)))</f>
        <v>0</v>
      </c>
      <c r="AX305" s="2">
        <f>IF($F$274="n/a",0,IF(AX$276&lt;=$C305,0,IF(AX$276&gt;($F$274+$C305),INDEX($D$288:$W$288,,$C305)-SUM($D305:AW305),INDEX($D$288:$W$288,,$C305)/$F$274)))</f>
        <v>0</v>
      </c>
      <c r="AY305" s="2">
        <f>IF($F$274="n/a",0,IF(AY$276&lt;=$C305,0,IF(AY$276&gt;($F$274+$C305),INDEX($D$288:$W$288,,$C305)-SUM($D305:AX305),INDEX($D$288:$W$288,,$C305)/$F$274)))</f>
        <v>0</v>
      </c>
      <c r="AZ305" s="2">
        <f>IF($F$274="n/a",0,IF(AZ$276&lt;=$C305,0,IF(AZ$276&gt;($F$274+$C305),INDEX($D$288:$W$288,,$C305)-SUM($D305:AY305),INDEX($D$288:$W$288,,$C305)/$F$274)))</f>
        <v>0</v>
      </c>
      <c r="BA305" s="2">
        <f>IF($F$274="n/a",0,IF(BA$276&lt;=$C305,0,IF(BA$276&gt;($F$274+$C305),INDEX($D$288:$W$288,,$C305)-SUM($D305:AZ305),INDEX($D$288:$W$288,,$C305)/$F$274)))</f>
        <v>0</v>
      </c>
      <c r="BB305" s="2">
        <f>IF($F$274="n/a",0,IF(BB$276&lt;=$C305,0,IF(BB$276&gt;($F$274+$C305),INDEX($D$288:$W$288,,$C305)-SUM($D305:BA305),INDEX($D$288:$W$288,,$C305)/$F$274)))</f>
        <v>0</v>
      </c>
      <c r="BC305" s="2">
        <f>IF($F$274="n/a",0,IF(BC$276&lt;=$C305,0,IF(BC$276&gt;($F$274+$C305),INDEX($D$288:$W$288,,$C305)-SUM($D305:BB305),INDEX($D$288:$W$288,,$C305)/$F$274)))</f>
        <v>0</v>
      </c>
      <c r="BD305" s="2">
        <f>IF($F$274="n/a",0,IF(BD$276&lt;=$C305,0,IF(BD$276&gt;($F$274+$C305),INDEX($D$288:$W$288,,$C305)-SUM($D305:BC305),INDEX($D$288:$W$288,,$C305)/$F$274)))</f>
        <v>0</v>
      </c>
      <c r="BE305" s="2">
        <f>IF($F$274="n/a",0,IF(BE$276&lt;=$C305,0,IF(BE$276&gt;($F$274+$C305),INDEX($D$288:$W$288,,$C305)-SUM($D305:BD305),INDEX($D$288:$W$288,,$C305)/$F$274)))</f>
        <v>0</v>
      </c>
      <c r="BF305" s="2">
        <f>IF($F$274="n/a",0,IF(BF$276&lt;=$C305,0,IF(BF$276&gt;($F$274+$C305),INDEX($D$288:$W$288,,$C305)-SUM($D305:BE305),INDEX($D$288:$W$288,,$C305)/$F$274)))</f>
        <v>0</v>
      </c>
      <c r="BG305" s="2">
        <f>IF($F$274="n/a",0,IF(BG$276&lt;=$C305,0,IF(BG$276&gt;($F$274+$C305),INDEX($D$288:$W$288,,$C305)-SUM($D305:BF305),INDEX($D$288:$W$288,,$C305)/$F$274)))</f>
        <v>0</v>
      </c>
      <c r="BH305" s="2">
        <f>IF($F$274="n/a",0,IF(BH$276&lt;=$C305,0,IF(BH$276&gt;($F$274+$C305),INDEX($D$288:$W$288,,$C305)-SUM($D305:BG305),INDEX($D$288:$W$288,,$C305)/$F$274)))</f>
        <v>0</v>
      </c>
      <c r="BI305" s="2">
        <f>IF($F$274="n/a",0,IF(BI$276&lt;=$C305,0,IF(BI$276&gt;($F$274+$C305),INDEX($D$288:$W$288,,$C305)-SUM($D305:BH305),INDEX($D$288:$W$288,,$C305)/$F$274)))</f>
        <v>0</v>
      </c>
      <c r="BJ305" s="2">
        <f>IF($F$274="n/a",0,IF(BJ$276&lt;=$C305,0,IF(BJ$276&gt;($F$274+$C305),INDEX($D$288:$W$288,,$C305)-SUM($D305:BI305),INDEX($D$288:$W$288,,$C305)/$F$274)))</f>
        <v>0</v>
      </c>
      <c r="BK305" s="2">
        <f>IF($F$274="n/a",0,IF(BK$276&lt;=$C305,0,IF(BK$276&gt;($F$274+$C305),INDEX($D$288:$W$288,,$C305)-SUM($D305:BJ305),INDEX($D$288:$W$288,,$C305)/$F$274)))</f>
        <v>0</v>
      </c>
      <c r="BL305" s="2">
        <f>IF($F$274="n/a",0,IF(BL$276&lt;=$C305,0,IF(BL$276&gt;($F$274+$C305),INDEX($D$288:$W$288,,$C305)-SUM($D305:BK305),INDEX($D$288:$W$288,,$C305)/$F$274)))</f>
        <v>0</v>
      </c>
      <c r="BM305" s="2">
        <f>IF($F$274="n/a",0,IF(BM$276&lt;=$C305,0,IF(BM$276&gt;($F$274+$C305),INDEX($D$288:$W$288,,$C305)-SUM($D305:BL305),INDEX($D$288:$W$288,,$C305)/$F$274)))</f>
        <v>0</v>
      </c>
      <c r="BN305" s="2">
        <f>IF($F$274="n/a",0,IF(BN$276&lt;=$C305,0,IF(BN$276&gt;($F$274+$C305),INDEX($D$288:$W$288,,$C305)-SUM($D305:BM305),INDEX($D$288:$W$288,,$C305)/$F$274)))</f>
        <v>0</v>
      </c>
      <c r="BO305" s="2">
        <f>IF($F$274="n/a",0,IF(BO$276&lt;=$C305,0,IF(BO$276&gt;($F$274+$C305),INDEX($D$288:$W$288,,$C305)-SUM($D305:BN305),INDEX($D$288:$W$288,,$C305)/$F$274)))</f>
        <v>0</v>
      </c>
      <c r="BP305" s="2">
        <f>IF($F$274="n/a",0,IF(BP$276&lt;=$C305,0,IF(BP$276&gt;($F$274+$C305),INDEX($D$288:$W$288,,$C305)-SUM($D305:BO305),INDEX($D$288:$W$288,,$C305)/$F$274)))</f>
        <v>0</v>
      </c>
      <c r="BQ305" s="2">
        <f>IF($F$274="n/a",0,IF(BQ$276&lt;=$C305,0,IF(BQ$276&gt;($F$274+$C305),INDEX($D$288:$W$288,,$C305)-SUM($D305:BP305),INDEX($D$288:$W$288,,$C305)/$F$274)))</f>
        <v>0</v>
      </c>
      <c r="BR305" s="2">
        <f>IF($F$274="n/a",0,IF(BR$276&lt;=$C305,0,IF(BR$276&gt;($F$274+$C305),INDEX($D$288:$W$288,,$C305)-SUM($D305:BQ305),INDEX($D$288:$W$288,,$C305)/$F$274)))</f>
        <v>0</v>
      </c>
      <c r="BS305" s="2">
        <f>IF($F$274="n/a",0,IF(BS$276&lt;=$C305,0,IF(BS$276&gt;($F$274+$C305),INDEX($D$288:$W$288,,$C305)-SUM($D305:BR305),INDEX($D$288:$W$288,,$C305)/$F$274)))</f>
        <v>0</v>
      </c>
    </row>
    <row r="306" spans="2:71" outlineLevel="1">
      <c r="B306" s="24">
        <v>2026</v>
      </c>
      <c r="C306" s="24">
        <v>16</v>
      </c>
      <c r="E306" s="2">
        <f>IF($F$274="n/a",0,IF(E$276&lt;=$C306,0,IF(E$276&gt;($F$274+$C306),INDEX($D$288:$W$288,,$C306)-SUM($D306:D306),INDEX($D$288:$W$288,,$C306)/$F$274)))</f>
        <v>0</v>
      </c>
      <c r="F306" s="2">
        <f>IF($F$274="n/a",0,IF(F$276&lt;=$C306,0,IF(F$276&gt;($F$274+$C306),INDEX($D$288:$W$288,,$C306)-SUM($D306:E306),INDEX($D$288:$W$288,,$C306)/$F$274)))</f>
        <v>0</v>
      </c>
      <c r="G306" s="2">
        <f>IF($F$274="n/a",0,IF(G$276&lt;=$C306,0,IF(G$276&gt;($F$274+$C306),INDEX($D$288:$W$288,,$C306)-SUM($D306:F306),INDEX($D$288:$W$288,,$C306)/$F$274)))</f>
        <v>0</v>
      </c>
      <c r="H306" s="2">
        <f>IF($F$274="n/a",0,IF(H$276&lt;=$C306,0,IF(H$276&gt;($F$274+$C306),INDEX($D$288:$W$288,,$C306)-SUM($D306:G306),INDEX($D$288:$W$288,,$C306)/$F$274)))</f>
        <v>0</v>
      </c>
      <c r="I306" s="2">
        <f>IF($F$274="n/a",0,IF(I$276&lt;=$C306,0,IF(I$276&gt;($F$274+$C306),INDEX($D$288:$W$288,,$C306)-SUM($D306:H306),INDEX($D$288:$W$288,,$C306)/$F$274)))</f>
        <v>0</v>
      </c>
      <c r="J306" s="2">
        <f>IF($F$274="n/a",0,IF(J$276&lt;=$C306,0,IF(J$276&gt;($F$274+$C306),INDEX($D$288:$W$288,,$C306)-SUM($D306:I306),INDEX($D$288:$W$288,,$C306)/$F$274)))</f>
        <v>0</v>
      </c>
      <c r="K306" s="2">
        <f>IF($F$274="n/a",0,IF(K$276&lt;=$C306,0,IF(K$276&gt;($F$274+$C306),INDEX($D$288:$W$288,,$C306)-SUM($D306:J306),INDEX($D$288:$W$288,,$C306)/$F$274)))</f>
        <v>0</v>
      </c>
      <c r="L306" s="2">
        <f>IF($F$274="n/a",0,IF(L$276&lt;=$C306,0,IF(L$276&gt;($F$274+$C306),INDEX($D$288:$W$288,,$C306)-SUM($D306:K306),INDEX($D$288:$W$288,,$C306)/$F$274)))</f>
        <v>0</v>
      </c>
      <c r="M306" s="2">
        <f>IF($F$274="n/a",0,IF(M$276&lt;=$C306,0,IF(M$276&gt;($F$274+$C306),INDEX($D$288:$W$288,,$C306)-SUM($D306:L306),INDEX($D$288:$W$288,,$C306)/$F$274)))</f>
        <v>0</v>
      </c>
      <c r="N306" s="2">
        <f>IF($F$274="n/a",0,IF(N$276&lt;=$C306,0,IF(N$276&gt;($F$274+$C306),INDEX($D$288:$W$288,,$C306)-SUM($D306:M306),INDEX($D$288:$W$288,,$C306)/$F$274)))</f>
        <v>0</v>
      </c>
      <c r="O306" s="2">
        <f>IF($F$274="n/a",0,IF(O$276&lt;=$C306,0,IF(O$276&gt;($F$274+$C306),INDEX($D$288:$W$288,,$C306)-SUM($D306:N306),INDEX($D$288:$W$288,,$C306)/$F$274)))</f>
        <v>0</v>
      </c>
      <c r="P306" s="2">
        <f>IF($F$274="n/a",0,IF(P$276&lt;=$C306,0,IF(P$276&gt;($F$274+$C306),INDEX($D$288:$W$288,,$C306)-SUM($D306:O306),INDEX($D$288:$W$288,,$C306)/$F$274)))</f>
        <v>0</v>
      </c>
      <c r="Q306" s="2">
        <f>IF($F$274="n/a",0,IF(Q$276&lt;=$C306,0,IF(Q$276&gt;($F$274+$C306),INDEX($D$288:$W$288,,$C306)-SUM($D306:P306),INDEX($D$288:$W$288,,$C306)/$F$274)))</f>
        <v>0</v>
      </c>
      <c r="R306" s="2">
        <f>IF($F$274="n/a",0,IF(R$276&lt;=$C306,0,IF(R$276&gt;($F$274+$C306),INDEX($D$288:$W$288,,$C306)-SUM($D306:Q306),INDEX($D$288:$W$288,,$C306)/$F$274)))</f>
        <v>0</v>
      </c>
      <c r="S306" s="2">
        <f>IF($F$274="n/a",0,IF(S$276&lt;=$C306,0,IF(S$276&gt;($F$274+$C306),INDEX($D$288:$W$288,,$C306)-SUM($D306:R306),INDEX($D$288:$W$288,,$C306)/$F$274)))</f>
        <v>0</v>
      </c>
      <c r="T306" s="2">
        <f>IF($F$274="n/a",0,IF(T$276&lt;=$C306,0,IF(T$276&gt;($F$274+$C306),INDEX($D$288:$W$288,,$C306)-SUM($D306:S306),INDEX($D$288:$W$288,,$C306)/$F$274)))</f>
        <v>0</v>
      </c>
      <c r="U306" s="2">
        <f>IF($F$274="n/a",0,IF(U$276&lt;=$C306,0,IF(U$276&gt;($F$274+$C306),INDEX($D$288:$W$288,,$C306)-SUM($D306:T306),INDEX($D$288:$W$288,,$C306)/$F$274)))</f>
        <v>0</v>
      </c>
      <c r="V306" s="2">
        <f>IF($F$274="n/a",0,IF(V$276&lt;=$C306,0,IF(V$276&gt;($F$274+$C306),INDEX($D$288:$W$288,,$C306)-SUM($D306:U306),INDEX($D$288:$W$288,,$C306)/$F$274)))</f>
        <v>0</v>
      </c>
      <c r="W306" s="2">
        <f>IF($F$274="n/a",0,IF(W$276&lt;=$C306,0,IF(W$276&gt;($F$274+$C306),INDEX($D$288:$W$288,,$C306)-SUM($D306:V306),INDEX($D$288:$W$288,,$C306)/$F$274)))</f>
        <v>0</v>
      </c>
      <c r="X306" s="2">
        <f>IF($F$274="n/a",0,IF(X$276&lt;=$C306,0,IF(X$276&gt;($F$274+$C306),INDEX($D$288:$W$288,,$C306)-SUM($D306:W306),INDEX($D$288:$W$288,,$C306)/$F$274)))</f>
        <v>0</v>
      </c>
      <c r="Y306" s="2">
        <f>IF($F$274="n/a",0,IF(Y$276&lt;=$C306,0,IF(Y$276&gt;($F$274+$C306),INDEX($D$288:$W$288,,$C306)-SUM($D306:X306),INDEX($D$288:$W$288,,$C306)/$F$274)))</f>
        <v>0</v>
      </c>
      <c r="Z306" s="2">
        <f>IF($F$274="n/a",0,IF(Z$276&lt;=$C306,0,IF(Z$276&gt;($F$274+$C306),INDEX($D$288:$W$288,,$C306)-SUM($D306:Y306),INDEX($D$288:$W$288,,$C306)/$F$274)))</f>
        <v>0</v>
      </c>
      <c r="AA306" s="2">
        <f>IF($F$274="n/a",0,IF(AA$276&lt;=$C306,0,IF(AA$276&gt;($F$274+$C306),INDEX($D$288:$W$288,,$C306)-SUM($D306:Z306),INDEX($D$288:$W$288,,$C306)/$F$274)))</f>
        <v>0</v>
      </c>
      <c r="AB306" s="2">
        <f>IF($F$274="n/a",0,IF(AB$276&lt;=$C306,0,IF(AB$276&gt;($F$274+$C306),INDEX($D$288:$W$288,,$C306)-SUM($D306:AA306),INDEX($D$288:$W$288,,$C306)/$F$274)))</f>
        <v>0</v>
      </c>
      <c r="AC306" s="2">
        <f>IF($F$274="n/a",0,IF(AC$276&lt;=$C306,0,IF(AC$276&gt;($F$274+$C306),INDEX($D$288:$W$288,,$C306)-SUM($D306:AB306),INDEX($D$288:$W$288,,$C306)/$F$274)))</f>
        <v>0</v>
      </c>
      <c r="AD306" s="2">
        <f>IF($F$274="n/a",0,IF(AD$276&lt;=$C306,0,IF(AD$276&gt;($F$274+$C306),INDEX($D$288:$W$288,,$C306)-SUM($D306:AC306),INDEX($D$288:$W$288,,$C306)/$F$274)))</f>
        <v>0</v>
      </c>
      <c r="AE306" s="2">
        <f>IF($F$274="n/a",0,IF(AE$276&lt;=$C306,0,IF(AE$276&gt;($F$274+$C306),INDEX($D$288:$W$288,,$C306)-SUM($D306:AD306),INDEX($D$288:$W$288,,$C306)/$F$274)))</f>
        <v>0</v>
      </c>
      <c r="AF306" s="2">
        <f>IF($F$274="n/a",0,IF(AF$276&lt;=$C306,0,IF(AF$276&gt;($F$274+$C306),INDEX($D$288:$W$288,,$C306)-SUM($D306:AE306),INDEX($D$288:$W$288,,$C306)/$F$274)))</f>
        <v>0</v>
      </c>
      <c r="AG306" s="2">
        <f>IF($F$274="n/a",0,IF(AG$276&lt;=$C306,0,IF(AG$276&gt;($F$274+$C306),INDEX($D$288:$W$288,,$C306)-SUM($D306:AF306),INDEX($D$288:$W$288,,$C306)/$F$274)))</f>
        <v>0</v>
      </c>
      <c r="AH306" s="2">
        <f>IF($F$274="n/a",0,IF(AH$276&lt;=$C306,0,IF(AH$276&gt;($F$274+$C306),INDEX($D$288:$W$288,,$C306)-SUM($D306:AG306),INDEX($D$288:$W$288,,$C306)/$F$274)))</f>
        <v>0</v>
      </c>
      <c r="AI306" s="2">
        <f>IF($F$274="n/a",0,IF(AI$276&lt;=$C306,0,IF(AI$276&gt;($F$274+$C306),INDEX($D$288:$W$288,,$C306)-SUM($D306:AH306),INDEX($D$288:$W$288,,$C306)/$F$274)))</f>
        <v>0</v>
      </c>
      <c r="AJ306" s="2">
        <f>IF($F$274="n/a",0,IF(AJ$276&lt;=$C306,0,IF(AJ$276&gt;($F$274+$C306),INDEX($D$288:$W$288,,$C306)-SUM($D306:AI306),INDEX($D$288:$W$288,,$C306)/$F$274)))</f>
        <v>0</v>
      </c>
      <c r="AK306" s="2">
        <f>IF($F$274="n/a",0,IF(AK$276&lt;=$C306,0,IF(AK$276&gt;($F$274+$C306),INDEX($D$288:$W$288,,$C306)-SUM($D306:AJ306),INDEX($D$288:$W$288,,$C306)/$F$274)))</f>
        <v>0</v>
      </c>
      <c r="AL306" s="2">
        <f>IF($F$274="n/a",0,IF(AL$276&lt;=$C306,0,IF(AL$276&gt;($F$274+$C306),INDEX($D$288:$W$288,,$C306)-SUM($D306:AK306),INDEX($D$288:$W$288,,$C306)/$F$274)))</f>
        <v>0</v>
      </c>
      <c r="AM306" s="2">
        <f>IF($F$274="n/a",0,IF(AM$276&lt;=$C306,0,IF(AM$276&gt;($F$274+$C306),INDEX($D$288:$W$288,,$C306)-SUM($D306:AL306),INDEX($D$288:$W$288,,$C306)/$F$274)))</f>
        <v>0</v>
      </c>
      <c r="AN306" s="2">
        <f>IF($F$274="n/a",0,IF(AN$276&lt;=$C306,0,IF(AN$276&gt;($F$274+$C306),INDEX($D$288:$W$288,,$C306)-SUM($D306:AM306),INDEX($D$288:$W$288,,$C306)/$F$274)))</f>
        <v>0</v>
      </c>
      <c r="AO306" s="2">
        <f>IF($F$274="n/a",0,IF(AO$276&lt;=$C306,0,IF(AO$276&gt;($F$274+$C306),INDEX($D$288:$W$288,,$C306)-SUM($D306:AN306),INDEX($D$288:$W$288,,$C306)/$F$274)))</f>
        <v>0</v>
      </c>
      <c r="AP306" s="2">
        <f>IF($F$274="n/a",0,IF(AP$276&lt;=$C306,0,IF(AP$276&gt;($F$274+$C306),INDEX($D$288:$W$288,,$C306)-SUM($D306:AO306),INDEX($D$288:$W$288,,$C306)/$F$274)))</f>
        <v>0</v>
      </c>
      <c r="AQ306" s="2">
        <f>IF($F$274="n/a",0,IF(AQ$276&lt;=$C306,0,IF(AQ$276&gt;($F$274+$C306),INDEX($D$288:$W$288,,$C306)-SUM($D306:AP306),INDEX($D$288:$W$288,,$C306)/$F$274)))</f>
        <v>0</v>
      </c>
      <c r="AR306" s="2">
        <f>IF($F$274="n/a",0,IF(AR$276&lt;=$C306,0,IF(AR$276&gt;($F$274+$C306),INDEX($D$288:$W$288,,$C306)-SUM($D306:AQ306),INDEX($D$288:$W$288,,$C306)/$F$274)))</f>
        <v>0</v>
      </c>
      <c r="AS306" s="2">
        <f>IF($F$274="n/a",0,IF(AS$276&lt;=$C306,0,IF(AS$276&gt;($F$274+$C306),INDEX($D$288:$W$288,,$C306)-SUM($D306:AR306),INDEX($D$288:$W$288,,$C306)/$F$274)))</f>
        <v>0</v>
      </c>
      <c r="AT306" s="2">
        <f>IF($F$274="n/a",0,IF(AT$276&lt;=$C306,0,IF(AT$276&gt;($F$274+$C306),INDEX($D$288:$W$288,,$C306)-SUM($D306:AS306),INDEX($D$288:$W$288,,$C306)/$F$274)))</f>
        <v>0</v>
      </c>
      <c r="AU306" s="2">
        <f>IF($F$274="n/a",0,IF(AU$276&lt;=$C306,0,IF(AU$276&gt;($F$274+$C306),INDEX($D$288:$W$288,,$C306)-SUM($D306:AT306),INDEX($D$288:$W$288,,$C306)/$F$274)))</f>
        <v>0</v>
      </c>
      <c r="AV306" s="2">
        <f>IF($F$274="n/a",0,IF(AV$276&lt;=$C306,0,IF(AV$276&gt;($F$274+$C306),INDEX($D$288:$W$288,,$C306)-SUM($D306:AU306),INDEX($D$288:$W$288,,$C306)/$F$274)))</f>
        <v>0</v>
      </c>
      <c r="AW306" s="2">
        <f>IF($F$274="n/a",0,IF(AW$276&lt;=$C306,0,IF(AW$276&gt;($F$274+$C306),INDEX($D$288:$W$288,,$C306)-SUM($D306:AV306),INDEX($D$288:$W$288,,$C306)/$F$274)))</f>
        <v>0</v>
      </c>
      <c r="AX306" s="2">
        <f>IF($F$274="n/a",0,IF(AX$276&lt;=$C306,0,IF(AX$276&gt;($F$274+$C306),INDEX($D$288:$W$288,,$C306)-SUM($D306:AW306),INDEX($D$288:$W$288,,$C306)/$F$274)))</f>
        <v>0</v>
      </c>
      <c r="AY306" s="2">
        <f>IF($F$274="n/a",0,IF(AY$276&lt;=$C306,0,IF(AY$276&gt;($F$274+$C306),INDEX($D$288:$W$288,,$C306)-SUM($D306:AX306),INDEX($D$288:$W$288,,$C306)/$F$274)))</f>
        <v>0</v>
      </c>
      <c r="AZ306" s="2">
        <f>IF($F$274="n/a",0,IF(AZ$276&lt;=$C306,0,IF(AZ$276&gt;($F$274+$C306),INDEX($D$288:$W$288,,$C306)-SUM($D306:AY306),INDEX($D$288:$W$288,,$C306)/$F$274)))</f>
        <v>0</v>
      </c>
      <c r="BA306" s="2">
        <f>IF($F$274="n/a",0,IF(BA$276&lt;=$C306,0,IF(BA$276&gt;($F$274+$C306),INDEX($D$288:$W$288,,$C306)-SUM($D306:AZ306),INDEX($D$288:$W$288,,$C306)/$F$274)))</f>
        <v>0</v>
      </c>
      <c r="BB306" s="2">
        <f>IF($F$274="n/a",0,IF(BB$276&lt;=$C306,0,IF(BB$276&gt;($F$274+$C306),INDEX($D$288:$W$288,,$C306)-SUM($D306:BA306),INDEX($D$288:$W$288,,$C306)/$F$274)))</f>
        <v>0</v>
      </c>
      <c r="BC306" s="2">
        <f>IF($F$274="n/a",0,IF(BC$276&lt;=$C306,0,IF(BC$276&gt;($F$274+$C306),INDEX($D$288:$W$288,,$C306)-SUM($D306:BB306),INDEX($D$288:$W$288,,$C306)/$F$274)))</f>
        <v>0</v>
      </c>
      <c r="BD306" s="2">
        <f>IF($F$274="n/a",0,IF(BD$276&lt;=$C306,0,IF(BD$276&gt;($F$274+$C306),INDEX($D$288:$W$288,,$C306)-SUM($D306:BC306),INDEX($D$288:$W$288,,$C306)/$F$274)))</f>
        <v>0</v>
      </c>
      <c r="BE306" s="2">
        <f>IF($F$274="n/a",0,IF(BE$276&lt;=$C306,0,IF(BE$276&gt;($F$274+$C306),INDEX($D$288:$W$288,,$C306)-SUM($D306:BD306),INDEX($D$288:$W$288,,$C306)/$F$274)))</f>
        <v>0</v>
      </c>
      <c r="BF306" s="2">
        <f>IF($F$274="n/a",0,IF(BF$276&lt;=$C306,0,IF(BF$276&gt;($F$274+$C306),INDEX($D$288:$W$288,,$C306)-SUM($D306:BE306),INDEX($D$288:$W$288,,$C306)/$F$274)))</f>
        <v>0</v>
      </c>
      <c r="BG306" s="2">
        <f>IF($F$274="n/a",0,IF(BG$276&lt;=$C306,0,IF(BG$276&gt;($F$274+$C306),INDEX($D$288:$W$288,,$C306)-SUM($D306:BF306),INDEX($D$288:$W$288,,$C306)/$F$274)))</f>
        <v>0</v>
      </c>
      <c r="BH306" s="2">
        <f>IF($F$274="n/a",0,IF(BH$276&lt;=$C306,0,IF(BH$276&gt;($F$274+$C306),INDEX($D$288:$W$288,,$C306)-SUM($D306:BG306),INDEX($D$288:$W$288,,$C306)/$F$274)))</f>
        <v>0</v>
      </c>
      <c r="BI306" s="2">
        <f>IF($F$274="n/a",0,IF(BI$276&lt;=$C306,0,IF(BI$276&gt;($F$274+$C306),INDEX($D$288:$W$288,,$C306)-SUM($D306:BH306),INDEX($D$288:$W$288,,$C306)/$F$274)))</f>
        <v>0</v>
      </c>
      <c r="BJ306" s="2">
        <f>IF($F$274="n/a",0,IF(BJ$276&lt;=$C306,0,IF(BJ$276&gt;($F$274+$C306),INDEX($D$288:$W$288,,$C306)-SUM($D306:BI306),INDEX($D$288:$W$288,,$C306)/$F$274)))</f>
        <v>0</v>
      </c>
      <c r="BK306" s="2">
        <f>IF($F$274="n/a",0,IF(BK$276&lt;=$C306,0,IF(BK$276&gt;($F$274+$C306),INDEX($D$288:$W$288,,$C306)-SUM($D306:BJ306),INDEX($D$288:$W$288,,$C306)/$F$274)))</f>
        <v>0</v>
      </c>
      <c r="BL306" s="2">
        <f>IF($F$274="n/a",0,IF(BL$276&lt;=$C306,0,IF(BL$276&gt;($F$274+$C306),INDEX($D$288:$W$288,,$C306)-SUM($D306:BK306),INDEX($D$288:$W$288,,$C306)/$F$274)))</f>
        <v>0</v>
      </c>
      <c r="BM306" s="2">
        <f>IF($F$274="n/a",0,IF(BM$276&lt;=$C306,0,IF(BM$276&gt;($F$274+$C306),INDEX($D$288:$W$288,,$C306)-SUM($D306:BL306),INDEX($D$288:$W$288,,$C306)/$F$274)))</f>
        <v>0</v>
      </c>
      <c r="BN306" s="2">
        <f>IF($F$274="n/a",0,IF(BN$276&lt;=$C306,0,IF(BN$276&gt;($F$274+$C306),INDEX($D$288:$W$288,,$C306)-SUM($D306:BM306),INDEX($D$288:$W$288,,$C306)/$F$274)))</f>
        <v>0</v>
      </c>
      <c r="BO306" s="2">
        <f>IF($F$274="n/a",0,IF(BO$276&lt;=$C306,0,IF(BO$276&gt;($F$274+$C306),INDEX($D$288:$W$288,,$C306)-SUM($D306:BN306),INDEX($D$288:$W$288,,$C306)/$F$274)))</f>
        <v>0</v>
      </c>
      <c r="BP306" s="2">
        <f>IF($F$274="n/a",0,IF(BP$276&lt;=$C306,0,IF(BP$276&gt;($F$274+$C306),INDEX($D$288:$W$288,,$C306)-SUM($D306:BO306),INDEX($D$288:$W$288,,$C306)/$F$274)))</f>
        <v>0</v>
      </c>
      <c r="BQ306" s="2">
        <f>IF($F$274="n/a",0,IF(BQ$276&lt;=$C306,0,IF(BQ$276&gt;($F$274+$C306),INDEX($D$288:$W$288,,$C306)-SUM($D306:BP306),INDEX($D$288:$W$288,,$C306)/$F$274)))</f>
        <v>0</v>
      </c>
      <c r="BR306" s="2">
        <f>IF($F$274="n/a",0,IF(BR$276&lt;=$C306,0,IF(BR$276&gt;($F$274+$C306),INDEX($D$288:$W$288,,$C306)-SUM($D306:BQ306),INDEX($D$288:$W$288,,$C306)/$F$274)))</f>
        <v>0</v>
      </c>
      <c r="BS306" s="2">
        <f>IF($F$274="n/a",0,IF(BS$276&lt;=$C306,0,IF(BS$276&gt;($F$274+$C306),INDEX($D$288:$W$288,,$C306)-SUM($D306:BR306),INDEX($D$288:$W$288,,$C306)/$F$274)))</f>
        <v>0</v>
      </c>
    </row>
    <row r="307" spans="2:71" outlineLevel="1">
      <c r="B307" s="24">
        <v>2027</v>
      </c>
      <c r="C307" s="24">
        <v>17</v>
      </c>
      <c r="E307" s="2">
        <f>IF($F$274="n/a",0,IF(E$276&lt;=$C307,0,IF(E$276&gt;($F$274+$C307),INDEX($D$288:$W$288,,$C307)-SUM($D307:D307),INDEX($D$288:$W$288,,$C307)/$F$274)))</f>
        <v>0</v>
      </c>
      <c r="F307" s="2">
        <f>IF($F$274="n/a",0,IF(F$276&lt;=$C307,0,IF(F$276&gt;($F$274+$C307),INDEX($D$288:$W$288,,$C307)-SUM($D307:E307),INDEX($D$288:$W$288,,$C307)/$F$274)))</f>
        <v>0</v>
      </c>
      <c r="G307" s="2">
        <f>IF($F$274="n/a",0,IF(G$276&lt;=$C307,0,IF(G$276&gt;($F$274+$C307),INDEX($D$288:$W$288,,$C307)-SUM($D307:F307),INDEX($D$288:$W$288,,$C307)/$F$274)))</f>
        <v>0</v>
      </c>
      <c r="H307" s="2">
        <f>IF($F$274="n/a",0,IF(H$276&lt;=$C307,0,IF(H$276&gt;($F$274+$C307),INDEX($D$288:$W$288,,$C307)-SUM($D307:G307),INDEX($D$288:$W$288,,$C307)/$F$274)))</f>
        <v>0</v>
      </c>
      <c r="I307" s="2">
        <f>IF($F$274="n/a",0,IF(I$276&lt;=$C307,0,IF(I$276&gt;($F$274+$C307),INDEX($D$288:$W$288,,$C307)-SUM($D307:H307),INDEX($D$288:$W$288,,$C307)/$F$274)))</f>
        <v>0</v>
      </c>
      <c r="J307" s="2">
        <f>IF($F$274="n/a",0,IF(J$276&lt;=$C307,0,IF(J$276&gt;($F$274+$C307),INDEX($D$288:$W$288,,$C307)-SUM($D307:I307),INDEX($D$288:$W$288,,$C307)/$F$274)))</f>
        <v>0</v>
      </c>
      <c r="K307" s="2">
        <f>IF($F$274="n/a",0,IF(K$276&lt;=$C307,0,IF(K$276&gt;($F$274+$C307),INDEX($D$288:$W$288,,$C307)-SUM($D307:J307),INDEX($D$288:$W$288,,$C307)/$F$274)))</f>
        <v>0</v>
      </c>
      <c r="L307" s="2">
        <f>IF($F$274="n/a",0,IF(L$276&lt;=$C307,0,IF(L$276&gt;($F$274+$C307),INDEX($D$288:$W$288,,$C307)-SUM($D307:K307),INDEX($D$288:$W$288,,$C307)/$F$274)))</f>
        <v>0</v>
      </c>
      <c r="M307" s="2">
        <f>IF($F$274="n/a",0,IF(M$276&lt;=$C307,0,IF(M$276&gt;($F$274+$C307),INDEX($D$288:$W$288,,$C307)-SUM($D307:L307),INDEX($D$288:$W$288,,$C307)/$F$274)))</f>
        <v>0</v>
      </c>
      <c r="N307" s="2">
        <f>IF($F$274="n/a",0,IF(N$276&lt;=$C307,0,IF(N$276&gt;($F$274+$C307),INDEX($D$288:$W$288,,$C307)-SUM($D307:M307),INDEX($D$288:$W$288,,$C307)/$F$274)))</f>
        <v>0</v>
      </c>
      <c r="O307" s="2">
        <f>IF($F$274="n/a",0,IF(O$276&lt;=$C307,0,IF(O$276&gt;($F$274+$C307),INDEX($D$288:$W$288,,$C307)-SUM($D307:N307),INDEX($D$288:$W$288,,$C307)/$F$274)))</f>
        <v>0</v>
      </c>
      <c r="P307" s="2">
        <f>IF($F$274="n/a",0,IF(P$276&lt;=$C307,0,IF(P$276&gt;($F$274+$C307),INDEX($D$288:$W$288,,$C307)-SUM($D307:O307),INDEX($D$288:$W$288,,$C307)/$F$274)))</f>
        <v>0</v>
      </c>
      <c r="Q307" s="2">
        <f>IF($F$274="n/a",0,IF(Q$276&lt;=$C307,0,IF(Q$276&gt;($F$274+$C307),INDEX($D$288:$W$288,,$C307)-SUM($D307:P307),INDEX($D$288:$W$288,,$C307)/$F$274)))</f>
        <v>0</v>
      </c>
      <c r="R307" s="2">
        <f>IF($F$274="n/a",0,IF(R$276&lt;=$C307,0,IF(R$276&gt;($F$274+$C307),INDEX($D$288:$W$288,,$C307)-SUM($D307:Q307),INDEX($D$288:$W$288,,$C307)/$F$274)))</f>
        <v>0</v>
      </c>
      <c r="S307" s="2">
        <f>IF($F$274="n/a",0,IF(S$276&lt;=$C307,0,IF(S$276&gt;($F$274+$C307),INDEX($D$288:$W$288,,$C307)-SUM($D307:R307),INDEX($D$288:$W$288,,$C307)/$F$274)))</f>
        <v>0</v>
      </c>
      <c r="T307" s="2">
        <f>IF($F$274="n/a",0,IF(T$276&lt;=$C307,0,IF(T$276&gt;($F$274+$C307),INDEX($D$288:$W$288,,$C307)-SUM($D307:S307),INDEX($D$288:$W$288,,$C307)/$F$274)))</f>
        <v>0</v>
      </c>
      <c r="U307" s="2">
        <f>IF($F$274="n/a",0,IF(U$276&lt;=$C307,0,IF(U$276&gt;($F$274+$C307),INDEX($D$288:$W$288,,$C307)-SUM($D307:T307),INDEX($D$288:$W$288,,$C307)/$F$274)))</f>
        <v>0</v>
      </c>
      <c r="V307" s="2">
        <f>IF($F$274="n/a",0,IF(V$276&lt;=$C307,0,IF(V$276&gt;($F$274+$C307),INDEX($D$288:$W$288,,$C307)-SUM($D307:U307),INDEX($D$288:$W$288,,$C307)/$F$274)))</f>
        <v>0</v>
      </c>
      <c r="W307" s="2">
        <f>IF($F$274="n/a",0,IF(W$276&lt;=$C307,0,IF(W$276&gt;($F$274+$C307),INDEX($D$288:$W$288,,$C307)-SUM($D307:V307),INDEX($D$288:$W$288,,$C307)/$F$274)))</f>
        <v>0</v>
      </c>
      <c r="X307" s="2">
        <f>IF($F$274="n/a",0,IF(X$276&lt;=$C307,0,IF(X$276&gt;($F$274+$C307),INDEX($D$288:$W$288,,$C307)-SUM($D307:W307),INDEX($D$288:$W$288,,$C307)/$F$274)))</f>
        <v>0</v>
      </c>
      <c r="Y307" s="2">
        <f>IF($F$274="n/a",0,IF(Y$276&lt;=$C307,0,IF(Y$276&gt;($F$274+$C307),INDEX($D$288:$W$288,,$C307)-SUM($D307:X307),INDEX($D$288:$W$288,,$C307)/$F$274)))</f>
        <v>0</v>
      </c>
      <c r="Z307" s="2">
        <f>IF($F$274="n/a",0,IF(Z$276&lt;=$C307,0,IF(Z$276&gt;($F$274+$C307),INDEX($D$288:$W$288,,$C307)-SUM($D307:Y307),INDEX($D$288:$W$288,,$C307)/$F$274)))</f>
        <v>0</v>
      </c>
      <c r="AA307" s="2">
        <f>IF($F$274="n/a",0,IF(AA$276&lt;=$C307,0,IF(AA$276&gt;($F$274+$C307),INDEX($D$288:$W$288,,$C307)-SUM($D307:Z307),INDEX($D$288:$W$288,,$C307)/$F$274)))</f>
        <v>0</v>
      </c>
      <c r="AB307" s="2">
        <f>IF($F$274="n/a",0,IF(AB$276&lt;=$C307,0,IF(AB$276&gt;($F$274+$C307),INDEX($D$288:$W$288,,$C307)-SUM($D307:AA307),INDEX($D$288:$W$288,,$C307)/$F$274)))</f>
        <v>0</v>
      </c>
      <c r="AC307" s="2">
        <f>IF($F$274="n/a",0,IF(AC$276&lt;=$C307,0,IF(AC$276&gt;($F$274+$C307),INDEX($D$288:$W$288,,$C307)-SUM($D307:AB307),INDEX($D$288:$W$288,,$C307)/$F$274)))</f>
        <v>0</v>
      </c>
      <c r="AD307" s="2">
        <f>IF($F$274="n/a",0,IF(AD$276&lt;=$C307,0,IF(AD$276&gt;($F$274+$C307),INDEX($D$288:$W$288,,$C307)-SUM($D307:AC307),INDEX($D$288:$W$288,,$C307)/$F$274)))</f>
        <v>0</v>
      </c>
      <c r="AE307" s="2">
        <f>IF($F$274="n/a",0,IF(AE$276&lt;=$C307,0,IF(AE$276&gt;($F$274+$C307),INDEX($D$288:$W$288,,$C307)-SUM($D307:AD307),INDEX($D$288:$W$288,,$C307)/$F$274)))</f>
        <v>0</v>
      </c>
      <c r="AF307" s="2">
        <f>IF($F$274="n/a",0,IF(AF$276&lt;=$C307,0,IF(AF$276&gt;($F$274+$C307),INDEX($D$288:$W$288,,$C307)-SUM($D307:AE307),INDEX($D$288:$W$288,,$C307)/$F$274)))</f>
        <v>0</v>
      </c>
      <c r="AG307" s="2">
        <f>IF($F$274="n/a",0,IF(AG$276&lt;=$C307,0,IF(AG$276&gt;($F$274+$C307),INDEX($D$288:$W$288,,$C307)-SUM($D307:AF307),INDEX($D$288:$W$288,,$C307)/$F$274)))</f>
        <v>0</v>
      </c>
      <c r="AH307" s="2">
        <f>IF($F$274="n/a",0,IF(AH$276&lt;=$C307,0,IF(AH$276&gt;($F$274+$C307),INDEX($D$288:$W$288,,$C307)-SUM($D307:AG307),INDEX($D$288:$W$288,,$C307)/$F$274)))</f>
        <v>0</v>
      </c>
      <c r="AI307" s="2">
        <f>IF($F$274="n/a",0,IF(AI$276&lt;=$C307,0,IF(AI$276&gt;($F$274+$C307),INDEX($D$288:$W$288,,$C307)-SUM($D307:AH307),INDEX($D$288:$W$288,,$C307)/$F$274)))</f>
        <v>0</v>
      </c>
      <c r="AJ307" s="2">
        <f>IF($F$274="n/a",0,IF(AJ$276&lt;=$C307,0,IF(AJ$276&gt;($F$274+$C307),INDEX($D$288:$W$288,,$C307)-SUM($D307:AI307),INDEX($D$288:$W$288,,$C307)/$F$274)))</f>
        <v>0</v>
      </c>
      <c r="AK307" s="2">
        <f>IF($F$274="n/a",0,IF(AK$276&lt;=$C307,0,IF(AK$276&gt;($F$274+$C307),INDEX($D$288:$W$288,,$C307)-SUM($D307:AJ307),INDEX($D$288:$W$288,,$C307)/$F$274)))</f>
        <v>0</v>
      </c>
      <c r="AL307" s="2">
        <f>IF($F$274="n/a",0,IF(AL$276&lt;=$C307,0,IF(AL$276&gt;($F$274+$C307),INDEX($D$288:$W$288,,$C307)-SUM($D307:AK307),INDEX($D$288:$W$288,,$C307)/$F$274)))</f>
        <v>0</v>
      </c>
      <c r="AM307" s="2">
        <f>IF($F$274="n/a",0,IF(AM$276&lt;=$C307,0,IF(AM$276&gt;($F$274+$C307),INDEX($D$288:$W$288,,$C307)-SUM($D307:AL307),INDEX($D$288:$W$288,,$C307)/$F$274)))</f>
        <v>0</v>
      </c>
      <c r="AN307" s="2">
        <f>IF($F$274="n/a",0,IF(AN$276&lt;=$C307,0,IF(AN$276&gt;($F$274+$C307),INDEX($D$288:$W$288,,$C307)-SUM($D307:AM307),INDEX($D$288:$W$288,,$C307)/$F$274)))</f>
        <v>0</v>
      </c>
      <c r="AO307" s="2">
        <f>IF($F$274="n/a",0,IF(AO$276&lt;=$C307,0,IF(AO$276&gt;($F$274+$C307),INDEX($D$288:$W$288,,$C307)-SUM($D307:AN307),INDEX($D$288:$W$288,,$C307)/$F$274)))</f>
        <v>0</v>
      </c>
      <c r="AP307" s="2">
        <f>IF($F$274="n/a",0,IF(AP$276&lt;=$C307,0,IF(AP$276&gt;($F$274+$C307),INDEX($D$288:$W$288,,$C307)-SUM($D307:AO307),INDEX($D$288:$W$288,,$C307)/$F$274)))</f>
        <v>0</v>
      </c>
      <c r="AQ307" s="2">
        <f>IF($F$274="n/a",0,IF(AQ$276&lt;=$C307,0,IF(AQ$276&gt;($F$274+$C307),INDEX($D$288:$W$288,,$C307)-SUM($D307:AP307),INDEX($D$288:$W$288,,$C307)/$F$274)))</f>
        <v>0</v>
      </c>
      <c r="AR307" s="2">
        <f>IF($F$274="n/a",0,IF(AR$276&lt;=$C307,0,IF(AR$276&gt;($F$274+$C307),INDEX($D$288:$W$288,,$C307)-SUM($D307:AQ307),INDEX($D$288:$W$288,,$C307)/$F$274)))</f>
        <v>0</v>
      </c>
      <c r="AS307" s="2">
        <f>IF($F$274="n/a",0,IF(AS$276&lt;=$C307,0,IF(AS$276&gt;($F$274+$C307),INDEX($D$288:$W$288,,$C307)-SUM($D307:AR307),INDEX($D$288:$W$288,,$C307)/$F$274)))</f>
        <v>0</v>
      </c>
      <c r="AT307" s="2">
        <f>IF($F$274="n/a",0,IF(AT$276&lt;=$C307,0,IF(AT$276&gt;($F$274+$C307),INDEX($D$288:$W$288,,$C307)-SUM($D307:AS307),INDEX($D$288:$W$288,,$C307)/$F$274)))</f>
        <v>0</v>
      </c>
      <c r="AU307" s="2">
        <f>IF($F$274="n/a",0,IF(AU$276&lt;=$C307,0,IF(AU$276&gt;($F$274+$C307),INDEX($D$288:$W$288,,$C307)-SUM($D307:AT307),INDEX($D$288:$W$288,,$C307)/$F$274)))</f>
        <v>0</v>
      </c>
      <c r="AV307" s="2">
        <f>IF($F$274="n/a",0,IF(AV$276&lt;=$C307,0,IF(AV$276&gt;($F$274+$C307),INDEX($D$288:$W$288,,$C307)-SUM($D307:AU307),INDEX($D$288:$W$288,,$C307)/$F$274)))</f>
        <v>0</v>
      </c>
      <c r="AW307" s="2">
        <f>IF($F$274="n/a",0,IF(AW$276&lt;=$C307,0,IF(AW$276&gt;($F$274+$C307),INDEX($D$288:$W$288,,$C307)-SUM($D307:AV307),INDEX($D$288:$W$288,,$C307)/$F$274)))</f>
        <v>0</v>
      </c>
      <c r="AX307" s="2">
        <f>IF($F$274="n/a",0,IF(AX$276&lt;=$C307,0,IF(AX$276&gt;($F$274+$C307),INDEX($D$288:$W$288,,$C307)-SUM($D307:AW307),INDEX($D$288:$W$288,,$C307)/$F$274)))</f>
        <v>0</v>
      </c>
      <c r="AY307" s="2">
        <f>IF($F$274="n/a",0,IF(AY$276&lt;=$C307,0,IF(AY$276&gt;($F$274+$C307),INDEX($D$288:$W$288,,$C307)-SUM($D307:AX307),INDEX($D$288:$W$288,,$C307)/$F$274)))</f>
        <v>0</v>
      </c>
      <c r="AZ307" s="2">
        <f>IF($F$274="n/a",0,IF(AZ$276&lt;=$C307,0,IF(AZ$276&gt;($F$274+$C307),INDEX($D$288:$W$288,,$C307)-SUM($D307:AY307),INDEX($D$288:$W$288,,$C307)/$F$274)))</f>
        <v>0</v>
      </c>
      <c r="BA307" s="2">
        <f>IF($F$274="n/a",0,IF(BA$276&lt;=$C307,0,IF(BA$276&gt;($F$274+$C307),INDEX($D$288:$W$288,,$C307)-SUM($D307:AZ307),INDEX($D$288:$W$288,,$C307)/$F$274)))</f>
        <v>0</v>
      </c>
      <c r="BB307" s="2">
        <f>IF($F$274="n/a",0,IF(BB$276&lt;=$C307,0,IF(BB$276&gt;($F$274+$C307),INDEX($D$288:$W$288,,$C307)-SUM($D307:BA307),INDEX($D$288:$W$288,,$C307)/$F$274)))</f>
        <v>0</v>
      </c>
      <c r="BC307" s="2">
        <f>IF($F$274="n/a",0,IF(BC$276&lt;=$C307,0,IF(BC$276&gt;($F$274+$C307),INDEX($D$288:$W$288,,$C307)-SUM($D307:BB307),INDEX($D$288:$W$288,,$C307)/$F$274)))</f>
        <v>0</v>
      </c>
      <c r="BD307" s="2">
        <f>IF($F$274="n/a",0,IF(BD$276&lt;=$C307,0,IF(BD$276&gt;($F$274+$C307),INDEX($D$288:$W$288,,$C307)-SUM($D307:BC307),INDEX($D$288:$W$288,,$C307)/$F$274)))</f>
        <v>0</v>
      </c>
      <c r="BE307" s="2">
        <f>IF($F$274="n/a",0,IF(BE$276&lt;=$C307,0,IF(BE$276&gt;($F$274+$C307),INDEX($D$288:$W$288,,$C307)-SUM($D307:BD307),INDEX($D$288:$W$288,,$C307)/$F$274)))</f>
        <v>0</v>
      </c>
      <c r="BF307" s="2">
        <f>IF($F$274="n/a",0,IF(BF$276&lt;=$C307,0,IF(BF$276&gt;($F$274+$C307),INDEX($D$288:$W$288,,$C307)-SUM($D307:BE307),INDEX($D$288:$W$288,,$C307)/$F$274)))</f>
        <v>0</v>
      </c>
      <c r="BG307" s="2">
        <f>IF($F$274="n/a",0,IF(BG$276&lt;=$C307,0,IF(BG$276&gt;($F$274+$C307),INDEX($D$288:$W$288,,$C307)-SUM($D307:BF307),INDEX($D$288:$W$288,,$C307)/$F$274)))</f>
        <v>0</v>
      </c>
      <c r="BH307" s="2">
        <f>IF($F$274="n/a",0,IF(BH$276&lt;=$C307,0,IF(BH$276&gt;($F$274+$C307),INDEX($D$288:$W$288,,$C307)-SUM($D307:BG307),INDEX($D$288:$W$288,,$C307)/$F$274)))</f>
        <v>0</v>
      </c>
      <c r="BI307" s="2">
        <f>IF($F$274="n/a",0,IF(BI$276&lt;=$C307,0,IF(BI$276&gt;($F$274+$C307),INDEX($D$288:$W$288,,$C307)-SUM($D307:BH307),INDEX($D$288:$W$288,,$C307)/$F$274)))</f>
        <v>0</v>
      </c>
      <c r="BJ307" s="2">
        <f>IF($F$274="n/a",0,IF(BJ$276&lt;=$C307,0,IF(BJ$276&gt;($F$274+$C307),INDEX($D$288:$W$288,,$C307)-SUM($D307:BI307),INDEX($D$288:$W$288,,$C307)/$F$274)))</f>
        <v>0</v>
      </c>
      <c r="BK307" s="2">
        <f>IF($F$274="n/a",0,IF(BK$276&lt;=$C307,0,IF(BK$276&gt;($F$274+$C307),INDEX($D$288:$W$288,,$C307)-SUM($D307:BJ307),INDEX($D$288:$W$288,,$C307)/$F$274)))</f>
        <v>0</v>
      </c>
      <c r="BL307" s="2">
        <f>IF($F$274="n/a",0,IF(BL$276&lt;=$C307,0,IF(BL$276&gt;($F$274+$C307),INDEX($D$288:$W$288,,$C307)-SUM($D307:BK307),INDEX($D$288:$W$288,,$C307)/$F$274)))</f>
        <v>0</v>
      </c>
      <c r="BM307" s="2">
        <f>IF($F$274="n/a",0,IF(BM$276&lt;=$C307,0,IF(BM$276&gt;($F$274+$C307),INDEX($D$288:$W$288,,$C307)-SUM($D307:BL307),INDEX($D$288:$W$288,,$C307)/$F$274)))</f>
        <v>0</v>
      </c>
      <c r="BN307" s="2">
        <f>IF($F$274="n/a",0,IF(BN$276&lt;=$C307,0,IF(BN$276&gt;($F$274+$C307),INDEX($D$288:$W$288,,$C307)-SUM($D307:BM307),INDEX($D$288:$W$288,,$C307)/$F$274)))</f>
        <v>0</v>
      </c>
      <c r="BO307" s="2">
        <f>IF($F$274="n/a",0,IF(BO$276&lt;=$C307,0,IF(BO$276&gt;($F$274+$C307),INDEX($D$288:$W$288,,$C307)-SUM($D307:BN307),INDEX($D$288:$W$288,,$C307)/$F$274)))</f>
        <v>0</v>
      </c>
      <c r="BP307" s="2">
        <f>IF($F$274="n/a",0,IF(BP$276&lt;=$C307,0,IF(BP$276&gt;($F$274+$C307),INDEX($D$288:$W$288,,$C307)-SUM($D307:BO307),INDEX($D$288:$W$288,,$C307)/$F$274)))</f>
        <v>0</v>
      </c>
      <c r="BQ307" s="2">
        <f>IF($F$274="n/a",0,IF(BQ$276&lt;=$C307,0,IF(BQ$276&gt;($F$274+$C307),INDEX($D$288:$W$288,,$C307)-SUM($D307:BP307),INDEX($D$288:$W$288,,$C307)/$F$274)))</f>
        <v>0</v>
      </c>
      <c r="BR307" s="2">
        <f>IF($F$274="n/a",0,IF(BR$276&lt;=$C307,0,IF(BR$276&gt;($F$274+$C307),INDEX($D$288:$W$288,,$C307)-SUM($D307:BQ307),INDEX($D$288:$W$288,,$C307)/$F$274)))</f>
        <v>0</v>
      </c>
      <c r="BS307" s="2">
        <f>IF($F$274="n/a",0,IF(BS$276&lt;=$C307,0,IF(BS$276&gt;($F$274+$C307),INDEX($D$288:$W$288,,$C307)-SUM($D307:BR307),INDEX($D$288:$W$288,,$C307)/$F$274)))</f>
        <v>0</v>
      </c>
    </row>
    <row r="308" spans="2:71" outlineLevel="1">
      <c r="B308" s="24">
        <v>2028</v>
      </c>
      <c r="C308" s="24">
        <v>18</v>
      </c>
      <c r="E308" s="2">
        <f>IF($F$274="n/a",0,IF(E$276&lt;=$C308,0,IF(E$276&gt;($F$274+$C308),INDEX($D$288:$W$288,,$C308)-SUM($D308:D308),INDEX($D$288:$W$288,,$C308)/$F$274)))</f>
        <v>0</v>
      </c>
      <c r="F308" s="2">
        <f>IF($F$274="n/a",0,IF(F$276&lt;=$C308,0,IF(F$276&gt;($F$274+$C308),INDEX($D$288:$W$288,,$C308)-SUM($D308:E308),INDEX($D$288:$W$288,,$C308)/$F$274)))</f>
        <v>0</v>
      </c>
      <c r="G308" s="2">
        <f>IF($F$274="n/a",0,IF(G$276&lt;=$C308,0,IF(G$276&gt;($F$274+$C308),INDEX($D$288:$W$288,,$C308)-SUM($D308:F308),INDEX($D$288:$W$288,,$C308)/$F$274)))</f>
        <v>0</v>
      </c>
      <c r="H308" s="2">
        <f>IF($F$274="n/a",0,IF(H$276&lt;=$C308,0,IF(H$276&gt;($F$274+$C308),INDEX($D$288:$W$288,,$C308)-SUM($D308:G308),INDEX($D$288:$W$288,,$C308)/$F$274)))</f>
        <v>0</v>
      </c>
      <c r="I308" s="2">
        <f>IF($F$274="n/a",0,IF(I$276&lt;=$C308,0,IF(I$276&gt;($F$274+$C308),INDEX($D$288:$W$288,,$C308)-SUM($D308:H308),INDEX($D$288:$W$288,,$C308)/$F$274)))</f>
        <v>0</v>
      </c>
      <c r="J308" s="2">
        <f>IF($F$274="n/a",0,IF(J$276&lt;=$C308,0,IF(J$276&gt;($F$274+$C308),INDEX($D$288:$W$288,,$C308)-SUM($D308:I308),INDEX($D$288:$W$288,,$C308)/$F$274)))</f>
        <v>0</v>
      </c>
      <c r="K308" s="2">
        <f>IF($F$274="n/a",0,IF(K$276&lt;=$C308,0,IF(K$276&gt;($F$274+$C308),INDEX($D$288:$W$288,,$C308)-SUM($D308:J308),INDEX($D$288:$W$288,,$C308)/$F$274)))</f>
        <v>0</v>
      </c>
      <c r="L308" s="2">
        <f>IF($F$274="n/a",0,IF(L$276&lt;=$C308,0,IF(L$276&gt;($F$274+$C308),INDEX($D$288:$W$288,,$C308)-SUM($D308:K308),INDEX($D$288:$W$288,,$C308)/$F$274)))</f>
        <v>0</v>
      </c>
      <c r="M308" s="2">
        <f>IF($F$274="n/a",0,IF(M$276&lt;=$C308,0,IF(M$276&gt;($F$274+$C308),INDEX($D$288:$W$288,,$C308)-SUM($D308:L308),INDEX($D$288:$W$288,,$C308)/$F$274)))</f>
        <v>0</v>
      </c>
      <c r="N308" s="2">
        <f>IF($F$274="n/a",0,IF(N$276&lt;=$C308,0,IF(N$276&gt;($F$274+$C308),INDEX($D$288:$W$288,,$C308)-SUM($D308:M308),INDEX($D$288:$W$288,,$C308)/$F$274)))</f>
        <v>0</v>
      </c>
      <c r="O308" s="2">
        <f>IF($F$274="n/a",0,IF(O$276&lt;=$C308,0,IF(O$276&gt;($F$274+$C308),INDEX($D$288:$W$288,,$C308)-SUM($D308:N308),INDEX($D$288:$W$288,,$C308)/$F$274)))</f>
        <v>0</v>
      </c>
      <c r="P308" s="2">
        <f>IF($F$274="n/a",0,IF(P$276&lt;=$C308,0,IF(P$276&gt;($F$274+$C308),INDEX($D$288:$W$288,,$C308)-SUM($D308:O308),INDEX($D$288:$W$288,,$C308)/$F$274)))</f>
        <v>0</v>
      </c>
      <c r="Q308" s="2">
        <f>IF($F$274="n/a",0,IF(Q$276&lt;=$C308,0,IF(Q$276&gt;($F$274+$C308),INDEX($D$288:$W$288,,$C308)-SUM($D308:P308),INDEX($D$288:$W$288,,$C308)/$F$274)))</f>
        <v>0</v>
      </c>
      <c r="R308" s="2">
        <f>IF($F$274="n/a",0,IF(R$276&lt;=$C308,0,IF(R$276&gt;($F$274+$C308),INDEX($D$288:$W$288,,$C308)-SUM($D308:Q308),INDEX($D$288:$W$288,,$C308)/$F$274)))</f>
        <v>0</v>
      </c>
      <c r="S308" s="2">
        <f>IF($F$274="n/a",0,IF(S$276&lt;=$C308,0,IF(S$276&gt;($F$274+$C308),INDEX($D$288:$W$288,,$C308)-SUM($D308:R308),INDEX($D$288:$W$288,,$C308)/$F$274)))</f>
        <v>0</v>
      </c>
      <c r="T308" s="2">
        <f>IF($F$274="n/a",0,IF(T$276&lt;=$C308,0,IF(T$276&gt;($F$274+$C308),INDEX($D$288:$W$288,,$C308)-SUM($D308:S308),INDEX($D$288:$W$288,,$C308)/$F$274)))</f>
        <v>0</v>
      </c>
      <c r="U308" s="2">
        <f>IF($F$274="n/a",0,IF(U$276&lt;=$C308,0,IF(U$276&gt;($F$274+$C308),INDEX($D$288:$W$288,,$C308)-SUM($D308:T308),INDEX($D$288:$W$288,,$C308)/$F$274)))</f>
        <v>0</v>
      </c>
      <c r="V308" s="2">
        <f>IF($F$274="n/a",0,IF(V$276&lt;=$C308,0,IF(V$276&gt;($F$274+$C308),INDEX($D$288:$W$288,,$C308)-SUM($D308:U308),INDEX($D$288:$W$288,,$C308)/$F$274)))</f>
        <v>0</v>
      </c>
      <c r="W308" s="2">
        <f>IF($F$274="n/a",0,IF(W$276&lt;=$C308,0,IF(W$276&gt;($F$274+$C308),INDEX($D$288:$W$288,,$C308)-SUM($D308:V308),INDEX($D$288:$W$288,,$C308)/$F$274)))</f>
        <v>0</v>
      </c>
      <c r="X308" s="2">
        <f>IF($F$274="n/a",0,IF(X$276&lt;=$C308,0,IF(X$276&gt;($F$274+$C308),INDEX($D$288:$W$288,,$C308)-SUM($D308:W308),INDEX($D$288:$W$288,,$C308)/$F$274)))</f>
        <v>0</v>
      </c>
      <c r="Y308" s="2">
        <f>IF($F$274="n/a",0,IF(Y$276&lt;=$C308,0,IF(Y$276&gt;($F$274+$C308),INDEX($D$288:$W$288,,$C308)-SUM($D308:X308),INDEX($D$288:$W$288,,$C308)/$F$274)))</f>
        <v>0</v>
      </c>
      <c r="Z308" s="2">
        <f>IF($F$274="n/a",0,IF(Z$276&lt;=$C308,0,IF(Z$276&gt;($F$274+$C308),INDEX($D$288:$W$288,,$C308)-SUM($D308:Y308),INDEX($D$288:$W$288,,$C308)/$F$274)))</f>
        <v>0</v>
      </c>
      <c r="AA308" s="2">
        <f>IF($F$274="n/a",0,IF(AA$276&lt;=$C308,0,IF(AA$276&gt;($F$274+$C308),INDEX($D$288:$W$288,,$C308)-SUM($D308:Z308),INDEX($D$288:$W$288,,$C308)/$F$274)))</f>
        <v>0</v>
      </c>
      <c r="AB308" s="2">
        <f>IF($F$274="n/a",0,IF(AB$276&lt;=$C308,0,IF(AB$276&gt;($F$274+$C308),INDEX($D$288:$W$288,,$C308)-SUM($D308:AA308),INDEX($D$288:$W$288,,$C308)/$F$274)))</f>
        <v>0</v>
      </c>
      <c r="AC308" s="2">
        <f>IF($F$274="n/a",0,IF(AC$276&lt;=$C308,0,IF(AC$276&gt;($F$274+$C308),INDEX($D$288:$W$288,,$C308)-SUM($D308:AB308),INDEX($D$288:$W$288,,$C308)/$F$274)))</f>
        <v>0</v>
      </c>
      <c r="AD308" s="2">
        <f>IF($F$274="n/a",0,IF(AD$276&lt;=$C308,0,IF(AD$276&gt;($F$274+$C308),INDEX($D$288:$W$288,,$C308)-SUM($D308:AC308),INDEX($D$288:$W$288,,$C308)/$F$274)))</f>
        <v>0</v>
      </c>
      <c r="AE308" s="2">
        <f>IF($F$274="n/a",0,IF(AE$276&lt;=$C308,0,IF(AE$276&gt;($F$274+$C308),INDEX($D$288:$W$288,,$C308)-SUM($D308:AD308),INDEX($D$288:$W$288,,$C308)/$F$274)))</f>
        <v>0</v>
      </c>
      <c r="AF308" s="2">
        <f>IF($F$274="n/a",0,IF(AF$276&lt;=$C308,0,IF(AF$276&gt;($F$274+$C308),INDEX($D$288:$W$288,,$C308)-SUM($D308:AE308),INDEX($D$288:$W$288,,$C308)/$F$274)))</f>
        <v>0</v>
      </c>
      <c r="AG308" s="2">
        <f>IF($F$274="n/a",0,IF(AG$276&lt;=$C308,0,IF(AG$276&gt;($F$274+$C308),INDEX($D$288:$W$288,,$C308)-SUM($D308:AF308),INDEX($D$288:$W$288,,$C308)/$F$274)))</f>
        <v>0</v>
      </c>
      <c r="AH308" s="2">
        <f>IF($F$274="n/a",0,IF(AH$276&lt;=$C308,0,IF(AH$276&gt;($F$274+$C308),INDEX($D$288:$W$288,,$C308)-SUM($D308:AG308),INDEX($D$288:$W$288,,$C308)/$F$274)))</f>
        <v>0</v>
      </c>
      <c r="AI308" s="2">
        <f>IF($F$274="n/a",0,IF(AI$276&lt;=$C308,0,IF(AI$276&gt;($F$274+$C308),INDEX($D$288:$W$288,,$C308)-SUM($D308:AH308),INDEX($D$288:$W$288,,$C308)/$F$274)))</f>
        <v>0</v>
      </c>
      <c r="AJ308" s="2">
        <f>IF($F$274="n/a",0,IF(AJ$276&lt;=$C308,0,IF(AJ$276&gt;($F$274+$C308),INDEX($D$288:$W$288,,$C308)-SUM($D308:AI308),INDEX($D$288:$W$288,,$C308)/$F$274)))</f>
        <v>0</v>
      </c>
      <c r="AK308" s="2">
        <f>IF($F$274="n/a",0,IF(AK$276&lt;=$C308,0,IF(AK$276&gt;($F$274+$C308),INDEX($D$288:$W$288,,$C308)-SUM($D308:AJ308),INDEX($D$288:$W$288,,$C308)/$F$274)))</f>
        <v>0</v>
      </c>
      <c r="AL308" s="2">
        <f>IF($F$274="n/a",0,IF(AL$276&lt;=$C308,0,IF(AL$276&gt;($F$274+$C308),INDEX($D$288:$W$288,,$C308)-SUM($D308:AK308),INDEX($D$288:$W$288,,$C308)/$F$274)))</f>
        <v>0</v>
      </c>
      <c r="AM308" s="2">
        <f>IF($F$274="n/a",0,IF(AM$276&lt;=$C308,0,IF(AM$276&gt;($F$274+$C308),INDEX($D$288:$W$288,,$C308)-SUM($D308:AL308),INDEX($D$288:$W$288,,$C308)/$F$274)))</f>
        <v>0</v>
      </c>
      <c r="AN308" s="2">
        <f>IF($F$274="n/a",0,IF(AN$276&lt;=$C308,0,IF(AN$276&gt;($F$274+$C308),INDEX($D$288:$W$288,,$C308)-SUM($D308:AM308),INDEX($D$288:$W$288,,$C308)/$F$274)))</f>
        <v>0</v>
      </c>
      <c r="AO308" s="2">
        <f>IF($F$274="n/a",0,IF(AO$276&lt;=$C308,0,IF(AO$276&gt;($F$274+$C308),INDEX($D$288:$W$288,,$C308)-SUM($D308:AN308),INDEX($D$288:$W$288,,$C308)/$F$274)))</f>
        <v>0</v>
      </c>
      <c r="AP308" s="2">
        <f>IF($F$274="n/a",0,IF(AP$276&lt;=$C308,0,IF(AP$276&gt;($F$274+$C308),INDEX($D$288:$W$288,,$C308)-SUM($D308:AO308),INDEX($D$288:$W$288,,$C308)/$F$274)))</f>
        <v>0</v>
      </c>
      <c r="AQ308" s="2">
        <f>IF($F$274="n/a",0,IF(AQ$276&lt;=$C308,0,IF(AQ$276&gt;($F$274+$C308),INDEX($D$288:$W$288,,$C308)-SUM($D308:AP308),INDEX($D$288:$W$288,,$C308)/$F$274)))</f>
        <v>0</v>
      </c>
      <c r="AR308" s="2">
        <f>IF($F$274="n/a",0,IF(AR$276&lt;=$C308,0,IF(AR$276&gt;($F$274+$C308),INDEX($D$288:$W$288,,$C308)-SUM($D308:AQ308),INDEX($D$288:$W$288,,$C308)/$F$274)))</f>
        <v>0</v>
      </c>
      <c r="AS308" s="2">
        <f>IF($F$274="n/a",0,IF(AS$276&lt;=$C308,0,IF(AS$276&gt;($F$274+$C308),INDEX($D$288:$W$288,,$C308)-SUM($D308:AR308),INDEX($D$288:$W$288,,$C308)/$F$274)))</f>
        <v>0</v>
      </c>
      <c r="AT308" s="2">
        <f>IF($F$274="n/a",0,IF(AT$276&lt;=$C308,0,IF(AT$276&gt;($F$274+$C308),INDEX($D$288:$W$288,,$C308)-SUM($D308:AS308),INDEX($D$288:$W$288,,$C308)/$F$274)))</f>
        <v>0</v>
      </c>
      <c r="AU308" s="2">
        <f>IF($F$274="n/a",0,IF(AU$276&lt;=$C308,0,IF(AU$276&gt;($F$274+$C308),INDEX($D$288:$W$288,,$C308)-SUM($D308:AT308),INDEX($D$288:$W$288,,$C308)/$F$274)))</f>
        <v>0</v>
      </c>
      <c r="AV308" s="2">
        <f>IF($F$274="n/a",0,IF(AV$276&lt;=$C308,0,IF(AV$276&gt;($F$274+$C308),INDEX($D$288:$W$288,,$C308)-SUM($D308:AU308),INDEX($D$288:$W$288,,$C308)/$F$274)))</f>
        <v>0</v>
      </c>
      <c r="AW308" s="2">
        <f>IF($F$274="n/a",0,IF(AW$276&lt;=$C308,0,IF(AW$276&gt;($F$274+$C308),INDEX($D$288:$W$288,,$C308)-SUM($D308:AV308),INDEX($D$288:$W$288,,$C308)/$F$274)))</f>
        <v>0</v>
      </c>
      <c r="AX308" s="2">
        <f>IF($F$274="n/a",0,IF(AX$276&lt;=$C308,0,IF(AX$276&gt;($F$274+$C308),INDEX($D$288:$W$288,,$C308)-SUM($D308:AW308),INDEX($D$288:$W$288,,$C308)/$F$274)))</f>
        <v>0</v>
      </c>
      <c r="AY308" s="2">
        <f>IF($F$274="n/a",0,IF(AY$276&lt;=$C308,0,IF(AY$276&gt;($F$274+$C308),INDEX($D$288:$W$288,,$C308)-SUM($D308:AX308),INDEX($D$288:$W$288,,$C308)/$F$274)))</f>
        <v>0</v>
      </c>
      <c r="AZ308" s="2">
        <f>IF($F$274="n/a",0,IF(AZ$276&lt;=$C308,0,IF(AZ$276&gt;($F$274+$C308),INDEX($D$288:$W$288,,$C308)-SUM($D308:AY308),INDEX($D$288:$W$288,,$C308)/$F$274)))</f>
        <v>0</v>
      </c>
      <c r="BA308" s="2">
        <f>IF($F$274="n/a",0,IF(BA$276&lt;=$C308,0,IF(BA$276&gt;($F$274+$C308),INDEX($D$288:$W$288,,$C308)-SUM($D308:AZ308),INDEX($D$288:$W$288,,$C308)/$F$274)))</f>
        <v>0</v>
      </c>
      <c r="BB308" s="2">
        <f>IF($F$274="n/a",0,IF(BB$276&lt;=$C308,0,IF(BB$276&gt;($F$274+$C308),INDEX($D$288:$W$288,,$C308)-SUM($D308:BA308),INDEX($D$288:$W$288,,$C308)/$F$274)))</f>
        <v>0</v>
      </c>
      <c r="BC308" s="2">
        <f>IF($F$274="n/a",0,IF(BC$276&lt;=$C308,0,IF(BC$276&gt;($F$274+$C308),INDEX($D$288:$W$288,,$C308)-SUM($D308:BB308),INDEX($D$288:$W$288,,$C308)/$F$274)))</f>
        <v>0</v>
      </c>
      <c r="BD308" s="2">
        <f>IF($F$274="n/a",0,IF(BD$276&lt;=$C308,0,IF(BD$276&gt;($F$274+$C308),INDEX($D$288:$W$288,,$C308)-SUM($D308:BC308),INDEX($D$288:$W$288,,$C308)/$F$274)))</f>
        <v>0</v>
      </c>
      <c r="BE308" s="2">
        <f>IF($F$274="n/a",0,IF(BE$276&lt;=$C308,0,IF(BE$276&gt;($F$274+$C308),INDEX($D$288:$W$288,,$C308)-SUM($D308:BD308),INDEX($D$288:$W$288,,$C308)/$F$274)))</f>
        <v>0</v>
      </c>
      <c r="BF308" s="2">
        <f>IF($F$274="n/a",0,IF(BF$276&lt;=$C308,0,IF(BF$276&gt;($F$274+$C308),INDEX($D$288:$W$288,,$C308)-SUM($D308:BE308),INDEX($D$288:$W$288,,$C308)/$F$274)))</f>
        <v>0</v>
      </c>
      <c r="BG308" s="2">
        <f>IF($F$274="n/a",0,IF(BG$276&lt;=$C308,0,IF(BG$276&gt;($F$274+$C308),INDEX($D$288:$W$288,,$C308)-SUM($D308:BF308),INDEX($D$288:$W$288,,$C308)/$F$274)))</f>
        <v>0</v>
      </c>
      <c r="BH308" s="2">
        <f>IF($F$274="n/a",0,IF(BH$276&lt;=$C308,0,IF(BH$276&gt;($F$274+$C308),INDEX($D$288:$W$288,,$C308)-SUM($D308:BG308),INDEX($D$288:$W$288,,$C308)/$F$274)))</f>
        <v>0</v>
      </c>
      <c r="BI308" s="2">
        <f>IF($F$274="n/a",0,IF(BI$276&lt;=$C308,0,IF(BI$276&gt;($F$274+$C308),INDEX($D$288:$W$288,,$C308)-SUM($D308:BH308),INDEX($D$288:$W$288,,$C308)/$F$274)))</f>
        <v>0</v>
      </c>
      <c r="BJ308" s="2">
        <f>IF($F$274="n/a",0,IF(BJ$276&lt;=$C308,0,IF(BJ$276&gt;($F$274+$C308),INDEX($D$288:$W$288,,$C308)-SUM($D308:BI308),INDEX($D$288:$W$288,,$C308)/$F$274)))</f>
        <v>0</v>
      </c>
      <c r="BK308" s="2">
        <f>IF($F$274="n/a",0,IF(BK$276&lt;=$C308,0,IF(BK$276&gt;($F$274+$C308),INDEX($D$288:$W$288,,$C308)-SUM($D308:BJ308),INDEX($D$288:$W$288,,$C308)/$F$274)))</f>
        <v>0</v>
      </c>
      <c r="BL308" s="2">
        <f>IF($F$274="n/a",0,IF(BL$276&lt;=$C308,0,IF(BL$276&gt;($F$274+$C308),INDEX($D$288:$W$288,,$C308)-SUM($D308:BK308),INDEX($D$288:$W$288,,$C308)/$F$274)))</f>
        <v>0</v>
      </c>
      <c r="BM308" s="2">
        <f>IF($F$274="n/a",0,IF(BM$276&lt;=$C308,0,IF(BM$276&gt;($F$274+$C308),INDEX($D$288:$W$288,,$C308)-SUM($D308:BL308),INDEX($D$288:$W$288,,$C308)/$F$274)))</f>
        <v>0</v>
      </c>
      <c r="BN308" s="2">
        <f>IF($F$274="n/a",0,IF(BN$276&lt;=$C308,0,IF(BN$276&gt;($F$274+$C308),INDEX($D$288:$W$288,,$C308)-SUM($D308:BM308),INDEX($D$288:$W$288,,$C308)/$F$274)))</f>
        <v>0</v>
      </c>
      <c r="BO308" s="2">
        <f>IF($F$274="n/a",0,IF(BO$276&lt;=$C308,0,IF(BO$276&gt;($F$274+$C308),INDEX($D$288:$W$288,,$C308)-SUM($D308:BN308),INDEX($D$288:$W$288,,$C308)/$F$274)))</f>
        <v>0</v>
      </c>
      <c r="BP308" s="2">
        <f>IF($F$274="n/a",0,IF(BP$276&lt;=$C308,0,IF(BP$276&gt;($F$274+$C308),INDEX($D$288:$W$288,,$C308)-SUM($D308:BO308),INDEX($D$288:$W$288,,$C308)/$F$274)))</f>
        <v>0</v>
      </c>
      <c r="BQ308" s="2">
        <f>IF($F$274="n/a",0,IF(BQ$276&lt;=$C308,0,IF(BQ$276&gt;($F$274+$C308),INDEX($D$288:$W$288,,$C308)-SUM($D308:BP308),INDEX($D$288:$W$288,,$C308)/$F$274)))</f>
        <v>0</v>
      </c>
      <c r="BR308" s="2">
        <f>IF($F$274="n/a",0,IF(BR$276&lt;=$C308,0,IF(BR$276&gt;($F$274+$C308),INDEX($D$288:$W$288,,$C308)-SUM($D308:BQ308),INDEX($D$288:$W$288,,$C308)/$F$274)))</f>
        <v>0</v>
      </c>
      <c r="BS308" s="2">
        <f>IF($F$274="n/a",0,IF(BS$276&lt;=$C308,0,IF(BS$276&gt;($F$274+$C308),INDEX($D$288:$W$288,,$C308)-SUM($D308:BR308),INDEX($D$288:$W$288,,$C308)/$F$274)))</f>
        <v>0</v>
      </c>
    </row>
    <row r="309" spans="2:71" outlineLevel="1">
      <c r="B309" s="24">
        <v>2029</v>
      </c>
      <c r="C309" s="24">
        <v>19</v>
      </c>
      <c r="E309" s="2">
        <f>IF($F$274="n/a",0,IF(E$276&lt;=$C309,0,IF(E$276&gt;($F$274+$C309),INDEX($D$288:$W$288,,$C309)-SUM($D309:D309),INDEX($D$288:$W$288,,$C309)/$F$274)))</f>
        <v>0</v>
      </c>
      <c r="F309" s="2">
        <f>IF($F$274="n/a",0,IF(F$276&lt;=$C309,0,IF(F$276&gt;($F$274+$C309),INDEX($D$288:$W$288,,$C309)-SUM($D309:E309),INDEX($D$288:$W$288,,$C309)/$F$274)))</f>
        <v>0</v>
      </c>
      <c r="G309" s="2">
        <f>IF($F$274="n/a",0,IF(G$276&lt;=$C309,0,IF(G$276&gt;($F$274+$C309),INDEX($D$288:$W$288,,$C309)-SUM($D309:F309),INDEX($D$288:$W$288,,$C309)/$F$274)))</f>
        <v>0</v>
      </c>
      <c r="H309" s="2">
        <f>IF($F$274="n/a",0,IF(H$276&lt;=$C309,0,IF(H$276&gt;($F$274+$C309),INDEX($D$288:$W$288,,$C309)-SUM($D309:G309),INDEX($D$288:$W$288,,$C309)/$F$274)))</f>
        <v>0</v>
      </c>
      <c r="I309" s="2">
        <f>IF($F$274="n/a",0,IF(I$276&lt;=$C309,0,IF(I$276&gt;($F$274+$C309),INDEX($D$288:$W$288,,$C309)-SUM($D309:H309),INDEX($D$288:$W$288,,$C309)/$F$274)))</f>
        <v>0</v>
      </c>
      <c r="J309" s="2">
        <f>IF($F$274="n/a",0,IF(J$276&lt;=$C309,0,IF(J$276&gt;($F$274+$C309),INDEX($D$288:$W$288,,$C309)-SUM($D309:I309),INDEX($D$288:$W$288,,$C309)/$F$274)))</f>
        <v>0</v>
      </c>
      <c r="K309" s="2">
        <f>IF($F$274="n/a",0,IF(K$276&lt;=$C309,0,IF(K$276&gt;($F$274+$C309),INDEX($D$288:$W$288,,$C309)-SUM($D309:J309),INDEX($D$288:$W$288,,$C309)/$F$274)))</f>
        <v>0</v>
      </c>
      <c r="L309" s="2">
        <f>IF($F$274="n/a",0,IF(L$276&lt;=$C309,0,IF(L$276&gt;($F$274+$C309),INDEX($D$288:$W$288,,$C309)-SUM($D309:K309),INDEX($D$288:$W$288,,$C309)/$F$274)))</f>
        <v>0</v>
      </c>
      <c r="M309" s="2">
        <f>IF($F$274="n/a",0,IF(M$276&lt;=$C309,0,IF(M$276&gt;($F$274+$C309),INDEX($D$288:$W$288,,$C309)-SUM($D309:L309),INDEX($D$288:$W$288,,$C309)/$F$274)))</f>
        <v>0</v>
      </c>
      <c r="N309" s="2">
        <f>IF($F$274="n/a",0,IF(N$276&lt;=$C309,0,IF(N$276&gt;($F$274+$C309),INDEX($D$288:$W$288,,$C309)-SUM($D309:M309),INDEX($D$288:$W$288,,$C309)/$F$274)))</f>
        <v>0</v>
      </c>
      <c r="O309" s="2">
        <f>IF($F$274="n/a",0,IF(O$276&lt;=$C309,0,IF(O$276&gt;($F$274+$C309),INDEX($D$288:$W$288,,$C309)-SUM($D309:N309),INDEX($D$288:$W$288,,$C309)/$F$274)))</f>
        <v>0</v>
      </c>
      <c r="P309" s="2">
        <f>IF($F$274="n/a",0,IF(P$276&lt;=$C309,0,IF(P$276&gt;($F$274+$C309),INDEX($D$288:$W$288,,$C309)-SUM($D309:O309),INDEX($D$288:$W$288,,$C309)/$F$274)))</f>
        <v>0</v>
      </c>
      <c r="Q309" s="2">
        <f>IF($F$274="n/a",0,IF(Q$276&lt;=$C309,0,IF(Q$276&gt;($F$274+$C309),INDEX($D$288:$W$288,,$C309)-SUM($D309:P309),INDEX($D$288:$W$288,,$C309)/$F$274)))</f>
        <v>0</v>
      </c>
      <c r="R309" s="2">
        <f>IF($F$274="n/a",0,IF(R$276&lt;=$C309,0,IF(R$276&gt;($F$274+$C309),INDEX($D$288:$W$288,,$C309)-SUM($D309:Q309),INDEX($D$288:$W$288,,$C309)/$F$274)))</f>
        <v>0</v>
      </c>
      <c r="S309" s="2">
        <f>IF($F$274="n/a",0,IF(S$276&lt;=$C309,0,IF(S$276&gt;($F$274+$C309),INDEX($D$288:$W$288,,$C309)-SUM($D309:R309),INDEX($D$288:$W$288,,$C309)/$F$274)))</f>
        <v>0</v>
      </c>
      <c r="T309" s="2">
        <f>IF($F$274="n/a",0,IF(T$276&lt;=$C309,0,IF(T$276&gt;($F$274+$C309),INDEX($D$288:$W$288,,$C309)-SUM($D309:S309),INDEX($D$288:$W$288,,$C309)/$F$274)))</f>
        <v>0</v>
      </c>
      <c r="U309" s="2">
        <f>IF($F$274="n/a",0,IF(U$276&lt;=$C309,0,IF(U$276&gt;($F$274+$C309),INDEX($D$288:$W$288,,$C309)-SUM($D309:T309),INDEX($D$288:$W$288,,$C309)/$F$274)))</f>
        <v>0</v>
      </c>
      <c r="V309" s="2">
        <f>IF($F$274="n/a",0,IF(V$276&lt;=$C309,0,IF(V$276&gt;($F$274+$C309),INDEX($D$288:$W$288,,$C309)-SUM($D309:U309),INDEX($D$288:$W$288,,$C309)/$F$274)))</f>
        <v>0</v>
      </c>
      <c r="W309" s="2">
        <f>IF($F$274="n/a",0,IF(W$276&lt;=$C309,0,IF(W$276&gt;($F$274+$C309),INDEX($D$288:$W$288,,$C309)-SUM($D309:V309),INDEX($D$288:$W$288,,$C309)/$F$274)))</f>
        <v>0</v>
      </c>
      <c r="X309" s="2">
        <f>IF($F$274="n/a",0,IF(X$276&lt;=$C309,0,IF(X$276&gt;($F$274+$C309),INDEX($D$288:$W$288,,$C309)-SUM($D309:W309),INDEX($D$288:$W$288,,$C309)/$F$274)))</f>
        <v>0</v>
      </c>
      <c r="Y309" s="2">
        <f>IF($F$274="n/a",0,IF(Y$276&lt;=$C309,0,IF(Y$276&gt;($F$274+$C309),INDEX($D$288:$W$288,,$C309)-SUM($D309:X309),INDEX($D$288:$W$288,,$C309)/$F$274)))</f>
        <v>0</v>
      </c>
      <c r="Z309" s="2">
        <f>IF($F$274="n/a",0,IF(Z$276&lt;=$C309,0,IF(Z$276&gt;($F$274+$C309),INDEX($D$288:$W$288,,$C309)-SUM($D309:Y309),INDEX($D$288:$W$288,,$C309)/$F$274)))</f>
        <v>0</v>
      </c>
      <c r="AA309" s="2">
        <f>IF($F$274="n/a",0,IF(AA$276&lt;=$C309,0,IF(AA$276&gt;($F$274+$C309),INDEX($D$288:$W$288,,$C309)-SUM($D309:Z309),INDEX($D$288:$W$288,,$C309)/$F$274)))</f>
        <v>0</v>
      </c>
      <c r="AB309" s="2">
        <f>IF($F$274="n/a",0,IF(AB$276&lt;=$C309,0,IF(AB$276&gt;($F$274+$C309),INDEX($D$288:$W$288,,$C309)-SUM($D309:AA309),INDEX($D$288:$W$288,,$C309)/$F$274)))</f>
        <v>0</v>
      </c>
      <c r="AC309" s="2">
        <f>IF($F$274="n/a",0,IF(AC$276&lt;=$C309,0,IF(AC$276&gt;($F$274+$C309),INDEX($D$288:$W$288,,$C309)-SUM($D309:AB309),INDEX($D$288:$W$288,,$C309)/$F$274)))</f>
        <v>0</v>
      </c>
      <c r="AD309" s="2">
        <f>IF($F$274="n/a",0,IF(AD$276&lt;=$C309,0,IF(AD$276&gt;($F$274+$C309),INDEX($D$288:$W$288,,$C309)-SUM($D309:AC309),INDEX($D$288:$W$288,,$C309)/$F$274)))</f>
        <v>0</v>
      </c>
      <c r="AE309" s="2">
        <f>IF($F$274="n/a",0,IF(AE$276&lt;=$C309,0,IF(AE$276&gt;($F$274+$C309),INDEX($D$288:$W$288,,$C309)-SUM($D309:AD309),INDEX($D$288:$W$288,,$C309)/$F$274)))</f>
        <v>0</v>
      </c>
      <c r="AF309" s="2">
        <f>IF($F$274="n/a",0,IF(AF$276&lt;=$C309,0,IF(AF$276&gt;($F$274+$C309),INDEX($D$288:$W$288,,$C309)-SUM($D309:AE309),INDEX($D$288:$W$288,,$C309)/$F$274)))</f>
        <v>0</v>
      </c>
      <c r="AG309" s="2">
        <f>IF($F$274="n/a",0,IF(AG$276&lt;=$C309,0,IF(AG$276&gt;($F$274+$C309),INDEX($D$288:$W$288,,$C309)-SUM($D309:AF309),INDEX($D$288:$W$288,,$C309)/$F$274)))</f>
        <v>0</v>
      </c>
      <c r="AH309" s="2">
        <f>IF($F$274="n/a",0,IF(AH$276&lt;=$C309,0,IF(AH$276&gt;($F$274+$C309),INDEX($D$288:$W$288,,$C309)-SUM($D309:AG309),INDEX($D$288:$W$288,,$C309)/$F$274)))</f>
        <v>0</v>
      </c>
      <c r="AI309" s="2">
        <f>IF($F$274="n/a",0,IF(AI$276&lt;=$C309,0,IF(AI$276&gt;($F$274+$C309),INDEX($D$288:$W$288,,$C309)-SUM($D309:AH309),INDEX($D$288:$W$288,,$C309)/$F$274)))</f>
        <v>0</v>
      </c>
      <c r="AJ309" s="2">
        <f>IF($F$274="n/a",0,IF(AJ$276&lt;=$C309,0,IF(AJ$276&gt;($F$274+$C309),INDEX($D$288:$W$288,,$C309)-SUM($D309:AI309),INDEX($D$288:$W$288,,$C309)/$F$274)))</f>
        <v>0</v>
      </c>
      <c r="AK309" s="2">
        <f>IF($F$274="n/a",0,IF(AK$276&lt;=$C309,0,IF(AK$276&gt;($F$274+$C309),INDEX($D$288:$W$288,,$C309)-SUM($D309:AJ309),INDEX($D$288:$W$288,,$C309)/$F$274)))</f>
        <v>0</v>
      </c>
      <c r="AL309" s="2">
        <f>IF($F$274="n/a",0,IF(AL$276&lt;=$C309,0,IF(AL$276&gt;($F$274+$C309),INDEX($D$288:$W$288,,$C309)-SUM($D309:AK309),INDEX($D$288:$W$288,,$C309)/$F$274)))</f>
        <v>0</v>
      </c>
      <c r="AM309" s="2">
        <f>IF($F$274="n/a",0,IF(AM$276&lt;=$C309,0,IF(AM$276&gt;($F$274+$C309),INDEX($D$288:$W$288,,$C309)-SUM($D309:AL309),INDEX($D$288:$W$288,,$C309)/$F$274)))</f>
        <v>0</v>
      </c>
      <c r="AN309" s="2">
        <f>IF($F$274="n/a",0,IF(AN$276&lt;=$C309,0,IF(AN$276&gt;($F$274+$C309),INDEX($D$288:$W$288,,$C309)-SUM($D309:AM309),INDEX($D$288:$W$288,,$C309)/$F$274)))</f>
        <v>0</v>
      </c>
      <c r="AO309" s="2">
        <f>IF($F$274="n/a",0,IF(AO$276&lt;=$C309,0,IF(AO$276&gt;($F$274+$C309),INDEX($D$288:$W$288,,$C309)-SUM($D309:AN309),INDEX($D$288:$W$288,,$C309)/$F$274)))</f>
        <v>0</v>
      </c>
      <c r="AP309" s="2">
        <f>IF($F$274="n/a",0,IF(AP$276&lt;=$C309,0,IF(AP$276&gt;($F$274+$C309),INDEX($D$288:$W$288,,$C309)-SUM($D309:AO309),INDEX($D$288:$W$288,,$C309)/$F$274)))</f>
        <v>0</v>
      </c>
      <c r="AQ309" s="2">
        <f>IF($F$274="n/a",0,IF(AQ$276&lt;=$C309,0,IF(AQ$276&gt;($F$274+$C309),INDEX($D$288:$W$288,,$C309)-SUM($D309:AP309),INDEX($D$288:$W$288,,$C309)/$F$274)))</f>
        <v>0</v>
      </c>
      <c r="AR309" s="2">
        <f>IF($F$274="n/a",0,IF(AR$276&lt;=$C309,0,IF(AR$276&gt;($F$274+$C309),INDEX($D$288:$W$288,,$C309)-SUM($D309:AQ309),INDEX($D$288:$W$288,,$C309)/$F$274)))</f>
        <v>0</v>
      </c>
      <c r="AS309" s="2">
        <f>IF($F$274="n/a",0,IF(AS$276&lt;=$C309,0,IF(AS$276&gt;($F$274+$C309),INDEX($D$288:$W$288,,$C309)-SUM($D309:AR309),INDEX($D$288:$W$288,,$C309)/$F$274)))</f>
        <v>0</v>
      </c>
      <c r="AT309" s="2">
        <f>IF($F$274="n/a",0,IF(AT$276&lt;=$C309,0,IF(AT$276&gt;($F$274+$C309),INDEX($D$288:$W$288,,$C309)-SUM($D309:AS309),INDEX($D$288:$W$288,,$C309)/$F$274)))</f>
        <v>0</v>
      </c>
      <c r="AU309" s="2">
        <f>IF($F$274="n/a",0,IF(AU$276&lt;=$C309,0,IF(AU$276&gt;($F$274+$C309),INDEX($D$288:$W$288,,$C309)-SUM($D309:AT309),INDEX($D$288:$W$288,,$C309)/$F$274)))</f>
        <v>0</v>
      </c>
      <c r="AV309" s="2">
        <f>IF($F$274="n/a",0,IF(AV$276&lt;=$C309,0,IF(AV$276&gt;($F$274+$C309),INDEX($D$288:$W$288,,$C309)-SUM($D309:AU309),INDEX($D$288:$W$288,,$C309)/$F$274)))</f>
        <v>0</v>
      </c>
      <c r="AW309" s="2">
        <f>IF($F$274="n/a",0,IF(AW$276&lt;=$C309,0,IF(AW$276&gt;($F$274+$C309),INDEX($D$288:$W$288,,$C309)-SUM($D309:AV309),INDEX($D$288:$W$288,,$C309)/$F$274)))</f>
        <v>0</v>
      </c>
      <c r="AX309" s="2">
        <f>IF($F$274="n/a",0,IF(AX$276&lt;=$C309,0,IF(AX$276&gt;($F$274+$C309),INDEX($D$288:$W$288,,$C309)-SUM($D309:AW309),INDEX($D$288:$W$288,,$C309)/$F$274)))</f>
        <v>0</v>
      </c>
      <c r="AY309" s="2">
        <f>IF($F$274="n/a",0,IF(AY$276&lt;=$C309,0,IF(AY$276&gt;($F$274+$C309),INDEX($D$288:$W$288,,$C309)-SUM($D309:AX309),INDEX($D$288:$W$288,,$C309)/$F$274)))</f>
        <v>0</v>
      </c>
      <c r="AZ309" s="2">
        <f>IF($F$274="n/a",0,IF(AZ$276&lt;=$C309,0,IF(AZ$276&gt;($F$274+$C309),INDEX($D$288:$W$288,,$C309)-SUM($D309:AY309),INDEX($D$288:$W$288,,$C309)/$F$274)))</f>
        <v>0</v>
      </c>
      <c r="BA309" s="2">
        <f>IF($F$274="n/a",0,IF(BA$276&lt;=$C309,0,IF(BA$276&gt;($F$274+$C309),INDEX($D$288:$W$288,,$C309)-SUM($D309:AZ309),INDEX($D$288:$W$288,,$C309)/$F$274)))</f>
        <v>0</v>
      </c>
      <c r="BB309" s="2">
        <f>IF($F$274="n/a",0,IF(BB$276&lt;=$C309,0,IF(BB$276&gt;($F$274+$C309),INDEX($D$288:$W$288,,$C309)-SUM($D309:BA309),INDEX($D$288:$W$288,,$C309)/$F$274)))</f>
        <v>0</v>
      </c>
      <c r="BC309" s="2">
        <f>IF($F$274="n/a",0,IF(BC$276&lt;=$C309,0,IF(BC$276&gt;($F$274+$C309),INDEX($D$288:$W$288,,$C309)-SUM($D309:BB309),INDEX($D$288:$W$288,,$C309)/$F$274)))</f>
        <v>0</v>
      </c>
      <c r="BD309" s="2">
        <f>IF($F$274="n/a",0,IF(BD$276&lt;=$C309,0,IF(BD$276&gt;($F$274+$C309),INDEX($D$288:$W$288,,$C309)-SUM($D309:BC309),INDEX($D$288:$W$288,,$C309)/$F$274)))</f>
        <v>0</v>
      </c>
      <c r="BE309" s="2">
        <f>IF($F$274="n/a",0,IF(BE$276&lt;=$C309,0,IF(BE$276&gt;($F$274+$C309),INDEX($D$288:$W$288,,$C309)-SUM($D309:BD309),INDEX($D$288:$W$288,,$C309)/$F$274)))</f>
        <v>0</v>
      </c>
      <c r="BF309" s="2">
        <f>IF($F$274="n/a",0,IF(BF$276&lt;=$C309,0,IF(BF$276&gt;($F$274+$C309),INDEX($D$288:$W$288,,$C309)-SUM($D309:BE309),INDEX($D$288:$W$288,,$C309)/$F$274)))</f>
        <v>0</v>
      </c>
      <c r="BG309" s="2">
        <f>IF($F$274="n/a",0,IF(BG$276&lt;=$C309,0,IF(BG$276&gt;($F$274+$C309),INDEX($D$288:$W$288,,$C309)-SUM($D309:BF309),INDEX($D$288:$W$288,,$C309)/$F$274)))</f>
        <v>0</v>
      </c>
      <c r="BH309" s="2">
        <f>IF($F$274="n/a",0,IF(BH$276&lt;=$C309,0,IF(BH$276&gt;($F$274+$C309),INDEX($D$288:$W$288,,$C309)-SUM($D309:BG309),INDEX($D$288:$W$288,,$C309)/$F$274)))</f>
        <v>0</v>
      </c>
      <c r="BI309" s="2">
        <f>IF($F$274="n/a",0,IF(BI$276&lt;=$C309,0,IF(BI$276&gt;($F$274+$C309),INDEX($D$288:$W$288,,$C309)-SUM($D309:BH309),INDEX($D$288:$W$288,,$C309)/$F$274)))</f>
        <v>0</v>
      </c>
      <c r="BJ309" s="2">
        <f>IF($F$274="n/a",0,IF(BJ$276&lt;=$C309,0,IF(BJ$276&gt;($F$274+$C309),INDEX($D$288:$W$288,,$C309)-SUM($D309:BI309),INDEX($D$288:$W$288,,$C309)/$F$274)))</f>
        <v>0</v>
      </c>
      <c r="BK309" s="2">
        <f>IF($F$274="n/a",0,IF(BK$276&lt;=$C309,0,IF(BK$276&gt;($F$274+$C309),INDEX($D$288:$W$288,,$C309)-SUM($D309:BJ309),INDEX($D$288:$W$288,,$C309)/$F$274)))</f>
        <v>0</v>
      </c>
      <c r="BL309" s="2">
        <f>IF($F$274="n/a",0,IF(BL$276&lt;=$C309,0,IF(BL$276&gt;($F$274+$C309),INDEX($D$288:$W$288,,$C309)-SUM($D309:BK309),INDEX($D$288:$W$288,,$C309)/$F$274)))</f>
        <v>0</v>
      </c>
      <c r="BM309" s="2">
        <f>IF($F$274="n/a",0,IF(BM$276&lt;=$C309,0,IF(BM$276&gt;($F$274+$C309),INDEX($D$288:$W$288,,$C309)-SUM($D309:BL309),INDEX($D$288:$W$288,,$C309)/$F$274)))</f>
        <v>0</v>
      </c>
      <c r="BN309" s="2">
        <f>IF($F$274="n/a",0,IF(BN$276&lt;=$C309,0,IF(BN$276&gt;($F$274+$C309),INDEX($D$288:$W$288,,$C309)-SUM($D309:BM309),INDEX($D$288:$W$288,,$C309)/$F$274)))</f>
        <v>0</v>
      </c>
      <c r="BO309" s="2">
        <f>IF($F$274="n/a",0,IF(BO$276&lt;=$C309,0,IF(BO$276&gt;($F$274+$C309),INDEX($D$288:$W$288,,$C309)-SUM($D309:BN309),INDEX($D$288:$W$288,,$C309)/$F$274)))</f>
        <v>0</v>
      </c>
      <c r="BP309" s="2">
        <f>IF($F$274="n/a",0,IF(BP$276&lt;=$C309,0,IF(BP$276&gt;($F$274+$C309),INDEX($D$288:$W$288,,$C309)-SUM($D309:BO309),INDEX($D$288:$W$288,,$C309)/$F$274)))</f>
        <v>0</v>
      </c>
      <c r="BQ309" s="2">
        <f>IF($F$274="n/a",0,IF(BQ$276&lt;=$C309,0,IF(BQ$276&gt;($F$274+$C309),INDEX($D$288:$W$288,,$C309)-SUM($D309:BP309),INDEX($D$288:$W$288,,$C309)/$F$274)))</f>
        <v>0</v>
      </c>
      <c r="BR309" s="2">
        <f>IF($F$274="n/a",0,IF(BR$276&lt;=$C309,0,IF(BR$276&gt;($F$274+$C309),INDEX($D$288:$W$288,,$C309)-SUM($D309:BQ309),INDEX($D$288:$W$288,,$C309)/$F$274)))</f>
        <v>0</v>
      </c>
      <c r="BS309" s="2">
        <f>IF($F$274="n/a",0,IF(BS$276&lt;=$C309,0,IF(BS$276&gt;($F$274+$C309),INDEX($D$288:$W$288,,$C309)-SUM($D309:BR309),INDEX($D$288:$W$288,,$C309)/$F$274)))</f>
        <v>0</v>
      </c>
    </row>
    <row r="310" spans="2:71" outlineLevel="1">
      <c r="B310" s="24">
        <v>2030</v>
      </c>
      <c r="C310" s="24">
        <v>20</v>
      </c>
      <c r="E310" s="2">
        <f>IF($F$274="n/a",0,IF(E$276&lt;=$C310,0,IF(E$276&gt;($F$274+$C310),INDEX($D$288:$W$288,,$C310)-SUM($D310:D310),INDEX($D$288:$W$288,,$C310)/$F$274)))</f>
        <v>0</v>
      </c>
      <c r="F310" s="2">
        <f>IF($F$274="n/a",0,IF(F$276&lt;=$C310,0,IF(F$276&gt;($F$274+$C310),INDEX($D$288:$W$288,,$C310)-SUM($D310:E310),INDEX($D$288:$W$288,,$C310)/$F$274)))</f>
        <v>0</v>
      </c>
      <c r="G310" s="2">
        <f>IF($F$274="n/a",0,IF(G$276&lt;=$C310,0,IF(G$276&gt;($F$274+$C310),INDEX($D$288:$W$288,,$C310)-SUM($D310:F310),INDEX($D$288:$W$288,,$C310)/$F$274)))</f>
        <v>0</v>
      </c>
      <c r="H310" s="2">
        <f>IF($F$274="n/a",0,IF(H$276&lt;=$C310,0,IF(H$276&gt;($F$274+$C310),INDEX($D$288:$W$288,,$C310)-SUM($D310:G310),INDEX($D$288:$W$288,,$C310)/$F$274)))</f>
        <v>0</v>
      </c>
      <c r="I310" s="2">
        <f>IF($F$274="n/a",0,IF(I$276&lt;=$C310,0,IF(I$276&gt;($F$274+$C310),INDEX($D$288:$W$288,,$C310)-SUM($D310:H310),INDEX($D$288:$W$288,,$C310)/$F$274)))</f>
        <v>0</v>
      </c>
      <c r="J310" s="2">
        <f>IF($F$274="n/a",0,IF(J$276&lt;=$C310,0,IF(J$276&gt;($F$274+$C310),INDEX($D$288:$W$288,,$C310)-SUM($D310:I310),INDEX($D$288:$W$288,,$C310)/$F$274)))</f>
        <v>0</v>
      </c>
      <c r="K310" s="2">
        <f>IF($F$274="n/a",0,IF(K$276&lt;=$C310,0,IF(K$276&gt;($F$274+$C310),INDEX($D$288:$W$288,,$C310)-SUM($D310:J310),INDEX($D$288:$W$288,,$C310)/$F$274)))</f>
        <v>0</v>
      </c>
      <c r="L310" s="2">
        <f>IF($F$274="n/a",0,IF(L$276&lt;=$C310,0,IF(L$276&gt;($F$274+$C310),INDEX($D$288:$W$288,,$C310)-SUM($D310:K310),INDEX($D$288:$W$288,,$C310)/$F$274)))</f>
        <v>0</v>
      </c>
      <c r="M310" s="2">
        <f>IF($F$274="n/a",0,IF(M$276&lt;=$C310,0,IF(M$276&gt;($F$274+$C310),INDEX($D$288:$W$288,,$C310)-SUM($D310:L310),INDEX($D$288:$W$288,,$C310)/$F$274)))</f>
        <v>0</v>
      </c>
      <c r="N310" s="2">
        <f>IF($F$274="n/a",0,IF(N$276&lt;=$C310,0,IF(N$276&gt;($F$274+$C310),INDEX($D$288:$W$288,,$C310)-SUM($D310:M310),INDEX($D$288:$W$288,,$C310)/$F$274)))</f>
        <v>0</v>
      </c>
      <c r="O310" s="2">
        <f>IF($F$274="n/a",0,IF(O$276&lt;=$C310,0,IF(O$276&gt;($F$274+$C310),INDEX($D$288:$W$288,,$C310)-SUM($D310:N310),INDEX($D$288:$W$288,,$C310)/$F$274)))</f>
        <v>0</v>
      </c>
      <c r="P310" s="2">
        <f>IF($F$274="n/a",0,IF(P$276&lt;=$C310,0,IF(P$276&gt;($F$274+$C310),INDEX($D$288:$W$288,,$C310)-SUM($D310:O310),INDEX($D$288:$W$288,,$C310)/$F$274)))</f>
        <v>0</v>
      </c>
      <c r="Q310" s="2">
        <f>IF($F$274="n/a",0,IF(Q$276&lt;=$C310,0,IF(Q$276&gt;($F$274+$C310),INDEX($D$288:$W$288,,$C310)-SUM($D310:P310),INDEX($D$288:$W$288,,$C310)/$F$274)))</f>
        <v>0</v>
      </c>
      <c r="R310" s="2">
        <f>IF($F$274="n/a",0,IF(R$276&lt;=$C310,0,IF(R$276&gt;($F$274+$C310),INDEX($D$288:$W$288,,$C310)-SUM($D310:Q310),INDEX($D$288:$W$288,,$C310)/$F$274)))</f>
        <v>0</v>
      </c>
      <c r="S310" s="2">
        <f>IF($F$274="n/a",0,IF(S$276&lt;=$C310,0,IF(S$276&gt;($F$274+$C310),INDEX($D$288:$W$288,,$C310)-SUM($D310:R310),INDEX($D$288:$W$288,,$C310)/$F$274)))</f>
        <v>0</v>
      </c>
      <c r="T310" s="2">
        <f>IF($F$274="n/a",0,IF(T$276&lt;=$C310,0,IF(T$276&gt;($F$274+$C310),INDEX($D$288:$W$288,,$C310)-SUM($D310:S310),INDEX($D$288:$W$288,,$C310)/$F$274)))</f>
        <v>0</v>
      </c>
      <c r="U310" s="2">
        <f>IF($F$274="n/a",0,IF(U$276&lt;=$C310,0,IF(U$276&gt;($F$274+$C310),INDEX($D$288:$W$288,,$C310)-SUM($D310:T310),INDEX($D$288:$W$288,,$C310)/$F$274)))</f>
        <v>0</v>
      </c>
      <c r="V310" s="2">
        <f>IF($F$274="n/a",0,IF(V$276&lt;=$C310,0,IF(V$276&gt;($F$274+$C310),INDEX($D$288:$W$288,,$C310)-SUM($D310:U310),INDEX($D$288:$W$288,,$C310)/$F$274)))</f>
        <v>0</v>
      </c>
      <c r="W310" s="2">
        <f>IF($F$274="n/a",0,IF(W$276&lt;=$C310,0,IF(W$276&gt;($F$274+$C310),INDEX($D$288:$W$288,,$C310)-SUM($D310:V310),INDEX($D$288:$W$288,,$C310)/$F$274)))</f>
        <v>0</v>
      </c>
      <c r="X310" s="2">
        <f>IF($F$274="n/a",0,IF(X$276&lt;=$C310,0,IF(X$276&gt;($F$274+$C310),INDEX($D$288:$W$288,,$C310)-SUM($D310:W310),INDEX($D$288:$W$288,,$C310)/$F$274)))</f>
        <v>0</v>
      </c>
      <c r="Y310" s="2">
        <f>IF($F$274="n/a",0,IF(Y$276&lt;=$C310,0,IF(Y$276&gt;($F$274+$C310),INDEX($D$288:$W$288,,$C310)-SUM($D310:X310),INDEX($D$288:$W$288,,$C310)/$F$274)))</f>
        <v>0</v>
      </c>
      <c r="Z310" s="2">
        <f>IF($F$274="n/a",0,IF(Z$276&lt;=$C310,0,IF(Z$276&gt;($F$274+$C310),INDEX($D$288:$W$288,,$C310)-SUM($D310:Y310),INDEX($D$288:$W$288,,$C310)/$F$274)))</f>
        <v>0</v>
      </c>
      <c r="AA310" s="2">
        <f>IF($F$274="n/a",0,IF(AA$276&lt;=$C310,0,IF(AA$276&gt;($F$274+$C310),INDEX($D$288:$W$288,,$C310)-SUM($D310:Z310),INDEX($D$288:$W$288,,$C310)/$F$274)))</f>
        <v>0</v>
      </c>
      <c r="AB310" s="2">
        <f>IF($F$274="n/a",0,IF(AB$276&lt;=$C310,0,IF(AB$276&gt;($F$274+$C310),INDEX($D$288:$W$288,,$C310)-SUM($D310:AA310),INDEX($D$288:$W$288,,$C310)/$F$274)))</f>
        <v>0</v>
      </c>
      <c r="AC310" s="2">
        <f>IF($F$274="n/a",0,IF(AC$276&lt;=$C310,0,IF(AC$276&gt;($F$274+$C310),INDEX($D$288:$W$288,,$C310)-SUM($D310:AB310),INDEX($D$288:$W$288,,$C310)/$F$274)))</f>
        <v>0</v>
      </c>
      <c r="AD310" s="2">
        <f>IF($F$274="n/a",0,IF(AD$276&lt;=$C310,0,IF(AD$276&gt;($F$274+$C310),INDEX($D$288:$W$288,,$C310)-SUM($D310:AC310),INDEX($D$288:$W$288,,$C310)/$F$274)))</f>
        <v>0</v>
      </c>
      <c r="AE310" s="2">
        <f>IF($F$274="n/a",0,IF(AE$276&lt;=$C310,0,IF(AE$276&gt;($F$274+$C310),INDEX($D$288:$W$288,,$C310)-SUM($D310:AD310),INDEX($D$288:$W$288,,$C310)/$F$274)))</f>
        <v>0</v>
      </c>
      <c r="AF310" s="2">
        <f>IF($F$274="n/a",0,IF(AF$276&lt;=$C310,0,IF(AF$276&gt;($F$274+$C310),INDEX($D$288:$W$288,,$C310)-SUM($D310:AE310),INDEX($D$288:$W$288,,$C310)/$F$274)))</f>
        <v>0</v>
      </c>
      <c r="AG310" s="2">
        <f>IF($F$274="n/a",0,IF(AG$276&lt;=$C310,0,IF(AG$276&gt;($F$274+$C310),INDEX($D$288:$W$288,,$C310)-SUM($D310:AF310),INDEX($D$288:$W$288,,$C310)/$F$274)))</f>
        <v>0</v>
      </c>
      <c r="AH310" s="2">
        <f>IF($F$274="n/a",0,IF(AH$276&lt;=$C310,0,IF(AH$276&gt;($F$274+$C310),INDEX($D$288:$W$288,,$C310)-SUM($D310:AG310),INDEX($D$288:$W$288,,$C310)/$F$274)))</f>
        <v>0</v>
      </c>
      <c r="AI310" s="2">
        <f>IF($F$274="n/a",0,IF(AI$276&lt;=$C310,0,IF(AI$276&gt;($F$274+$C310),INDEX($D$288:$W$288,,$C310)-SUM($D310:AH310),INDEX($D$288:$W$288,,$C310)/$F$274)))</f>
        <v>0</v>
      </c>
      <c r="AJ310" s="2">
        <f>IF($F$274="n/a",0,IF(AJ$276&lt;=$C310,0,IF(AJ$276&gt;($F$274+$C310),INDEX($D$288:$W$288,,$C310)-SUM($D310:AI310),INDEX($D$288:$W$288,,$C310)/$F$274)))</f>
        <v>0</v>
      </c>
      <c r="AK310" s="2">
        <f>IF($F$274="n/a",0,IF(AK$276&lt;=$C310,0,IF(AK$276&gt;($F$274+$C310),INDEX($D$288:$W$288,,$C310)-SUM($D310:AJ310),INDEX($D$288:$W$288,,$C310)/$F$274)))</f>
        <v>0</v>
      </c>
      <c r="AL310" s="2">
        <f>IF($F$274="n/a",0,IF(AL$276&lt;=$C310,0,IF(AL$276&gt;($F$274+$C310),INDEX($D$288:$W$288,,$C310)-SUM($D310:AK310),INDEX($D$288:$W$288,,$C310)/$F$274)))</f>
        <v>0</v>
      </c>
      <c r="AM310" s="2">
        <f>IF($F$274="n/a",0,IF(AM$276&lt;=$C310,0,IF(AM$276&gt;($F$274+$C310),INDEX($D$288:$W$288,,$C310)-SUM($D310:AL310),INDEX($D$288:$W$288,,$C310)/$F$274)))</f>
        <v>0</v>
      </c>
      <c r="AN310" s="2">
        <f>IF($F$274="n/a",0,IF(AN$276&lt;=$C310,0,IF(AN$276&gt;($F$274+$C310),INDEX($D$288:$W$288,,$C310)-SUM($D310:AM310),INDEX($D$288:$W$288,,$C310)/$F$274)))</f>
        <v>0</v>
      </c>
      <c r="AO310" s="2">
        <f>IF($F$274="n/a",0,IF(AO$276&lt;=$C310,0,IF(AO$276&gt;($F$274+$C310),INDEX($D$288:$W$288,,$C310)-SUM($D310:AN310),INDEX($D$288:$W$288,,$C310)/$F$274)))</f>
        <v>0</v>
      </c>
      <c r="AP310" s="2">
        <f>IF($F$274="n/a",0,IF(AP$276&lt;=$C310,0,IF(AP$276&gt;($F$274+$C310),INDEX($D$288:$W$288,,$C310)-SUM($D310:AO310),INDEX($D$288:$W$288,,$C310)/$F$274)))</f>
        <v>0</v>
      </c>
      <c r="AQ310" s="2">
        <f>IF($F$274="n/a",0,IF(AQ$276&lt;=$C310,0,IF(AQ$276&gt;($F$274+$C310),INDEX($D$288:$W$288,,$C310)-SUM($D310:AP310),INDEX($D$288:$W$288,,$C310)/$F$274)))</f>
        <v>0</v>
      </c>
      <c r="AR310" s="2">
        <f>IF($F$274="n/a",0,IF(AR$276&lt;=$C310,0,IF(AR$276&gt;($F$274+$C310),INDEX($D$288:$W$288,,$C310)-SUM($D310:AQ310),INDEX($D$288:$W$288,,$C310)/$F$274)))</f>
        <v>0</v>
      </c>
      <c r="AS310" s="2">
        <f>IF($F$274="n/a",0,IF(AS$276&lt;=$C310,0,IF(AS$276&gt;($F$274+$C310),INDEX($D$288:$W$288,,$C310)-SUM($D310:AR310),INDEX($D$288:$W$288,,$C310)/$F$274)))</f>
        <v>0</v>
      </c>
      <c r="AT310" s="2">
        <f>IF($F$274="n/a",0,IF(AT$276&lt;=$C310,0,IF(AT$276&gt;($F$274+$C310),INDEX($D$288:$W$288,,$C310)-SUM($D310:AS310),INDEX($D$288:$W$288,,$C310)/$F$274)))</f>
        <v>0</v>
      </c>
      <c r="AU310" s="2">
        <f>IF($F$274="n/a",0,IF(AU$276&lt;=$C310,0,IF(AU$276&gt;($F$274+$C310),INDEX($D$288:$W$288,,$C310)-SUM($D310:AT310),INDEX($D$288:$W$288,,$C310)/$F$274)))</f>
        <v>0</v>
      </c>
      <c r="AV310" s="2">
        <f>IF($F$274="n/a",0,IF(AV$276&lt;=$C310,0,IF(AV$276&gt;($F$274+$C310),INDEX($D$288:$W$288,,$C310)-SUM($D310:AU310),INDEX($D$288:$W$288,,$C310)/$F$274)))</f>
        <v>0</v>
      </c>
      <c r="AW310" s="2">
        <f>IF($F$274="n/a",0,IF(AW$276&lt;=$C310,0,IF(AW$276&gt;($F$274+$C310),INDEX($D$288:$W$288,,$C310)-SUM($D310:AV310),INDEX($D$288:$W$288,,$C310)/$F$274)))</f>
        <v>0</v>
      </c>
      <c r="AX310" s="2">
        <f>IF($F$274="n/a",0,IF(AX$276&lt;=$C310,0,IF(AX$276&gt;($F$274+$C310),INDEX($D$288:$W$288,,$C310)-SUM($D310:AW310),INDEX($D$288:$W$288,,$C310)/$F$274)))</f>
        <v>0</v>
      </c>
      <c r="AY310" s="2">
        <f>IF($F$274="n/a",0,IF(AY$276&lt;=$C310,0,IF(AY$276&gt;($F$274+$C310),INDEX($D$288:$W$288,,$C310)-SUM($D310:AX310),INDEX($D$288:$W$288,,$C310)/$F$274)))</f>
        <v>0</v>
      </c>
      <c r="AZ310" s="2">
        <f>IF($F$274="n/a",0,IF(AZ$276&lt;=$C310,0,IF(AZ$276&gt;($F$274+$C310),INDEX($D$288:$W$288,,$C310)-SUM($D310:AY310),INDEX($D$288:$W$288,,$C310)/$F$274)))</f>
        <v>0</v>
      </c>
      <c r="BA310" s="2">
        <f>IF($F$274="n/a",0,IF(BA$276&lt;=$C310,0,IF(BA$276&gt;($F$274+$C310),INDEX($D$288:$W$288,,$C310)-SUM($D310:AZ310),INDEX($D$288:$W$288,,$C310)/$F$274)))</f>
        <v>0</v>
      </c>
      <c r="BB310" s="2">
        <f>IF($F$274="n/a",0,IF(BB$276&lt;=$C310,0,IF(BB$276&gt;($F$274+$C310),INDEX($D$288:$W$288,,$C310)-SUM($D310:BA310),INDEX($D$288:$W$288,,$C310)/$F$274)))</f>
        <v>0</v>
      </c>
      <c r="BC310" s="2">
        <f>IF($F$274="n/a",0,IF(BC$276&lt;=$C310,0,IF(BC$276&gt;($F$274+$C310),INDEX($D$288:$W$288,,$C310)-SUM($D310:BB310),INDEX($D$288:$W$288,,$C310)/$F$274)))</f>
        <v>0</v>
      </c>
      <c r="BD310" s="2">
        <f>IF($F$274="n/a",0,IF(BD$276&lt;=$C310,0,IF(BD$276&gt;($F$274+$C310),INDEX($D$288:$W$288,,$C310)-SUM($D310:BC310),INDEX($D$288:$W$288,,$C310)/$F$274)))</f>
        <v>0</v>
      </c>
      <c r="BE310" s="2">
        <f>IF($F$274="n/a",0,IF(BE$276&lt;=$C310,0,IF(BE$276&gt;($F$274+$C310),INDEX($D$288:$W$288,,$C310)-SUM($D310:BD310),INDEX($D$288:$W$288,,$C310)/$F$274)))</f>
        <v>0</v>
      </c>
      <c r="BF310" s="2">
        <f>IF($F$274="n/a",0,IF(BF$276&lt;=$C310,0,IF(BF$276&gt;($F$274+$C310),INDEX($D$288:$W$288,,$C310)-SUM($D310:BE310),INDEX($D$288:$W$288,,$C310)/$F$274)))</f>
        <v>0</v>
      </c>
      <c r="BG310" s="2">
        <f>IF($F$274="n/a",0,IF(BG$276&lt;=$C310,0,IF(BG$276&gt;($F$274+$C310),INDEX($D$288:$W$288,,$C310)-SUM($D310:BF310),INDEX($D$288:$W$288,,$C310)/$F$274)))</f>
        <v>0</v>
      </c>
      <c r="BH310" s="2">
        <f>IF($F$274="n/a",0,IF(BH$276&lt;=$C310,0,IF(BH$276&gt;($F$274+$C310),INDEX($D$288:$W$288,,$C310)-SUM($D310:BG310),INDEX($D$288:$W$288,,$C310)/$F$274)))</f>
        <v>0</v>
      </c>
      <c r="BI310" s="2">
        <f>IF($F$274="n/a",0,IF(BI$276&lt;=$C310,0,IF(BI$276&gt;($F$274+$C310),INDEX($D$288:$W$288,,$C310)-SUM($D310:BH310),INDEX($D$288:$W$288,,$C310)/$F$274)))</f>
        <v>0</v>
      </c>
      <c r="BJ310" s="2">
        <f>IF($F$274="n/a",0,IF(BJ$276&lt;=$C310,0,IF(BJ$276&gt;($F$274+$C310),INDEX($D$288:$W$288,,$C310)-SUM($D310:BI310),INDEX($D$288:$W$288,,$C310)/$F$274)))</f>
        <v>0</v>
      </c>
      <c r="BK310" s="2">
        <f>IF($F$274="n/a",0,IF(BK$276&lt;=$C310,0,IF(BK$276&gt;($F$274+$C310),INDEX($D$288:$W$288,,$C310)-SUM($D310:BJ310),INDEX($D$288:$W$288,,$C310)/$F$274)))</f>
        <v>0</v>
      </c>
      <c r="BL310" s="2">
        <f>IF($F$274="n/a",0,IF(BL$276&lt;=$C310,0,IF(BL$276&gt;($F$274+$C310),INDEX($D$288:$W$288,,$C310)-SUM($D310:BK310),INDEX($D$288:$W$288,,$C310)/$F$274)))</f>
        <v>0</v>
      </c>
      <c r="BM310" s="2">
        <f>IF($F$274="n/a",0,IF(BM$276&lt;=$C310,0,IF(BM$276&gt;($F$274+$C310),INDEX($D$288:$W$288,,$C310)-SUM($D310:BL310),INDEX($D$288:$W$288,,$C310)/$F$274)))</f>
        <v>0</v>
      </c>
      <c r="BN310" s="2">
        <f>IF($F$274="n/a",0,IF(BN$276&lt;=$C310,0,IF(BN$276&gt;($F$274+$C310),INDEX($D$288:$W$288,,$C310)-SUM($D310:BM310),INDEX($D$288:$W$288,,$C310)/$F$274)))</f>
        <v>0</v>
      </c>
      <c r="BO310" s="2">
        <f>IF($F$274="n/a",0,IF(BO$276&lt;=$C310,0,IF(BO$276&gt;($F$274+$C310),INDEX($D$288:$W$288,,$C310)-SUM($D310:BN310),INDEX($D$288:$W$288,,$C310)/$F$274)))</f>
        <v>0</v>
      </c>
      <c r="BP310" s="2">
        <f>IF($F$274="n/a",0,IF(BP$276&lt;=$C310,0,IF(BP$276&gt;($F$274+$C310),INDEX($D$288:$W$288,,$C310)-SUM($D310:BO310),INDEX($D$288:$W$288,,$C310)/$F$274)))</f>
        <v>0</v>
      </c>
      <c r="BQ310" s="2">
        <f>IF($F$274="n/a",0,IF(BQ$276&lt;=$C310,0,IF(BQ$276&gt;($F$274+$C310),INDEX($D$288:$W$288,,$C310)-SUM($D310:BP310),INDEX($D$288:$W$288,,$C310)/$F$274)))</f>
        <v>0</v>
      </c>
      <c r="BR310" s="2">
        <f>IF($F$274="n/a",0,IF(BR$276&lt;=$C310,0,IF(BR$276&gt;($F$274+$C310),INDEX($D$288:$W$288,,$C310)-SUM($D310:BQ310),INDEX($D$288:$W$288,,$C310)/$F$274)))</f>
        <v>0</v>
      </c>
      <c r="BS310" s="2">
        <f>IF($F$274="n/a",0,IF(BS$276&lt;=$C310,0,IF(BS$276&gt;($F$274+$C310),INDEX($D$288:$W$288,,$C310)-SUM($D310:BR310),INDEX($D$288:$W$288,,$C310)/$F$274)))</f>
        <v>0</v>
      </c>
    </row>
    <row r="311" spans="2:71">
      <c r="B311" s="24"/>
      <c r="C311" s="24"/>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row>
    <row r="312" spans="2:71">
      <c r="B312" t="s">
        <v>26</v>
      </c>
      <c r="D312" s="2">
        <f>SUM(D291:D310)</f>
        <v>0</v>
      </c>
      <c r="E312" s="2">
        <f t="shared" ref="E312:BK312" si="155">SUM(E291:E310)</f>
        <v>9.5127428771974998</v>
      </c>
      <c r="F312" s="2">
        <f t="shared" si="155"/>
        <v>18.516501764556779</v>
      </c>
      <c r="G312" s="2">
        <f t="shared" si="155"/>
        <v>28.181822391571739</v>
      </c>
      <c r="H312" s="2">
        <f t="shared" si="155"/>
        <v>34.408968075122885</v>
      </c>
      <c r="I312" s="2">
        <f t="shared" si="155"/>
        <v>40.315546481763661</v>
      </c>
      <c r="J312" s="2">
        <f t="shared" si="155"/>
        <v>33.365195535958186</v>
      </c>
      <c r="K312" s="2">
        <f t="shared" si="155"/>
        <v>31.490417875178466</v>
      </c>
      <c r="L312" s="2">
        <f t="shared" si="155"/>
        <v>26.98404877313218</v>
      </c>
      <c r="M312" s="2">
        <f t="shared" si="155"/>
        <v>28.377585019396601</v>
      </c>
      <c r="N312" s="2">
        <f t="shared" si="155"/>
        <v>16.606897448279248</v>
      </c>
      <c r="O312" s="2">
        <f t="shared" si="155"/>
        <v>39.593329194604024</v>
      </c>
      <c r="P312" s="2">
        <f t="shared" si="155"/>
        <v>34.747642615618226</v>
      </c>
      <c r="Q312" s="2">
        <f t="shared" si="155"/>
        <v>28.603676239844113</v>
      </c>
      <c r="R312" s="2">
        <f t="shared" si="155"/>
        <v>22.21385951245199</v>
      </c>
      <c r="S312" s="2">
        <f t="shared" si="155"/>
        <v>13.03212440564287</v>
      </c>
      <c r="T312" s="2">
        <f t="shared" si="155"/>
        <v>0</v>
      </c>
      <c r="U312" s="2">
        <f t="shared" si="155"/>
        <v>0</v>
      </c>
      <c r="V312" s="2">
        <f t="shared" si="155"/>
        <v>0</v>
      </c>
      <c r="W312" s="2">
        <f t="shared" si="155"/>
        <v>0</v>
      </c>
      <c r="X312" s="2">
        <f t="shared" si="155"/>
        <v>0</v>
      </c>
      <c r="Y312" s="2">
        <f t="shared" si="155"/>
        <v>0</v>
      </c>
      <c r="Z312" s="2">
        <f t="shared" si="155"/>
        <v>0</v>
      </c>
      <c r="AA312" s="2">
        <f t="shared" si="155"/>
        <v>0</v>
      </c>
      <c r="AB312" s="2">
        <f t="shared" si="155"/>
        <v>0</v>
      </c>
      <c r="AC312" s="2">
        <f t="shared" si="155"/>
        <v>0</v>
      </c>
      <c r="AD312" s="2">
        <f t="shared" si="155"/>
        <v>0</v>
      </c>
      <c r="AE312" s="2">
        <f t="shared" si="155"/>
        <v>0</v>
      </c>
      <c r="AF312" s="2">
        <f t="shared" si="155"/>
        <v>0</v>
      </c>
      <c r="AG312" s="2">
        <f t="shared" si="155"/>
        <v>0</v>
      </c>
      <c r="AH312" s="2">
        <f t="shared" si="155"/>
        <v>0</v>
      </c>
      <c r="AI312" s="2">
        <f t="shared" si="155"/>
        <v>0</v>
      </c>
      <c r="AJ312" s="2">
        <f t="shared" si="155"/>
        <v>0</v>
      </c>
      <c r="AK312" s="2">
        <f t="shared" si="155"/>
        <v>0</v>
      </c>
      <c r="AL312" s="2">
        <f t="shared" si="155"/>
        <v>0</v>
      </c>
      <c r="AM312" s="2">
        <f t="shared" si="155"/>
        <v>0</v>
      </c>
      <c r="AN312" s="2">
        <f t="shared" si="155"/>
        <v>0</v>
      </c>
      <c r="AO312" s="2">
        <f t="shared" si="155"/>
        <v>0</v>
      </c>
      <c r="AP312" s="2">
        <f t="shared" si="155"/>
        <v>0</v>
      </c>
      <c r="AQ312" s="2">
        <f t="shared" si="155"/>
        <v>0</v>
      </c>
      <c r="AR312" s="2">
        <f t="shared" si="155"/>
        <v>0</v>
      </c>
      <c r="AS312" s="2">
        <f t="shared" si="155"/>
        <v>0</v>
      </c>
      <c r="AT312" s="2">
        <f t="shared" si="155"/>
        <v>0</v>
      </c>
      <c r="AU312" s="2">
        <f t="shared" si="155"/>
        <v>0</v>
      </c>
      <c r="AV312" s="2">
        <f t="shared" si="155"/>
        <v>0</v>
      </c>
      <c r="AW312" s="2">
        <f t="shared" si="155"/>
        <v>0</v>
      </c>
      <c r="AX312" s="2">
        <f t="shared" si="155"/>
        <v>0</v>
      </c>
      <c r="AY312" s="2">
        <f t="shared" si="155"/>
        <v>0</v>
      </c>
      <c r="AZ312" s="2">
        <f t="shared" si="155"/>
        <v>0</v>
      </c>
      <c r="BA312" s="2">
        <f t="shared" si="155"/>
        <v>0</v>
      </c>
      <c r="BB312" s="2">
        <f t="shared" si="155"/>
        <v>0</v>
      </c>
      <c r="BC312" s="2">
        <f t="shared" si="155"/>
        <v>0</v>
      </c>
      <c r="BD312" s="2">
        <f t="shared" si="155"/>
        <v>0</v>
      </c>
      <c r="BE312" s="2">
        <f t="shared" si="155"/>
        <v>0</v>
      </c>
      <c r="BF312" s="2">
        <f t="shared" si="155"/>
        <v>0</v>
      </c>
      <c r="BG312" s="2">
        <f t="shared" si="155"/>
        <v>0</v>
      </c>
      <c r="BH312" s="2">
        <f t="shared" si="155"/>
        <v>0</v>
      </c>
      <c r="BI312" s="2">
        <f t="shared" si="155"/>
        <v>0</v>
      </c>
      <c r="BJ312" s="2">
        <f t="shared" si="155"/>
        <v>0</v>
      </c>
      <c r="BK312" s="2">
        <f t="shared" si="155"/>
        <v>0</v>
      </c>
      <c r="BL312" s="2">
        <f t="shared" ref="BL312:BP312" si="156">SUM(BL291:BL310)</f>
        <v>0</v>
      </c>
      <c r="BM312" s="2">
        <f t="shared" si="156"/>
        <v>0</v>
      </c>
      <c r="BN312" s="2">
        <f t="shared" si="156"/>
        <v>0</v>
      </c>
      <c r="BO312" s="2">
        <f t="shared" si="156"/>
        <v>0</v>
      </c>
      <c r="BP312" s="2">
        <f t="shared" si="156"/>
        <v>0</v>
      </c>
      <c r="BQ312" s="2">
        <f t="shared" ref="BQ312:BS312" si="157">SUM(BQ291:BQ310)</f>
        <v>0</v>
      </c>
      <c r="BR312" s="2">
        <f t="shared" si="157"/>
        <v>0</v>
      </c>
      <c r="BS312" s="2">
        <f t="shared" si="157"/>
        <v>0</v>
      </c>
    </row>
    <row r="313" spans="2:71">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row>
    <row r="314" spans="2:71">
      <c r="B314" s="63" t="s">
        <v>123</v>
      </c>
      <c r="D314" s="2"/>
      <c r="E314" s="2"/>
      <c r="F314" s="2"/>
      <c r="G314" s="2"/>
      <c r="H314" s="2"/>
      <c r="I314" s="2"/>
      <c r="J314" s="2"/>
      <c r="K314" s="2"/>
      <c r="L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row>
    <row r="315" spans="2:71">
      <c r="B315" s="67" t="s">
        <v>66</v>
      </c>
      <c r="D315" s="2"/>
      <c r="E315" s="2"/>
      <c r="F315" s="2"/>
      <c r="G315" s="2"/>
      <c r="H315" s="2"/>
      <c r="I315" s="2"/>
      <c r="J315" s="2"/>
      <c r="K315" s="2"/>
      <c r="L315" s="2"/>
      <c r="M315" s="43"/>
      <c r="N315" s="268">
        <f>Inputs!$N81/Inputs!N$5</f>
        <v>2.3542616233451601</v>
      </c>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row>
    <row r="316" spans="2:71">
      <c r="B316" s="63" t="s">
        <v>95</v>
      </c>
      <c r="C316">
        <v>10</v>
      </c>
      <c r="D316" s="2"/>
      <c r="E316" s="2"/>
      <c r="F316" s="2"/>
      <c r="G316" s="2"/>
      <c r="H316" s="2"/>
      <c r="I316" s="2"/>
      <c r="J316" s="2"/>
      <c r="K316" s="2"/>
      <c r="L316" s="2"/>
      <c r="M316" s="2"/>
      <c r="N316" s="183">
        <v>0</v>
      </c>
      <c r="O316" s="268">
        <f>IF(O$23&gt;($F274-5.5+$C316),$N315-SUM($N316:N316),$N315/($F274-5.5))</f>
        <v>2.3542616233451601</v>
      </c>
      <c r="P316" s="268">
        <f>IF(P$23&gt;($F274-5.5+$C316),$N315-SUM($N316:O316),$N315/($F274-5.5))</f>
        <v>0</v>
      </c>
      <c r="Q316" s="268">
        <f>IF(Q$23&gt;($F274-5.5+$C316),$N315-SUM($N316:P316),$N315/($F274-5.5))</f>
        <v>0</v>
      </c>
      <c r="R316" s="268">
        <f>IF(R$23&gt;($F274-5.5+$C316),$N315-SUM($N316:Q316),$N315/($F274-5.5))</f>
        <v>0</v>
      </c>
      <c r="S316" s="268">
        <f>IF(S$23&gt;($F274-5.5+$C316),$N315-SUM($N316:R316),$N315/($F274-5.5))</f>
        <v>0</v>
      </c>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row>
    <row r="317" spans="2:71">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row>
    <row r="318" spans="2:71">
      <c r="B318" t="s">
        <v>24</v>
      </c>
      <c r="D318" s="2">
        <f>D279+D312</f>
        <v>25.821751228892474</v>
      </c>
      <c r="E318" s="2">
        <f t="shared" ref="E318:M318" si="158">E279+E312</f>
        <v>35.334494106089977</v>
      </c>
      <c r="F318" s="2">
        <f t="shared" si="158"/>
        <v>44.338252993449252</v>
      </c>
      <c r="G318" s="2">
        <f t="shared" si="158"/>
        <v>40.035986521123007</v>
      </c>
      <c r="H318" s="2">
        <f t="shared" si="158"/>
        <v>34.408968075122885</v>
      </c>
      <c r="I318" s="2">
        <f t="shared" si="158"/>
        <v>21.155614157891478</v>
      </c>
      <c r="J318" s="2">
        <f t="shared" si="158"/>
        <v>33.365195535958179</v>
      </c>
      <c r="K318" s="2">
        <f t="shared" si="158"/>
        <v>31.490417875178466</v>
      </c>
      <c r="L318" s="2">
        <f t="shared" si="158"/>
        <v>26.98404877313218</v>
      </c>
      <c r="M318" s="2">
        <f t="shared" si="158"/>
        <v>28.377585019396601</v>
      </c>
      <c r="N318" s="43">
        <f>N279+N312+N316</f>
        <v>16.606897448279248</v>
      </c>
      <c r="O318" s="43">
        <f t="shared" ref="O318:BK318" si="159">O279+O312+O316</f>
        <v>41.947590817949184</v>
      </c>
      <c r="P318" s="43">
        <f t="shared" si="159"/>
        <v>34.747642615618226</v>
      </c>
      <c r="Q318" s="43">
        <f t="shared" si="159"/>
        <v>28.603676239844113</v>
      </c>
      <c r="R318" s="43">
        <f t="shared" si="159"/>
        <v>22.21385951245199</v>
      </c>
      <c r="S318" s="43">
        <f t="shared" si="159"/>
        <v>13.03212440564287</v>
      </c>
      <c r="T318" s="43">
        <f t="shared" si="159"/>
        <v>0</v>
      </c>
      <c r="U318" s="43">
        <f t="shared" si="159"/>
        <v>0</v>
      </c>
      <c r="V318" s="43">
        <f t="shared" si="159"/>
        <v>0</v>
      </c>
      <c r="W318" s="43">
        <f t="shared" si="159"/>
        <v>0</v>
      </c>
      <c r="X318" s="43">
        <f t="shared" si="159"/>
        <v>0</v>
      </c>
      <c r="Y318" s="43">
        <f t="shared" si="159"/>
        <v>0</v>
      </c>
      <c r="Z318" s="43">
        <f t="shared" si="159"/>
        <v>0</v>
      </c>
      <c r="AA318" s="43">
        <f t="shared" si="159"/>
        <v>0</v>
      </c>
      <c r="AB318" s="43">
        <f t="shared" si="159"/>
        <v>0</v>
      </c>
      <c r="AC318" s="43">
        <f t="shared" si="159"/>
        <v>0</v>
      </c>
      <c r="AD318" s="43">
        <f t="shared" si="159"/>
        <v>0</v>
      </c>
      <c r="AE318" s="43">
        <f t="shared" si="159"/>
        <v>0</v>
      </c>
      <c r="AF318" s="43">
        <f t="shared" si="159"/>
        <v>0</v>
      </c>
      <c r="AG318" s="43">
        <f t="shared" si="159"/>
        <v>0</v>
      </c>
      <c r="AH318" s="43">
        <f t="shared" si="159"/>
        <v>0</v>
      </c>
      <c r="AI318" s="43">
        <f t="shared" si="159"/>
        <v>0</v>
      </c>
      <c r="AJ318" s="43">
        <f t="shared" si="159"/>
        <v>0</v>
      </c>
      <c r="AK318" s="43">
        <f t="shared" si="159"/>
        <v>0</v>
      </c>
      <c r="AL318" s="43">
        <f t="shared" si="159"/>
        <v>0</v>
      </c>
      <c r="AM318" s="43">
        <f t="shared" si="159"/>
        <v>0</v>
      </c>
      <c r="AN318" s="43">
        <f t="shared" si="159"/>
        <v>0</v>
      </c>
      <c r="AO318" s="43">
        <f t="shared" si="159"/>
        <v>0</v>
      </c>
      <c r="AP318" s="43">
        <f t="shared" si="159"/>
        <v>0</v>
      </c>
      <c r="AQ318" s="43">
        <f t="shared" si="159"/>
        <v>0</v>
      </c>
      <c r="AR318" s="43">
        <f t="shared" si="159"/>
        <v>0</v>
      </c>
      <c r="AS318" s="43">
        <f t="shared" si="159"/>
        <v>0</v>
      </c>
      <c r="AT318" s="43">
        <f t="shared" si="159"/>
        <v>0</v>
      </c>
      <c r="AU318" s="43">
        <f t="shared" si="159"/>
        <v>0</v>
      </c>
      <c r="AV318" s="43">
        <f t="shared" si="159"/>
        <v>0</v>
      </c>
      <c r="AW318" s="43">
        <f t="shared" si="159"/>
        <v>0</v>
      </c>
      <c r="AX318" s="43">
        <f t="shared" si="159"/>
        <v>0</v>
      </c>
      <c r="AY318" s="43">
        <f t="shared" si="159"/>
        <v>0</v>
      </c>
      <c r="AZ318" s="43">
        <f t="shared" si="159"/>
        <v>0</v>
      </c>
      <c r="BA318" s="43">
        <f t="shared" si="159"/>
        <v>0</v>
      </c>
      <c r="BB318" s="43">
        <f t="shared" si="159"/>
        <v>0</v>
      </c>
      <c r="BC318" s="43">
        <f t="shared" si="159"/>
        <v>0</v>
      </c>
      <c r="BD318" s="43">
        <f t="shared" si="159"/>
        <v>0</v>
      </c>
      <c r="BE318" s="43">
        <f t="shared" si="159"/>
        <v>0</v>
      </c>
      <c r="BF318" s="43">
        <f t="shared" si="159"/>
        <v>0</v>
      </c>
      <c r="BG318" s="43">
        <f t="shared" si="159"/>
        <v>0</v>
      </c>
      <c r="BH318" s="43">
        <f t="shared" si="159"/>
        <v>0</v>
      </c>
      <c r="BI318" s="43">
        <f t="shared" si="159"/>
        <v>0</v>
      </c>
      <c r="BJ318" s="43">
        <f t="shared" si="159"/>
        <v>0</v>
      </c>
      <c r="BK318" s="43">
        <f t="shared" si="159"/>
        <v>0</v>
      </c>
      <c r="BL318" s="43">
        <f t="shared" ref="BL318:BP318" si="160">BL279+BL312+BL316</f>
        <v>0</v>
      </c>
      <c r="BM318" s="43">
        <f t="shared" si="160"/>
        <v>0</v>
      </c>
      <c r="BN318" s="43">
        <f t="shared" si="160"/>
        <v>0</v>
      </c>
      <c r="BO318" s="43">
        <f t="shared" si="160"/>
        <v>0</v>
      </c>
      <c r="BP318" s="43">
        <f t="shared" si="160"/>
        <v>0</v>
      </c>
      <c r="BQ318" s="43">
        <f t="shared" ref="BQ318:BS318" si="161">BQ279+BQ312+BQ316</f>
        <v>0</v>
      </c>
      <c r="BR318" s="43">
        <f t="shared" si="161"/>
        <v>0</v>
      </c>
      <c r="BS318" s="43">
        <f t="shared" si="161"/>
        <v>0</v>
      </c>
    </row>
    <row r="319" spans="2:71">
      <c r="B319" t="s">
        <v>25</v>
      </c>
      <c r="D319" s="2">
        <f>D288-D312</f>
        <v>47.563714385987495</v>
      </c>
      <c r="E319" s="2">
        <f>E288-E312+D319</f>
        <v>83.069765945586383</v>
      </c>
      <c r="F319" s="2">
        <f t="shared" ref="F319:H319" si="162">F288-F312+E319</f>
        <v>112.8798673161044</v>
      </c>
      <c r="G319" s="2">
        <f t="shared" si="162"/>
        <v>115.8337733422884</v>
      </c>
      <c r="H319" s="2">
        <f t="shared" si="162"/>
        <v>110.9576973003694</v>
      </c>
      <c r="I319" s="2">
        <f t="shared" ref="I319" si="163">I288-I312+H319</f>
        <v>83.454110475565869</v>
      </c>
      <c r="J319" s="2">
        <f t="shared" ref="J319" si="164">J288-J312+I319</f>
        <v>85.733821072505435</v>
      </c>
      <c r="K319" s="2">
        <f t="shared" ref="K319" si="165">K288-K312+J319</f>
        <v>80.038160822170397</v>
      </c>
      <c r="L319" s="2">
        <f t="shared" ref="L319" si="166">L288-L312+K319</f>
        <v>91.157521698116028</v>
      </c>
      <c r="M319" s="43">
        <f>M288-M312+L319+M315</f>
        <v>116.49387809773278</v>
      </c>
      <c r="N319" s="43">
        <f>N288-N312+M319-N316+N315</f>
        <v>140.54489359150637</v>
      </c>
      <c r="O319" s="43">
        <f t="shared" ref="O319:BK319" si="167">O288-O312+N319-O316</f>
        <v>98.597302773557175</v>
      </c>
      <c r="P319" s="43">
        <f t="shared" si="167"/>
        <v>63.849660157938949</v>
      </c>
      <c r="Q319" s="43">
        <f t="shared" si="167"/>
        <v>35.245983918094836</v>
      </c>
      <c r="R319" s="43">
        <f t="shared" si="167"/>
        <v>13.032124405642847</v>
      </c>
      <c r="S319" s="43">
        <f t="shared" si="167"/>
        <v>-2.3092638912203256E-14</v>
      </c>
      <c r="T319" s="43">
        <f t="shared" si="167"/>
        <v>-2.3092638912203256E-14</v>
      </c>
      <c r="U319" s="43">
        <f t="shared" si="167"/>
        <v>-2.3092638912203256E-14</v>
      </c>
      <c r="V319" s="43">
        <f t="shared" si="167"/>
        <v>-2.3092638912203256E-14</v>
      </c>
      <c r="W319" s="43">
        <f t="shared" si="167"/>
        <v>-2.3092638912203256E-14</v>
      </c>
      <c r="X319" s="43">
        <f t="shared" si="167"/>
        <v>-2.3092638912203256E-14</v>
      </c>
      <c r="Y319" s="43">
        <f t="shared" si="167"/>
        <v>-2.3092638912203256E-14</v>
      </c>
      <c r="Z319" s="43">
        <f t="shared" si="167"/>
        <v>-2.3092638912203256E-14</v>
      </c>
      <c r="AA319" s="43">
        <f t="shared" si="167"/>
        <v>-2.3092638912203256E-14</v>
      </c>
      <c r="AB319" s="43">
        <f t="shared" si="167"/>
        <v>-2.3092638912203256E-14</v>
      </c>
      <c r="AC319" s="43">
        <f t="shared" si="167"/>
        <v>-2.3092638912203256E-14</v>
      </c>
      <c r="AD319" s="43">
        <f t="shared" si="167"/>
        <v>-2.3092638912203256E-14</v>
      </c>
      <c r="AE319" s="43">
        <f t="shared" si="167"/>
        <v>-2.3092638912203256E-14</v>
      </c>
      <c r="AF319" s="43">
        <f t="shared" si="167"/>
        <v>-2.3092638912203256E-14</v>
      </c>
      <c r="AG319" s="43">
        <f t="shared" si="167"/>
        <v>-2.3092638912203256E-14</v>
      </c>
      <c r="AH319" s="43">
        <f t="shared" si="167"/>
        <v>-2.3092638912203256E-14</v>
      </c>
      <c r="AI319" s="43">
        <f t="shared" si="167"/>
        <v>-2.3092638912203256E-14</v>
      </c>
      <c r="AJ319" s="43">
        <f t="shared" si="167"/>
        <v>-2.3092638912203256E-14</v>
      </c>
      <c r="AK319" s="43">
        <f t="shared" si="167"/>
        <v>-2.3092638912203256E-14</v>
      </c>
      <c r="AL319" s="43">
        <f t="shared" si="167"/>
        <v>-2.3092638912203256E-14</v>
      </c>
      <c r="AM319" s="43">
        <f t="shared" si="167"/>
        <v>-2.3092638912203256E-14</v>
      </c>
      <c r="AN319" s="43">
        <f t="shared" si="167"/>
        <v>-2.3092638912203256E-14</v>
      </c>
      <c r="AO319" s="43">
        <f t="shared" si="167"/>
        <v>-2.3092638912203256E-14</v>
      </c>
      <c r="AP319" s="43">
        <f t="shared" si="167"/>
        <v>-2.3092638912203256E-14</v>
      </c>
      <c r="AQ319" s="43">
        <f t="shared" si="167"/>
        <v>-2.3092638912203256E-14</v>
      </c>
      <c r="AR319" s="43">
        <f t="shared" si="167"/>
        <v>-2.3092638912203256E-14</v>
      </c>
      <c r="AS319" s="43">
        <f t="shared" si="167"/>
        <v>-2.3092638912203256E-14</v>
      </c>
      <c r="AT319" s="43">
        <f t="shared" si="167"/>
        <v>-2.3092638912203256E-14</v>
      </c>
      <c r="AU319" s="43">
        <f t="shared" si="167"/>
        <v>-2.3092638912203256E-14</v>
      </c>
      <c r="AV319" s="43">
        <f t="shared" si="167"/>
        <v>-2.3092638912203256E-14</v>
      </c>
      <c r="AW319" s="43">
        <f t="shared" si="167"/>
        <v>-2.3092638912203256E-14</v>
      </c>
      <c r="AX319" s="43">
        <f t="shared" si="167"/>
        <v>-2.3092638912203256E-14</v>
      </c>
      <c r="AY319" s="43">
        <f t="shared" si="167"/>
        <v>-2.3092638912203256E-14</v>
      </c>
      <c r="AZ319" s="43">
        <f t="shared" si="167"/>
        <v>-2.3092638912203256E-14</v>
      </c>
      <c r="BA319" s="43">
        <f t="shared" si="167"/>
        <v>-2.3092638912203256E-14</v>
      </c>
      <c r="BB319" s="43">
        <f t="shared" si="167"/>
        <v>-2.3092638912203256E-14</v>
      </c>
      <c r="BC319" s="43">
        <f t="shared" si="167"/>
        <v>-2.3092638912203256E-14</v>
      </c>
      <c r="BD319" s="43">
        <f t="shared" si="167"/>
        <v>-2.3092638912203256E-14</v>
      </c>
      <c r="BE319" s="43">
        <f t="shared" si="167"/>
        <v>-2.3092638912203256E-14</v>
      </c>
      <c r="BF319" s="43">
        <f t="shared" si="167"/>
        <v>-2.3092638912203256E-14</v>
      </c>
      <c r="BG319" s="43">
        <f t="shared" si="167"/>
        <v>-2.3092638912203256E-14</v>
      </c>
      <c r="BH319" s="43">
        <f t="shared" si="167"/>
        <v>-2.3092638912203256E-14</v>
      </c>
      <c r="BI319" s="43">
        <f t="shared" si="167"/>
        <v>-2.3092638912203256E-14</v>
      </c>
      <c r="BJ319" s="43">
        <f t="shared" si="167"/>
        <v>-2.3092638912203256E-14</v>
      </c>
      <c r="BK319" s="43">
        <f t="shared" si="167"/>
        <v>-2.3092638912203256E-14</v>
      </c>
      <c r="BL319" s="43">
        <f t="shared" ref="BL319" si="168">BL288-BL312+BK319-BL316</f>
        <v>-2.3092638912203256E-14</v>
      </c>
      <c r="BM319" s="43">
        <f t="shared" ref="BM319" si="169">BM288-BM312+BL319-BM316</f>
        <v>-2.3092638912203256E-14</v>
      </c>
      <c r="BN319" s="43">
        <f t="shared" ref="BN319" si="170">BN288-BN312+BM319-BN316</f>
        <v>-2.3092638912203256E-14</v>
      </c>
      <c r="BO319" s="43">
        <f t="shared" ref="BO319" si="171">BO288-BO312+BN319-BO316</f>
        <v>-2.3092638912203256E-14</v>
      </c>
      <c r="BP319" s="43">
        <f t="shared" ref="BP319:BQ319" si="172">BP288-BP312+BO319-BP316</f>
        <v>-2.3092638912203256E-14</v>
      </c>
      <c r="BQ319" s="43">
        <f t="shared" si="172"/>
        <v>-2.3092638912203256E-14</v>
      </c>
      <c r="BR319" s="43">
        <f t="shared" ref="BR319" si="173">BR288-BR312+BQ319-BR316</f>
        <v>-2.3092638912203256E-14</v>
      </c>
      <c r="BS319" s="43">
        <f t="shared" ref="BS319" si="174">BS288-BS312+BR319-BS316</f>
        <v>-2.3092638912203256E-14</v>
      </c>
    </row>
    <row r="320" spans="2:71">
      <c r="B320" t="s">
        <v>27</v>
      </c>
      <c r="D320" s="2">
        <f>D285+D319</f>
        <v>111.06138097332371</v>
      </c>
      <c r="E320" s="2">
        <f t="shared" ref="E320:BK320" si="175">E285+E319</f>
        <v>120.74568130403011</v>
      </c>
      <c r="F320" s="2">
        <f t="shared" si="175"/>
        <v>124.73403144565566</v>
      </c>
      <c r="G320" s="2">
        <f t="shared" si="175"/>
        <v>115.8337733422884</v>
      </c>
      <c r="H320" s="2">
        <f t="shared" si="175"/>
        <v>91.797764976497206</v>
      </c>
      <c r="I320" s="2">
        <f t="shared" si="175"/>
        <v>83.454110475565855</v>
      </c>
      <c r="J320" s="2">
        <f t="shared" si="175"/>
        <v>85.733821072505435</v>
      </c>
      <c r="K320" s="2">
        <f t="shared" si="175"/>
        <v>80.038160822170397</v>
      </c>
      <c r="L320" s="2">
        <f t="shared" si="175"/>
        <v>91.157521698116028</v>
      </c>
      <c r="M320" s="2">
        <f t="shared" si="175"/>
        <v>116.49387809773278</v>
      </c>
      <c r="N320" s="2">
        <f t="shared" si="175"/>
        <v>140.54489359150637</v>
      </c>
      <c r="O320" s="2">
        <f t="shared" si="175"/>
        <v>98.597302773557175</v>
      </c>
      <c r="P320" s="2">
        <f t="shared" si="175"/>
        <v>63.849660157938949</v>
      </c>
      <c r="Q320" s="2">
        <f t="shared" si="175"/>
        <v>35.245983918094836</v>
      </c>
      <c r="R320" s="2">
        <f t="shared" si="175"/>
        <v>13.032124405642847</v>
      </c>
      <c r="S320" s="2">
        <f t="shared" si="175"/>
        <v>-2.3092638912203256E-14</v>
      </c>
      <c r="T320" s="2">
        <f t="shared" si="175"/>
        <v>-2.3092638912203256E-14</v>
      </c>
      <c r="U320" s="2">
        <f t="shared" si="175"/>
        <v>-2.3092638912203256E-14</v>
      </c>
      <c r="V320" s="2">
        <f t="shared" si="175"/>
        <v>-2.3092638912203256E-14</v>
      </c>
      <c r="W320" s="2">
        <f t="shared" si="175"/>
        <v>-2.3092638912203256E-14</v>
      </c>
      <c r="X320" s="2">
        <f t="shared" si="175"/>
        <v>-2.3092638912203256E-14</v>
      </c>
      <c r="Y320" s="2">
        <f t="shared" si="175"/>
        <v>-2.3092638912203256E-14</v>
      </c>
      <c r="Z320" s="2">
        <f t="shared" si="175"/>
        <v>-2.3092638912203256E-14</v>
      </c>
      <c r="AA320" s="2">
        <f t="shared" si="175"/>
        <v>-2.3092638912203256E-14</v>
      </c>
      <c r="AB320" s="2">
        <f t="shared" si="175"/>
        <v>-2.3092638912203256E-14</v>
      </c>
      <c r="AC320" s="2">
        <f t="shared" si="175"/>
        <v>-2.3092638912203256E-14</v>
      </c>
      <c r="AD320" s="2">
        <f t="shared" si="175"/>
        <v>-2.3092638912203256E-14</v>
      </c>
      <c r="AE320" s="2">
        <f t="shared" si="175"/>
        <v>-2.3092638912203256E-14</v>
      </c>
      <c r="AF320" s="2">
        <f t="shared" si="175"/>
        <v>-2.3092638912203256E-14</v>
      </c>
      <c r="AG320" s="2">
        <f t="shared" si="175"/>
        <v>-2.3092638912203256E-14</v>
      </c>
      <c r="AH320" s="2">
        <f t="shared" si="175"/>
        <v>-2.3092638912203256E-14</v>
      </c>
      <c r="AI320" s="2">
        <f t="shared" si="175"/>
        <v>-2.3092638912203256E-14</v>
      </c>
      <c r="AJ320" s="2">
        <f t="shared" si="175"/>
        <v>-2.3092638912203256E-14</v>
      </c>
      <c r="AK320" s="2">
        <f t="shared" si="175"/>
        <v>-2.3092638912203256E-14</v>
      </c>
      <c r="AL320" s="2">
        <f t="shared" si="175"/>
        <v>-2.3092638912203256E-14</v>
      </c>
      <c r="AM320" s="2">
        <f t="shared" si="175"/>
        <v>-2.3092638912203256E-14</v>
      </c>
      <c r="AN320" s="2">
        <f t="shared" si="175"/>
        <v>-2.3092638912203256E-14</v>
      </c>
      <c r="AO320" s="2">
        <f t="shared" si="175"/>
        <v>-2.3092638912203256E-14</v>
      </c>
      <c r="AP320" s="2">
        <f t="shared" si="175"/>
        <v>-2.3092638912203256E-14</v>
      </c>
      <c r="AQ320" s="2">
        <f t="shared" si="175"/>
        <v>-2.3092638912203256E-14</v>
      </c>
      <c r="AR320" s="2">
        <f t="shared" si="175"/>
        <v>-2.3092638912203256E-14</v>
      </c>
      <c r="AS320" s="2">
        <f t="shared" si="175"/>
        <v>-2.3092638912203256E-14</v>
      </c>
      <c r="AT320" s="2">
        <f t="shared" si="175"/>
        <v>-2.3092638912203256E-14</v>
      </c>
      <c r="AU320" s="2">
        <f t="shared" si="175"/>
        <v>-2.3092638912203256E-14</v>
      </c>
      <c r="AV320" s="2">
        <f t="shared" si="175"/>
        <v>-2.3092638912203256E-14</v>
      </c>
      <c r="AW320" s="2">
        <f t="shared" si="175"/>
        <v>-2.3092638912203256E-14</v>
      </c>
      <c r="AX320" s="2">
        <f t="shared" si="175"/>
        <v>-2.3092638912203256E-14</v>
      </c>
      <c r="AY320" s="2">
        <f t="shared" si="175"/>
        <v>-2.3092638912203256E-14</v>
      </c>
      <c r="AZ320" s="2">
        <f t="shared" si="175"/>
        <v>-2.3092638912203256E-14</v>
      </c>
      <c r="BA320" s="2">
        <f t="shared" si="175"/>
        <v>-2.3092638912203256E-14</v>
      </c>
      <c r="BB320" s="2">
        <f t="shared" si="175"/>
        <v>-2.3092638912203256E-14</v>
      </c>
      <c r="BC320" s="2">
        <f t="shared" si="175"/>
        <v>-2.3092638912203256E-14</v>
      </c>
      <c r="BD320" s="2">
        <f t="shared" si="175"/>
        <v>-2.3092638912203256E-14</v>
      </c>
      <c r="BE320" s="2">
        <f t="shared" si="175"/>
        <v>-2.3092638912203256E-14</v>
      </c>
      <c r="BF320" s="2">
        <f t="shared" si="175"/>
        <v>-2.3092638912203256E-14</v>
      </c>
      <c r="BG320" s="2">
        <f t="shared" si="175"/>
        <v>-2.3092638912203256E-14</v>
      </c>
      <c r="BH320" s="2">
        <f t="shared" si="175"/>
        <v>-2.3092638912203256E-14</v>
      </c>
      <c r="BI320" s="2">
        <f t="shared" si="175"/>
        <v>-2.3092638912203256E-14</v>
      </c>
      <c r="BJ320" s="2">
        <f t="shared" si="175"/>
        <v>-2.3092638912203256E-14</v>
      </c>
      <c r="BK320" s="2">
        <f t="shared" si="175"/>
        <v>-2.3092638912203256E-14</v>
      </c>
      <c r="BL320" s="2">
        <f t="shared" ref="BL320:BP320" si="176">BL285+BL319</f>
        <v>-2.3092638912203256E-14</v>
      </c>
      <c r="BM320" s="2">
        <f t="shared" si="176"/>
        <v>-2.3092638912203256E-14</v>
      </c>
      <c r="BN320" s="2">
        <f t="shared" si="176"/>
        <v>-2.3092638912203256E-14</v>
      </c>
      <c r="BO320" s="2">
        <f t="shared" si="176"/>
        <v>-2.3092638912203256E-14</v>
      </c>
      <c r="BP320" s="2">
        <f t="shared" si="176"/>
        <v>-2.3092638912203256E-14</v>
      </c>
      <c r="BQ320" s="2">
        <f t="shared" ref="BQ320:BS320" si="177">BQ285+BQ319</f>
        <v>-2.3092638912203256E-14</v>
      </c>
      <c r="BR320" s="2">
        <f t="shared" si="177"/>
        <v>-2.3092638912203256E-14</v>
      </c>
      <c r="BS320" s="2">
        <f t="shared" si="177"/>
        <v>-2.3092638912203256E-14</v>
      </c>
    </row>
    <row r="322" spans="2:71" s="3" customFormat="1">
      <c r="B322" s="3" t="s">
        <v>12</v>
      </c>
    </row>
    <row r="323" spans="2:71" s="4" customFormat="1"/>
    <row r="324" spans="2:71">
      <c r="D324" s="1" t="s">
        <v>2</v>
      </c>
      <c r="E324" s="1" t="s">
        <v>1</v>
      </c>
      <c r="F324" s="1" t="s">
        <v>3</v>
      </c>
    </row>
    <row r="325" spans="2:71">
      <c r="B325" t="s">
        <v>16</v>
      </c>
      <c r="D325" s="2">
        <f>'OAV 2011'!C11</f>
        <v>34.275644401485252</v>
      </c>
      <c r="E325" s="2">
        <f>'OAV 2011'!D11</f>
        <v>0.95353843734208565</v>
      </c>
      <c r="F325" s="2">
        <f>'OAV 2011'!E11</f>
        <v>5</v>
      </c>
      <c r="G325" s="14"/>
      <c r="I325" s="206">
        <f>IF(OR(E325&lt;I327,E325="n/a"),0,(E325-5)*(H336-H334)/H336+(F325-5)*H334/H336)</f>
        <v>0</v>
      </c>
      <c r="J325" s="207" t="s">
        <v>81</v>
      </c>
      <c r="K325" s="208" t="s">
        <v>82</v>
      </c>
      <c r="L325" s="208"/>
      <c r="M325" s="208"/>
      <c r="N325" s="208"/>
    </row>
    <row r="327" spans="2:71">
      <c r="D327" s="1">
        <v>1</v>
      </c>
      <c r="E327" s="1">
        <v>2</v>
      </c>
      <c r="F327" s="1">
        <v>3</v>
      </c>
      <c r="G327" s="1">
        <v>4</v>
      </c>
      <c r="H327" s="1">
        <v>5</v>
      </c>
      <c r="I327" s="1">
        <v>6</v>
      </c>
      <c r="J327" s="1">
        <v>7</v>
      </c>
      <c r="K327" s="1">
        <v>8</v>
      </c>
      <c r="L327" s="1">
        <v>9</v>
      </c>
      <c r="M327" s="1">
        <v>10</v>
      </c>
      <c r="N327" s="1">
        <v>11</v>
      </c>
      <c r="O327" s="1">
        <v>12</v>
      </c>
      <c r="P327" s="1">
        <v>13</v>
      </c>
      <c r="Q327" s="1">
        <v>14</v>
      </c>
      <c r="R327" s="1">
        <v>15</v>
      </c>
      <c r="S327" s="1">
        <v>16</v>
      </c>
      <c r="T327" s="1">
        <v>17</v>
      </c>
      <c r="U327" s="1">
        <v>18</v>
      </c>
      <c r="V327" s="1">
        <v>19</v>
      </c>
      <c r="W327" s="1">
        <v>20</v>
      </c>
      <c r="X327" s="1">
        <v>21</v>
      </c>
      <c r="Y327" s="1">
        <v>22</v>
      </c>
      <c r="Z327" s="1">
        <v>23</v>
      </c>
      <c r="AA327" s="1">
        <v>24</v>
      </c>
      <c r="AB327" s="1">
        <v>25</v>
      </c>
      <c r="AC327" s="1">
        <v>26</v>
      </c>
      <c r="AD327" s="1">
        <v>27</v>
      </c>
      <c r="AE327" s="1">
        <v>28</v>
      </c>
      <c r="AF327" s="1">
        <v>29</v>
      </c>
      <c r="AG327" s="1">
        <v>30</v>
      </c>
      <c r="AH327" s="1">
        <v>31</v>
      </c>
      <c r="AI327" s="1">
        <v>32</v>
      </c>
      <c r="AJ327" s="1">
        <v>33</v>
      </c>
      <c r="AK327" s="1">
        <v>34</v>
      </c>
      <c r="AL327" s="1">
        <v>35</v>
      </c>
      <c r="AM327" s="1">
        <v>36</v>
      </c>
      <c r="AN327" s="1">
        <v>37</v>
      </c>
      <c r="AO327" s="1">
        <v>38</v>
      </c>
      <c r="AP327" s="1">
        <v>39</v>
      </c>
      <c r="AQ327" s="1">
        <v>40</v>
      </c>
      <c r="AR327" s="1">
        <v>41</v>
      </c>
      <c r="AS327" s="1">
        <v>42</v>
      </c>
      <c r="AT327" s="1">
        <v>43</v>
      </c>
      <c r="AU327" s="1">
        <v>44</v>
      </c>
      <c r="AV327" s="1">
        <v>45</v>
      </c>
      <c r="AW327" s="1">
        <v>46</v>
      </c>
      <c r="AX327" s="1">
        <v>47</v>
      </c>
      <c r="AY327" s="1">
        <v>48</v>
      </c>
      <c r="AZ327" s="1">
        <v>49</v>
      </c>
      <c r="BA327" s="1">
        <v>50</v>
      </c>
      <c r="BB327" s="1">
        <v>51</v>
      </c>
      <c r="BC327" s="1">
        <v>52</v>
      </c>
      <c r="BD327" s="1">
        <v>53</v>
      </c>
      <c r="BE327" s="1">
        <v>54</v>
      </c>
      <c r="BF327" s="1">
        <v>55</v>
      </c>
      <c r="BG327" s="1">
        <v>56</v>
      </c>
      <c r="BH327" s="1">
        <v>57</v>
      </c>
      <c r="BI327" s="1">
        <v>58</v>
      </c>
      <c r="BJ327" s="1">
        <v>59</v>
      </c>
      <c r="BK327" s="1">
        <v>60</v>
      </c>
      <c r="BL327" s="1">
        <v>61</v>
      </c>
      <c r="BM327" s="1">
        <v>62</v>
      </c>
      <c r="BN327" s="1">
        <v>63</v>
      </c>
      <c r="BO327" s="1">
        <v>64</v>
      </c>
      <c r="BP327" s="1">
        <v>65</v>
      </c>
      <c r="BQ327" s="1">
        <v>66</v>
      </c>
      <c r="BR327" s="1">
        <v>67</v>
      </c>
      <c r="BS327" s="1">
        <v>68</v>
      </c>
    </row>
    <row r="328" spans="2:71">
      <c r="D328" s="1">
        <v>2011</v>
      </c>
      <c r="E328" s="1">
        <v>2012</v>
      </c>
      <c r="F328" s="1">
        <v>2013</v>
      </c>
      <c r="G328" s="1">
        <v>2014</v>
      </c>
      <c r="H328" s="1">
        <v>2015</v>
      </c>
      <c r="I328" s="1">
        <v>2016</v>
      </c>
      <c r="J328" s="1">
        <v>2017</v>
      </c>
      <c r="K328" s="1">
        <v>2018</v>
      </c>
      <c r="L328" s="1">
        <v>2019</v>
      </c>
      <c r="M328" s="1">
        <v>2020</v>
      </c>
      <c r="N328" s="1">
        <v>2021</v>
      </c>
      <c r="O328" s="1">
        <v>2022</v>
      </c>
      <c r="P328" s="1">
        <v>2023</v>
      </c>
      <c r="Q328" s="1">
        <v>2024</v>
      </c>
      <c r="R328" s="1">
        <v>2025</v>
      </c>
      <c r="S328" s="1">
        <v>2026</v>
      </c>
      <c r="T328" s="1">
        <v>2027</v>
      </c>
      <c r="U328" s="1">
        <v>2028</v>
      </c>
      <c r="V328" s="1">
        <v>2029</v>
      </c>
      <c r="W328" s="1">
        <v>2030</v>
      </c>
      <c r="X328" s="1">
        <v>2031</v>
      </c>
      <c r="Y328" s="1">
        <v>2032</v>
      </c>
      <c r="Z328" s="1">
        <v>2033</v>
      </c>
      <c r="AA328" s="1">
        <v>2034</v>
      </c>
      <c r="AB328" s="1">
        <v>2035</v>
      </c>
      <c r="AC328" s="1">
        <v>2036</v>
      </c>
      <c r="AD328" s="1">
        <v>2037</v>
      </c>
      <c r="AE328" s="1">
        <v>2038</v>
      </c>
      <c r="AF328" s="1">
        <v>2039</v>
      </c>
      <c r="AG328" s="1">
        <v>2040</v>
      </c>
      <c r="AH328" s="1">
        <v>2041</v>
      </c>
      <c r="AI328" s="1">
        <v>2042</v>
      </c>
      <c r="AJ328" s="1">
        <v>2043</v>
      </c>
      <c r="AK328" s="1">
        <v>2044</v>
      </c>
      <c r="AL328" s="1">
        <v>2045</v>
      </c>
      <c r="AM328" s="1">
        <v>2046</v>
      </c>
      <c r="AN328" s="1">
        <v>2047</v>
      </c>
      <c r="AO328" s="1">
        <v>2048</v>
      </c>
      <c r="AP328" s="1">
        <v>2049</v>
      </c>
      <c r="AQ328" s="1">
        <v>2050</v>
      </c>
      <c r="AR328" s="1">
        <v>2051</v>
      </c>
      <c r="AS328" s="1">
        <v>2052</v>
      </c>
      <c r="AT328" s="1">
        <v>2053</v>
      </c>
      <c r="AU328" s="1">
        <v>2054</v>
      </c>
      <c r="AV328" s="1">
        <v>2055</v>
      </c>
      <c r="AW328" s="1">
        <v>2056</v>
      </c>
      <c r="AX328" s="1">
        <v>2057</v>
      </c>
      <c r="AY328" s="1">
        <v>2058</v>
      </c>
      <c r="AZ328" s="1">
        <v>2059</v>
      </c>
      <c r="BA328" s="1">
        <v>2060</v>
      </c>
      <c r="BB328" s="1">
        <v>2061</v>
      </c>
      <c r="BC328" s="1">
        <v>2062</v>
      </c>
      <c r="BD328" s="1">
        <v>2063</v>
      </c>
      <c r="BE328" s="1">
        <v>2064</v>
      </c>
      <c r="BF328" s="1">
        <v>2065</v>
      </c>
      <c r="BG328" s="1">
        <v>2066</v>
      </c>
      <c r="BH328" s="1">
        <v>2067</v>
      </c>
      <c r="BI328" s="1">
        <v>2068</v>
      </c>
      <c r="BJ328" s="1">
        <v>2069</v>
      </c>
      <c r="BK328" s="1">
        <v>2070</v>
      </c>
      <c r="BL328" s="1">
        <v>2071</v>
      </c>
      <c r="BM328" s="1">
        <v>2072</v>
      </c>
      <c r="BN328" s="1">
        <v>2073</v>
      </c>
      <c r="BO328" s="1">
        <v>2074</v>
      </c>
      <c r="BP328" s="1">
        <v>2075</v>
      </c>
      <c r="BQ328" s="1">
        <v>2076</v>
      </c>
      <c r="BR328" s="1">
        <v>2077</v>
      </c>
      <c r="BS328" s="1">
        <v>2078</v>
      </c>
    </row>
    <row r="330" spans="2:71">
      <c r="B330" t="s">
        <v>21</v>
      </c>
      <c r="D330" s="2">
        <f>IF(AND($E325&lt;1,D327=1),$D325,IF(D327=1,$D325/$E325,IF(D327&gt;$E325,($D325+SUM(C334:$C334))-SUM(C330:$C330),($D325+SUM(C334:$C334))/$E325)))</f>
        <v>34.275644401485252</v>
      </c>
      <c r="E330" s="2">
        <f>IF(AND($E325&lt;1,E327=1),$D325,IF(E327=1,$D325/$E325,IF(E327&gt;$E325,($D325+SUM($C334:D334))-SUM($C330:D330),($D325+SUM($C334:D334))/$E325)))</f>
        <v>0</v>
      </c>
      <c r="F330" s="2">
        <f>IF(AND($E325&lt;1,F327=1),$D325,IF(F327=1,$D325/$E325,IF(F327&gt;$E325,($D325+SUM($C334:E334))-SUM($C330:E330),($D325+SUM($C334:E334))/$E325)))</f>
        <v>0</v>
      </c>
      <c r="G330" s="2">
        <f>IF(AND($E325&lt;1,G327=1),$D325,IF(G327=1,$D325/$E325,IF(G327&gt;$E325,($D325+SUM($C334:F334))-SUM($C330:F330),($D325+SUM($C334:F334))/$E325)))</f>
        <v>0</v>
      </c>
      <c r="H330" s="2">
        <f>IF(AND($E325&lt;1,H327=1),$D325,IF(H327=1,$D325/$E325,IF(H327&gt;$E325,($D325+SUM($C334:G334))-SUM($C330:G330),($D325+SUM($C334:G334))/$E325)))</f>
        <v>0</v>
      </c>
      <c r="I330" s="205">
        <f>IF(I325&gt;0,IF(AND(I327=1,$I325&lt;1),0,IF(I327-5&gt;$I325,$H336,$H336/$I325)),IF(OR(AND(I327=1,$E325&lt;1),$E325="n/a"),0,IF(I327&gt;$E325,($D325+SUM($C334:H335))-SUM($C330:H330),($D325+SUM($C334:H335))/$E325)))</f>
        <v>-6.3049736865742965</v>
      </c>
      <c r="J330" s="205">
        <f>IF(AND(J327=1,$I325&lt;1),0,IF(J327-5&gt;$I325,$H336-SUM($I330:I330),$H336/$I325))</f>
        <v>8.8817841970012523E-16</v>
      </c>
      <c r="K330" s="205">
        <f>IF(AND(K327=1,$I325&lt;1),0,IF(K327-5&gt;$I325,$H336-SUM($I330:J330),$H336/$I325))</f>
        <v>0</v>
      </c>
      <c r="L330" s="205">
        <f>IF(AND(L327=1,$I325&lt;1),0,IF(L327-5&gt;$I325,$H336-SUM($I330:K330),$H336/$I325))</f>
        <v>0</v>
      </c>
      <c r="M330" s="205">
        <f>IF(AND(M327=1,$I325&lt;1),0,IF(M327-5&gt;$I325,$H336-SUM($I330:L330),$H336/$I325))</f>
        <v>0</v>
      </c>
      <c r="N330" s="205">
        <f>IF(AND(N327=1,$I325&lt;1),0,IF(N327-5&gt;$I325,$H336-SUM($I330:M330),$H336/$I325))</f>
        <v>0</v>
      </c>
      <c r="O330" s="205">
        <f>IF(AND(O327=1,$I325&lt;1),0,IF(O327-5&gt;$I325,$H336-SUM($I330:N330),$H336/$I325))</f>
        <v>0</v>
      </c>
      <c r="P330" s="205">
        <f>IF(AND(P327=1,$I325&lt;1),0,IF(P327-5&gt;$I325,$H336-SUM($I330:O330),$H336/$I325))</f>
        <v>0</v>
      </c>
      <c r="Q330" s="205">
        <f>IF(AND(Q327=1,$I325&lt;1),0,IF(Q327-5&gt;$I325,$H336-SUM($I330:P330),$H336/$I325))</f>
        <v>0</v>
      </c>
      <c r="R330" s="205">
        <f>IF(AND(R327=1,$I325&lt;1),0,IF(R327-5&gt;$I325,$H336-SUM($I330:Q330),$H336/$I325))</f>
        <v>0</v>
      </c>
      <c r="S330" s="205">
        <f>IF(AND(S327=1,$I325&lt;1),0,IF(S327-5&gt;$I325,$H336-SUM($I330:R330),$H336/$I325))</f>
        <v>0</v>
      </c>
      <c r="T330" s="205">
        <f>IF(AND(T327=1,$I325&lt;1),0,IF(T327-5&gt;$I325,$H336-SUM($I330:S330),$H336/$I325))</f>
        <v>0</v>
      </c>
      <c r="U330" s="205">
        <f>IF(AND(U327=1,$I325&lt;1),0,IF(U327-5&gt;$I325,$H336-SUM($I330:T330),$H336/$I325))</f>
        <v>0</v>
      </c>
      <c r="V330" s="205">
        <f>IF(AND(V327=1,$I325&lt;1),0,IF(V327-5&gt;$I325,$H336-SUM($I330:U330),$H336/$I325))</f>
        <v>0</v>
      </c>
      <c r="W330" s="205">
        <f>IF(AND(W327=1,$I325&lt;1),0,IF(W327-5&gt;$I325,$H336-SUM($I330:V330),$H336/$I325))</f>
        <v>0</v>
      </c>
      <c r="X330" s="205">
        <f>IF(AND(X327=1,$I325&lt;1),0,IF(X327-5&gt;$I325,$H336-SUM($I330:W330),$H336/$I325))</f>
        <v>0</v>
      </c>
      <c r="Y330" s="205">
        <f>IF(AND(Y327=1,$I325&lt;1),0,IF(Y327-5&gt;$I325,$H336-SUM($I330:X330),$H336/$I325))</f>
        <v>0</v>
      </c>
      <c r="Z330" s="205">
        <f>IF(AND(Z327=1,$I325&lt;1),0,IF(Z327-5&gt;$I325,$H336-SUM($I330:Y330),$H336/$I325))</f>
        <v>0</v>
      </c>
      <c r="AA330" s="205">
        <f>IF(AND(AA327=1,$I325&lt;1),0,IF(AA327-5&gt;$I325,$H336-SUM($I330:Z330),$H336/$I325))</f>
        <v>0</v>
      </c>
      <c r="AB330" s="205">
        <f>IF(AND(AB327=1,$I325&lt;1),0,IF(AB327-5&gt;$I325,$H336-SUM($I330:AA330),$H336/$I325))</f>
        <v>0</v>
      </c>
      <c r="AC330" s="205">
        <f>IF(AND(AC327=1,$I325&lt;1),0,IF(AC327-5&gt;$I325,$H336-SUM($I330:AB330),$H336/$I325))</f>
        <v>0</v>
      </c>
      <c r="AD330" s="205">
        <f>IF(AND(AD327=1,$I325&lt;1),0,IF(AD327-5&gt;$I325,$H336-SUM($I330:AC330),$H336/$I325))</f>
        <v>0</v>
      </c>
      <c r="AE330" s="205">
        <f>IF(AND(AE327=1,$I325&lt;1),0,IF(AE327-5&gt;$I325,$H336-SUM($I330:AD330),$H336/$I325))</f>
        <v>0</v>
      </c>
      <c r="AF330" s="205">
        <f>IF(AND(AF327=1,$I325&lt;1),0,IF(AF327-5&gt;$I325,$H336-SUM($I330:AE330),$H336/$I325))</f>
        <v>0</v>
      </c>
      <c r="AG330" s="205">
        <f>IF(AND(AG327=1,$I325&lt;1),0,IF(AG327-5&gt;$I325,$H336-SUM($I330:AF330),$H336/$I325))</f>
        <v>0</v>
      </c>
      <c r="AH330" s="205">
        <f>IF(AND(AH327=1,$I325&lt;1),0,IF(AH327-5&gt;$I325,$H336-SUM($I330:AG330),$H336/$I325))</f>
        <v>0</v>
      </c>
      <c r="AI330" s="205">
        <f>IF(AND(AI327=1,$I325&lt;1),0,IF(AI327-5&gt;$I325,$H336-SUM($I330:AH330),$H336/$I325))</f>
        <v>0</v>
      </c>
      <c r="AJ330" s="205">
        <f>IF(AND(AJ327=1,$I325&lt;1),0,IF(AJ327-5&gt;$I325,$H336-SUM($I330:AI330),$H336/$I325))</f>
        <v>0</v>
      </c>
      <c r="AK330" s="205">
        <f>IF(AND(AK327=1,$I325&lt;1),0,IF(AK327-5&gt;$I325,$H336-SUM($I330:AJ330),$H336/$I325))</f>
        <v>0</v>
      </c>
      <c r="AL330" s="205">
        <f>IF(AND(AL327=1,$I325&lt;1),0,IF(AL327-5&gt;$I325,$H336-SUM($I330:AK330),$H336/$I325))</f>
        <v>0</v>
      </c>
      <c r="AM330" s="205">
        <f>IF(AND(AM327=1,$I325&lt;1),0,IF(AM327-5&gt;$I325,$H336-SUM($I330:AL330),$H336/$I325))</f>
        <v>0</v>
      </c>
      <c r="AN330" s="205">
        <f>IF(AND(AN327=1,$I325&lt;1),0,IF(AN327-5&gt;$I325,$H336-SUM($I330:AM330),$H336/$I325))</f>
        <v>0</v>
      </c>
      <c r="AO330" s="205">
        <f>IF(AND(AO327=1,$I325&lt;1),0,IF(AO327-5&gt;$I325,$H336-SUM($I330:AN330),$H336/$I325))</f>
        <v>0</v>
      </c>
      <c r="AP330" s="205">
        <f>IF(AND(AP327=1,$I325&lt;1),0,IF(AP327-5&gt;$I325,$H336-SUM($I330:AO330),$H336/$I325))</f>
        <v>0</v>
      </c>
      <c r="AQ330" s="205">
        <f>IF(AND(AQ327=1,$I325&lt;1),0,IF(AQ327-5&gt;$I325,$H336-SUM($I330:AP330),$H336/$I325))</f>
        <v>0</v>
      </c>
      <c r="AR330" s="205">
        <f>IF(AND(AR327=1,$I325&lt;1),0,IF(AR327-5&gt;$I325,$H336-SUM($I330:AQ330),$H336/$I325))</f>
        <v>0</v>
      </c>
      <c r="AS330" s="205">
        <f>IF(AND(AS327=1,$I325&lt;1),0,IF(AS327-5&gt;$I325,$H336-SUM($I330:AR330),$H336/$I325))</f>
        <v>0</v>
      </c>
      <c r="AT330" s="205">
        <f>IF(AND(AT327=1,$I325&lt;1),0,IF(AT327-5&gt;$I325,$H336-SUM($I330:AS330),$H336/$I325))</f>
        <v>0</v>
      </c>
      <c r="AU330" s="205">
        <f>IF(AND(AU327=1,$I325&lt;1),0,IF(AU327-5&gt;$I325,$H336-SUM($I330:AT330),$H336/$I325))</f>
        <v>0</v>
      </c>
      <c r="AV330" s="205">
        <f>IF(AND(AV327=1,$I325&lt;1),0,IF(AV327-5&gt;$I325,$H336-SUM($I330:AU330),$H336/$I325))</f>
        <v>0</v>
      </c>
      <c r="AW330" s="205">
        <f>IF(AND(AW327=1,$I325&lt;1),0,IF(AW327-5&gt;$I325,$H336-SUM($I330:AV330),$H336/$I325))</f>
        <v>0</v>
      </c>
      <c r="AX330" s="205">
        <f>IF(AND(AX327=1,$I325&lt;1),0,IF(AX327-5&gt;$I325,$H336-SUM($I330:AW330),$H336/$I325))</f>
        <v>0</v>
      </c>
      <c r="AY330" s="205">
        <f>IF(AND(AY327=1,$I325&lt;1),0,IF(AY327-5&gt;$I325,$H336-SUM($I330:AX330),$H336/$I325))</f>
        <v>0</v>
      </c>
      <c r="AZ330" s="205">
        <f>IF(AND(AZ327=1,$I325&lt;1),0,IF(AZ327-5&gt;$I325,$H336-SUM($I330:AY330),$H336/$I325))</f>
        <v>0</v>
      </c>
      <c r="BA330" s="205">
        <f>IF(AND(BA327=1,$I325&lt;1),0,IF(BA327-5&gt;$I325,$H336-SUM($I330:AZ330),$H336/$I325))</f>
        <v>0</v>
      </c>
      <c r="BB330" s="205">
        <f>IF(AND(BB327=1,$I325&lt;1),0,IF(BB327-5&gt;$I325,$H336-SUM($I330:BA330),$H336/$I325))</f>
        <v>0</v>
      </c>
      <c r="BC330" s="205">
        <f>IF(AND(BC327=1,$I325&lt;1),0,IF(BC327-5&gt;$I325,$H336-SUM($I330:BB330),$H336/$I325))</f>
        <v>0</v>
      </c>
      <c r="BD330" s="205">
        <f>IF(AND(BD327=1,$I325&lt;1),0,IF(BD327-5&gt;$I325,$H336-SUM($I330:BC330),$H336/$I325))</f>
        <v>0</v>
      </c>
      <c r="BE330" s="205">
        <f>IF(AND(BE327=1,$I325&lt;1),0,IF(BE327-5&gt;$I325,$H336-SUM($I330:BD330),$H336/$I325))</f>
        <v>0</v>
      </c>
      <c r="BF330" s="205">
        <f>IF(AND(BF327=1,$I325&lt;1),0,IF(BF327-5&gt;$I325,$H336-SUM($I330:BE330),$H336/$I325))</f>
        <v>0</v>
      </c>
      <c r="BG330" s="205">
        <f>IF(AND(BG327=1,$I325&lt;1),0,IF(BG327-5&gt;$I325,$H336-SUM($I330:BF330),$H336/$I325))</f>
        <v>0</v>
      </c>
      <c r="BH330" s="205">
        <f>IF(AND(BH327=1,$I325&lt;1),0,IF(BH327-5&gt;$I325,$H336-SUM($I330:BG330),$H336/$I325))</f>
        <v>0</v>
      </c>
      <c r="BI330" s="205">
        <f>IF(AND(BI327=1,$I325&lt;1),0,IF(BI327-5&gt;$I325,$H336-SUM($I330:BH330),$H336/$I325))</f>
        <v>0</v>
      </c>
      <c r="BJ330" s="205">
        <f>IF(AND(BJ327=1,$I325&lt;1),0,IF(BJ327-5&gt;$I325,$H336-SUM($I330:BI330),$H336/$I325))</f>
        <v>0</v>
      </c>
      <c r="BK330" s="205">
        <f>IF(AND(BK327=1,$I325&lt;1),0,IF(BK327-5&gt;$I325,$H336-SUM($I330:BJ330),$H336/$I325))</f>
        <v>0</v>
      </c>
      <c r="BL330" s="205">
        <f>IF(AND(BL327=1,$I325&lt;1),0,IF(BL327-5&gt;$I325,$H336-SUM($I330:BK330),$H336/$I325))</f>
        <v>0</v>
      </c>
      <c r="BM330" s="205">
        <f>IF(AND(BM327=1,$I325&lt;1),0,IF(BM327-5&gt;$I325,$H336-SUM($I330:BL330),$H336/$I325))</f>
        <v>0</v>
      </c>
      <c r="BN330" s="205">
        <f>IF(AND(BN327=1,$I325&lt;1),0,IF(BN327-5&gt;$I325,$H336-SUM($I330:BM330),$H336/$I325))</f>
        <v>0</v>
      </c>
      <c r="BO330" s="205">
        <f>IF(AND(BO327=1,$I325&lt;1),0,IF(BO327-5&gt;$I325,$H336-SUM($I330:BN330),$H336/$I325))</f>
        <v>0</v>
      </c>
      <c r="BP330" s="205">
        <f>IF(AND(BP327=1,$I325&lt;1),0,IF(BP327-5&gt;$I325,$H336-SUM($I330:BO330),$H336/$I325))</f>
        <v>0</v>
      </c>
      <c r="BQ330" s="205">
        <f>IF(AND(BQ327=1,$I325&lt;1),0,IF(BQ327-5&gt;$I325,$H336-SUM($I330:BP330),$H336/$I325))</f>
        <v>0</v>
      </c>
      <c r="BR330" s="205">
        <f>IF(AND(BR327=1,$I325&lt;1),0,IF(BR327-5&gt;$I325,$H336-SUM($I330:BQ330),$H336/$I325))</f>
        <v>0</v>
      </c>
      <c r="BS330" s="205">
        <f>IF(AND(BS327=1,$I325&lt;1),0,IF(BS327-5&gt;$I325,$H336-SUM($I330:BR330),$H336/$I325))</f>
        <v>0</v>
      </c>
    </row>
    <row r="331" spans="2:71">
      <c r="B331" t="s">
        <v>17</v>
      </c>
    </row>
    <row r="332" spans="2:71">
      <c r="B332" s="10" t="s">
        <v>18</v>
      </c>
      <c r="C332" s="10"/>
      <c r="H332" s="25">
        <f>VLOOKUP($B322,Inputs!$B$63:$I$72,8,FALSE)/Inputs!$I$5</f>
        <v>-4.496465101062757</v>
      </c>
    </row>
    <row r="333" spans="2:71">
      <c r="B333" s="10" t="s">
        <v>19</v>
      </c>
      <c r="C333" s="10"/>
      <c r="D333" s="12"/>
      <c r="E333" s="12"/>
      <c r="F333" s="12"/>
      <c r="G333" s="12"/>
      <c r="H333" s="13">
        <f>VLOOKUP($B322,Inputs!$B$76:$I$85,8,FALSE)/Inputs!$I$5</f>
        <v>-1.8085085855115388</v>
      </c>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c r="AX333" s="12"/>
      <c r="AY333" s="12"/>
      <c r="AZ333" s="12"/>
      <c r="BA333" s="12"/>
      <c r="BB333" s="12"/>
      <c r="BC333" s="12"/>
      <c r="BD333" s="12"/>
      <c r="BE333" s="12"/>
      <c r="BF333" s="12"/>
      <c r="BG333" s="12"/>
      <c r="BH333" s="12"/>
      <c r="BI333" s="12"/>
      <c r="BJ333" s="12"/>
      <c r="BK333" s="12"/>
      <c r="BL333" s="12"/>
      <c r="BM333" s="12"/>
      <c r="BN333" s="12"/>
      <c r="BO333" s="12"/>
      <c r="BP333" s="12"/>
      <c r="BQ333" s="12"/>
      <c r="BR333" s="12"/>
      <c r="BS333" s="12"/>
    </row>
    <row r="334" spans="2:71">
      <c r="B334" s="10" t="s">
        <v>66</v>
      </c>
      <c r="C334" s="10"/>
      <c r="D334" s="2">
        <f t="shared" ref="D334:G334" si="178">SUM(D332:D333)</f>
        <v>0</v>
      </c>
      <c r="E334" s="2">
        <f t="shared" si="178"/>
        <v>0</v>
      </c>
      <c r="F334" s="2">
        <f t="shared" si="178"/>
        <v>0</v>
      </c>
      <c r="G334" s="2">
        <f t="shared" si="178"/>
        <v>0</v>
      </c>
      <c r="H334" s="2">
        <f>SUM(H332:H333)</f>
        <v>-6.3049736865742956</v>
      </c>
      <c r="I334" s="2">
        <f t="shared" ref="I334:BK334" si="179">SUM(I332:I333)</f>
        <v>0</v>
      </c>
      <c r="J334" s="2">
        <f t="shared" si="179"/>
        <v>0</v>
      </c>
      <c r="K334" s="2">
        <f t="shared" si="179"/>
        <v>0</v>
      </c>
      <c r="L334" s="2">
        <f t="shared" si="179"/>
        <v>0</v>
      </c>
      <c r="M334" s="2">
        <f t="shared" si="179"/>
        <v>0</v>
      </c>
      <c r="N334" s="2">
        <f t="shared" si="179"/>
        <v>0</v>
      </c>
      <c r="O334" s="2">
        <f t="shared" si="179"/>
        <v>0</v>
      </c>
      <c r="P334" s="2">
        <f t="shared" si="179"/>
        <v>0</v>
      </c>
      <c r="Q334" s="2">
        <f t="shared" si="179"/>
        <v>0</v>
      </c>
      <c r="R334" s="2">
        <f t="shared" si="179"/>
        <v>0</v>
      </c>
      <c r="S334" s="2">
        <f t="shared" si="179"/>
        <v>0</v>
      </c>
      <c r="T334" s="2">
        <f t="shared" si="179"/>
        <v>0</v>
      </c>
      <c r="U334" s="2">
        <f t="shared" si="179"/>
        <v>0</v>
      </c>
      <c r="V334" s="2">
        <f t="shared" si="179"/>
        <v>0</v>
      </c>
      <c r="W334" s="2">
        <f t="shared" si="179"/>
        <v>0</v>
      </c>
      <c r="X334" s="2">
        <f t="shared" si="179"/>
        <v>0</v>
      </c>
      <c r="Y334" s="2">
        <f t="shared" si="179"/>
        <v>0</v>
      </c>
      <c r="Z334" s="2">
        <f t="shared" si="179"/>
        <v>0</v>
      </c>
      <c r="AA334" s="2">
        <f t="shared" si="179"/>
        <v>0</v>
      </c>
      <c r="AB334" s="2">
        <f t="shared" si="179"/>
        <v>0</v>
      </c>
      <c r="AC334" s="2">
        <f t="shared" si="179"/>
        <v>0</v>
      </c>
      <c r="AD334" s="2">
        <f t="shared" si="179"/>
        <v>0</v>
      </c>
      <c r="AE334" s="2">
        <f t="shared" si="179"/>
        <v>0</v>
      </c>
      <c r="AF334" s="2">
        <f t="shared" si="179"/>
        <v>0</v>
      </c>
      <c r="AG334" s="2">
        <f t="shared" si="179"/>
        <v>0</v>
      </c>
      <c r="AH334" s="2">
        <f t="shared" si="179"/>
        <v>0</v>
      </c>
      <c r="AI334" s="2">
        <f t="shared" si="179"/>
        <v>0</v>
      </c>
      <c r="AJ334" s="2">
        <f t="shared" si="179"/>
        <v>0</v>
      </c>
      <c r="AK334" s="2">
        <f t="shared" si="179"/>
        <v>0</v>
      </c>
      <c r="AL334" s="2">
        <f t="shared" si="179"/>
        <v>0</v>
      </c>
      <c r="AM334" s="2">
        <f t="shared" si="179"/>
        <v>0</v>
      </c>
      <c r="AN334" s="2">
        <f t="shared" si="179"/>
        <v>0</v>
      </c>
      <c r="AO334" s="2">
        <f t="shared" si="179"/>
        <v>0</v>
      </c>
      <c r="AP334" s="2">
        <f t="shared" si="179"/>
        <v>0</v>
      </c>
      <c r="AQ334" s="2">
        <f t="shared" si="179"/>
        <v>0</v>
      </c>
      <c r="AR334" s="2">
        <f t="shared" si="179"/>
        <v>0</v>
      </c>
      <c r="AS334" s="2">
        <f t="shared" si="179"/>
        <v>0</v>
      </c>
      <c r="AT334" s="2">
        <f t="shared" si="179"/>
        <v>0</v>
      </c>
      <c r="AU334" s="2">
        <f t="shared" si="179"/>
        <v>0</v>
      </c>
      <c r="AV334" s="2">
        <f t="shared" si="179"/>
        <v>0</v>
      </c>
      <c r="AW334" s="2">
        <f t="shared" si="179"/>
        <v>0</v>
      </c>
      <c r="AX334" s="2">
        <f t="shared" si="179"/>
        <v>0</v>
      </c>
      <c r="AY334" s="2">
        <f t="shared" si="179"/>
        <v>0</v>
      </c>
      <c r="AZ334" s="2">
        <f t="shared" si="179"/>
        <v>0</v>
      </c>
      <c r="BA334" s="2">
        <f t="shared" si="179"/>
        <v>0</v>
      </c>
      <c r="BB334" s="2">
        <f t="shared" si="179"/>
        <v>0</v>
      </c>
      <c r="BC334" s="2">
        <f t="shared" si="179"/>
        <v>0</v>
      </c>
      <c r="BD334" s="2">
        <f t="shared" si="179"/>
        <v>0</v>
      </c>
      <c r="BE334" s="2">
        <f t="shared" si="179"/>
        <v>0</v>
      </c>
      <c r="BF334" s="2">
        <f t="shared" si="179"/>
        <v>0</v>
      </c>
      <c r="BG334" s="2">
        <f t="shared" si="179"/>
        <v>0</v>
      </c>
      <c r="BH334" s="2">
        <f t="shared" si="179"/>
        <v>0</v>
      </c>
      <c r="BI334" s="2">
        <f t="shared" si="179"/>
        <v>0</v>
      </c>
      <c r="BJ334" s="2">
        <f t="shared" si="179"/>
        <v>0</v>
      </c>
      <c r="BK334" s="2">
        <f t="shared" si="179"/>
        <v>0</v>
      </c>
      <c r="BL334" s="2">
        <f t="shared" ref="BL334:BP334" si="180">SUM(BL332:BL333)</f>
        <v>0</v>
      </c>
      <c r="BM334" s="2">
        <f t="shared" si="180"/>
        <v>0</v>
      </c>
      <c r="BN334" s="2">
        <f t="shared" si="180"/>
        <v>0</v>
      </c>
      <c r="BO334" s="2">
        <f t="shared" si="180"/>
        <v>0</v>
      </c>
      <c r="BP334" s="2">
        <f t="shared" si="180"/>
        <v>0</v>
      </c>
      <c r="BQ334" s="2">
        <f t="shared" ref="BQ334:BS334" si="181">SUM(BQ332:BQ333)</f>
        <v>0</v>
      </c>
      <c r="BR334" s="2">
        <f t="shared" si="181"/>
        <v>0</v>
      </c>
      <c r="BS334" s="2">
        <f t="shared" si="181"/>
        <v>0</v>
      </c>
    </row>
    <row r="335" spans="2:71">
      <c r="B335" s="10"/>
      <c r="C335" s="10"/>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row>
    <row r="336" spans="2:71">
      <c r="B336" t="s">
        <v>22</v>
      </c>
      <c r="C336" s="36">
        <f>D325</f>
        <v>34.275644401485252</v>
      </c>
      <c r="D336" s="25">
        <f t="shared" ref="D336" si="182">C336-D330+D334+D335</f>
        <v>0</v>
      </c>
      <c r="E336" s="2">
        <f>D336-E330+E334</f>
        <v>0</v>
      </c>
      <c r="F336" s="2">
        <f t="shared" ref="F336:BK336" si="183">E336-F330+F334</f>
        <v>0</v>
      </c>
      <c r="G336" s="2">
        <f t="shared" si="183"/>
        <v>0</v>
      </c>
      <c r="H336" s="2">
        <f t="shared" si="183"/>
        <v>-6.3049736865742956</v>
      </c>
      <c r="I336" s="2">
        <f t="shared" si="183"/>
        <v>8.8817841970012523E-16</v>
      </c>
      <c r="J336" s="2">
        <f t="shared" si="183"/>
        <v>0</v>
      </c>
      <c r="K336" s="2">
        <f t="shared" si="183"/>
        <v>0</v>
      </c>
      <c r="L336" s="2">
        <f t="shared" si="183"/>
        <v>0</v>
      </c>
      <c r="M336" s="2">
        <f t="shared" si="183"/>
        <v>0</v>
      </c>
      <c r="N336" s="2">
        <f t="shared" si="183"/>
        <v>0</v>
      </c>
      <c r="O336" s="2">
        <f t="shared" si="183"/>
        <v>0</v>
      </c>
      <c r="P336" s="2">
        <f t="shared" si="183"/>
        <v>0</v>
      </c>
      <c r="Q336" s="2">
        <f t="shared" si="183"/>
        <v>0</v>
      </c>
      <c r="R336" s="2">
        <f t="shared" si="183"/>
        <v>0</v>
      </c>
      <c r="S336" s="2">
        <f t="shared" si="183"/>
        <v>0</v>
      </c>
      <c r="T336" s="2">
        <f t="shared" si="183"/>
        <v>0</v>
      </c>
      <c r="U336" s="2">
        <f t="shared" si="183"/>
        <v>0</v>
      </c>
      <c r="V336" s="2">
        <f t="shared" si="183"/>
        <v>0</v>
      </c>
      <c r="W336" s="2">
        <f t="shared" si="183"/>
        <v>0</v>
      </c>
      <c r="X336" s="2">
        <f t="shared" si="183"/>
        <v>0</v>
      </c>
      <c r="Y336" s="2">
        <f t="shared" si="183"/>
        <v>0</v>
      </c>
      <c r="Z336" s="2">
        <f t="shared" si="183"/>
        <v>0</v>
      </c>
      <c r="AA336" s="2">
        <f t="shared" si="183"/>
        <v>0</v>
      </c>
      <c r="AB336" s="2">
        <f t="shared" si="183"/>
        <v>0</v>
      </c>
      <c r="AC336" s="2">
        <f t="shared" si="183"/>
        <v>0</v>
      </c>
      <c r="AD336" s="2">
        <f t="shared" si="183"/>
        <v>0</v>
      </c>
      <c r="AE336" s="2">
        <f t="shared" si="183"/>
        <v>0</v>
      </c>
      <c r="AF336" s="2">
        <f t="shared" si="183"/>
        <v>0</v>
      </c>
      <c r="AG336" s="2">
        <f t="shared" si="183"/>
        <v>0</v>
      </c>
      <c r="AH336" s="2">
        <f t="shared" si="183"/>
        <v>0</v>
      </c>
      <c r="AI336" s="2">
        <f t="shared" si="183"/>
        <v>0</v>
      </c>
      <c r="AJ336" s="2">
        <f t="shared" si="183"/>
        <v>0</v>
      </c>
      <c r="AK336" s="2">
        <f t="shared" si="183"/>
        <v>0</v>
      </c>
      <c r="AL336" s="2">
        <f t="shared" si="183"/>
        <v>0</v>
      </c>
      <c r="AM336" s="2">
        <f t="shared" si="183"/>
        <v>0</v>
      </c>
      <c r="AN336" s="2">
        <f t="shared" si="183"/>
        <v>0</v>
      </c>
      <c r="AO336" s="2">
        <f t="shared" si="183"/>
        <v>0</v>
      </c>
      <c r="AP336" s="2">
        <f t="shared" si="183"/>
        <v>0</v>
      </c>
      <c r="AQ336" s="2">
        <f t="shared" si="183"/>
        <v>0</v>
      </c>
      <c r="AR336" s="2">
        <f t="shared" si="183"/>
        <v>0</v>
      </c>
      <c r="AS336" s="2">
        <f t="shared" si="183"/>
        <v>0</v>
      </c>
      <c r="AT336" s="2">
        <f t="shared" si="183"/>
        <v>0</v>
      </c>
      <c r="AU336" s="2">
        <f t="shared" si="183"/>
        <v>0</v>
      </c>
      <c r="AV336" s="2">
        <f t="shared" si="183"/>
        <v>0</v>
      </c>
      <c r="AW336" s="2">
        <f t="shared" si="183"/>
        <v>0</v>
      </c>
      <c r="AX336" s="2">
        <f t="shared" si="183"/>
        <v>0</v>
      </c>
      <c r="AY336" s="2">
        <f t="shared" si="183"/>
        <v>0</v>
      </c>
      <c r="AZ336" s="2">
        <f t="shared" si="183"/>
        <v>0</v>
      </c>
      <c r="BA336" s="2">
        <f t="shared" si="183"/>
        <v>0</v>
      </c>
      <c r="BB336" s="2">
        <f t="shared" si="183"/>
        <v>0</v>
      </c>
      <c r="BC336" s="2">
        <f t="shared" si="183"/>
        <v>0</v>
      </c>
      <c r="BD336" s="2">
        <f t="shared" si="183"/>
        <v>0</v>
      </c>
      <c r="BE336" s="2">
        <f t="shared" si="183"/>
        <v>0</v>
      </c>
      <c r="BF336" s="2">
        <f t="shared" si="183"/>
        <v>0</v>
      </c>
      <c r="BG336" s="2">
        <f t="shared" si="183"/>
        <v>0</v>
      </c>
      <c r="BH336" s="2">
        <f t="shared" si="183"/>
        <v>0</v>
      </c>
      <c r="BI336" s="2">
        <f t="shared" si="183"/>
        <v>0</v>
      </c>
      <c r="BJ336" s="2">
        <f t="shared" si="183"/>
        <v>0</v>
      </c>
      <c r="BK336" s="2">
        <f t="shared" si="183"/>
        <v>0</v>
      </c>
      <c r="BL336" s="2">
        <f t="shared" ref="BL336" si="184">BK336-BL330+BL334</f>
        <v>0</v>
      </c>
      <c r="BM336" s="2">
        <f t="shared" ref="BM336" si="185">BL336-BM330+BM334</f>
        <v>0</v>
      </c>
      <c r="BN336" s="2">
        <f t="shared" ref="BN336" si="186">BM336-BN330+BN334</f>
        <v>0</v>
      </c>
      <c r="BO336" s="2">
        <f t="shared" ref="BO336" si="187">BN336-BO330+BO334</f>
        <v>0</v>
      </c>
      <c r="BP336" s="2">
        <f t="shared" ref="BP336:BQ336" si="188">BO336-BP330+BP334</f>
        <v>0</v>
      </c>
      <c r="BQ336" s="2">
        <f t="shared" si="188"/>
        <v>0</v>
      </c>
      <c r="BR336" s="2">
        <f t="shared" ref="BR336" si="189">BQ336-BR330+BR334</f>
        <v>0</v>
      </c>
      <c r="BS336" s="2">
        <f t="shared" ref="BS336" si="190">BR336-BS330+BS334</f>
        <v>0</v>
      </c>
    </row>
    <row r="339" spans="2:71">
      <c r="B339" t="s">
        <v>59</v>
      </c>
      <c r="D339" s="2">
        <f>INDEX(Inputs!$E$34:$X$44,MATCH('Depr schedule - Actual'!$B322,Inputs!$B$34:$B$44,0),MATCH('Depr schedule - Actual'!D328,Inputs!$E$18:$X$18,0))*IF(D328&gt;=Base_Reg_Year,(1+D$3)^0.5,(1+D$4)^0.5)</f>
        <v>4.8213054052695741</v>
      </c>
      <c r="E339" s="2">
        <f>INDEX(Inputs!$E$34:$X$44,MATCH('Depr schedule - Actual'!$B322,Inputs!$B$34:$B$44,0),MATCH('Depr schedule - Actual'!E328,Inputs!$E$18:$X$18,0))*IF(E328&gt;=Base_Reg_Year,(1+E$3)^0.5,(1+E$4)^0.5)</f>
        <v>2.6821747696624874</v>
      </c>
      <c r="F339" s="2">
        <f>INDEX(Inputs!$E$34:$X$44,MATCH('Depr schedule - Actual'!$B322,Inputs!$B$34:$B$44,0),MATCH('Depr schedule - Actual'!F328,Inputs!$E$18:$X$18,0))*IF(F328&gt;=Base_Reg_Year,(1+F$3)^0.5,(1+F$4)^0.5)</f>
        <v>5.574680711504425</v>
      </c>
      <c r="G339" s="2">
        <f>INDEX(Inputs!$E$34:$X$44,MATCH('Depr schedule - Actual'!$B322,Inputs!$B$34:$B$44,0),MATCH('Depr schedule - Actual'!G328,Inputs!$E$18:$X$18,0))*IF(G328&gt;=Base_Reg_Year,(1+G$3)^0.5,(1+G$4)^0.5)</f>
        <v>4.2980204916696163</v>
      </c>
      <c r="H339" s="2">
        <f>INDEX(Inputs!$E$34:$X$44,MATCH('Depr schedule - Actual'!$B322,Inputs!$B$34:$B$44,0),MATCH('Depr schedule - Actual'!H328,Inputs!$E$18:$X$18,0))*IF(H328&gt;=Base_Reg_Year,(1+H$3)^0.5,(1+H$4)^0.5)</f>
        <v>5.4936917074021681</v>
      </c>
      <c r="I339" s="2">
        <f>INDEX(Inputs!$E$34:$X$44,MATCH('Depr schedule - Actual'!$B322,Inputs!$B$34:$B$44,0),MATCH('Depr schedule - Actual'!I328,Inputs!$E$18:$X$18,0))*IF(I328&gt;=Base_Reg_Year,(1+I$3)^0.5,(1+I$4)^0.5)</f>
        <v>2.4262119181484314</v>
      </c>
      <c r="J339" s="2">
        <f>INDEX(Inputs!$E$34:$X$44,MATCH('Depr schedule - Actual'!$B322,Inputs!$B$34:$B$44,0),MATCH('Depr schedule - Actual'!J328,Inputs!$E$18:$X$18,0))*IF(J328&gt;=Base_Reg_Year,(1+J$3)^0.5,(1+J$4)^0.5)</f>
        <v>4.4407532552105664</v>
      </c>
      <c r="K339" s="2">
        <f>INDEX(Inputs!$E$34:$X$44,MATCH('Depr schedule - Actual'!$B322,Inputs!$B$34:$B$44,0),MATCH('Depr schedule - Actual'!K328,Inputs!$E$18:$X$18,0))*IF(K328&gt;=Base_Reg_Year,(1+K$3)^0.5,(1+K$4)^0.5)</f>
        <v>14.46308062341755</v>
      </c>
      <c r="L339" s="2">
        <f>INDEX(Inputs!$E$34:$X$44,MATCH('Depr schedule - Actual'!$B322,Inputs!$B$34:$B$44,0),MATCH('Depr schedule - Actual'!L328,Inputs!$E$18:$X$18,0))*IF(L328&gt;=Base_Reg_Year,(1+L$3)^0.5,(1+L$4)^0.5)</f>
        <v>-7.1956769830896254</v>
      </c>
      <c r="M339" s="2">
        <f>INDEX(Inputs!$E$34:$X$44,MATCH('Depr schedule - Actual'!$B322,Inputs!$B$34:$B$44,0),MATCH('Depr schedule - Actual'!M328,Inputs!$E$18:$X$18,0))*IF(M328&gt;=Base_Reg_Year,(1+M$3)^0.5,(1+M$4)^0.5)</f>
        <v>2.8932375564098813</v>
      </c>
      <c r="N339" s="2">
        <f>INDEX(Inputs!$E$34:$X$44,MATCH('Depr schedule - Actual'!$B322,Inputs!$B$34:$B$44,0),MATCH('Depr schedule - Actual'!N328,Inputs!$E$18:$X$18,0))*IF(N328&gt;=Base_Reg_Year,(1+N$3)^0.5,(1+N$4)^0.5)</f>
        <v>2.7489474218595213</v>
      </c>
      <c r="O339" s="2">
        <f>INDEX(Inputs!$E$34:$X$44,MATCH('Depr schedule - Actual'!$B322,Inputs!$B$34:$B$44,0),MATCH('Depr schedule - Actual'!O328,Inputs!$E$18:$X$18,0))*IF(O328&gt;=Base_Reg_Year,(1+O$3)^0.5,(1+O$4)^0.5)</f>
        <v>0</v>
      </c>
      <c r="P339" s="2">
        <f>INDEX(Inputs!$E$34:$X$44,MATCH('Depr schedule - Actual'!$B322,Inputs!$B$34:$B$44,0),MATCH('Depr schedule - Actual'!P328,Inputs!$E$18:$X$18,0))*IF(P328&gt;=Base_Reg_Year,(1+P$3)^0.5,(1+P$4)^0.5)</f>
        <v>0</v>
      </c>
      <c r="Q339" s="2">
        <f>INDEX(Inputs!$E$34:$X$44,MATCH('Depr schedule - Actual'!$B322,Inputs!$B$34:$B$44,0),MATCH('Depr schedule - Actual'!Q328,Inputs!$E$18:$X$18,0))*IF(Q328&gt;=Base_Reg_Year,(1+Q$3)^0.5,(1+Q$4)^0.5)</f>
        <v>0</v>
      </c>
      <c r="R339" s="2">
        <f>INDEX(Inputs!$E$34:$X$44,MATCH('Depr schedule - Actual'!$B322,Inputs!$B$34:$B$44,0),MATCH('Depr schedule - Actual'!R328,Inputs!$E$18:$X$18,0))*IF(R328&gt;=Base_Reg_Year,(1+R$3)^0.5,(1+R$4)^0.5)</f>
        <v>0</v>
      </c>
      <c r="S339" s="2">
        <f>INDEX(Inputs!$E$34:$X$44,MATCH('Depr schedule - Actual'!$B322,Inputs!$B$34:$B$44,0),MATCH('Depr schedule - Actual'!S328,Inputs!$E$18:$X$18,0))*IF(S328&gt;=Base_Reg_Year,(1+S$3)^0.5,(1+S$4)^0.5)</f>
        <v>0</v>
      </c>
      <c r="T339" s="2">
        <f>INDEX(Inputs!$E$34:$X$44,MATCH('Depr schedule - Actual'!$B322,Inputs!$B$34:$B$44,0),MATCH('Depr schedule - Actual'!T328,Inputs!$E$18:$X$18,0))*IF(T328&gt;=Base_Reg_Year,(1+T$3)^0.5,(1+T$4)^0.5)</f>
        <v>0</v>
      </c>
      <c r="U339" s="2">
        <f>INDEX(Inputs!$E$34:$X$44,MATCH('Depr schedule - Actual'!$B322,Inputs!$B$34:$B$44,0),MATCH('Depr schedule - Actual'!U328,Inputs!$E$18:$X$18,0))*IF(U328&gt;=Base_Reg_Year,(1+U$3)^0.5,(1+U$4)^0.5)</f>
        <v>0</v>
      </c>
      <c r="V339" s="2">
        <f>INDEX(Inputs!$E$34:$X$44,MATCH('Depr schedule - Actual'!$B322,Inputs!$B$34:$B$44,0),MATCH('Depr schedule - Actual'!V328,Inputs!$E$18:$X$18,0))*IF(V328&gt;=Base_Reg_Year,(1+V$3)^0.5,(1+V$4)^0.5)</f>
        <v>0</v>
      </c>
      <c r="W339" s="2">
        <f>INDEX(Inputs!$E$34:$X$44,MATCH('Depr schedule - Actual'!$B322,Inputs!$B$34:$B$44,0),MATCH('Depr schedule - Actual'!W328,Inputs!$E$18:$X$18,0))*IF(W328&gt;=Base_Reg_Year,(1+W$3)^0.5,(1+W$4)^0.5)</f>
        <v>0</v>
      </c>
    </row>
    <row r="340" spans="2:71">
      <c r="I340" s="2"/>
      <c r="J340" s="2"/>
      <c r="K340" s="2"/>
      <c r="L340" s="2"/>
      <c r="M340" s="2"/>
    </row>
    <row r="341" spans="2:71">
      <c r="B341" t="s">
        <v>23</v>
      </c>
    </row>
    <row r="342" spans="2:71">
      <c r="B342" s="24">
        <v>2011</v>
      </c>
      <c r="C342" s="24">
        <v>1</v>
      </c>
      <c r="E342" s="2">
        <f>IF($F$325="n/a",0,IF(E$327&lt;=$C342,0,IF(E$327&gt;($F$325+$C342),INDEX($D$339:$W$339,,$C342)-SUM($D342:D342),INDEX($D$339:$W$339,,$C342)/$F$325)))</f>
        <v>0.96426108105391484</v>
      </c>
      <c r="F342" s="2">
        <f>IF($F$325="n/a",0,IF(F$327&lt;=$C342,0,IF(F$327&gt;($F$325+$C342),INDEX($D$339:$W$339,,$C342)-SUM($D342:E342),INDEX($D$339:$W$339,,$C342)/$F$325)))</f>
        <v>0.96426108105391484</v>
      </c>
      <c r="G342" s="2">
        <f>IF($F$325="n/a",0,IF(G$327&lt;=$C342,0,IF(G$327&gt;($F$325+$C342),INDEX($D$339:$W$339,,$C342)-SUM($D342:F342),INDEX($D$339:$W$339,,$C342)/$F$325)))</f>
        <v>0.96426108105391484</v>
      </c>
      <c r="H342" s="2">
        <f>IF($F$325="n/a",0,IF(H$327&lt;=$C342,0,IF(H$327&gt;($F$325+$C342),INDEX($D$339:$W$339,,$C342)-SUM($D342:G342),INDEX($D$339:$W$339,,$C342)/$F$325)))</f>
        <v>0.96426108105391484</v>
      </c>
      <c r="I342" s="2">
        <f>IF($F$325="n/a",0,IF(I$327&lt;=$C342,0,IF(I$327&gt;($F$325+$C342),INDEX($D$339:$W$339,,$C342)-SUM($D342:H342),INDEX($D$339:$W$339,,$C342)/$F$325)))</f>
        <v>0.96426108105391484</v>
      </c>
      <c r="J342" s="2">
        <f>IF($F$325="n/a",0,IF(J$327&lt;=$C342,0,IF(J$327&gt;($F$325+$C342),INDEX($D$339:$W$339,,$C342)-SUM($D342:I342),INDEX($D$339:$W$339,,$C342)/$F$325)))</f>
        <v>0</v>
      </c>
      <c r="K342" s="2">
        <f>IF($F$325="n/a",0,IF(K$327&lt;=$C342,0,IF(K$327&gt;($F$325+$C342),INDEX($D$339:$W$339,,$C342)-SUM($D342:J342),INDEX($D$339:$W$339,,$C342)/$F$325)))</f>
        <v>0</v>
      </c>
      <c r="L342" s="2">
        <f>IF($F$325="n/a",0,IF(L$327&lt;=$C342,0,IF(L$327&gt;($F$325+$C342),INDEX($D$339:$W$339,,$C342)-SUM($D342:K342),INDEX($D$339:$W$339,,$C342)/$F$325)))</f>
        <v>0</v>
      </c>
      <c r="M342" s="2">
        <f>IF($F$325="n/a",0,IF(M$327&lt;=$C342,0,IF(M$327&gt;($F$325+$C342),INDEX($D$339:$W$339,,$C342)-SUM($D342:L342),INDEX($D$339:$W$339,,$C342)/$F$325)))</f>
        <v>0</v>
      </c>
      <c r="N342" s="170">
        <f>IF($F$325="n/a",0,IF(N$327&lt;=$C342,0,IF(N$327&gt;($F$325+$C342),INDEX($D$339:$W$339,,$C342)-SUM($D342:M342),INDEX($D$339:$W$339,,$C342)/$F$325)))*0.5</f>
        <v>0</v>
      </c>
      <c r="O342" s="2">
        <f>IF($F$325="n/a",0,IF(O$327&lt;=$C342,0,IF(O$327&gt;($F$325+$C342),INDEX($D$339:$W$339,,$C342)-SUM($D342:N342),INDEX($D$339:$W$339,,$C342)/$F$325)))</f>
        <v>0</v>
      </c>
      <c r="P342" s="2">
        <f>IF($F$325="n/a",0,IF(P$327&lt;=$C342,0,IF(P$327&gt;($F$325+$C342),INDEX($D$339:$W$339,,$C342)-SUM($D342:O342),INDEX($D$339:$W$339,,$C342)/$F$325)))</f>
        <v>0</v>
      </c>
      <c r="Q342" s="2">
        <f>IF($F$325="n/a",0,IF(Q$327&lt;=$C342,0,IF(Q$327&gt;($F$325+$C342),INDEX($D$339:$W$339,,$C342)-SUM($D342:P342),INDEX($D$339:$W$339,,$C342)/$F$325)))</f>
        <v>0</v>
      </c>
      <c r="R342" s="2">
        <f>IF($F$325="n/a",0,IF(R$327&lt;=$C342,0,IF(R$327&gt;($F$325+$C342),INDEX($D$339:$W$339,,$C342)-SUM($D342:Q342),INDEX($D$339:$W$339,,$C342)/$F$325)))</f>
        <v>0</v>
      </c>
      <c r="S342" s="2">
        <f>IF($F$325="n/a",0,IF(S$327&lt;=$C342,0,IF(S$327&gt;($F$325+$C342),INDEX($D$339:$W$339,,$C342)-SUM($D342:R342),INDEX($D$339:$W$339,,$C342)/$F$325)))</f>
        <v>0</v>
      </c>
      <c r="T342" s="2">
        <f>IF($F$325="n/a",0,IF(T$327&lt;=$C342,0,IF(T$327&gt;($F$325+$C342),INDEX($D$339:$W$339,,$C342)-SUM($D342:S342),INDEX($D$339:$W$339,,$C342)/$F$325)))</f>
        <v>0</v>
      </c>
      <c r="U342" s="2">
        <f>IF($F$325="n/a",0,IF(U$327&lt;=$C342,0,IF(U$327&gt;($F$325+$C342),INDEX($D$339:$W$339,,$C342)-SUM($D342:T342),INDEX($D$339:$W$339,,$C342)/$F$325)))</f>
        <v>0</v>
      </c>
      <c r="V342" s="2">
        <f>IF($F$325="n/a",0,IF(V$327&lt;=$C342,0,IF(V$327&gt;($F$325+$C342),INDEX($D$339:$W$339,,$C342)-SUM($D342:U342),INDEX($D$339:$W$339,,$C342)/$F$325)))</f>
        <v>0</v>
      </c>
      <c r="W342" s="2">
        <f>IF($F$325="n/a",0,IF(W$327&lt;=$C342,0,IF(W$327&gt;($F$325+$C342),INDEX($D$339:$W$339,,$C342)-SUM($D342:V342),INDEX($D$339:$W$339,,$C342)/$F$325)))</f>
        <v>0</v>
      </c>
      <c r="X342" s="2">
        <f>IF($F$325="n/a",0,IF(X$327&lt;=$C342,0,IF(X$327&gt;($F$325+$C342),INDEX($D$339:$W$339,,$C342)-SUM($D342:W342),INDEX($D$339:$W$339,,$C342)/$F$325)))</f>
        <v>0</v>
      </c>
      <c r="Y342" s="2">
        <f>IF($F$325="n/a",0,IF(Y$327&lt;=$C342,0,IF(Y$327&gt;($F$325+$C342),INDEX($D$339:$W$339,,$C342)-SUM($D342:X342),INDEX($D$339:$W$339,,$C342)/$F$325)))</f>
        <v>0</v>
      </c>
      <c r="Z342" s="2">
        <f>IF($F$325="n/a",0,IF(Z$327&lt;=$C342,0,IF(Z$327&gt;($F$325+$C342),INDEX($D$339:$W$339,,$C342)-SUM($D342:Y342),INDEX($D$339:$W$339,,$C342)/$F$325)))</f>
        <v>0</v>
      </c>
      <c r="AA342" s="2">
        <f>IF($F$325="n/a",0,IF(AA$327&lt;=$C342,0,IF(AA$327&gt;($F$325+$C342),INDEX($D$339:$W$339,,$C342)-SUM($D342:Z342),INDEX($D$339:$W$339,,$C342)/$F$325)))</f>
        <v>0</v>
      </c>
      <c r="AB342" s="2">
        <f>IF($F$325="n/a",0,IF(AB$327&lt;=$C342,0,IF(AB$327&gt;($F$325+$C342),INDEX($D$339:$W$339,,$C342)-SUM($D342:AA342),INDEX($D$339:$W$339,,$C342)/$F$325)))</f>
        <v>0</v>
      </c>
      <c r="AC342" s="2">
        <f>IF($F$325="n/a",0,IF(AC$327&lt;=$C342,0,IF(AC$327&gt;($F$325+$C342),INDEX($D$339:$W$339,,$C342)-SUM($D342:AB342),INDEX($D$339:$W$339,,$C342)/$F$325)))</f>
        <v>0</v>
      </c>
      <c r="AD342" s="2">
        <f>IF($F$325="n/a",0,IF(AD$327&lt;=$C342,0,IF(AD$327&gt;($F$325+$C342),INDEX($D$339:$W$339,,$C342)-SUM($D342:AC342),INDEX($D$339:$W$339,,$C342)/$F$325)))</f>
        <v>0</v>
      </c>
      <c r="AE342" s="2">
        <f>IF($F$325="n/a",0,IF(AE$327&lt;=$C342,0,IF(AE$327&gt;($F$325+$C342),INDEX($D$339:$W$339,,$C342)-SUM($D342:AD342),INDEX($D$339:$W$339,,$C342)/$F$325)))</f>
        <v>0</v>
      </c>
      <c r="AF342" s="2">
        <f>IF($F$325="n/a",0,IF(AF$327&lt;=$C342,0,IF(AF$327&gt;($F$325+$C342),INDEX($D$339:$W$339,,$C342)-SUM($D342:AE342),INDEX($D$339:$W$339,,$C342)/$F$325)))</f>
        <v>0</v>
      </c>
      <c r="AG342" s="2">
        <f>IF($F$325="n/a",0,IF(AG$327&lt;=$C342,0,IF(AG$327&gt;($F$325+$C342),INDEX($D$339:$W$339,,$C342)-SUM($D342:AF342),INDEX($D$339:$W$339,,$C342)/$F$325)))</f>
        <v>0</v>
      </c>
      <c r="AH342" s="2">
        <f>IF($F$325="n/a",0,IF(AH$327&lt;=$C342,0,IF(AH$327&gt;($F$325+$C342),INDEX($D$339:$W$339,,$C342)-SUM($D342:AG342),INDEX($D$339:$W$339,,$C342)/$F$325)))</f>
        <v>0</v>
      </c>
      <c r="AI342" s="2">
        <f>IF($F$325="n/a",0,IF(AI$327&lt;=$C342,0,IF(AI$327&gt;($F$325+$C342),INDEX($D$339:$W$339,,$C342)-SUM($D342:AH342),INDEX($D$339:$W$339,,$C342)/$F$325)))</f>
        <v>0</v>
      </c>
      <c r="AJ342" s="2">
        <f>IF($F$325="n/a",0,IF(AJ$327&lt;=$C342,0,IF(AJ$327&gt;($F$325+$C342),INDEX($D$339:$W$339,,$C342)-SUM($D342:AI342),INDEX($D$339:$W$339,,$C342)/$F$325)))</f>
        <v>0</v>
      </c>
      <c r="AK342" s="2">
        <f>IF($F$325="n/a",0,IF(AK$327&lt;=$C342,0,IF(AK$327&gt;($F$325+$C342),INDEX($D$339:$W$339,,$C342)-SUM($D342:AJ342),INDEX($D$339:$W$339,,$C342)/$F$325)))</f>
        <v>0</v>
      </c>
      <c r="AL342" s="2">
        <f>IF($F$325="n/a",0,IF(AL$327&lt;=$C342,0,IF(AL$327&gt;($F$325+$C342),INDEX($D$339:$W$339,,$C342)-SUM($D342:AK342),INDEX($D$339:$W$339,,$C342)/$F$325)))</f>
        <v>0</v>
      </c>
      <c r="AM342" s="2">
        <f>IF($F$325="n/a",0,IF(AM$327&lt;=$C342,0,IF(AM$327&gt;($F$325+$C342),INDEX($D$339:$W$339,,$C342)-SUM($D342:AL342),INDEX($D$339:$W$339,,$C342)/$F$325)))</f>
        <v>0</v>
      </c>
      <c r="AN342" s="2">
        <f>IF($F$325="n/a",0,IF(AN$327&lt;=$C342,0,IF(AN$327&gt;($F$325+$C342),INDEX($D$339:$W$339,,$C342)-SUM($D342:AM342),INDEX($D$339:$W$339,,$C342)/$F$325)))</f>
        <v>0</v>
      </c>
      <c r="AO342" s="2">
        <f>IF($F$325="n/a",0,IF(AO$327&lt;=$C342,0,IF(AO$327&gt;($F$325+$C342),INDEX($D$339:$W$339,,$C342)-SUM($D342:AN342),INDEX($D$339:$W$339,,$C342)/$F$325)))</f>
        <v>0</v>
      </c>
      <c r="AP342" s="2">
        <f>IF($F$325="n/a",0,IF(AP$327&lt;=$C342,0,IF(AP$327&gt;($F$325+$C342),INDEX($D$339:$W$339,,$C342)-SUM($D342:AO342),INDEX($D$339:$W$339,,$C342)/$F$325)))</f>
        <v>0</v>
      </c>
      <c r="AQ342" s="2">
        <f>IF($F$325="n/a",0,IF(AQ$327&lt;=$C342,0,IF(AQ$327&gt;($F$325+$C342),INDEX($D$339:$W$339,,$C342)-SUM($D342:AP342),INDEX($D$339:$W$339,,$C342)/$F$325)))</f>
        <v>0</v>
      </c>
      <c r="AR342" s="2">
        <f>IF($F$325="n/a",0,IF(AR$327&lt;=$C342,0,IF(AR$327&gt;($F$325+$C342),INDEX($D$339:$W$339,,$C342)-SUM($D342:AQ342),INDEX($D$339:$W$339,,$C342)/$F$325)))</f>
        <v>0</v>
      </c>
      <c r="AS342" s="2">
        <f>IF($F$325="n/a",0,IF(AS$327&lt;=$C342,0,IF(AS$327&gt;($F$325+$C342),INDEX($D$339:$W$339,,$C342)-SUM($D342:AR342),INDEX($D$339:$W$339,,$C342)/$F$325)))</f>
        <v>0</v>
      </c>
      <c r="AT342" s="2">
        <f>IF($F$325="n/a",0,IF(AT$327&lt;=$C342,0,IF(AT$327&gt;($F$325+$C342),INDEX($D$339:$W$339,,$C342)-SUM($D342:AS342),INDEX($D$339:$W$339,,$C342)/$F$325)))</f>
        <v>0</v>
      </c>
      <c r="AU342" s="2">
        <f>IF($F$325="n/a",0,IF(AU$327&lt;=$C342,0,IF(AU$327&gt;($F$325+$C342),INDEX($D$339:$W$339,,$C342)-SUM($D342:AT342),INDEX($D$339:$W$339,,$C342)/$F$325)))</f>
        <v>0</v>
      </c>
      <c r="AV342" s="2">
        <f>IF($F$325="n/a",0,IF(AV$327&lt;=$C342,0,IF(AV$327&gt;($F$325+$C342),INDEX($D$339:$W$339,,$C342)-SUM($D342:AU342),INDEX($D$339:$W$339,,$C342)/$F$325)))</f>
        <v>0</v>
      </c>
      <c r="AW342" s="2">
        <f>IF($F$325="n/a",0,IF(AW$327&lt;=$C342,0,IF(AW$327&gt;($F$325+$C342),INDEX($D$339:$W$339,,$C342)-SUM($D342:AV342),INDEX($D$339:$W$339,,$C342)/$F$325)))</f>
        <v>0</v>
      </c>
      <c r="AX342" s="2">
        <f>IF($F$325="n/a",0,IF(AX$327&lt;=$C342,0,IF(AX$327&gt;($F$325+$C342),INDEX($D$339:$W$339,,$C342)-SUM($D342:AW342),INDEX($D$339:$W$339,,$C342)/$F$325)))</f>
        <v>0</v>
      </c>
      <c r="AY342" s="2">
        <f>IF($F$325="n/a",0,IF(AY$327&lt;=$C342,0,IF(AY$327&gt;($F$325+$C342),INDEX($D$339:$W$339,,$C342)-SUM($D342:AX342),INDEX($D$339:$W$339,,$C342)/$F$325)))</f>
        <v>0</v>
      </c>
      <c r="AZ342" s="2">
        <f>IF($F$325="n/a",0,IF(AZ$327&lt;=$C342,0,IF(AZ$327&gt;($F$325+$C342),INDEX($D$339:$W$339,,$C342)-SUM($D342:AY342),INDEX($D$339:$W$339,,$C342)/$F$325)))</f>
        <v>0</v>
      </c>
      <c r="BA342" s="2">
        <f>IF($F$325="n/a",0,IF(BA$327&lt;=$C342,0,IF(BA$327&gt;($F$325+$C342),INDEX($D$339:$W$339,,$C342)-SUM($D342:AZ342),INDEX($D$339:$W$339,,$C342)/$F$325)))</f>
        <v>0</v>
      </c>
      <c r="BB342" s="2">
        <f>IF($F$325="n/a",0,IF(BB$327&lt;=$C342,0,IF(BB$327&gt;($F$325+$C342),INDEX($D$339:$W$339,,$C342)-SUM($D342:BA342),INDEX($D$339:$W$339,,$C342)/$F$325)))</f>
        <v>0</v>
      </c>
      <c r="BC342" s="2">
        <f>IF($F$325="n/a",0,IF(BC$327&lt;=$C342,0,IF(BC$327&gt;($F$325+$C342),INDEX($D$339:$W$339,,$C342)-SUM($D342:BB342),INDEX($D$339:$W$339,,$C342)/$F$325)))</f>
        <v>0</v>
      </c>
      <c r="BD342" s="2">
        <f>IF($F$325="n/a",0,IF(BD$327&lt;=$C342,0,IF(BD$327&gt;($F$325+$C342),INDEX($D$339:$W$339,,$C342)-SUM($D342:BC342),INDEX($D$339:$W$339,,$C342)/$F$325)))</f>
        <v>0</v>
      </c>
      <c r="BE342" s="2">
        <f>IF($F$325="n/a",0,IF(BE$327&lt;=$C342,0,IF(BE$327&gt;($F$325+$C342),INDEX($D$339:$W$339,,$C342)-SUM($D342:BD342),INDEX($D$339:$W$339,,$C342)/$F$325)))</f>
        <v>0</v>
      </c>
      <c r="BF342" s="2">
        <f>IF($F$325="n/a",0,IF(BF$327&lt;=$C342,0,IF(BF$327&gt;($F$325+$C342),INDEX($D$339:$W$339,,$C342)-SUM($D342:BE342),INDEX($D$339:$W$339,,$C342)/$F$325)))</f>
        <v>0</v>
      </c>
      <c r="BG342" s="2">
        <f>IF($F$325="n/a",0,IF(BG$327&lt;=$C342,0,IF(BG$327&gt;($F$325+$C342),INDEX($D$339:$W$339,,$C342)-SUM($D342:BF342),INDEX($D$339:$W$339,,$C342)/$F$325)))</f>
        <v>0</v>
      </c>
      <c r="BH342" s="2">
        <f>IF($F$325="n/a",0,IF(BH$327&lt;=$C342,0,IF(BH$327&gt;($F$325+$C342),INDEX($D$339:$W$339,,$C342)-SUM($D342:BG342),INDEX($D$339:$W$339,,$C342)/$F$325)))</f>
        <v>0</v>
      </c>
      <c r="BI342" s="2">
        <f>IF($F$325="n/a",0,IF(BI$327&lt;=$C342,0,IF(BI$327&gt;($F$325+$C342),INDEX($D$339:$W$339,,$C342)-SUM($D342:BH342),INDEX($D$339:$W$339,,$C342)/$F$325)))</f>
        <v>0</v>
      </c>
      <c r="BJ342" s="2">
        <f>IF($F$325="n/a",0,IF(BJ$327&lt;=$C342,0,IF(BJ$327&gt;($F$325+$C342),INDEX($D$339:$W$339,,$C342)-SUM($D342:BI342),INDEX($D$339:$W$339,,$C342)/$F$325)))</f>
        <v>0</v>
      </c>
      <c r="BK342" s="2">
        <f>IF($F$325="n/a",0,IF(BK$327&lt;=$C342,0,IF(BK$327&gt;($F$325+$C342),INDEX($D$339:$W$339,,$C342)-SUM($D342:BJ342),INDEX($D$339:$W$339,,$C342)/$F$325)))</f>
        <v>0</v>
      </c>
      <c r="BL342" s="2">
        <f>IF($F$325="n/a",0,IF(BL$327&lt;=$C342,0,IF(BL$327&gt;($F$325+$C342),INDEX($D$339:$W$339,,$C342)-SUM($D342:BK342),INDEX($D$339:$W$339,,$C342)/$F$325)))</f>
        <v>0</v>
      </c>
      <c r="BM342" s="2">
        <f>IF($F$325="n/a",0,IF(BM$327&lt;=$C342,0,IF(BM$327&gt;($F$325+$C342),INDEX($D$339:$W$339,,$C342)-SUM($D342:BL342),INDEX($D$339:$W$339,,$C342)/$F$325)))</f>
        <v>0</v>
      </c>
      <c r="BN342" s="2">
        <f>IF($F$325="n/a",0,IF(BN$327&lt;=$C342,0,IF(BN$327&gt;($F$325+$C342),INDEX($D$339:$W$339,,$C342)-SUM($D342:BM342),INDEX($D$339:$W$339,,$C342)/$F$325)))</f>
        <v>0</v>
      </c>
      <c r="BO342" s="2">
        <f>IF($F$325="n/a",0,IF(BO$327&lt;=$C342,0,IF(BO$327&gt;($F$325+$C342),INDEX($D$339:$W$339,,$C342)-SUM($D342:BN342),INDEX($D$339:$W$339,,$C342)/$F$325)))</f>
        <v>0</v>
      </c>
      <c r="BP342" s="2">
        <f>IF($F$325="n/a",0,IF(BP$327&lt;=$C342,0,IF(BP$327&gt;($F$325+$C342),INDEX($D$339:$W$339,,$C342)-SUM($D342:BO342),INDEX($D$339:$W$339,,$C342)/$F$325)))</f>
        <v>0</v>
      </c>
      <c r="BQ342" s="2">
        <f>IF($F$325="n/a",0,IF(BQ$327&lt;=$C342,0,IF(BQ$327&gt;($F$325+$C342),INDEX($D$339:$W$339,,$C342)-SUM($D342:BP342),INDEX($D$339:$W$339,,$C342)/$F$325)))</f>
        <v>0</v>
      </c>
      <c r="BR342" s="2">
        <f>IF($F$325="n/a",0,IF(BR$327&lt;=$C342,0,IF(BR$327&gt;($F$325+$C342),INDEX($D$339:$W$339,,$C342)-SUM($D342:BQ342),INDEX($D$339:$W$339,,$C342)/$F$325)))</f>
        <v>0</v>
      </c>
      <c r="BS342" s="2">
        <f>IF($F$325="n/a",0,IF(BS$327&lt;=$C342,0,IF(BS$327&gt;($F$325+$C342),INDEX($D$339:$W$339,,$C342)-SUM($D342:BR342),INDEX($D$339:$W$339,,$C342)/$F$325)))</f>
        <v>0</v>
      </c>
    </row>
    <row r="343" spans="2:71">
      <c r="B343" s="24">
        <v>2012</v>
      </c>
      <c r="C343" s="24">
        <v>2</v>
      </c>
      <c r="E343" s="2">
        <f>IF($F$325="n/a",0,IF(E$327&lt;=$C343,0,IF(E$327&gt;($F$325+$C343),INDEX($D$339:$W$339,,$C343)-SUM($D343:D343),INDEX($D$339:$W$339,,$C343)/$F$325)))</f>
        <v>0</v>
      </c>
      <c r="F343" s="2">
        <f>IF($F$325="n/a",0,IF(F$327&lt;=$C343,0,IF(F$327&gt;($F$325+$C343),INDEX($D$339:$W$339,,$C343)-SUM($D343:E343),INDEX($D$339:$W$339,,$C343)/$F$325)))</f>
        <v>0.53643495393249752</v>
      </c>
      <c r="G343" s="2">
        <f>IF($F$325="n/a",0,IF(G$327&lt;=$C343,0,IF(G$327&gt;($F$325+$C343),INDEX($D$339:$W$339,,$C343)-SUM($D343:F343),INDEX($D$339:$W$339,,$C343)/$F$325)))</f>
        <v>0.53643495393249752</v>
      </c>
      <c r="H343" s="2">
        <f>IF($F$325="n/a",0,IF(H$327&lt;=$C343,0,IF(H$327&gt;($F$325+$C343),INDEX($D$339:$W$339,,$C343)-SUM($D343:G343),INDEX($D$339:$W$339,,$C343)/$F$325)))</f>
        <v>0.53643495393249752</v>
      </c>
      <c r="I343" s="2">
        <f>IF($F$325="n/a",0,IF(I$327&lt;=$C343,0,IF(I$327&gt;($F$325+$C343),INDEX($D$339:$W$339,,$C343)-SUM($D343:H343),INDEX($D$339:$W$339,,$C343)/$F$325)))</f>
        <v>0.53643495393249752</v>
      </c>
      <c r="J343" s="2">
        <f>IF($F$325="n/a",0,IF(J$327&lt;=$C343,0,IF(J$327&gt;($F$325+$C343),INDEX($D$339:$W$339,,$C343)-SUM($D343:I343),INDEX($D$339:$W$339,,$C343)/$F$325)))</f>
        <v>0.53643495393249752</v>
      </c>
      <c r="K343" s="2">
        <f>IF($F$325="n/a",0,IF(K$327&lt;=$C343,0,IF(K$327&gt;($F$325+$C343),INDEX($D$339:$W$339,,$C343)-SUM($D343:J343),INDEX($D$339:$W$339,,$C343)/$F$325)))</f>
        <v>0</v>
      </c>
      <c r="L343" s="2">
        <f>IF($F$325="n/a",0,IF(L$327&lt;=$C343,0,IF(L$327&gt;($F$325+$C343),INDEX($D$339:$W$339,,$C343)-SUM($D343:K343),INDEX($D$339:$W$339,,$C343)/$F$325)))</f>
        <v>0</v>
      </c>
      <c r="M343" s="2">
        <f>IF($F$325="n/a",0,IF(M$327&lt;=$C343,0,IF(M$327&gt;($F$325+$C343),INDEX($D$339:$W$339,,$C343)-SUM($D343:L343),INDEX($D$339:$W$339,,$C343)/$F$325)))</f>
        <v>0</v>
      </c>
      <c r="N343" s="170">
        <f>IF($F$325="n/a",0,IF(N$327&lt;=$C343,0,IF(N$327&gt;($F$325+$C343),INDEX($D$339:$W$339,,$C343)-SUM($D343:M343),INDEX($D$339:$W$339,,$C343)/$F$325)))*0.5</f>
        <v>0</v>
      </c>
      <c r="O343" s="2">
        <f>IF($F$325="n/a",0,IF(O$327&lt;=$C343,0,IF(O$327&gt;($F$325+$C343),INDEX($D$339:$W$339,,$C343)-SUM($D343:N343),INDEX($D$339:$W$339,,$C343)/$F$325)))</f>
        <v>0</v>
      </c>
      <c r="P343" s="2">
        <f>IF($F$325="n/a",0,IF(P$327&lt;=$C343,0,IF(P$327&gt;($F$325+$C343),INDEX($D$339:$W$339,,$C343)-SUM($D343:O343),INDEX($D$339:$W$339,,$C343)/$F$325)))</f>
        <v>0</v>
      </c>
      <c r="Q343" s="2">
        <f>IF($F$325="n/a",0,IF(Q$327&lt;=$C343,0,IF(Q$327&gt;($F$325+$C343),INDEX($D$339:$W$339,,$C343)-SUM($D343:P343),INDEX($D$339:$W$339,,$C343)/$F$325)))</f>
        <v>0</v>
      </c>
      <c r="R343" s="2">
        <f>IF($F$325="n/a",0,IF(R$327&lt;=$C343,0,IF(R$327&gt;($F$325+$C343),INDEX($D$339:$W$339,,$C343)-SUM($D343:Q343),INDEX($D$339:$W$339,,$C343)/$F$325)))</f>
        <v>0</v>
      </c>
      <c r="S343" s="2">
        <f>IF($F$325="n/a",0,IF(S$327&lt;=$C343,0,IF(S$327&gt;($F$325+$C343),INDEX($D$339:$W$339,,$C343)-SUM($D343:R343),INDEX($D$339:$W$339,,$C343)/$F$325)))</f>
        <v>0</v>
      </c>
      <c r="T343" s="2">
        <f>IF($F$325="n/a",0,IF(T$327&lt;=$C343,0,IF(T$327&gt;($F$325+$C343),INDEX($D$339:$W$339,,$C343)-SUM($D343:S343),INDEX($D$339:$W$339,,$C343)/$F$325)))</f>
        <v>0</v>
      </c>
      <c r="U343" s="2">
        <f>IF($F$325="n/a",0,IF(U$327&lt;=$C343,0,IF(U$327&gt;($F$325+$C343),INDEX($D$339:$W$339,,$C343)-SUM($D343:T343),INDEX($D$339:$W$339,,$C343)/$F$325)))</f>
        <v>0</v>
      </c>
      <c r="V343" s="2">
        <f>IF($F$325="n/a",0,IF(V$327&lt;=$C343,0,IF(V$327&gt;($F$325+$C343),INDEX($D$339:$W$339,,$C343)-SUM($D343:U343),INDEX($D$339:$W$339,,$C343)/$F$325)))</f>
        <v>0</v>
      </c>
      <c r="W343" s="2">
        <f>IF($F$325="n/a",0,IF(W$327&lt;=$C343,0,IF(W$327&gt;($F$325+$C343),INDEX($D$339:$W$339,,$C343)-SUM($D343:V343),INDEX($D$339:$W$339,,$C343)/$F$325)))</f>
        <v>0</v>
      </c>
      <c r="X343" s="2">
        <f>IF($F$325="n/a",0,IF(X$327&lt;=$C343,0,IF(X$327&gt;($F$325+$C343),INDEX($D$339:$W$339,,$C343)-SUM($D343:W343),INDEX($D$339:$W$339,,$C343)/$F$325)))</f>
        <v>0</v>
      </c>
      <c r="Y343" s="2">
        <f>IF($F$325="n/a",0,IF(Y$327&lt;=$C343,0,IF(Y$327&gt;($F$325+$C343),INDEX($D$339:$W$339,,$C343)-SUM($D343:X343),INDEX($D$339:$W$339,,$C343)/$F$325)))</f>
        <v>0</v>
      </c>
      <c r="Z343" s="2">
        <f>IF($F$325="n/a",0,IF(Z$327&lt;=$C343,0,IF(Z$327&gt;($F$325+$C343),INDEX($D$339:$W$339,,$C343)-SUM($D343:Y343),INDEX($D$339:$W$339,,$C343)/$F$325)))</f>
        <v>0</v>
      </c>
      <c r="AA343" s="2">
        <f>IF($F$325="n/a",0,IF(AA$327&lt;=$C343,0,IF(AA$327&gt;($F$325+$C343),INDEX($D$339:$W$339,,$C343)-SUM($D343:Z343),INDEX($D$339:$W$339,,$C343)/$F$325)))</f>
        <v>0</v>
      </c>
      <c r="AB343" s="2">
        <f>IF($F$325="n/a",0,IF(AB$327&lt;=$C343,0,IF(AB$327&gt;($F$325+$C343),INDEX($D$339:$W$339,,$C343)-SUM($D343:AA343),INDEX($D$339:$W$339,,$C343)/$F$325)))</f>
        <v>0</v>
      </c>
      <c r="AC343" s="2">
        <f>IF($F$325="n/a",0,IF(AC$327&lt;=$C343,0,IF(AC$327&gt;($F$325+$C343),INDEX($D$339:$W$339,,$C343)-SUM($D343:AB343),INDEX($D$339:$W$339,,$C343)/$F$325)))</f>
        <v>0</v>
      </c>
      <c r="AD343" s="2">
        <f>IF($F$325="n/a",0,IF(AD$327&lt;=$C343,0,IF(AD$327&gt;($F$325+$C343),INDEX($D$339:$W$339,,$C343)-SUM($D343:AC343),INDEX($D$339:$W$339,,$C343)/$F$325)))</f>
        <v>0</v>
      </c>
      <c r="AE343" s="2">
        <f>IF($F$325="n/a",0,IF(AE$327&lt;=$C343,0,IF(AE$327&gt;($F$325+$C343),INDEX($D$339:$W$339,,$C343)-SUM($D343:AD343),INDEX($D$339:$W$339,,$C343)/$F$325)))</f>
        <v>0</v>
      </c>
      <c r="AF343" s="2">
        <f>IF($F$325="n/a",0,IF(AF$327&lt;=$C343,0,IF(AF$327&gt;($F$325+$C343),INDEX($D$339:$W$339,,$C343)-SUM($D343:AE343),INDEX($D$339:$W$339,,$C343)/$F$325)))</f>
        <v>0</v>
      </c>
      <c r="AG343" s="2">
        <f>IF($F$325="n/a",0,IF(AG$327&lt;=$C343,0,IF(AG$327&gt;($F$325+$C343),INDEX($D$339:$W$339,,$C343)-SUM($D343:AF343),INDEX($D$339:$W$339,,$C343)/$F$325)))</f>
        <v>0</v>
      </c>
      <c r="AH343" s="2">
        <f>IF($F$325="n/a",0,IF(AH$327&lt;=$C343,0,IF(AH$327&gt;($F$325+$C343),INDEX($D$339:$W$339,,$C343)-SUM($D343:AG343),INDEX($D$339:$W$339,,$C343)/$F$325)))</f>
        <v>0</v>
      </c>
      <c r="AI343" s="2">
        <f>IF($F$325="n/a",0,IF(AI$327&lt;=$C343,0,IF(AI$327&gt;($F$325+$C343),INDEX($D$339:$W$339,,$C343)-SUM($D343:AH343),INDEX($D$339:$W$339,,$C343)/$F$325)))</f>
        <v>0</v>
      </c>
      <c r="AJ343" s="2">
        <f>IF($F$325="n/a",0,IF(AJ$327&lt;=$C343,0,IF(AJ$327&gt;($F$325+$C343),INDEX($D$339:$W$339,,$C343)-SUM($D343:AI343),INDEX($D$339:$W$339,,$C343)/$F$325)))</f>
        <v>0</v>
      </c>
      <c r="AK343" s="2">
        <f>IF($F$325="n/a",0,IF(AK$327&lt;=$C343,0,IF(AK$327&gt;($F$325+$C343),INDEX($D$339:$W$339,,$C343)-SUM($D343:AJ343),INDEX($D$339:$W$339,,$C343)/$F$325)))</f>
        <v>0</v>
      </c>
      <c r="AL343" s="2">
        <f>IF($F$325="n/a",0,IF(AL$327&lt;=$C343,0,IF(AL$327&gt;($F$325+$C343),INDEX($D$339:$W$339,,$C343)-SUM($D343:AK343),INDEX($D$339:$W$339,,$C343)/$F$325)))</f>
        <v>0</v>
      </c>
      <c r="AM343" s="2">
        <f>IF($F$325="n/a",0,IF(AM$327&lt;=$C343,0,IF(AM$327&gt;($F$325+$C343),INDEX($D$339:$W$339,,$C343)-SUM($D343:AL343),INDEX($D$339:$W$339,,$C343)/$F$325)))</f>
        <v>0</v>
      </c>
      <c r="AN343" s="2">
        <f>IF($F$325="n/a",0,IF(AN$327&lt;=$C343,0,IF(AN$327&gt;($F$325+$C343),INDEX($D$339:$W$339,,$C343)-SUM($D343:AM343),INDEX($D$339:$W$339,,$C343)/$F$325)))</f>
        <v>0</v>
      </c>
      <c r="AO343" s="2">
        <f>IF($F$325="n/a",0,IF(AO$327&lt;=$C343,0,IF(AO$327&gt;($F$325+$C343),INDEX($D$339:$W$339,,$C343)-SUM($D343:AN343),INDEX($D$339:$W$339,,$C343)/$F$325)))</f>
        <v>0</v>
      </c>
      <c r="AP343" s="2">
        <f>IF($F$325="n/a",0,IF(AP$327&lt;=$C343,0,IF(AP$327&gt;($F$325+$C343),INDEX($D$339:$W$339,,$C343)-SUM($D343:AO343),INDEX($D$339:$W$339,,$C343)/$F$325)))</f>
        <v>0</v>
      </c>
      <c r="AQ343" s="2">
        <f>IF($F$325="n/a",0,IF(AQ$327&lt;=$C343,0,IF(AQ$327&gt;($F$325+$C343),INDEX($D$339:$W$339,,$C343)-SUM($D343:AP343),INDEX($D$339:$W$339,,$C343)/$F$325)))</f>
        <v>0</v>
      </c>
      <c r="AR343" s="2">
        <f>IF($F$325="n/a",0,IF(AR$327&lt;=$C343,0,IF(AR$327&gt;($F$325+$C343),INDEX($D$339:$W$339,,$C343)-SUM($D343:AQ343),INDEX($D$339:$W$339,,$C343)/$F$325)))</f>
        <v>0</v>
      </c>
      <c r="AS343" s="2">
        <f>IF($F$325="n/a",0,IF(AS$327&lt;=$C343,0,IF(AS$327&gt;($F$325+$C343),INDEX($D$339:$W$339,,$C343)-SUM($D343:AR343),INDEX($D$339:$W$339,,$C343)/$F$325)))</f>
        <v>0</v>
      </c>
      <c r="AT343" s="2">
        <f>IF($F$325="n/a",0,IF(AT$327&lt;=$C343,0,IF(AT$327&gt;($F$325+$C343),INDEX($D$339:$W$339,,$C343)-SUM($D343:AS343),INDEX($D$339:$W$339,,$C343)/$F$325)))</f>
        <v>0</v>
      </c>
      <c r="AU343" s="2">
        <f>IF($F$325="n/a",0,IF(AU$327&lt;=$C343,0,IF(AU$327&gt;($F$325+$C343),INDEX($D$339:$W$339,,$C343)-SUM($D343:AT343),INDEX($D$339:$W$339,,$C343)/$F$325)))</f>
        <v>0</v>
      </c>
      <c r="AV343" s="2">
        <f>IF($F$325="n/a",0,IF(AV$327&lt;=$C343,0,IF(AV$327&gt;($F$325+$C343),INDEX($D$339:$W$339,,$C343)-SUM($D343:AU343),INDEX($D$339:$W$339,,$C343)/$F$325)))</f>
        <v>0</v>
      </c>
      <c r="AW343" s="2">
        <f>IF($F$325="n/a",0,IF(AW$327&lt;=$C343,0,IF(AW$327&gt;($F$325+$C343),INDEX($D$339:$W$339,,$C343)-SUM($D343:AV343),INDEX($D$339:$W$339,,$C343)/$F$325)))</f>
        <v>0</v>
      </c>
      <c r="AX343" s="2">
        <f>IF($F$325="n/a",0,IF(AX$327&lt;=$C343,0,IF(AX$327&gt;($F$325+$C343),INDEX($D$339:$W$339,,$C343)-SUM($D343:AW343),INDEX($D$339:$W$339,,$C343)/$F$325)))</f>
        <v>0</v>
      </c>
      <c r="AY343" s="2">
        <f>IF($F$325="n/a",0,IF(AY$327&lt;=$C343,0,IF(AY$327&gt;($F$325+$C343),INDEX($D$339:$W$339,,$C343)-SUM($D343:AX343),INDEX($D$339:$W$339,,$C343)/$F$325)))</f>
        <v>0</v>
      </c>
      <c r="AZ343" s="2">
        <f>IF($F$325="n/a",0,IF(AZ$327&lt;=$C343,0,IF(AZ$327&gt;($F$325+$C343),INDEX($D$339:$W$339,,$C343)-SUM($D343:AY343),INDEX($D$339:$W$339,,$C343)/$F$325)))</f>
        <v>0</v>
      </c>
      <c r="BA343" s="2">
        <f>IF($F$325="n/a",0,IF(BA$327&lt;=$C343,0,IF(BA$327&gt;($F$325+$C343),INDEX($D$339:$W$339,,$C343)-SUM($D343:AZ343),INDEX($D$339:$W$339,,$C343)/$F$325)))</f>
        <v>0</v>
      </c>
      <c r="BB343" s="2">
        <f>IF($F$325="n/a",0,IF(BB$327&lt;=$C343,0,IF(BB$327&gt;($F$325+$C343),INDEX($D$339:$W$339,,$C343)-SUM($D343:BA343),INDEX($D$339:$W$339,,$C343)/$F$325)))</f>
        <v>0</v>
      </c>
      <c r="BC343" s="2">
        <f>IF($F$325="n/a",0,IF(BC$327&lt;=$C343,0,IF(BC$327&gt;($F$325+$C343),INDEX($D$339:$W$339,,$C343)-SUM($D343:BB343),INDEX($D$339:$W$339,,$C343)/$F$325)))</f>
        <v>0</v>
      </c>
      <c r="BD343" s="2">
        <f>IF($F$325="n/a",0,IF(BD$327&lt;=$C343,0,IF(BD$327&gt;($F$325+$C343),INDEX($D$339:$W$339,,$C343)-SUM($D343:BC343),INDEX($D$339:$W$339,,$C343)/$F$325)))</f>
        <v>0</v>
      </c>
      <c r="BE343" s="2">
        <f>IF($F$325="n/a",0,IF(BE$327&lt;=$C343,0,IF(BE$327&gt;($F$325+$C343),INDEX($D$339:$W$339,,$C343)-SUM($D343:BD343),INDEX($D$339:$W$339,,$C343)/$F$325)))</f>
        <v>0</v>
      </c>
      <c r="BF343" s="2">
        <f>IF($F$325="n/a",0,IF(BF$327&lt;=$C343,0,IF(BF$327&gt;($F$325+$C343),INDEX($D$339:$W$339,,$C343)-SUM($D343:BE343),INDEX($D$339:$W$339,,$C343)/$F$325)))</f>
        <v>0</v>
      </c>
      <c r="BG343" s="2">
        <f>IF($F$325="n/a",0,IF(BG$327&lt;=$C343,0,IF(BG$327&gt;($F$325+$C343),INDEX($D$339:$W$339,,$C343)-SUM($D343:BF343),INDEX($D$339:$W$339,,$C343)/$F$325)))</f>
        <v>0</v>
      </c>
      <c r="BH343" s="2">
        <f>IF($F$325="n/a",0,IF(BH$327&lt;=$C343,0,IF(BH$327&gt;($F$325+$C343),INDEX($D$339:$W$339,,$C343)-SUM($D343:BG343),INDEX($D$339:$W$339,,$C343)/$F$325)))</f>
        <v>0</v>
      </c>
      <c r="BI343" s="2">
        <f>IF($F$325="n/a",0,IF(BI$327&lt;=$C343,0,IF(BI$327&gt;($F$325+$C343),INDEX($D$339:$W$339,,$C343)-SUM($D343:BH343),INDEX($D$339:$W$339,,$C343)/$F$325)))</f>
        <v>0</v>
      </c>
      <c r="BJ343" s="2">
        <f>IF($F$325="n/a",0,IF(BJ$327&lt;=$C343,0,IF(BJ$327&gt;($F$325+$C343),INDEX($D$339:$W$339,,$C343)-SUM($D343:BI343),INDEX($D$339:$W$339,,$C343)/$F$325)))</f>
        <v>0</v>
      </c>
      <c r="BK343" s="2">
        <f>IF($F$325="n/a",0,IF(BK$327&lt;=$C343,0,IF(BK$327&gt;($F$325+$C343),INDEX($D$339:$W$339,,$C343)-SUM($D343:BJ343),INDEX($D$339:$W$339,,$C343)/$F$325)))</f>
        <v>0</v>
      </c>
      <c r="BL343" s="2">
        <f>IF($F$325="n/a",0,IF(BL$327&lt;=$C343,0,IF(BL$327&gt;($F$325+$C343),INDEX($D$339:$W$339,,$C343)-SUM($D343:BK343),INDEX($D$339:$W$339,,$C343)/$F$325)))</f>
        <v>0</v>
      </c>
      <c r="BM343" s="2">
        <f>IF($F$325="n/a",0,IF(BM$327&lt;=$C343,0,IF(BM$327&gt;($F$325+$C343),INDEX($D$339:$W$339,,$C343)-SUM($D343:BL343),INDEX($D$339:$W$339,,$C343)/$F$325)))</f>
        <v>0</v>
      </c>
      <c r="BN343" s="2">
        <f>IF($F$325="n/a",0,IF(BN$327&lt;=$C343,0,IF(BN$327&gt;($F$325+$C343),INDEX($D$339:$W$339,,$C343)-SUM($D343:BM343),INDEX($D$339:$W$339,,$C343)/$F$325)))</f>
        <v>0</v>
      </c>
      <c r="BO343" s="2">
        <f>IF($F$325="n/a",0,IF(BO$327&lt;=$C343,0,IF(BO$327&gt;($F$325+$C343),INDEX($D$339:$W$339,,$C343)-SUM($D343:BN343),INDEX($D$339:$W$339,,$C343)/$F$325)))</f>
        <v>0</v>
      </c>
      <c r="BP343" s="2">
        <f>IF($F$325="n/a",0,IF(BP$327&lt;=$C343,0,IF(BP$327&gt;($F$325+$C343),INDEX($D$339:$W$339,,$C343)-SUM($D343:BO343),INDEX($D$339:$W$339,,$C343)/$F$325)))</f>
        <v>0</v>
      </c>
      <c r="BQ343" s="2">
        <f>IF($F$325="n/a",0,IF(BQ$327&lt;=$C343,0,IF(BQ$327&gt;($F$325+$C343),INDEX($D$339:$W$339,,$C343)-SUM($D343:BP343),INDEX($D$339:$W$339,,$C343)/$F$325)))</f>
        <v>0</v>
      </c>
      <c r="BR343" s="2">
        <f>IF($F$325="n/a",0,IF(BR$327&lt;=$C343,0,IF(BR$327&gt;($F$325+$C343),INDEX($D$339:$W$339,,$C343)-SUM($D343:BQ343),INDEX($D$339:$W$339,,$C343)/$F$325)))</f>
        <v>0</v>
      </c>
      <c r="BS343" s="2">
        <f>IF($F$325="n/a",0,IF(BS$327&lt;=$C343,0,IF(BS$327&gt;($F$325+$C343),INDEX($D$339:$W$339,,$C343)-SUM($D343:BR343),INDEX($D$339:$W$339,,$C343)/$F$325)))</f>
        <v>0</v>
      </c>
    </row>
    <row r="344" spans="2:71">
      <c r="B344" s="24">
        <v>2013</v>
      </c>
      <c r="C344" s="24">
        <v>3</v>
      </c>
      <c r="E344" s="2">
        <f>IF($F$325="n/a",0,IF(E$327&lt;=$C344,0,IF(E$327&gt;($F$325+$C344),INDEX($D$339:$W$339,,$C344)-SUM($D344:D344),INDEX($D$339:$W$339,,$C344)/$F$325)))</f>
        <v>0</v>
      </c>
      <c r="F344" s="2">
        <f>IF($F$325="n/a",0,IF(F$327&lt;=$C344,0,IF(F$327&gt;($F$325+$C344),INDEX($D$339:$W$339,,$C344)-SUM($D344:E344),INDEX($D$339:$W$339,,$C344)/$F$325)))</f>
        <v>0</v>
      </c>
      <c r="G344" s="2">
        <f>IF($F$325="n/a",0,IF(G$327&lt;=$C344,0,IF(G$327&gt;($F$325+$C344),INDEX($D$339:$W$339,,$C344)-SUM($D344:F344),INDEX($D$339:$W$339,,$C344)/$F$325)))</f>
        <v>1.114936142300885</v>
      </c>
      <c r="H344" s="2">
        <f>IF($F$325="n/a",0,IF(H$327&lt;=$C344,0,IF(H$327&gt;($F$325+$C344),INDEX($D$339:$W$339,,$C344)-SUM($D344:G344),INDEX($D$339:$W$339,,$C344)/$F$325)))</f>
        <v>1.114936142300885</v>
      </c>
      <c r="I344" s="2">
        <f>IF($F$325="n/a",0,IF(I$327&lt;=$C344,0,IF(I$327&gt;($F$325+$C344),INDEX($D$339:$W$339,,$C344)-SUM($D344:H344),INDEX($D$339:$W$339,,$C344)/$F$325)))</f>
        <v>1.114936142300885</v>
      </c>
      <c r="J344" s="2">
        <f>IF($F$325="n/a",0,IF(J$327&lt;=$C344,0,IF(J$327&gt;($F$325+$C344),INDEX($D$339:$W$339,,$C344)-SUM($D344:I344),INDEX($D$339:$W$339,,$C344)/$F$325)))</f>
        <v>1.114936142300885</v>
      </c>
      <c r="K344" s="2">
        <f>IF($F$325="n/a",0,IF(K$327&lt;=$C344,0,IF(K$327&gt;($F$325+$C344),INDEX($D$339:$W$339,,$C344)-SUM($D344:J344),INDEX($D$339:$W$339,,$C344)/$F$325)))</f>
        <v>1.114936142300885</v>
      </c>
      <c r="L344" s="2">
        <f>IF($F$325="n/a",0,IF(L$327&lt;=$C344,0,IF(L$327&gt;($F$325+$C344),INDEX($D$339:$W$339,,$C344)-SUM($D344:K344),INDEX($D$339:$W$339,,$C344)/$F$325)))</f>
        <v>0</v>
      </c>
      <c r="M344" s="2">
        <f>IF($F$325="n/a",0,IF(M$327&lt;=$C344,0,IF(M$327&gt;($F$325+$C344),INDEX($D$339:$W$339,,$C344)-SUM($D344:L344),INDEX($D$339:$W$339,,$C344)/$F$325)))</f>
        <v>0</v>
      </c>
      <c r="N344" s="170">
        <f>IF($F$325="n/a",0,IF(N$327&lt;=$C344,0,IF(N$327&gt;($F$325+$C344),INDEX($D$339:$W$339,,$C344)-SUM($D344:M344),INDEX($D$339:$W$339,,$C344)/$F$325)))*0.5</f>
        <v>0</v>
      </c>
      <c r="O344" s="2">
        <f>IF($F$325="n/a",0,IF(O$327&lt;=$C344,0,IF(O$327&gt;($F$325+$C344),INDEX($D$339:$W$339,,$C344)-SUM($D344:N344),INDEX($D$339:$W$339,,$C344)/$F$325)))</f>
        <v>0</v>
      </c>
      <c r="P344" s="2">
        <f>IF($F$325="n/a",0,IF(P$327&lt;=$C344,0,IF(P$327&gt;($F$325+$C344),INDEX($D$339:$W$339,,$C344)-SUM($D344:O344),INDEX($D$339:$W$339,,$C344)/$F$325)))</f>
        <v>0</v>
      </c>
      <c r="Q344" s="2">
        <f>IF($F$325="n/a",0,IF(Q$327&lt;=$C344,0,IF(Q$327&gt;($F$325+$C344),INDEX($D$339:$W$339,,$C344)-SUM($D344:P344),INDEX($D$339:$W$339,,$C344)/$F$325)))</f>
        <v>0</v>
      </c>
      <c r="R344" s="2">
        <f>IF($F$325="n/a",0,IF(R$327&lt;=$C344,0,IF(R$327&gt;($F$325+$C344),INDEX($D$339:$W$339,,$C344)-SUM($D344:Q344),INDEX($D$339:$W$339,,$C344)/$F$325)))</f>
        <v>0</v>
      </c>
      <c r="S344" s="2">
        <f>IF($F$325="n/a",0,IF(S$327&lt;=$C344,0,IF(S$327&gt;($F$325+$C344),INDEX($D$339:$W$339,,$C344)-SUM($D344:R344),INDEX($D$339:$W$339,,$C344)/$F$325)))</f>
        <v>0</v>
      </c>
      <c r="T344" s="2">
        <f>IF($F$325="n/a",0,IF(T$327&lt;=$C344,0,IF(T$327&gt;($F$325+$C344),INDEX($D$339:$W$339,,$C344)-SUM($D344:S344),INDEX($D$339:$W$339,,$C344)/$F$325)))</f>
        <v>0</v>
      </c>
      <c r="U344" s="2">
        <f>IF($F$325="n/a",0,IF(U$327&lt;=$C344,0,IF(U$327&gt;($F$325+$C344),INDEX($D$339:$W$339,,$C344)-SUM($D344:T344),INDEX($D$339:$W$339,,$C344)/$F$325)))</f>
        <v>0</v>
      </c>
      <c r="V344" s="2">
        <f>IF($F$325="n/a",0,IF(V$327&lt;=$C344,0,IF(V$327&gt;($F$325+$C344),INDEX($D$339:$W$339,,$C344)-SUM($D344:U344),INDEX($D$339:$W$339,,$C344)/$F$325)))</f>
        <v>0</v>
      </c>
      <c r="W344" s="2">
        <f>IF($F$325="n/a",0,IF(W$327&lt;=$C344,0,IF(W$327&gt;($F$325+$C344),INDEX($D$339:$W$339,,$C344)-SUM($D344:V344),INDEX($D$339:$W$339,,$C344)/$F$325)))</f>
        <v>0</v>
      </c>
      <c r="X344" s="2">
        <f>IF($F$325="n/a",0,IF(X$327&lt;=$C344,0,IF(X$327&gt;($F$325+$C344),INDEX($D$339:$W$339,,$C344)-SUM($D344:W344),INDEX($D$339:$W$339,,$C344)/$F$325)))</f>
        <v>0</v>
      </c>
      <c r="Y344" s="2">
        <f>IF($F$325="n/a",0,IF(Y$327&lt;=$C344,0,IF(Y$327&gt;($F$325+$C344),INDEX($D$339:$W$339,,$C344)-SUM($D344:X344),INDEX($D$339:$W$339,,$C344)/$F$325)))</f>
        <v>0</v>
      </c>
      <c r="Z344" s="2">
        <f>IF($F$325="n/a",0,IF(Z$327&lt;=$C344,0,IF(Z$327&gt;($F$325+$C344),INDEX($D$339:$W$339,,$C344)-SUM($D344:Y344),INDEX($D$339:$W$339,,$C344)/$F$325)))</f>
        <v>0</v>
      </c>
      <c r="AA344" s="2">
        <f>IF($F$325="n/a",0,IF(AA$327&lt;=$C344,0,IF(AA$327&gt;($F$325+$C344),INDEX($D$339:$W$339,,$C344)-SUM($D344:Z344),INDEX($D$339:$W$339,,$C344)/$F$325)))</f>
        <v>0</v>
      </c>
      <c r="AB344" s="2">
        <f>IF($F$325="n/a",0,IF(AB$327&lt;=$C344,0,IF(AB$327&gt;($F$325+$C344),INDEX($D$339:$W$339,,$C344)-SUM($D344:AA344),INDEX($D$339:$W$339,,$C344)/$F$325)))</f>
        <v>0</v>
      </c>
      <c r="AC344" s="2">
        <f>IF($F$325="n/a",0,IF(AC$327&lt;=$C344,0,IF(AC$327&gt;($F$325+$C344),INDEX($D$339:$W$339,,$C344)-SUM($D344:AB344),INDEX($D$339:$W$339,,$C344)/$F$325)))</f>
        <v>0</v>
      </c>
      <c r="AD344" s="2">
        <f>IF($F$325="n/a",0,IF(AD$327&lt;=$C344,0,IF(AD$327&gt;($F$325+$C344),INDEX($D$339:$W$339,,$C344)-SUM($D344:AC344),INDEX($D$339:$W$339,,$C344)/$F$325)))</f>
        <v>0</v>
      </c>
      <c r="AE344" s="2">
        <f>IF($F$325="n/a",0,IF(AE$327&lt;=$C344,0,IF(AE$327&gt;($F$325+$C344),INDEX($D$339:$W$339,,$C344)-SUM($D344:AD344),INDEX($D$339:$W$339,,$C344)/$F$325)))</f>
        <v>0</v>
      </c>
      <c r="AF344" s="2">
        <f>IF($F$325="n/a",0,IF(AF$327&lt;=$C344,0,IF(AF$327&gt;($F$325+$C344),INDEX($D$339:$W$339,,$C344)-SUM($D344:AE344),INDEX($D$339:$W$339,,$C344)/$F$325)))</f>
        <v>0</v>
      </c>
      <c r="AG344" s="2">
        <f>IF($F$325="n/a",0,IF(AG$327&lt;=$C344,0,IF(AG$327&gt;($F$325+$C344),INDEX($D$339:$W$339,,$C344)-SUM($D344:AF344),INDEX($D$339:$W$339,,$C344)/$F$325)))</f>
        <v>0</v>
      </c>
      <c r="AH344" s="2">
        <f>IF($F$325="n/a",0,IF(AH$327&lt;=$C344,0,IF(AH$327&gt;($F$325+$C344),INDEX($D$339:$W$339,,$C344)-SUM($D344:AG344),INDEX($D$339:$W$339,,$C344)/$F$325)))</f>
        <v>0</v>
      </c>
      <c r="AI344" s="2">
        <f>IF($F$325="n/a",0,IF(AI$327&lt;=$C344,0,IF(AI$327&gt;($F$325+$C344),INDEX($D$339:$W$339,,$C344)-SUM($D344:AH344),INDEX($D$339:$W$339,,$C344)/$F$325)))</f>
        <v>0</v>
      </c>
      <c r="AJ344" s="2">
        <f>IF($F$325="n/a",0,IF(AJ$327&lt;=$C344,0,IF(AJ$327&gt;($F$325+$C344),INDEX($D$339:$W$339,,$C344)-SUM($D344:AI344),INDEX($D$339:$W$339,,$C344)/$F$325)))</f>
        <v>0</v>
      </c>
      <c r="AK344" s="2">
        <f>IF($F$325="n/a",0,IF(AK$327&lt;=$C344,0,IF(AK$327&gt;($F$325+$C344),INDEX($D$339:$W$339,,$C344)-SUM($D344:AJ344),INDEX($D$339:$W$339,,$C344)/$F$325)))</f>
        <v>0</v>
      </c>
      <c r="AL344" s="2">
        <f>IF($F$325="n/a",0,IF(AL$327&lt;=$C344,0,IF(AL$327&gt;($F$325+$C344),INDEX($D$339:$W$339,,$C344)-SUM($D344:AK344),INDEX($D$339:$W$339,,$C344)/$F$325)))</f>
        <v>0</v>
      </c>
      <c r="AM344" s="2">
        <f>IF($F$325="n/a",0,IF(AM$327&lt;=$C344,0,IF(AM$327&gt;($F$325+$C344),INDEX($D$339:$W$339,,$C344)-SUM($D344:AL344),INDEX($D$339:$W$339,,$C344)/$F$325)))</f>
        <v>0</v>
      </c>
      <c r="AN344" s="2">
        <f>IF($F$325="n/a",0,IF(AN$327&lt;=$C344,0,IF(AN$327&gt;($F$325+$C344),INDEX($D$339:$W$339,,$C344)-SUM($D344:AM344),INDEX($D$339:$W$339,,$C344)/$F$325)))</f>
        <v>0</v>
      </c>
      <c r="AO344" s="2">
        <f>IF($F$325="n/a",0,IF(AO$327&lt;=$C344,0,IF(AO$327&gt;($F$325+$C344),INDEX($D$339:$W$339,,$C344)-SUM($D344:AN344),INDEX($D$339:$W$339,,$C344)/$F$325)))</f>
        <v>0</v>
      </c>
      <c r="AP344" s="2">
        <f>IF($F$325="n/a",0,IF(AP$327&lt;=$C344,0,IF(AP$327&gt;($F$325+$C344),INDEX($D$339:$W$339,,$C344)-SUM($D344:AO344),INDEX($D$339:$W$339,,$C344)/$F$325)))</f>
        <v>0</v>
      </c>
      <c r="AQ344" s="2">
        <f>IF($F$325="n/a",0,IF(AQ$327&lt;=$C344,0,IF(AQ$327&gt;($F$325+$C344),INDEX($D$339:$W$339,,$C344)-SUM($D344:AP344),INDEX($D$339:$W$339,,$C344)/$F$325)))</f>
        <v>0</v>
      </c>
      <c r="AR344" s="2">
        <f>IF($F$325="n/a",0,IF(AR$327&lt;=$C344,0,IF(AR$327&gt;($F$325+$C344),INDEX($D$339:$W$339,,$C344)-SUM($D344:AQ344),INDEX($D$339:$W$339,,$C344)/$F$325)))</f>
        <v>0</v>
      </c>
      <c r="AS344" s="2">
        <f>IF($F$325="n/a",0,IF(AS$327&lt;=$C344,0,IF(AS$327&gt;($F$325+$C344),INDEX($D$339:$W$339,,$C344)-SUM($D344:AR344),INDEX($D$339:$W$339,,$C344)/$F$325)))</f>
        <v>0</v>
      </c>
      <c r="AT344" s="2">
        <f>IF($F$325="n/a",0,IF(AT$327&lt;=$C344,0,IF(AT$327&gt;($F$325+$C344),INDEX($D$339:$W$339,,$C344)-SUM($D344:AS344),INDEX($D$339:$W$339,,$C344)/$F$325)))</f>
        <v>0</v>
      </c>
      <c r="AU344" s="2">
        <f>IF($F$325="n/a",0,IF(AU$327&lt;=$C344,0,IF(AU$327&gt;($F$325+$C344),INDEX($D$339:$W$339,,$C344)-SUM($D344:AT344),INDEX($D$339:$W$339,,$C344)/$F$325)))</f>
        <v>0</v>
      </c>
      <c r="AV344" s="2">
        <f>IF($F$325="n/a",0,IF(AV$327&lt;=$C344,0,IF(AV$327&gt;($F$325+$C344),INDEX($D$339:$W$339,,$C344)-SUM($D344:AU344),INDEX($D$339:$W$339,,$C344)/$F$325)))</f>
        <v>0</v>
      </c>
      <c r="AW344" s="2">
        <f>IF($F$325="n/a",0,IF(AW$327&lt;=$C344,0,IF(AW$327&gt;($F$325+$C344),INDEX($D$339:$W$339,,$C344)-SUM($D344:AV344),INDEX($D$339:$W$339,,$C344)/$F$325)))</f>
        <v>0</v>
      </c>
      <c r="AX344" s="2">
        <f>IF($F$325="n/a",0,IF(AX$327&lt;=$C344,0,IF(AX$327&gt;($F$325+$C344),INDEX($D$339:$W$339,,$C344)-SUM($D344:AW344),INDEX($D$339:$W$339,,$C344)/$F$325)))</f>
        <v>0</v>
      </c>
      <c r="AY344" s="2">
        <f>IF($F$325="n/a",0,IF(AY$327&lt;=$C344,0,IF(AY$327&gt;($F$325+$C344),INDEX($D$339:$W$339,,$C344)-SUM($D344:AX344),INDEX($D$339:$W$339,,$C344)/$F$325)))</f>
        <v>0</v>
      </c>
      <c r="AZ344" s="2">
        <f>IF($F$325="n/a",0,IF(AZ$327&lt;=$C344,0,IF(AZ$327&gt;($F$325+$C344),INDEX($D$339:$W$339,,$C344)-SUM($D344:AY344),INDEX($D$339:$W$339,,$C344)/$F$325)))</f>
        <v>0</v>
      </c>
      <c r="BA344" s="2">
        <f>IF($F$325="n/a",0,IF(BA$327&lt;=$C344,0,IF(BA$327&gt;($F$325+$C344),INDEX($D$339:$W$339,,$C344)-SUM($D344:AZ344),INDEX($D$339:$W$339,,$C344)/$F$325)))</f>
        <v>0</v>
      </c>
      <c r="BB344" s="2">
        <f>IF($F$325="n/a",0,IF(BB$327&lt;=$C344,0,IF(BB$327&gt;($F$325+$C344),INDEX($D$339:$W$339,,$C344)-SUM($D344:BA344),INDEX($D$339:$W$339,,$C344)/$F$325)))</f>
        <v>0</v>
      </c>
      <c r="BC344" s="2">
        <f>IF($F$325="n/a",0,IF(BC$327&lt;=$C344,0,IF(BC$327&gt;($F$325+$C344),INDEX($D$339:$W$339,,$C344)-SUM($D344:BB344),INDEX($D$339:$W$339,,$C344)/$F$325)))</f>
        <v>0</v>
      </c>
      <c r="BD344" s="2">
        <f>IF($F$325="n/a",0,IF(BD$327&lt;=$C344,0,IF(BD$327&gt;($F$325+$C344),INDEX($D$339:$W$339,,$C344)-SUM($D344:BC344),INDEX($D$339:$W$339,,$C344)/$F$325)))</f>
        <v>0</v>
      </c>
      <c r="BE344" s="2">
        <f>IF($F$325="n/a",0,IF(BE$327&lt;=$C344,0,IF(BE$327&gt;($F$325+$C344),INDEX($D$339:$W$339,,$C344)-SUM($D344:BD344),INDEX($D$339:$W$339,,$C344)/$F$325)))</f>
        <v>0</v>
      </c>
      <c r="BF344" s="2">
        <f>IF($F$325="n/a",0,IF(BF$327&lt;=$C344,0,IF(BF$327&gt;($F$325+$C344),INDEX($D$339:$W$339,,$C344)-SUM($D344:BE344),INDEX($D$339:$W$339,,$C344)/$F$325)))</f>
        <v>0</v>
      </c>
      <c r="BG344" s="2">
        <f>IF($F$325="n/a",0,IF(BG$327&lt;=$C344,0,IF(BG$327&gt;($F$325+$C344),INDEX($D$339:$W$339,,$C344)-SUM($D344:BF344),INDEX($D$339:$W$339,,$C344)/$F$325)))</f>
        <v>0</v>
      </c>
      <c r="BH344" s="2">
        <f>IF($F$325="n/a",0,IF(BH$327&lt;=$C344,0,IF(BH$327&gt;($F$325+$C344),INDEX($D$339:$W$339,,$C344)-SUM($D344:BG344),INDEX($D$339:$W$339,,$C344)/$F$325)))</f>
        <v>0</v>
      </c>
      <c r="BI344" s="2">
        <f>IF($F$325="n/a",0,IF(BI$327&lt;=$C344,0,IF(BI$327&gt;($F$325+$C344),INDEX($D$339:$W$339,,$C344)-SUM($D344:BH344),INDEX($D$339:$W$339,,$C344)/$F$325)))</f>
        <v>0</v>
      </c>
      <c r="BJ344" s="2">
        <f>IF($F$325="n/a",0,IF(BJ$327&lt;=$C344,0,IF(BJ$327&gt;($F$325+$C344),INDEX($D$339:$W$339,,$C344)-SUM($D344:BI344),INDEX($D$339:$W$339,,$C344)/$F$325)))</f>
        <v>0</v>
      </c>
      <c r="BK344" s="2">
        <f>IF($F$325="n/a",0,IF(BK$327&lt;=$C344,0,IF(BK$327&gt;($F$325+$C344),INDEX($D$339:$W$339,,$C344)-SUM($D344:BJ344),INDEX($D$339:$W$339,,$C344)/$F$325)))</f>
        <v>0</v>
      </c>
      <c r="BL344" s="2">
        <f>IF($F$325="n/a",0,IF(BL$327&lt;=$C344,0,IF(BL$327&gt;($F$325+$C344),INDEX($D$339:$W$339,,$C344)-SUM($D344:BK344),INDEX($D$339:$W$339,,$C344)/$F$325)))</f>
        <v>0</v>
      </c>
      <c r="BM344" s="2">
        <f>IF($F$325="n/a",0,IF(BM$327&lt;=$C344,0,IF(BM$327&gt;($F$325+$C344),INDEX($D$339:$W$339,,$C344)-SUM($D344:BL344),INDEX($D$339:$W$339,,$C344)/$F$325)))</f>
        <v>0</v>
      </c>
      <c r="BN344" s="2">
        <f>IF($F$325="n/a",0,IF(BN$327&lt;=$C344,0,IF(BN$327&gt;($F$325+$C344),INDEX($D$339:$W$339,,$C344)-SUM($D344:BM344),INDEX($D$339:$W$339,,$C344)/$F$325)))</f>
        <v>0</v>
      </c>
      <c r="BO344" s="2">
        <f>IF($F$325="n/a",0,IF(BO$327&lt;=$C344,0,IF(BO$327&gt;($F$325+$C344),INDEX($D$339:$W$339,,$C344)-SUM($D344:BN344),INDEX($D$339:$W$339,,$C344)/$F$325)))</f>
        <v>0</v>
      </c>
      <c r="BP344" s="2">
        <f>IF($F$325="n/a",0,IF(BP$327&lt;=$C344,0,IF(BP$327&gt;($F$325+$C344),INDEX($D$339:$W$339,,$C344)-SUM($D344:BO344),INDEX($D$339:$W$339,,$C344)/$F$325)))</f>
        <v>0</v>
      </c>
      <c r="BQ344" s="2">
        <f>IF($F$325="n/a",0,IF(BQ$327&lt;=$C344,0,IF(BQ$327&gt;($F$325+$C344),INDEX($D$339:$W$339,,$C344)-SUM($D344:BP344),INDEX($D$339:$W$339,,$C344)/$F$325)))</f>
        <v>0</v>
      </c>
      <c r="BR344" s="2">
        <f>IF($F$325="n/a",0,IF(BR$327&lt;=$C344,0,IF(BR$327&gt;($F$325+$C344),INDEX($D$339:$W$339,,$C344)-SUM($D344:BQ344),INDEX($D$339:$W$339,,$C344)/$F$325)))</f>
        <v>0</v>
      </c>
      <c r="BS344" s="2">
        <f>IF($F$325="n/a",0,IF(BS$327&lt;=$C344,0,IF(BS$327&gt;($F$325+$C344),INDEX($D$339:$W$339,,$C344)-SUM($D344:BR344),INDEX($D$339:$W$339,,$C344)/$F$325)))</f>
        <v>0</v>
      </c>
    </row>
    <row r="345" spans="2:71">
      <c r="B345" s="24">
        <v>2014</v>
      </c>
      <c r="C345" s="24">
        <v>4</v>
      </c>
      <c r="E345" s="2">
        <f>IF($F$325="n/a",0,IF(E$327&lt;=$C345,0,IF(E$327&gt;($F$325+$C345),INDEX($D$339:$W$339,,$C345)-SUM($D345:D345),INDEX($D$339:$W$339,,$C345)/$F$325)))</f>
        <v>0</v>
      </c>
      <c r="F345" s="2">
        <f>IF($F$325="n/a",0,IF(F$327&lt;=$C345,0,IF(F$327&gt;($F$325+$C345),INDEX($D$339:$W$339,,$C345)-SUM($D345:E345),INDEX($D$339:$W$339,,$C345)/$F$325)))</f>
        <v>0</v>
      </c>
      <c r="G345" s="2">
        <f>IF($F$325="n/a",0,IF(G$327&lt;=$C345,0,IF(G$327&gt;($F$325+$C345),INDEX($D$339:$W$339,,$C345)-SUM($D345:F345),INDEX($D$339:$W$339,,$C345)/$F$325)))</f>
        <v>0</v>
      </c>
      <c r="H345" s="2">
        <f>IF($F$325="n/a",0,IF(H$327&lt;=$C345,0,IF(H$327&gt;($F$325+$C345),INDEX($D$339:$W$339,,$C345)-SUM($D345:G345),INDEX($D$339:$W$339,,$C345)/$F$325)))</f>
        <v>0.85960409833392326</v>
      </c>
      <c r="I345" s="2">
        <f>IF($F$325="n/a",0,IF(I$327&lt;=$C345,0,IF(I$327&gt;($F$325+$C345),INDEX($D$339:$W$339,,$C345)-SUM($D345:H345),INDEX($D$339:$W$339,,$C345)/$F$325)))</f>
        <v>0.85960409833392326</v>
      </c>
      <c r="J345" s="2">
        <f>IF($F$325="n/a",0,IF(J$327&lt;=$C345,0,IF(J$327&gt;($F$325+$C345),INDEX($D$339:$W$339,,$C345)-SUM($D345:I345),INDEX($D$339:$W$339,,$C345)/$F$325)))</f>
        <v>0.85960409833392326</v>
      </c>
      <c r="K345" s="2">
        <f>IF($F$325="n/a",0,IF(K$327&lt;=$C345,0,IF(K$327&gt;($F$325+$C345),INDEX($D$339:$W$339,,$C345)-SUM($D345:J345),INDEX($D$339:$W$339,,$C345)/$F$325)))</f>
        <v>0.85960409833392326</v>
      </c>
      <c r="L345" s="2">
        <f>IF($F$325="n/a",0,IF(L$327&lt;=$C345,0,IF(L$327&gt;($F$325+$C345),INDEX($D$339:$W$339,,$C345)-SUM($D345:K345),INDEX($D$339:$W$339,,$C345)/$F$325)))</f>
        <v>0.85960409833392326</v>
      </c>
      <c r="M345" s="2">
        <f>IF($F$325="n/a",0,IF(M$327&lt;=$C345,0,IF(M$327&gt;($F$325+$C345),INDEX($D$339:$W$339,,$C345)-SUM($D345:L345),INDEX($D$339:$W$339,,$C345)/$F$325)))</f>
        <v>0</v>
      </c>
      <c r="N345" s="170">
        <f>IF($F$325="n/a",0,IF(N$327&lt;=$C345,0,IF(N$327&gt;($F$325+$C345),INDEX($D$339:$W$339,,$C345)-SUM($D345:M345),INDEX($D$339:$W$339,,$C345)/$F$325)))*0.5</f>
        <v>0</v>
      </c>
      <c r="O345" s="2">
        <f>IF($F$325="n/a",0,IF(O$327&lt;=$C345,0,IF(O$327&gt;($F$325+$C345),INDEX($D$339:$W$339,,$C345)-SUM($D345:N345),INDEX($D$339:$W$339,,$C345)/$F$325)))</f>
        <v>0</v>
      </c>
      <c r="P345" s="2">
        <f>IF($F$325="n/a",0,IF(P$327&lt;=$C345,0,IF(P$327&gt;($F$325+$C345),INDEX($D$339:$W$339,,$C345)-SUM($D345:O345),INDEX($D$339:$W$339,,$C345)/$F$325)))</f>
        <v>0</v>
      </c>
      <c r="Q345" s="2">
        <f>IF($F$325="n/a",0,IF(Q$327&lt;=$C345,0,IF(Q$327&gt;($F$325+$C345),INDEX($D$339:$W$339,,$C345)-SUM($D345:P345),INDEX($D$339:$W$339,,$C345)/$F$325)))</f>
        <v>0</v>
      </c>
      <c r="R345" s="2">
        <f>IF($F$325="n/a",0,IF(R$327&lt;=$C345,0,IF(R$327&gt;($F$325+$C345),INDEX($D$339:$W$339,,$C345)-SUM($D345:Q345),INDEX($D$339:$W$339,,$C345)/$F$325)))</f>
        <v>0</v>
      </c>
      <c r="S345" s="2">
        <f>IF($F$325="n/a",0,IF(S$327&lt;=$C345,0,IF(S$327&gt;($F$325+$C345),INDEX($D$339:$W$339,,$C345)-SUM($D345:R345),INDEX($D$339:$W$339,,$C345)/$F$325)))</f>
        <v>0</v>
      </c>
      <c r="T345" s="2">
        <f>IF($F$325="n/a",0,IF(T$327&lt;=$C345,0,IF(T$327&gt;($F$325+$C345),INDEX($D$339:$W$339,,$C345)-SUM($D345:S345),INDEX($D$339:$W$339,,$C345)/$F$325)))</f>
        <v>0</v>
      </c>
      <c r="U345" s="2">
        <f>IF($F$325="n/a",0,IF(U$327&lt;=$C345,0,IF(U$327&gt;($F$325+$C345),INDEX($D$339:$W$339,,$C345)-SUM($D345:T345),INDEX($D$339:$W$339,,$C345)/$F$325)))</f>
        <v>0</v>
      </c>
      <c r="V345" s="2">
        <f>IF($F$325="n/a",0,IF(V$327&lt;=$C345,0,IF(V$327&gt;($F$325+$C345),INDEX($D$339:$W$339,,$C345)-SUM($D345:U345),INDEX($D$339:$W$339,,$C345)/$F$325)))</f>
        <v>0</v>
      </c>
      <c r="W345" s="2">
        <f>IF($F$325="n/a",0,IF(W$327&lt;=$C345,0,IF(W$327&gt;($F$325+$C345),INDEX($D$339:$W$339,,$C345)-SUM($D345:V345),INDEX($D$339:$W$339,,$C345)/$F$325)))</f>
        <v>0</v>
      </c>
      <c r="X345" s="2">
        <f>IF($F$325="n/a",0,IF(X$327&lt;=$C345,0,IF(X$327&gt;($F$325+$C345),INDEX($D$339:$W$339,,$C345)-SUM($D345:W345),INDEX($D$339:$W$339,,$C345)/$F$325)))</f>
        <v>0</v>
      </c>
      <c r="Y345" s="2">
        <f>IF($F$325="n/a",0,IF(Y$327&lt;=$C345,0,IF(Y$327&gt;($F$325+$C345),INDEX($D$339:$W$339,,$C345)-SUM($D345:X345),INDEX($D$339:$W$339,,$C345)/$F$325)))</f>
        <v>0</v>
      </c>
      <c r="Z345" s="2">
        <f>IF($F$325="n/a",0,IF(Z$327&lt;=$C345,0,IF(Z$327&gt;($F$325+$C345),INDEX($D$339:$W$339,,$C345)-SUM($D345:Y345),INDEX($D$339:$W$339,,$C345)/$F$325)))</f>
        <v>0</v>
      </c>
      <c r="AA345" s="2">
        <f>IF($F$325="n/a",0,IF(AA$327&lt;=$C345,0,IF(AA$327&gt;($F$325+$C345),INDEX($D$339:$W$339,,$C345)-SUM($D345:Z345),INDEX($D$339:$W$339,,$C345)/$F$325)))</f>
        <v>0</v>
      </c>
      <c r="AB345" s="2">
        <f>IF($F$325="n/a",0,IF(AB$327&lt;=$C345,0,IF(AB$327&gt;($F$325+$C345),INDEX($D$339:$W$339,,$C345)-SUM($D345:AA345),INDEX($D$339:$W$339,,$C345)/$F$325)))</f>
        <v>0</v>
      </c>
      <c r="AC345" s="2">
        <f>IF($F$325="n/a",0,IF(AC$327&lt;=$C345,0,IF(AC$327&gt;($F$325+$C345),INDEX($D$339:$W$339,,$C345)-SUM($D345:AB345),INDEX($D$339:$W$339,,$C345)/$F$325)))</f>
        <v>0</v>
      </c>
      <c r="AD345" s="2">
        <f>IF($F$325="n/a",0,IF(AD$327&lt;=$C345,0,IF(AD$327&gt;($F$325+$C345),INDEX($D$339:$W$339,,$C345)-SUM($D345:AC345),INDEX($D$339:$W$339,,$C345)/$F$325)))</f>
        <v>0</v>
      </c>
      <c r="AE345" s="2">
        <f>IF($F$325="n/a",0,IF(AE$327&lt;=$C345,0,IF(AE$327&gt;($F$325+$C345),INDEX($D$339:$W$339,,$C345)-SUM($D345:AD345),INDEX($D$339:$W$339,,$C345)/$F$325)))</f>
        <v>0</v>
      </c>
      <c r="AF345" s="2">
        <f>IF($F$325="n/a",0,IF(AF$327&lt;=$C345,0,IF(AF$327&gt;($F$325+$C345),INDEX($D$339:$W$339,,$C345)-SUM($D345:AE345),INDEX($D$339:$W$339,,$C345)/$F$325)))</f>
        <v>0</v>
      </c>
      <c r="AG345" s="2">
        <f>IF($F$325="n/a",0,IF(AG$327&lt;=$C345,0,IF(AG$327&gt;($F$325+$C345),INDEX($D$339:$W$339,,$C345)-SUM($D345:AF345),INDEX($D$339:$W$339,,$C345)/$F$325)))</f>
        <v>0</v>
      </c>
      <c r="AH345" s="2">
        <f>IF($F$325="n/a",0,IF(AH$327&lt;=$C345,0,IF(AH$327&gt;($F$325+$C345),INDEX($D$339:$W$339,,$C345)-SUM($D345:AG345),INDEX($D$339:$W$339,,$C345)/$F$325)))</f>
        <v>0</v>
      </c>
      <c r="AI345" s="2">
        <f>IF($F$325="n/a",0,IF(AI$327&lt;=$C345,0,IF(AI$327&gt;($F$325+$C345),INDEX($D$339:$W$339,,$C345)-SUM($D345:AH345),INDEX($D$339:$W$339,,$C345)/$F$325)))</f>
        <v>0</v>
      </c>
      <c r="AJ345" s="2">
        <f>IF($F$325="n/a",0,IF(AJ$327&lt;=$C345,0,IF(AJ$327&gt;($F$325+$C345),INDEX($D$339:$W$339,,$C345)-SUM($D345:AI345),INDEX($D$339:$W$339,,$C345)/$F$325)))</f>
        <v>0</v>
      </c>
      <c r="AK345" s="2">
        <f>IF($F$325="n/a",0,IF(AK$327&lt;=$C345,0,IF(AK$327&gt;($F$325+$C345),INDEX($D$339:$W$339,,$C345)-SUM($D345:AJ345),INDEX($D$339:$W$339,,$C345)/$F$325)))</f>
        <v>0</v>
      </c>
      <c r="AL345" s="2">
        <f>IF($F$325="n/a",0,IF(AL$327&lt;=$C345,0,IF(AL$327&gt;($F$325+$C345),INDEX($D$339:$W$339,,$C345)-SUM($D345:AK345),INDEX($D$339:$W$339,,$C345)/$F$325)))</f>
        <v>0</v>
      </c>
      <c r="AM345" s="2">
        <f>IF($F$325="n/a",0,IF(AM$327&lt;=$C345,0,IF(AM$327&gt;($F$325+$C345),INDEX($D$339:$W$339,,$C345)-SUM($D345:AL345),INDEX($D$339:$W$339,,$C345)/$F$325)))</f>
        <v>0</v>
      </c>
      <c r="AN345" s="2">
        <f>IF($F$325="n/a",0,IF(AN$327&lt;=$C345,0,IF(AN$327&gt;($F$325+$C345),INDEX($D$339:$W$339,,$C345)-SUM($D345:AM345),INDEX($D$339:$W$339,,$C345)/$F$325)))</f>
        <v>0</v>
      </c>
      <c r="AO345" s="2">
        <f>IF($F$325="n/a",0,IF(AO$327&lt;=$C345,0,IF(AO$327&gt;($F$325+$C345),INDEX($D$339:$W$339,,$C345)-SUM($D345:AN345),INDEX($D$339:$W$339,,$C345)/$F$325)))</f>
        <v>0</v>
      </c>
      <c r="AP345" s="2">
        <f>IF($F$325="n/a",0,IF(AP$327&lt;=$C345,0,IF(AP$327&gt;($F$325+$C345),INDEX($D$339:$W$339,,$C345)-SUM($D345:AO345),INDEX($D$339:$W$339,,$C345)/$F$325)))</f>
        <v>0</v>
      </c>
      <c r="AQ345" s="2">
        <f>IF($F$325="n/a",0,IF(AQ$327&lt;=$C345,0,IF(AQ$327&gt;($F$325+$C345),INDEX($D$339:$W$339,,$C345)-SUM($D345:AP345),INDEX($D$339:$W$339,,$C345)/$F$325)))</f>
        <v>0</v>
      </c>
      <c r="AR345" s="2">
        <f>IF($F$325="n/a",0,IF(AR$327&lt;=$C345,0,IF(AR$327&gt;($F$325+$C345),INDEX($D$339:$W$339,,$C345)-SUM($D345:AQ345),INDEX($D$339:$W$339,,$C345)/$F$325)))</f>
        <v>0</v>
      </c>
      <c r="AS345" s="2">
        <f>IF($F$325="n/a",0,IF(AS$327&lt;=$C345,0,IF(AS$327&gt;($F$325+$C345),INDEX($D$339:$W$339,,$C345)-SUM($D345:AR345),INDEX($D$339:$W$339,,$C345)/$F$325)))</f>
        <v>0</v>
      </c>
      <c r="AT345" s="2">
        <f>IF($F$325="n/a",0,IF(AT$327&lt;=$C345,0,IF(AT$327&gt;($F$325+$C345),INDEX($D$339:$W$339,,$C345)-SUM($D345:AS345),INDEX($D$339:$W$339,,$C345)/$F$325)))</f>
        <v>0</v>
      </c>
      <c r="AU345" s="2">
        <f>IF($F$325="n/a",0,IF(AU$327&lt;=$C345,0,IF(AU$327&gt;($F$325+$C345),INDEX($D$339:$W$339,,$C345)-SUM($D345:AT345),INDEX($D$339:$W$339,,$C345)/$F$325)))</f>
        <v>0</v>
      </c>
      <c r="AV345" s="2">
        <f>IF($F$325="n/a",0,IF(AV$327&lt;=$C345,0,IF(AV$327&gt;($F$325+$C345),INDEX($D$339:$W$339,,$C345)-SUM($D345:AU345),INDEX($D$339:$W$339,,$C345)/$F$325)))</f>
        <v>0</v>
      </c>
      <c r="AW345" s="2">
        <f>IF($F$325="n/a",0,IF(AW$327&lt;=$C345,0,IF(AW$327&gt;($F$325+$C345),INDEX($D$339:$W$339,,$C345)-SUM($D345:AV345),INDEX($D$339:$W$339,,$C345)/$F$325)))</f>
        <v>0</v>
      </c>
      <c r="AX345" s="2">
        <f>IF($F$325="n/a",0,IF(AX$327&lt;=$C345,0,IF(AX$327&gt;($F$325+$C345),INDEX($D$339:$W$339,,$C345)-SUM($D345:AW345),INDEX($D$339:$W$339,,$C345)/$F$325)))</f>
        <v>0</v>
      </c>
      <c r="AY345" s="2">
        <f>IF($F$325="n/a",0,IF(AY$327&lt;=$C345,0,IF(AY$327&gt;($F$325+$C345),INDEX($D$339:$W$339,,$C345)-SUM($D345:AX345),INDEX($D$339:$W$339,,$C345)/$F$325)))</f>
        <v>0</v>
      </c>
      <c r="AZ345" s="2">
        <f>IF($F$325="n/a",0,IF(AZ$327&lt;=$C345,0,IF(AZ$327&gt;($F$325+$C345),INDEX($D$339:$W$339,,$C345)-SUM($D345:AY345),INDEX($D$339:$W$339,,$C345)/$F$325)))</f>
        <v>0</v>
      </c>
      <c r="BA345" s="2">
        <f>IF($F$325="n/a",0,IF(BA$327&lt;=$C345,0,IF(BA$327&gt;($F$325+$C345),INDEX($D$339:$W$339,,$C345)-SUM($D345:AZ345),INDEX($D$339:$W$339,,$C345)/$F$325)))</f>
        <v>0</v>
      </c>
      <c r="BB345" s="2">
        <f>IF($F$325="n/a",0,IF(BB$327&lt;=$C345,0,IF(BB$327&gt;($F$325+$C345),INDEX($D$339:$W$339,,$C345)-SUM($D345:BA345),INDEX($D$339:$W$339,,$C345)/$F$325)))</f>
        <v>0</v>
      </c>
      <c r="BC345" s="2">
        <f>IF($F$325="n/a",0,IF(BC$327&lt;=$C345,0,IF(BC$327&gt;($F$325+$C345),INDEX($D$339:$W$339,,$C345)-SUM($D345:BB345),INDEX($D$339:$W$339,,$C345)/$F$325)))</f>
        <v>0</v>
      </c>
      <c r="BD345" s="2">
        <f>IF($F$325="n/a",0,IF(BD$327&lt;=$C345,0,IF(BD$327&gt;($F$325+$C345),INDEX($D$339:$W$339,,$C345)-SUM($D345:BC345),INDEX($D$339:$W$339,,$C345)/$F$325)))</f>
        <v>0</v>
      </c>
      <c r="BE345" s="2">
        <f>IF($F$325="n/a",0,IF(BE$327&lt;=$C345,0,IF(BE$327&gt;($F$325+$C345),INDEX($D$339:$W$339,,$C345)-SUM($D345:BD345),INDEX($D$339:$W$339,,$C345)/$F$325)))</f>
        <v>0</v>
      </c>
      <c r="BF345" s="2">
        <f>IF($F$325="n/a",0,IF(BF$327&lt;=$C345,0,IF(BF$327&gt;($F$325+$C345),INDEX($D$339:$W$339,,$C345)-SUM($D345:BE345),INDEX($D$339:$W$339,,$C345)/$F$325)))</f>
        <v>0</v>
      </c>
      <c r="BG345" s="2">
        <f>IF($F$325="n/a",0,IF(BG$327&lt;=$C345,0,IF(BG$327&gt;($F$325+$C345),INDEX($D$339:$W$339,,$C345)-SUM($D345:BF345),INDEX($D$339:$W$339,,$C345)/$F$325)))</f>
        <v>0</v>
      </c>
      <c r="BH345" s="2">
        <f>IF($F$325="n/a",0,IF(BH$327&lt;=$C345,0,IF(BH$327&gt;($F$325+$C345),INDEX($D$339:$W$339,,$C345)-SUM($D345:BG345),INDEX($D$339:$W$339,,$C345)/$F$325)))</f>
        <v>0</v>
      </c>
      <c r="BI345" s="2">
        <f>IF($F$325="n/a",0,IF(BI$327&lt;=$C345,0,IF(BI$327&gt;($F$325+$C345),INDEX($D$339:$W$339,,$C345)-SUM($D345:BH345),INDEX($D$339:$W$339,,$C345)/$F$325)))</f>
        <v>0</v>
      </c>
      <c r="BJ345" s="2">
        <f>IF($F$325="n/a",0,IF(BJ$327&lt;=$C345,0,IF(BJ$327&gt;($F$325+$C345),INDEX($D$339:$W$339,,$C345)-SUM($D345:BI345),INDEX($D$339:$W$339,,$C345)/$F$325)))</f>
        <v>0</v>
      </c>
      <c r="BK345" s="2">
        <f>IF($F$325="n/a",0,IF(BK$327&lt;=$C345,0,IF(BK$327&gt;($F$325+$C345),INDEX($D$339:$W$339,,$C345)-SUM($D345:BJ345),INDEX($D$339:$W$339,,$C345)/$F$325)))</f>
        <v>0</v>
      </c>
      <c r="BL345" s="2">
        <f>IF($F$325="n/a",0,IF(BL$327&lt;=$C345,0,IF(BL$327&gt;($F$325+$C345),INDEX($D$339:$W$339,,$C345)-SUM($D345:BK345),INDEX($D$339:$W$339,,$C345)/$F$325)))</f>
        <v>0</v>
      </c>
      <c r="BM345" s="2">
        <f>IF($F$325="n/a",0,IF(BM$327&lt;=$C345,0,IF(BM$327&gt;($F$325+$C345),INDEX($D$339:$W$339,,$C345)-SUM($D345:BL345),INDEX($D$339:$W$339,,$C345)/$F$325)))</f>
        <v>0</v>
      </c>
      <c r="BN345" s="2">
        <f>IF($F$325="n/a",0,IF(BN$327&lt;=$C345,0,IF(BN$327&gt;($F$325+$C345),INDEX($D$339:$W$339,,$C345)-SUM($D345:BM345),INDEX($D$339:$W$339,,$C345)/$F$325)))</f>
        <v>0</v>
      </c>
      <c r="BO345" s="2">
        <f>IF($F$325="n/a",0,IF(BO$327&lt;=$C345,0,IF(BO$327&gt;($F$325+$C345),INDEX($D$339:$W$339,,$C345)-SUM($D345:BN345),INDEX($D$339:$W$339,,$C345)/$F$325)))</f>
        <v>0</v>
      </c>
      <c r="BP345" s="2">
        <f>IF($F$325="n/a",0,IF(BP$327&lt;=$C345,0,IF(BP$327&gt;($F$325+$C345),INDEX($D$339:$W$339,,$C345)-SUM($D345:BO345),INDEX($D$339:$W$339,,$C345)/$F$325)))</f>
        <v>0</v>
      </c>
      <c r="BQ345" s="2">
        <f>IF($F$325="n/a",0,IF(BQ$327&lt;=$C345,0,IF(BQ$327&gt;($F$325+$C345),INDEX($D$339:$W$339,,$C345)-SUM($D345:BP345),INDEX($D$339:$W$339,,$C345)/$F$325)))</f>
        <v>0</v>
      </c>
      <c r="BR345" s="2">
        <f>IF($F$325="n/a",0,IF(BR$327&lt;=$C345,0,IF(BR$327&gt;($F$325+$C345),INDEX($D$339:$W$339,,$C345)-SUM($D345:BQ345),INDEX($D$339:$W$339,,$C345)/$F$325)))</f>
        <v>0</v>
      </c>
      <c r="BS345" s="2">
        <f>IF($F$325="n/a",0,IF(BS$327&lt;=$C345,0,IF(BS$327&gt;($F$325+$C345),INDEX($D$339:$W$339,,$C345)-SUM($D345:BR345),INDEX($D$339:$W$339,,$C345)/$F$325)))</f>
        <v>0</v>
      </c>
    </row>
    <row r="346" spans="2:71">
      <c r="B346" s="24">
        <v>2015</v>
      </c>
      <c r="C346" s="24">
        <v>5</v>
      </c>
      <c r="E346" s="2">
        <f>IF($F$325="n/a",0,IF(E$327&lt;=$C346,0,IF(E$327&gt;($F$325+$C346),INDEX($D$339:$W$339,,$C346)-SUM($D346:D346),INDEX($D$339:$W$339,,$C346)/$F$325)))</f>
        <v>0</v>
      </c>
      <c r="F346" s="2">
        <f>IF($F$325="n/a",0,IF(F$327&lt;=$C346,0,IF(F$327&gt;($F$325+$C346),INDEX($D$339:$W$339,,$C346)-SUM($D346:E346),INDEX($D$339:$W$339,,$C346)/$F$325)))</f>
        <v>0</v>
      </c>
      <c r="G346" s="2">
        <f>IF($F$325="n/a",0,IF(G$327&lt;=$C346,0,IF(G$327&gt;($F$325+$C346),INDEX($D$339:$W$339,,$C346)-SUM($D346:F346),INDEX($D$339:$W$339,,$C346)/$F$325)))</f>
        <v>0</v>
      </c>
      <c r="H346" s="2">
        <f>IF($F$325="n/a",0,IF(H$327&lt;=$C346,0,IF(H$327&gt;($F$325+$C346),INDEX($D$339:$W$339,,$C346)-SUM($D346:G346),INDEX($D$339:$W$339,,$C346)/$F$325)))</f>
        <v>0</v>
      </c>
      <c r="I346" s="2">
        <f>IF($F$325="n/a",0,IF(I$327&lt;=$C346,0,IF(I$327&gt;($F$325+$C346),INDEX($D$339:$W$339,,$C346)-SUM($D346:H346),INDEX($D$339:$W$339,,$C346)/$F$325)))</f>
        <v>1.0987383414804337</v>
      </c>
      <c r="J346" s="2">
        <f>IF($F$325="n/a",0,IF(J$327&lt;=$C346,0,IF(J$327&gt;($F$325+$C346),INDEX($D$339:$W$339,,$C346)-SUM($D346:I346),INDEX($D$339:$W$339,,$C346)/$F$325)))</f>
        <v>1.0987383414804337</v>
      </c>
      <c r="K346" s="2">
        <f>IF($F$325="n/a",0,IF(K$327&lt;=$C346,0,IF(K$327&gt;($F$325+$C346),INDEX($D$339:$W$339,,$C346)-SUM($D346:J346),INDEX($D$339:$W$339,,$C346)/$F$325)))</f>
        <v>1.0987383414804337</v>
      </c>
      <c r="L346" s="2">
        <f>IF($F$325="n/a",0,IF(L$327&lt;=$C346,0,IF(L$327&gt;($F$325+$C346),INDEX($D$339:$W$339,,$C346)-SUM($D346:K346),INDEX($D$339:$W$339,,$C346)/$F$325)))</f>
        <v>1.0987383414804337</v>
      </c>
      <c r="M346" s="2">
        <f>IF($F$325="n/a",0,IF(M$327&lt;=$C346,0,IF(M$327&gt;($F$325+$C346),INDEX($D$339:$W$339,,$C346)-SUM($D346:L346),INDEX($D$339:$W$339,,$C346)/$F$325)))</f>
        <v>1.0987383414804337</v>
      </c>
      <c r="N346" s="170">
        <f>IF($F$325="n/a",0,IF(N$327&lt;=$C346,0,IF(N$327&gt;($F$325+$C346),INDEX($D$339:$W$339,,$C346)-SUM($D346:M346),INDEX($D$339:$W$339,,$C346)/$F$325)))*0.5</f>
        <v>-4.4408920985006262E-16</v>
      </c>
      <c r="O346" s="2">
        <f>IF($F$325="n/a",0,IF(O$327&lt;=$C346,0,IF(O$327&gt;($F$325+$C346),INDEX($D$339:$W$339,,$C346)-SUM($D346:N346),INDEX($D$339:$W$339,,$C346)/$F$325)))</f>
        <v>-8.8817841970012523E-16</v>
      </c>
      <c r="P346" s="2">
        <f>IF($F$325="n/a",0,IF(P$327&lt;=$C346,0,IF(P$327&gt;($F$325+$C346),INDEX($D$339:$W$339,,$C346)-SUM($D346:O346),INDEX($D$339:$W$339,,$C346)/$F$325)))</f>
        <v>0</v>
      </c>
      <c r="Q346" s="2">
        <f>IF($F$325="n/a",0,IF(Q$327&lt;=$C346,0,IF(Q$327&gt;($F$325+$C346),INDEX($D$339:$W$339,,$C346)-SUM($D346:P346),INDEX($D$339:$W$339,,$C346)/$F$325)))</f>
        <v>0</v>
      </c>
      <c r="R346" s="2">
        <f>IF($F$325="n/a",0,IF(R$327&lt;=$C346,0,IF(R$327&gt;($F$325+$C346),INDEX($D$339:$W$339,,$C346)-SUM($D346:Q346),INDEX($D$339:$W$339,,$C346)/$F$325)))</f>
        <v>0</v>
      </c>
      <c r="S346" s="2">
        <f>IF($F$325="n/a",0,IF(S$327&lt;=$C346,0,IF(S$327&gt;($F$325+$C346),INDEX($D$339:$W$339,,$C346)-SUM($D346:R346),INDEX($D$339:$W$339,,$C346)/$F$325)))</f>
        <v>0</v>
      </c>
      <c r="T346" s="2">
        <f>IF($F$325="n/a",0,IF(T$327&lt;=$C346,0,IF(T$327&gt;($F$325+$C346),INDEX($D$339:$W$339,,$C346)-SUM($D346:S346),INDEX($D$339:$W$339,,$C346)/$F$325)))</f>
        <v>0</v>
      </c>
      <c r="U346" s="2">
        <f>IF($F$325="n/a",0,IF(U$327&lt;=$C346,0,IF(U$327&gt;($F$325+$C346),INDEX($D$339:$W$339,,$C346)-SUM($D346:T346),INDEX($D$339:$W$339,,$C346)/$F$325)))</f>
        <v>0</v>
      </c>
      <c r="V346" s="2">
        <f>IF($F$325="n/a",0,IF(V$327&lt;=$C346,0,IF(V$327&gt;($F$325+$C346),INDEX($D$339:$W$339,,$C346)-SUM($D346:U346),INDEX($D$339:$W$339,,$C346)/$F$325)))</f>
        <v>0</v>
      </c>
      <c r="W346" s="2">
        <f>IF($F$325="n/a",0,IF(W$327&lt;=$C346,0,IF(W$327&gt;($F$325+$C346),INDEX($D$339:$W$339,,$C346)-SUM($D346:V346),INDEX($D$339:$W$339,,$C346)/$F$325)))</f>
        <v>0</v>
      </c>
      <c r="X346" s="2">
        <f>IF($F$325="n/a",0,IF(X$327&lt;=$C346,0,IF(X$327&gt;($F$325+$C346),INDEX($D$339:$W$339,,$C346)-SUM($D346:W346),INDEX($D$339:$W$339,,$C346)/$F$325)))</f>
        <v>0</v>
      </c>
      <c r="Y346" s="2">
        <f>IF($F$325="n/a",0,IF(Y$327&lt;=$C346,0,IF(Y$327&gt;($F$325+$C346),INDEX($D$339:$W$339,,$C346)-SUM($D346:X346),INDEX($D$339:$W$339,,$C346)/$F$325)))</f>
        <v>0</v>
      </c>
      <c r="Z346" s="2">
        <f>IF($F$325="n/a",0,IF(Z$327&lt;=$C346,0,IF(Z$327&gt;($F$325+$C346),INDEX($D$339:$W$339,,$C346)-SUM($D346:Y346),INDEX($D$339:$W$339,,$C346)/$F$325)))</f>
        <v>0</v>
      </c>
      <c r="AA346" s="2">
        <f>IF($F$325="n/a",0,IF(AA$327&lt;=$C346,0,IF(AA$327&gt;($F$325+$C346),INDEX($D$339:$W$339,,$C346)-SUM($D346:Z346),INDEX($D$339:$W$339,,$C346)/$F$325)))</f>
        <v>0</v>
      </c>
      <c r="AB346" s="2">
        <f>IF($F$325="n/a",0,IF(AB$327&lt;=$C346,0,IF(AB$327&gt;($F$325+$C346),INDEX($D$339:$W$339,,$C346)-SUM($D346:AA346),INDEX($D$339:$W$339,,$C346)/$F$325)))</f>
        <v>0</v>
      </c>
      <c r="AC346" s="2">
        <f>IF($F$325="n/a",0,IF(AC$327&lt;=$C346,0,IF(AC$327&gt;($F$325+$C346),INDEX($D$339:$W$339,,$C346)-SUM($D346:AB346),INDEX($D$339:$W$339,,$C346)/$F$325)))</f>
        <v>0</v>
      </c>
      <c r="AD346" s="2">
        <f>IF($F$325="n/a",0,IF(AD$327&lt;=$C346,0,IF(AD$327&gt;($F$325+$C346),INDEX($D$339:$W$339,,$C346)-SUM($D346:AC346),INDEX($D$339:$W$339,,$C346)/$F$325)))</f>
        <v>0</v>
      </c>
      <c r="AE346" s="2">
        <f>IF($F$325="n/a",0,IF(AE$327&lt;=$C346,0,IF(AE$327&gt;($F$325+$C346),INDEX($D$339:$W$339,,$C346)-SUM($D346:AD346),INDEX($D$339:$W$339,,$C346)/$F$325)))</f>
        <v>0</v>
      </c>
      <c r="AF346" s="2">
        <f>IF($F$325="n/a",0,IF(AF$327&lt;=$C346,0,IF(AF$327&gt;($F$325+$C346),INDEX($D$339:$W$339,,$C346)-SUM($D346:AE346),INDEX($D$339:$W$339,,$C346)/$F$325)))</f>
        <v>0</v>
      </c>
      <c r="AG346" s="2">
        <f>IF($F$325="n/a",0,IF(AG$327&lt;=$C346,0,IF(AG$327&gt;($F$325+$C346),INDEX($D$339:$W$339,,$C346)-SUM($D346:AF346),INDEX($D$339:$W$339,,$C346)/$F$325)))</f>
        <v>0</v>
      </c>
      <c r="AH346" s="2">
        <f>IF($F$325="n/a",0,IF(AH$327&lt;=$C346,0,IF(AH$327&gt;($F$325+$C346),INDEX($D$339:$W$339,,$C346)-SUM($D346:AG346),INDEX($D$339:$W$339,,$C346)/$F$325)))</f>
        <v>0</v>
      </c>
      <c r="AI346" s="2">
        <f>IF($F$325="n/a",0,IF(AI$327&lt;=$C346,0,IF(AI$327&gt;($F$325+$C346),INDEX($D$339:$W$339,,$C346)-SUM($D346:AH346),INDEX($D$339:$W$339,,$C346)/$F$325)))</f>
        <v>0</v>
      </c>
      <c r="AJ346" s="2">
        <f>IF($F$325="n/a",0,IF(AJ$327&lt;=$C346,0,IF(AJ$327&gt;($F$325+$C346),INDEX($D$339:$W$339,,$C346)-SUM($D346:AI346),INDEX($D$339:$W$339,,$C346)/$F$325)))</f>
        <v>0</v>
      </c>
      <c r="AK346" s="2">
        <f>IF($F$325="n/a",0,IF(AK$327&lt;=$C346,0,IF(AK$327&gt;($F$325+$C346),INDEX($D$339:$W$339,,$C346)-SUM($D346:AJ346),INDEX($D$339:$W$339,,$C346)/$F$325)))</f>
        <v>0</v>
      </c>
      <c r="AL346" s="2">
        <f>IF($F$325="n/a",0,IF(AL$327&lt;=$C346,0,IF(AL$327&gt;($F$325+$C346),INDEX($D$339:$W$339,,$C346)-SUM($D346:AK346),INDEX($D$339:$W$339,,$C346)/$F$325)))</f>
        <v>0</v>
      </c>
      <c r="AM346" s="2">
        <f>IF($F$325="n/a",0,IF(AM$327&lt;=$C346,0,IF(AM$327&gt;($F$325+$C346),INDEX($D$339:$W$339,,$C346)-SUM($D346:AL346),INDEX($D$339:$W$339,,$C346)/$F$325)))</f>
        <v>0</v>
      </c>
      <c r="AN346" s="2">
        <f>IF($F$325="n/a",0,IF(AN$327&lt;=$C346,0,IF(AN$327&gt;($F$325+$C346),INDEX($D$339:$W$339,,$C346)-SUM($D346:AM346),INDEX($D$339:$W$339,,$C346)/$F$325)))</f>
        <v>0</v>
      </c>
      <c r="AO346" s="2">
        <f>IF($F$325="n/a",0,IF(AO$327&lt;=$C346,0,IF(AO$327&gt;($F$325+$C346),INDEX($D$339:$W$339,,$C346)-SUM($D346:AN346),INDEX($D$339:$W$339,,$C346)/$F$325)))</f>
        <v>0</v>
      </c>
      <c r="AP346" s="2">
        <f>IF($F$325="n/a",0,IF(AP$327&lt;=$C346,0,IF(AP$327&gt;($F$325+$C346),INDEX($D$339:$W$339,,$C346)-SUM($D346:AO346),INDEX($D$339:$W$339,,$C346)/$F$325)))</f>
        <v>0</v>
      </c>
      <c r="AQ346" s="2">
        <f>IF($F$325="n/a",0,IF(AQ$327&lt;=$C346,0,IF(AQ$327&gt;($F$325+$C346),INDEX($D$339:$W$339,,$C346)-SUM($D346:AP346),INDEX($D$339:$W$339,,$C346)/$F$325)))</f>
        <v>0</v>
      </c>
      <c r="AR346" s="2">
        <f>IF($F$325="n/a",0,IF(AR$327&lt;=$C346,0,IF(AR$327&gt;($F$325+$C346),INDEX($D$339:$W$339,,$C346)-SUM($D346:AQ346),INDEX($D$339:$W$339,,$C346)/$F$325)))</f>
        <v>0</v>
      </c>
      <c r="AS346" s="2">
        <f>IF($F$325="n/a",0,IF(AS$327&lt;=$C346,0,IF(AS$327&gt;($F$325+$C346),INDEX($D$339:$W$339,,$C346)-SUM($D346:AR346),INDEX($D$339:$W$339,,$C346)/$F$325)))</f>
        <v>0</v>
      </c>
      <c r="AT346" s="2">
        <f>IF($F$325="n/a",0,IF(AT$327&lt;=$C346,0,IF(AT$327&gt;($F$325+$C346),INDEX($D$339:$W$339,,$C346)-SUM($D346:AS346),INDEX($D$339:$W$339,,$C346)/$F$325)))</f>
        <v>0</v>
      </c>
      <c r="AU346" s="2">
        <f>IF($F$325="n/a",0,IF(AU$327&lt;=$C346,0,IF(AU$327&gt;($F$325+$C346),INDEX($D$339:$W$339,,$C346)-SUM($D346:AT346),INDEX($D$339:$W$339,,$C346)/$F$325)))</f>
        <v>0</v>
      </c>
      <c r="AV346" s="2">
        <f>IF($F$325="n/a",0,IF(AV$327&lt;=$C346,0,IF(AV$327&gt;($F$325+$C346),INDEX($D$339:$W$339,,$C346)-SUM($D346:AU346),INDEX($D$339:$W$339,,$C346)/$F$325)))</f>
        <v>0</v>
      </c>
      <c r="AW346" s="2">
        <f>IF($F$325="n/a",0,IF(AW$327&lt;=$C346,0,IF(AW$327&gt;($F$325+$C346),INDEX($D$339:$W$339,,$C346)-SUM($D346:AV346),INDEX($D$339:$W$339,,$C346)/$F$325)))</f>
        <v>0</v>
      </c>
      <c r="AX346" s="2">
        <f>IF($F$325="n/a",0,IF(AX$327&lt;=$C346,0,IF(AX$327&gt;($F$325+$C346),INDEX($D$339:$W$339,,$C346)-SUM($D346:AW346),INDEX($D$339:$W$339,,$C346)/$F$325)))</f>
        <v>0</v>
      </c>
      <c r="AY346" s="2">
        <f>IF($F$325="n/a",0,IF(AY$327&lt;=$C346,0,IF(AY$327&gt;($F$325+$C346),INDEX($D$339:$W$339,,$C346)-SUM($D346:AX346),INDEX($D$339:$W$339,,$C346)/$F$325)))</f>
        <v>0</v>
      </c>
      <c r="AZ346" s="2">
        <f>IF($F$325="n/a",0,IF(AZ$327&lt;=$C346,0,IF(AZ$327&gt;($F$325+$C346),INDEX($D$339:$W$339,,$C346)-SUM($D346:AY346),INDEX($D$339:$W$339,,$C346)/$F$325)))</f>
        <v>0</v>
      </c>
      <c r="BA346" s="2">
        <f>IF($F$325="n/a",0,IF(BA$327&lt;=$C346,0,IF(BA$327&gt;($F$325+$C346),INDEX($D$339:$W$339,,$C346)-SUM($D346:AZ346),INDEX($D$339:$W$339,,$C346)/$F$325)))</f>
        <v>0</v>
      </c>
      <c r="BB346" s="2">
        <f>IF($F$325="n/a",0,IF(BB$327&lt;=$C346,0,IF(BB$327&gt;($F$325+$C346),INDEX($D$339:$W$339,,$C346)-SUM($D346:BA346),INDEX($D$339:$W$339,,$C346)/$F$325)))</f>
        <v>0</v>
      </c>
      <c r="BC346" s="2">
        <f>IF($F$325="n/a",0,IF(BC$327&lt;=$C346,0,IF(BC$327&gt;($F$325+$C346),INDEX($D$339:$W$339,,$C346)-SUM($D346:BB346),INDEX($D$339:$W$339,,$C346)/$F$325)))</f>
        <v>0</v>
      </c>
      <c r="BD346" s="2">
        <f>IF($F$325="n/a",0,IF(BD$327&lt;=$C346,0,IF(BD$327&gt;($F$325+$C346),INDEX($D$339:$W$339,,$C346)-SUM($D346:BC346),INDEX($D$339:$W$339,,$C346)/$F$325)))</f>
        <v>0</v>
      </c>
      <c r="BE346" s="2">
        <f>IF($F$325="n/a",0,IF(BE$327&lt;=$C346,0,IF(BE$327&gt;($F$325+$C346),INDEX($D$339:$W$339,,$C346)-SUM($D346:BD346),INDEX($D$339:$W$339,,$C346)/$F$325)))</f>
        <v>0</v>
      </c>
      <c r="BF346" s="2">
        <f>IF($F$325="n/a",0,IF(BF$327&lt;=$C346,0,IF(BF$327&gt;($F$325+$C346),INDEX($D$339:$W$339,,$C346)-SUM($D346:BE346),INDEX($D$339:$W$339,,$C346)/$F$325)))</f>
        <v>0</v>
      </c>
      <c r="BG346" s="2">
        <f>IF($F$325="n/a",0,IF(BG$327&lt;=$C346,0,IF(BG$327&gt;($F$325+$C346),INDEX($D$339:$W$339,,$C346)-SUM($D346:BF346),INDEX($D$339:$W$339,,$C346)/$F$325)))</f>
        <v>0</v>
      </c>
      <c r="BH346" s="2">
        <f>IF($F$325="n/a",0,IF(BH$327&lt;=$C346,0,IF(BH$327&gt;($F$325+$C346),INDEX($D$339:$W$339,,$C346)-SUM($D346:BG346),INDEX($D$339:$W$339,,$C346)/$F$325)))</f>
        <v>0</v>
      </c>
      <c r="BI346" s="2">
        <f>IF($F$325="n/a",0,IF(BI$327&lt;=$C346,0,IF(BI$327&gt;($F$325+$C346),INDEX($D$339:$W$339,,$C346)-SUM($D346:BH346),INDEX($D$339:$W$339,,$C346)/$F$325)))</f>
        <v>0</v>
      </c>
      <c r="BJ346" s="2">
        <f>IF($F$325="n/a",0,IF(BJ$327&lt;=$C346,0,IF(BJ$327&gt;($F$325+$C346),INDEX($D$339:$W$339,,$C346)-SUM($D346:BI346),INDEX($D$339:$W$339,,$C346)/$F$325)))</f>
        <v>0</v>
      </c>
      <c r="BK346" s="2">
        <f>IF($F$325="n/a",0,IF(BK$327&lt;=$C346,0,IF(BK$327&gt;($F$325+$C346),INDEX($D$339:$W$339,,$C346)-SUM($D346:BJ346),INDEX($D$339:$W$339,,$C346)/$F$325)))</f>
        <v>0</v>
      </c>
      <c r="BL346" s="2">
        <f>IF($F$325="n/a",0,IF(BL$327&lt;=$C346,0,IF(BL$327&gt;($F$325+$C346),INDEX($D$339:$W$339,,$C346)-SUM($D346:BK346),INDEX($D$339:$W$339,,$C346)/$F$325)))</f>
        <v>0</v>
      </c>
      <c r="BM346" s="2">
        <f>IF($F$325="n/a",0,IF(BM$327&lt;=$C346,0,IF(BM$327&gt;($F$325+$C346),INDEX($D$339:$W$339,,$C346)-SUM($D346:BL346),INDEX($D$339:$W$339,,$C346)/$F$325)))</f>
        <v>0</v>
      </c>
      <c r="BN346" s="2">
        <f>IF($F$325="n/a",0,IF(BN$327&lt;=$C346,0,IF(BN$327&gt;($F$325+$C346),INDEX($D$339:$W$339,,$C346)-SUM($D346:BM346),INDEX($D$339:$W$339,,$C346)/$F$325)))</f>
        <v>0</v>
      </c>
      <c r="BO346" s="2">
        <f>IF($F$325="n/a",0,IF(BO$327&lt;=$C346,0,IF(BO$327&gt;($F$325+$C346),INDEX($D$339:$W$339,,$C346)-SUM($D346:BN346),INDEX($D$339:$W$339,,$C346)/$F$325)))</f>
        <v>0</v>
      </c>
      <c r="BP346" s="2">
        <f>IF($F$325="n/a",0,IF(BP$327&lt;=$C346,0,IF(BP$327&gt;($F$325+$C346),INDEX($D$339:$W$339,,$C346)-SUM($D346:BO346),INDEX($D$339:$W$339,,$C346)/$F$325)))</f>
        <v>0</v>
      </c>
      <c r="BQ346" s="2">
        <f>IF($F$325="n/a",0,IF(BQ$327&lt;=$C346,0,IF(BQ$327&gt;($F$325+$C346),INDEX($D$339:$W$339,,$C346)-SUM($D346:BP346),INDEX($D$339:$W$339,,$C346)/$F$325)))</f>
        <v>0</v>
      </c>
      <c r="BR346" s="2">
        <f>IF($F$325="n/a",0,IF(BR$327&lt;=$C346,0,IF(BR$327&gt;($F$325+$C346),INDEX($D$339:$W$339,,$C346)-SUM($D346:BQ346),INDEX($D$339:$W$339,,$C346)/$F$325)))</f>
        <v>0</v>
      </c>
      <c r="BS346" s="2">
        <f>IF($F$325="n/a",0,IF(BS$327&lt;=$C346,0,IF(BS$327&gt;($F$325+$C346),INDEX($D$339:$W$339,,$C346)-SUM($D346:BR346),INDEX($D$339:$W$339,,$C346)/$F$325)))</f>
        <v>0</v>
      </c>
    </row>
    <row r="347" spans="2:71">
      <c r="B347" s="24">
        <v>2016</v>
      </c>
      <c r="C347" s="24">
        <v>6</v>
      </c>
      <c r="E347" s="2">
        <f>IF($F$325="n/a",0,IF(E$327&lt;=$C347,0,IF(E$327&gt;($F$325+$C347),INDEX($D$339:$W$339,,$C347)-SUM($D347:D347),INDEX($D$339:$W$339,,$C347)/$F$325)))</f>
        <v>0</v>
      </c>
      <c r="F347" s="2">
        <f>IF($F$325="n/a",0,IF(F$327&lt;=$C347,0,IF(F$327&gt;($F$325+$C347),INDEX($D$339:$W$339,,$C347)-SUM($D347:E347),INDEX($D$339:$W$339,,$C347)/$F$325)))</f>
        <v>0</v>
      </c>
      <c r="G347" s="2">
        <f>IF($F$325="n/a",0,IF(G$327&lt;=$C347,0,IF(G$327&gt;($F$325+$C347),INDEX($D$339:$W$339,,$C347)-SUM($D347:F347),INDEX($D$339:$W$339,,$C347)/$F$325)))</f>
        <v>0</v>
      </c>
      <c r="H347" s="2">
        <f>IF($F$325="n/a",0,IF(H$327&lt;=$C347,0,IF(H$327&gt;($F$325+$C347),INDEX($D$339:$W$339,,$C347)-SUM($D347:G347),INDEX($D$339:$W$339,,$C347)/$F$325)))</f>
        <v>0</v>
      </c>
      <c r="I347" s="2">
        <f>IF($F$325="n/a",0,IF(I$327&lt;=$C347,0,IF(I$327&gt;($F$325+$C347),INDEX($D$339:$W$339,,$C347)-SUM($D347:H347),INDEX($D$339:$W$339,,$C347)/$F$325)))</f>
        <v>0</v>
      </c>
      <c r="J347" s="2">
        <f>IF($F$325="n/a",0,IF(J$327&lt;=$C347,0,IF(J$327&gt;($F$325+$C347),INDEX($D$339:$W$339,,$C347)-SUM($D347:I347),INDEX($D$339:$W$339,,$C347)/$F$325)))</f>
        <v>0.4852423836296863</v>
      </c>
      <c r="K347" s="2">
        <f>IF($F$325="n/a",0,IF(K$327&lt;=$C347,0,IF(K$327&gt;($F$325+$C347),INDEX($D$339:$W$339,,$C347)-SUM($D347:J347),INDEX($D$339:$W$339,,$C347)/$F$325)))</f>
        <v>0.4852423836296863</v>
      </c>
      <c r="L347" s="2">
        <f>IF($F$325="n/a",0,IF(L$327&lt;=$C347,0,IF(L$327&gt;($F$325+$C347),INDEX($D$339:$W$339,,$C347)-SUM($D347:K347),INDEX($D$339:$W$339,,$C347)/$F$325)))</f>
        <v>0.4852423836296863</v>
      </c>
      <c r="M347" s="2">
        <f>IF($F$325="n/a",0,IF(M$327&lt;=$C347,0,IF(M$327&gt;($F$325+$C347),INDEX($D$339:$W$339,,$C347)-SUM($D347:L347),INDEX($D$339:$W$339,,$C347)/$F$325)))</f>
        <v>0.4852423836296863</v>
      </c>
      <c r="N347" s="170">
        <f>IF($F$325="n/a",0,IF(N$327&lt;=$C347,0,IF(N$327&gt;($F$325+$C347),INDEX($D$339:$W$339,,$C347)-SUM($D347:M347),INDEX($D$339:$W$339,,$C347)/$F$325)))*0.5</f>
        <v>0.24262119181484315</v>
      </c>
      <c r="O347" s="2">
        <f>IF($F$325="n/a",0,IF(O$327&lt;=$C347,0,IF(O$327&gt;($F$325+$C347),INDEX($D$339:$W$339,,$C347)-SUM($D347:N347),INDEX($D$339:$W$339,,$C347)/$F$325)))</f>
        <v>0.24262119181484287</v>
      </c>
      <c r="P347" s="2">
        <f>IF($F$325="n/a",0,IF(P$327&lt;=$C347,0,IF(P$327&gt;($F$325+$C347),INDEX($D$339:$W$339,,$C347)-SUM($D347:O347),INDEX($D$339:$W$339,,$C347)/$F$325)))</f>
        <v>0</v>
      </c>
      <c r="Q347" s="2">
        <f>IF($F$325="n/a",0,IF(Q$327&lt;=$C347,0,IF(Q$327&gt;($F$325+$C347),INDEX($D$339:$W$339,,$C347)-SUM($D347:P347),INDEX($D$339:$W$339,,$C347)/$F$325)))</f>
        <v>0</v>
      </c>
      <c r="R347" s="2">
        <f>IF($F$325="n/a",0,IF(R$327&lt;=$C347,0,IF(R$327&gt;($F$325+$C347),INDEX($D$339:$W$339,,$C347)-SUM($D347:Q347),INDEX($D$339:$W$339,,$C347)/$F$325)))</f>
        <v>0</v>
      </c>
      <c r="S347" s="2">
        <f>IF($F$325="n/a",0,IF(S$327&lt;=$C347,0,IF(S$327&gt;($F$325+$C347),INDEX($D$339:$W$339,,$C347)-SUM($D347:R347),INDEX($D$339:$W$339,,$C347)/$F$325)))</f>
        <v>0</v>
      </c>
      <c r="T347" s="2">
        <f>IF($F$325="n/a",0,IF(T$327&lt;=$C347,0,IF(T$327&gt;($F$325+$C347),INDEX($D$339:$W$339,,$C347)-SUM($D347:S347),INDEX($D$339:$W$339,,$C347)/$F$325)))</f>
        <v>0</v>
      </c>
      <c r="U347" s="2">
        <f>IF($F$325="n/a",0,IF(U$327&lt;=$C347,0,IF(U$327&gt;($F$325+$C347),INDEX($D$339:$W$339,,$C347)-SUM($D347:T347),INDEX($D$339:$W$339,,$C347)/$F$325)))</f>
        <v>0</v>
      </c>
      <c r="V347" s="2">
        <f>IF($F$325="n/a",0,IF(V$327&lt;=$C347,0,IF(V$327&gt;($F$325+$C347),INDEX($D$339:$W$339,,$C347)-SUM($D347:U347),INDEX($D$339:$W$339,,$C347)/$F$325)))</f>
        <v>0</v>
      </c>
      <c r="W347" s="2">
        <f>IF($F$325="n/a",0,IF(W$327&lt;=$C347,0,IF(W$327&gt;($F$325+$C347),INDEX($D$339:$W$339,,$C347)-SUM($D347:V347),INDEX($D$339:$W$339,,$C347)/$F$325)))</f>
        <v>0</v>
      </c>
      <c r="X347" s="2">
        <f>IF($F$325="n/a",0,IF(X$327&lt;=$C347,0,IF(X$327&gt;($F$325+$C347),INDEX($D$339:$W$339,,$C347)-SUM($D347:W347),INDEX($D$339:$W$339,,$C347)/$F$325)))</f>
        <v>0</v>
      </c>
      <c r="Y347" s="2">
        <f>IF($F$325="n/a",0,IF(Y$327&lt;=$C347,0,IF(Y$327&gt;($F$325+$C347),INDEX($D$339:$W$339,,$C347)-SUM($D347:X347),INDEX($D$339:$W$339,,$C347)/$F$325)))</f>
        <v>0</v>
      </c>
      <c r="Z347" s="2">
        <f>IF($F$325="n/a",0,IF(Z$327&lt;=$C347,0,IF(Z$327&gt;($F$325+$C347),INDEX($D$339:$W$339,,$C347)-SUM($D347:Y347),INDEX($D$339:$W$339,,$C347)/$F$325)))</f>
        <v>0</v>
      </c>
      <c r="AA347" s="2">
        <f>IF($F$325="n/a",0,IF(AA$327&lt;=$C347,0,IF(AA$327&gt;($F$325+$C347),INDEX($D$339:$W$339,,$C347)-SUM($D347:Z347),INDEX($D$339:$W$339,,$C347)/$F$325)))</f>
        <v>0</v>
      </c>
      <c r="AB347" s="2">
        <f>IF($F$325="n/a",0,IF(AB$327&lt;=$C347,0,IF(AB$327&gt;($F$325+$C347),INDEX($D$339:$W$339,,$C347)-SUM($D347:AA347),INDEX($D$339:$W$339,,$C347)/$F$325)))</f>
        <v>0</v>
      </c>
      <c r="AC347" s="2">
        <f>IF($F$325="n/a",0,IF(AC$327&lt;=$C347,0,IF(AC$327&gt;($F$325+$C347),INDEX($D$339:$W$339,,$C347)-SUM($D347:AB347),INDEX($D$339:$W$339,,$C347)/$F$325)))</f>
        <v>0</v>
      </c>
      <c r="AD347" s="2">
        <f>IF($F$325="n/a",0,IF(AD$327&lt;=$C347,0,IF(AD$327&gt;($F$325+$C347),INDEX($D$339:$W$339,,$C347)-SUM($D347:AC347),INDEX($D$339:$W$339,,$C347)/$F$325)))</f>
        <v>0</v>
      </c>
      <c r="AE347" s="2">
        <f>IF($F$325="n/a",0,IF(AE$327&lt;=$C347,0,IF(AE$327&gt;($F$325+$C347),INDEX($D$339:$W$339,,$C347)-SUM($D347:AD347),INDEX($D$339:$W$339,,$C347)/$F$325)))</f>
        <v>0</v>
      </c>
      <c r="AF347" s="2">
        <f>IF($F$325="n/a",0,IF(AF$327&lt;=$C347,0,IF(AF$327&gt;($F$325+$C347),INDEX($D$339:$W$339,,$C347)-SUM($D347:AE347),INDEX($D$339:$W$339,,$C347)/$F$325)))</f>
        <v>0</v>
      </c>
      <c r="AG347" s="2">
        <f>IF($F$325="n/a",0,IF(AG$327&lt;=$C347,0,IF(AG$327&gt;($F$325+$C347),INDEX($D$339:$W$339,,$C347)-SUM($D347:AF347),INDEX($D$339:$W$339,,$C347)/$F$325)))</f>
        <v>0</v>
      </c>
      <c r="AH347" s="2">
        <f>IF($F$325="n/a",0,IF(AH$327&lt;=$C347,0,IF(AH$327&gt;($F$325+$C347),INDEX($D$339:$W$339,,$C347)-SUM($D347:AG347),INDEX($D$339:$W$339,,$C347)/$F$325)))</f>
        <v>0</v>
      </c>
      <c r="AI347" s="2">
        <f>IF($F$325="n/a",0,IF(AI$327&lt;=$C347,0,IF(AI$327&gt;($F$325+$C347),INDEX($D$339:$W$339,,$C347)-SUM($D347:AH347),INDEX($D$339:$W$339,,$C347)/$F$325)))</f>
        <v>0</v>
      </c>
      <c r="AJ347" s="2">
        <f>IF($F$325="n/a",0,IF(AJ$327&lt;=$C347,0,IF(AJ$327&gt;($F$325+$C347),INDEX($D$339:$W$339,,$C347)-SUM($D347:AI347),INDEX($D$339:$W$339,,$C347)/$F$325)))</f>
        <v>0</v>
      </c>
      <c r="AK347" s="2">
        <f>IF($F$325="n/a",0,IF(AK$327&lt;=$C347,0,IF(AK$327&gt;($F$325+$C347),INDEX($D$339:$W$339,,$C347)-SUM($D347:AJ347),INDEX($D$339:$W$339,,$C347)/$F$325)))</f>
        <v>0</v>
      </c>
      <c r="AL347" s="2">
        <f>IF($F$325="n/a",0,IF(AL$327&lt;=$C347,0,IF(AL$327&gt;($F$325+$C347),INDEX($D$339:$W$339,,$C347)-SUM($D347:AK347),INDEX($D$339:$W$339,,$C347)/$F$325)))</f>
        <v>0</v>
      </c>
      <c r="AM347" s="2">
        <f>IF($F$325="n/a",0,IF(AM$327&lt;=$C347,0,IF(AM$327&gt;($F$325+$C347),INDEX($D$339:$W$339,,$C347)-SUM($D347:AL347),INDEX($D$339:$W$339,,$C347)/$F$325)))</f>
        <v>0</v>
      </c>
      <c r="AN347" s="2">
        <f>IF($F$325="n/a",0,IF(AN$327&lt;=$C347,0,IF(AN$327&gt;($F$325+$C347),INDEX($D$339:$W$339,,$C347)-SUM($D347:AM347),INDEX($D$339:$W$339,,$C347)/$F$325)))</f>
        <v>0</v>
      </c>
      <c r="AO347" s="2">
        <f>IF($F$325="n/a",0,IF(AO$327&lt;=$C347,0,IF(AO$327&gt;($F$325+$C347),INDEX($D$339:$W$339,,$C347)-SUM($D347:AN347),INDEX($D$339:$W$339,,$C347)/$F$325)))</f>
        <v>0</v>
      </c>
      <c r="AP347" s="2">
        <f>IF($F$325="n/a",0,IF(AP$327&lt;=$C347,0,IF(AP$327&gt;($F$325+$C347),INDEX($D$339:$W$339,,$C347)-SUM($D347:AO347),INDEX($D$339:$W$339,,$C347)/$F$325)))</f>
        <v>0</v>
      </c>
      <c r="AQ347" s="2">
        <f>IF($F$325="n/a",0,IF(AQ$327&lt;=$C347,0,IF(AQ$327&gt;($F$325+$C347),INDEX($D$339:$W$339,,$C347)-SUM($D347:AP347),INDEX($D$339:$W$339,,$C347)/$F$325)))</f>
        <v>0</v>
      </c>
      <c r="AR347" s="2">
        <f>IF($F$325="n/a",0,IF(AR$327&lt;=$C347,0,IF(AR$327&gt;($F$325+$C347),INDEX($D$339:$W$339,,$C347)-SUM($D347:AQ347),INDEX($D$339:$W$339,,$C347)/$F$325)))</f>
        <v>0</v>
      </c>
      <c r="AS347" s="2">
        <f>IF($F$325="n/a",0,IF(AS$327&lt;=$C347,0,IF(AS$327&gt;($F$325+$C347),INDEX($D$339:$W$339,,$C347)-SUM($D347:AR347),INDEX($D$339:$W$339,,$C347)/$F$325)))</f>
        <v>0</v>
      </c>
      <c r="AT347" s="2">
        <f>IF($F$325="n/a",0,IF(AT$327&lt;=$C347,0,IF(AT$327&gt;($F$325+$C347),INDEX($D$339:$W$339,,$C347)-SUM($D347:AS347),INDEX($D$339:$W$339,,$C347)/$F$325)))</f>
        <v>0</v>
      </c>
      <c r="AU347" s="2">
        <f>IF($F$325="n/a",0,IF(AU$327&lt;=$C347,0,IF(AU$327&gt;($F$325+$C347),INDEX($D$339:$W$339,,$C347)-SUM($D347:AT347),INDEX($D$339:$W$339,,$C347)/$F$325)))</f>
        <v>0</v>
      </c>
      <c r="AV347" s="2">
        <f>IF($F$325="n/a",0,IF(AV$327&lt;=$C347,0,IF(AV$327&gt;($F$325+$C347),INDEX($D$339:$W$339,,$C347)-SUM($D347:AU347),INDEX($D$339:$W$339,,$C347)/$F$325)))</f>
        <v>0</v>
      </c>
      <c r="AW347" s="2">
        <f>IF($F$325="n/a",0,IF(AW$327&lt;=$C347,0,IF(AW$327&gt;($F$325+$C347),INDEX($D$339:$W$339,,$C347)-SUM($D347:AV347),INDEX($D$339:$W$339,,$C347)/$F$325)))</f>
        <v>0</v>
      </c>
      <c r="AX347" s="2">
        <f>IF($F$325="n/a",0,IF(AX$327&lt;=$C347,0,IF(AX$327&gt;($F$325+$C347),INDEX($D$339:$W$339,,$C347)-SUM($D347:AW347),INDEX($D$339:$W$339,,$C347)/$F$325)))</f>
        <v>0</v>
      </c>
      <c r="AY347" s="2">
        <f>IF($F$325="n/a",0,IF(AY$327&lt;=$C347,0,IF(AY$327&gt;($F$325+$C347),INDEX($D$339:$W$339,,$C347)-SUM($D347:AX347),INDEX($D$339:$W$339,,$C347)/$F$325)))</f>
        <v>0</v>
      </c>
      <c r="AZ347" s="2">
        <f>IF($F$325="n/a",0,IF(AZ$327&lt;=$C347,0,IF(AZ$327&gt;($F$325+$C347),INDEX($D$339:$W$339,,$C347)-SUM($D347:AY347),INDEX($D$339:$W$339,,$C347)/$F$325)))</f>
        <v>0</v>
      </c>
      <c r="BA347" s="2">
        <f>IF($F$325="n/a",0,IF(BA$327&lt;=$C347,0,IF(BA$327&gt;($F$325+$C347),INDEX($D$339:$W$339,,$C347)-SUM($D347:AZ347),INDEX($D$339:$W$339,,$C347)/$F$325)))</f>
        <v>0</v>
      </c>
      <c r="BB347" s="2">
        <f>IF($F$325="n/a",0,IF(BB$327&lt;=$C347,0,IF(BB$327&gt;($F$325+$C347),INDEX($D$339:$W$339,,$C347)-SUM($D347:BA347),INDEX($D$339:$W$339,,$C347)/$F$325)))</f>
        <v>0</v>
      </c>
      <c r="BC347" s="2">
        <f>IF($F$325="n/a",0,IF(BC$327&lt;=$C347,0,IF(BC$327&gt;($F$325+$C347),INDEX($D$339:$W$339,,$C347)-SUM($D347:BB347),INDEX($D$339:$W$339,,$C347)/$F$325)))</f>
        <v>0</v>
      </c>
      <c r="BD347" s="2">
        <f>IF($F$325="n/a",0,IF(BD$327&lt;=$C347,0,IF(BD$327&gt;($F$325+$C347),INDEX($D$339:$W$339,,$C347)-SUM($D347:BC347),INDEX($D$339:$W$339,,$C347)/$F$325)))</f>
        <v>0</v>
      </c>
      <c r="BE347" s="2">
        <f>IF($F$325="n/a",0,IF(BE$327&lt;=$C347,0,IF(BE$327&gt;($F$325+$C347),INDEX($D$339:$W$339,,$C347)-SUM($D347:BD347),INDEX($D$339:$W$339,,$C347)/$F$325)))</f>
        <v>0</v>
      </c>
      <c r="BF347" s="2">
        <f>IF($F$325="n/a",0,IF(BF$327&lt;=$C347,0,IF(BF$327&gt;($F$325+$C347),INDEX($D$339:$W$339,,$C347)-SUM($D347:BE347),INDEX($D$339:$W$339,,$C347)/$F$325)))</f>
        <v>0</v>
      </c>
      <c r="BG347" s="2">
        <f>IF($F$325="n/a",0,IF(BG$327&lt;=$C347,0,IF(BG$327&gt;($F$325+$C347),INDEX($D$339:$W$339,,$C347)-SUM($D347:BF347),INDEX($D$339:$W$339,,$C347)/$F$325)))</f>
        <v>0</v>
      </c>
      <c r="BH347" s="2">
        <f>IF($F$325="n/a",0,IF(BH$327&lt;=$C347,0,IF(BH$327&gt;($F$325+$C347),INDEX($D$339:$W$339,,$C347)-SUM($D347:BG347),INDEX($D$339:$W$339,,$C347)/$F$325)))</f>
        <v>0</v>
      </c>
      <c r="BI347" s="2">
        <f>IF($F$325="n/a",0,IF(BI$327&lt;=$C347,0,IF(BI$327&gt;($F$325+$C347),INDEX($D$339:$W$339,,$C347)-SUM($D347:BH347),INDEX($D$339:$W$339,,$C347)/$F$325)))</f>
        <v>0</v>
      </c>
      <c r="BJ347" s="2">
        <f>IF($F$325="n/a",0,IF(BJ$327&lt;=$C347,0,IF(BJ$327&gt;($F$325+$C347),INDEX($D$339:$W$339,,$C347)-SUM($D347:BI347),INDEX($D$339:$W$339,,$C347)/$F$325)))</f>
        <v>0</v>
      </c>
      <c r="BK347" s="2">
        <f>IF($F$325="n/a",0,IF(BK$327&lt;=$C347,0,IF(BK$327&gt;($F$325+$C347),INDEX($D$339:$W$339,,$C347)-SUM($D347:BJ347),INDEX($D$339:$W$339,,$C347)/$F$325)))</f>
        <v>0</v>
      </c>
      <c r="BL347" s="2">
        <f>IF($F$325="n/a",0,IF(BL$327&lt;=$C347,0,IF(BL$327&gt;($F$325+$C347),INDEX($D$339:$W$339,,$C347)-SUM($D347:BK347),INDEX($D$339:$W$339,,$C347)/$F$325)))</f>
        <v>0</v>
      </c>
      <c r="BM347" s="2">
        <f>IF($F$325="n/a",0,IF(BM$327&lt;=$C347,0,IF(BM$327&gt;($F$325+$C347),INDEX($D$339:$W$339,,$C347)-SUM($D347:BL347),INDEX($D$339:$W$339,,$C347)/$F$325)))</f>
        <v>0</v>
      </c>
      <c r="BN347" s="2">
        <f>IF($F$325="n/a",0,IF(BN$327&lt;=$C347,0,IF(BN$327&gt;($F$325+$C347),INDEX($D$339:$W$339,,$C347)-SUM($D347:BM347),INDEX($D$339:$W$339,,$C347)/$F$325)))</f>
        <v>0</v>
      </c>
      <c r="BO347" s="2">
        <f>IF($F$325="n/a",0,IF(BO$327&lt;=$C347,0,IF(BO$327&gt;($F$325+$C347),INDEX($D$339:$W$339,,$C347)-SUM($D347:BN347),INDEX($D$339:$W$339,,$C347)/$F$325)))</f>
        <v>0</v>
      </c>
      <c r="BP347" s="2">
        <f>IF($F$325="n/a",0,IF(BP$327&lt;=$C347,0,IF(BP$327&gt;($F$325+$C347),INDEX($D$339:$W$339,,$C347)-SUM($D347:BO347),INDEX($D$339:$W$339,,$C347)/$F$325)))</f>
        <v>0</v>
      </c>
      <c r="BQ347" s="2">
        <f>IF($F$325="n/a",0,IF(BQ$327&lt;=$C347,0,IF(BQ$327&gt;($F$325+$C347),INDEX($D$339:$W$339,,$C347)-SUM($D347:BP347),INDEX($D$339:$W$339,,$C347)/$F$325)))</f>
        <v>0</v>
      </c>
      <c r="BR347" s="2">
        <f>IF($F$325="n/a",0,IF(BR$327&lt;=$C347,0,IF(BR$327&gt;($F$325+$C347),INDEX($D$339:$W$339,,$C347)-SUM($D347:BQ347),INDEX($D$339:$W$339,,$C347)/$F$325)))</f>
        <v>0</v>
      </c>
      <c r="BS347" s="2">
        <f>IF($F$325="n/a",0,IF(BS$327&lt;=$C347,0,IF(BS$327&gt;($F$325+$C347),INDEX($D$339:$W$339,,$C347)-SUM($D347:BR347),INDEX($D$339:$W$339,,$C347)/$F$325)))</f>
        <v>0</v>
      </c>
    </row>
    <row r="348" spans="2:71">
      <c r="B348" s="24">
        <v>2017</v>
      </c>
      <c r="C348" s="24">
        <v>7</v>
      </c>
      <c r="E348" s="2">
        <f>IF($F$325="n/a",0,IF(E$327&lt;=$C348,0,IF(E$327&gt;($F$325+$C348),INDEX($D$339:$W$339,,$C348)-SUM($D348:D348),INDEX($D$339:$W$339,,$C348)/$F$325)))</f>
        <v>0</v>
      </c>
      <c r="F348" s="2">
        <f>IF($F$325="n/a",0,IF(F$327&lt;=$C348,0,IF(F$327&gt;($F$325+$C348),INDEX($D$339:$W$339,,$C348)-SUM($D348:E348),INDEX($D$339:$W$339,,$C348)/$F$325)))</f>
        <v>0</v>
      </c>
      <c r="G348" s="2">
        <f>IF($F$325="n/a",0,IF(G$327&lt;=$C348,0,IF(G$327&gt;($F$325+$C348),INDEX($D$339:$W$339,,$C348)-SUM($D348:F348),INDEX($D$339:$W$339,,$C348)/$F$325)))</f>
        <v>0</v>
      </c>
      <c r="H348" s="2">
        <f>IF($F$325="n/a",0,IF(H$327&lt;=$C348,0,IF(H$327&gt;($F$325+$C348),INDEX($D$339:$W$339,,$C348)-SUM($D348:G348),INDEX($D$339:$W$339,,$C348)/$F$325)))</f>
        <v>0</v>
      </c>
      <c r="I348" s="2">
        <f>IF($F$325="n/a",0,IF(I$327&lt;=$C348,0,IF(I$327&gt;($F$325+$C348),INDEX($D$339:$W$339,,$C348)-SUM($D348:H348),INDEX($D$339:$W$339,,$C348)/$F$325)))</f>
        <v>0</v>
      </c>
      <c r="J348" s="2">
        <f>IF($F$325="n/a",0,IF(J$327&lt;=$C348,0,IF(J$327&gt;($F$325+$C348),INDEX($D$339:$W$339,,$C348)-SUM($D348:I348),INDEX($D$339:$W$339,,$C348)/$F$325)))</f>
        <v>0</v>
      </c>
      <c r="K348" s="2">
        <f>IF($F$325="n/a",0,IF(K$327&lt;=$C348,0,IF(K$327&gt;($F$325+$C348),INDEX($D$339:$W$339,,$C348)-SUM($D348:J348),INDEX($D$339:$W$339,,$C348)/$F$325)))</f>
        <v>0.88815065104211333</v>
      </c>
      <c r="L348" s="2">
        <f>IF($F$325="n/a",0,IF(L$327&lt;=$C348,0,IF(L$327&gt;($F$325+$C348),INDEX($D$339:$W$339,,$C348)-SUM($D348:K348),INDEX($D$339:$W$339,,$C348)/$F$325)))</f>
        <v>0.88815065104211333</v>
      </c>
      <c r="M348" s="2">
        <f>IF($F$325="n/a",0,IF(M$327&lt;=$C348,0,IF(M$327&gt;($F$325+$C348),INDEX($D$339:$W$339,,$C348)-SUM($D348:L348),INDEX($D$339:$W$339,,$C348)/$F$325)))</f>
        <v>0.88815065104211333</v>
      </c>
      <c r="N348" s="170">
        <f>IF($F$325="n/a",0,IF(N$327&lt;=$C348,0,IF(N$327&gt;($F$325+$C348),INDEX($D$339:$W$339,,$C348)-SUM($D348:M348),INDEX($D$339:$W$339,,$C348)/$F$325)))*0.5</f>
        <v>0.44407532552105666</v>
      </c>
      <c r="O348" s="2">
        <f>IF($F$325="n/a",0,IF(O$327&lt;=$C348,0,IF(O$327&gt;($F$325+$C348),INDEX($D$339:$W$339,,$C348)-SUM($D348:N348),INDEX($D$339:$W$339,,$C348)/$F$325)))</f>
        <v>0.88815065104211333</v>
      </c>
      <c r="P348" s="2">
        <f>IF($F$325="n/a",0,IF(P$327&lt;=$C348,0,IF(P$327&gt;($F$325+$C348),INDEX($D$339:$W$339,,$C348)-SUM($D348:O348),INDEX($D$339:$W$339,,$C348)/$F$325)))</f>
        <v>0.44407532552105611</v>
      </c>
      <c r="Q348" s="2">
        <f>IF($F$325="n/a",0,IF(Q$327&lt;=$C348,0,IF(Q$327&gt;($F$325+$C348),INDEX($D$339:$W$339,,$C348)-SUM($D348:P348),INDEX($D$339:$W$339,,$C348)/$F$325)))</f>
        <v>0</v>
      </c>
      <c r="R348" s="2">
        <f>IF($F$325="n/a",0,IF(R$327&lt;=$C348,0,IF(R$327&gt;($F$325+$C348),INDEX($D$339:$W$339,,$C348)-SUM($D348:Q348),INDEX($D$339:$W$339,,$C348)/$F$325)))</f>
        <v>0</v>
      </c>
      <c r="S348" s="2">
        <f>IF($F$325="n/a",0,IF(S$327&lt;=$C348,0,IF(S$327&gt;($F$325+$C348),INDEX($D$339:$W$339,,$C348)-SUM($D348:R348),INDEX($D$339:$W$339,,$C348)/$F$325)))</f>
        <v>0</v>
      </c>
      <c r="T348" s="2">
        <f>IF($F$325="n/a",0,IF(T$327&lt;=$C348,0,IF(T$327&gt;($F$325+$C348),INDEX($D$339:$W$339,,$C348)-SUM($D348:S348),INDEX($D$339:$W$339,,$C348)/$F$325)))</f>
        <v>0</v>
      </c>
      <c r="U348" s="2">
        <f>IF($F$325="n/a",0,IF(U$327&lt;=$C348,0,IF(U$327&gt;($F$325+$C348),INDEX($D$339:$W$339,,$C348)-SUM($D348:T348),INDEX($D$339:$W$339,,$C348)/$F$325)))</f>
        <v>0</v>
      </c>
      <c r="V348" s="2">
        <f>IF($F$325="n/a",0,IF(V$327&lt;=$C348,0,IF(V$327&gt;($F$325+$C348),INDEX($D$339:$W$339,,$C348)-SUM($D348:U348),INDEX($D$339:$W$339,,$C348)/$F$325)))</f>
        <v>0</v>
      </c>
      <c r="W348" s="2">
        <f>IF($F$325="n/a",0,IF(W$327&lt;=$C348,0,IF(W$327&gt;($F$325+$C348),INDEX($D$339:$W$339,,$C348)-SUM($D348:V348),INDEX($D$339:$W$339,,$C348)/$F$325)))</f>
        <v>0</v>
      </c>
      <c r="X348" s="2">
        <f>IF($F$325="n/a",0,IF(X$327&lt;=$C348,0,IF(X$327&gt;($F$325+$C348),INDEX($D$339:$W$339,,$C348)-SUM($D348:W348),INDEX($D$339:$W$339,,$C348)/$F$325)))</f>
        <v>0</v>
      </c>
      <c r="Y348" s="2">
        <f>IF($F$325="n/a",0,IF(Y$327&lt;=$C348,0,IF(Y$327&gt;($F$325+$C348),INDEX($D$339:$W$339,,$C348)-SUM($D348:X348),INDEX($D$339:$W$339,,$C348)/$F$325)))</f>
        <v>0</v>
      </c>
      <c r="Z348" s="2">
        <f>IF($F$325="n/a",0,IF(Z$327&lt;=$C348,0,IF(Z$327&gt;($F$325+$C348),INDEX($D$339:$W$339,,$C348)-SUM($D348:Y348),INDEX($D$339:$W$339,,$C348)/$F$325)))</f>
        <v>0</v>
      </c>
      <c r="AA348" s="2">
        <f>IF($F$325="n/a",0,IF(AA$327&lt;=$C348,0,IF(AA$327&gt;($F$325+$C348),INDEX($D$339:$W$339,,$C348)-SUM($D348:Z348),INDEX($D$339:$W$339,,$C348)/$F$325)))</f>
        <v>0</v>
      </c>
      <c r="AB348" s="2">
        <f>IF($F$325="n/a",0,IF(AB$327&lt;=$C348,0,IF(AB$327&gt;($F$325+$C348),INDEX($D$339:$W$339,,$C348)-SUM($D348:AA348),INDEX($D$339:$W$339,,$C348)/$F$325)))</f>
        <v>0</v>
      </c>
      <c r="AC348" s="2">
        <f>IF($F$325="n/a",0,IF(AC$327&lt;=$C348,0,IF(AC$327&gt;($F$325+$C348),INDEX($D$339:$W$339,,$C348)-SUM($D348:AB348),INDEX($D$339:$W$339,,$C348)/$F$325)))</f>
        <v>0</v>
      </c>
      <c r="AD348" s="2">
        <f>IF($F$325="n/a",0,IF(AD$327&lt;=$C348,0,IF(AD$327&gt;($F$325+$C348),INDEX($D$339:$W$339,,$C348)-SUM($D348:AC348),INDEX($D$339:$W$339,,$C348)/$F$325)))</f>
        <v>0</v>
      </c>
      <c r="AE348" s="2">
        <f>IF($F$325="n/a",0,IF(AE$327&lt;=$C348,0,IF(AE$327&gt;($F$325+$C348),INDEX($D$339:$W$339,,$C348)-SUM($D348:AD348),INDEX($D$339:$W$339,,$C348)/$F$325)))</f>
        <v>0</v>
      </c>
      <c r="AF348" s="2">
        <f>IF($F$325="n/a",0,IF(AF$327&lt;=$C348,0,IF(AF$327&gt;($F$325+$C348),INDEX($D$339:$W$339,,$C348)-SUM($D348:AE348),INDEX($D$339:$W$339,,$C348)/$F$325)))</f>
        <v>0</v>
      </c>
      <c r="AG348" s="2">
        <f>IF($F$325="n/a",0,IF(AG$327&lt;=$C348,0,IF(AG$327&gt;($F$325+$C348),INDEX($D$339:$W$339,,$C348)-SUM($D348:AF348),INDEX($D$339:$W$339,,$C348)/$F$325)))</f>
        <v>0</v>
      </c>
      <c r="AH348" s="2">
        <f>IF($F$325="n/a",0,IF(AH$327&lt;=$C348,0,IF(AH$327&gt;($F$325+$C348),INDEX($D$339:$W$339,,$C348)-SUM($D348:AG348),INDEX($D$339:$W$339,,$C348)/$F$325)))</f>
        <v>0</v>
      </c>
      <c r="AI348" s="2">
        <f>IF($F$325="n/a",0,IF(AI$327&lt;=$C348,0,IF(AI$327&gt;($F$325+$C348),INDEX($D$339:$W$339,,$C348)-SUM($D348:AH348),INDEX($D$339:$W$339,,$C348)/$F$325)))</f>
        <v>0</v>
      </c>
      <c r="AJ348" s="2">
        <f>IF($F$325="n/a",0,IF(AJ$327&lt;=$C348,0,IF(AJ$327&gt;($F$325+$C348),INDEX($D$339:$W$339,,$C348)-SUM($D348:AI348),INDEX($D$339:$W$339,,$C348)/$F$325)))</f>
        <v>0</v>
      </c>
      <c r="AK348" s="2">
        <f>IF($F$325="n/a",0,IF(AK$327&lt;=$C348,0,IF(AK$327&gt;($F$325+$C348),INDEX($D$339:$W$339,,$C348)-SUM($D348:AJ348),INDEX($D$339:$W$339,,$C348)/$F$325)))</f>
        <v>0</v>
      </c>
      <c r="AL348" s="2">
        <f>IF($F$325="n/a",0,IF(AL$327&lt;=$C348,0,IF(AL$327&gt;($F$325+$C348),INDEX($D$339:$W$339,,$C348)-SUM($D348:AK348),INDEX($D$339:$W$339,,$C348)/$F$325)))</f>
        <v>0</v>
      </c>
      <c r="AM348" s="2">
        <f>IF($F$325="n/a",0,IF(AM$327&lt;=$C348,0,IF(AM$327&gt;($F$325+$C348),INDEX($D$339:$W$339,,$C348)-SUM($D348:AL348),INDEX($D$339:$W$339,,$C348)/$F$325)))</f>
        <v>0</v>
      </c>
      <c r="AN348" s="2">
        <f>IF($F$325="n/a",0,IF(AN$327&lt;=$C348,0,IF(AN$327&gt;($F$325+$C348),INDEX($D$339:$W$339,,$C348)-SUM($D348:AM348),INDEX($D$339:$W$339,,$C348)/$F$325)))</f>
        <v>0</v>
      </c>
      <c r="AO348" s="2">
        <f>IF($F$325="n/a",0,IF(AO$327&lt;=$C348,0,IF(AO$327&gt;($F$325+$C348),INDEX($D$339:$W$339,,$C348)-SUM($D348:AN348),INDEX($D$339:$W$339,,$C348)/$F$325)))</f>
        <v>0</v>
      </c>
      <c r="AP348" s="2">
        <f>IF($F$325="n/a",0,IF(AP$327&lt;=$C348,0,IF(AP$327&gt;($F$325+$C348),INDEX($D$339:$W$339,,$C348)-SUM($D348:AO348),INDEX($D$339:$W$339,,$C348)/$F$325)))</f>
        <v>0</v>
      </c>
      <c r="AQ348" s="2">
        <f>IF($F$325="n/a",0,IF(AQ$327&lt;=$C348,0,IF(AQ$327&gt;($F$325+$C348),INDEX($D$339:$W$339,,$C348)-SUM($D348:AP348),INDEX($D$339:$W$339,,$C348)/$F$325)))</f>
        <v>0</v>
      </c>
      <c r="AR348" s="2">
        <f>IF($F$325="n/a",0,IF(AR$327&lt;=$C348,0,IF(AR$327&gt;($F$325+$C348),INDEX($D$339:$W$339,,$C348)-SUM($D348:AQ348),INDEX($D$339:$W$339,,$C348)/$F$325)))</f>
        <v>0</v>
      </c>
      <c r="AS348" s="2">
        <f>IF($F$325="n/a",0,IF(AS$327&lt;=$C348,0,IF(AS$327&gt;($F$325+$C348),INDEX($D$339:$W$339,,$C348)-SUM($D348:AR348),INDEX($D$339:$W$339,,$C348)/$F$325)))</f>
        <v>0</v>
      </c>
      <c r="AT348" s="2">
        <f>IF($F$325="n/a",0,IF(AT$327&lt;=$C348,0,IF(AT$327&gt;($F$325+$C348),INDEX($D$339:$W$339,,$C348)-SUM($D348:AS348),INDEX($D$339:$W$339,,$C348)/$F$325)))</f>
        <v>0</v>
      </c>
      <c r="AU348" s="2">
        <f>IF($F$325="n/a",0,IF(AU$327&lt;=$C348,0,IF(AU$327&gt;($F$325+$C348),INDEX($D$339:$W$339,,$C348)-SUM($D348:AT348),INDEX($D$339:$W$339,,$C348)/$F$325)))</f>
        <v>0</v>
      </c>
      <c r="AV348" s="2">
        <f>IF($F$325="n/a",0,IF(AV$327&lt;=$C348,0,IF(AV$327&gt;($F$325+$C348),INDEX($D$339:$W$339,,$C348)-SUM($D348:AU348),INDEX($D$339:$W$339,,$C348)/$F$325)))</f>
        <v>0</v>
      </c>
      <c r="AW348" s="2">
        <f>IF($F$325="n/a",0,IF(AW$327&lt;=$C348,0,IF(AW$327&gt;($F$325+$C348),INDEX($D$339:$W$339,,$C348)-SUM($D348:AV348),INDEX($D$339:$W$339,,$C348)/$F$325)))</f>
        <v>0</v>
      </c>
      <c r="AX348" s="2">
        <f>IF($F$325="n/a",0,IF(AX$327&lt;=$C348,0,IF(AX$327&gt;($F$325+$C348),INDEX($D$339:$W$339,,$C348)-SUM($D348:AW348),INDEX($D$339:$W$339,,$C348)/$F$325)))</f>
        <v>0</v>
      </c>
      <c r="AY348" s="2">
        <f>IF($F$325="n/a",0,IF(AY$327&lt;=$C348,0,IF(AY$327&gt;($F$325+$C348),INDEX($D$339:$W$339,,$C348)-SUM($D348:AX348),INDEX($D$339:$W$339,,$C348)/$F$325)))</f>
        <v>0</v>
      </c>
      <c r="AZ348" s="2">
        <f>IF($F$325="n/a",0,IF(AZ$327&lt;=$C348,0,IF(AZ$327&gt;($F$325+$C348),INDEX($D$339:$W$339,,$C348)-SUM($D348:AY348),INDEX($D$339:$W$339,,$C348)/$F$325)))</f>
        <v>0</v>
      </c>
      <c r="BA348" s="2">
        <f>IF($F$325="n/a",0,IF(BA$327&lt;=$C348,0,IF(BA$327&gt;($F$325+$C348),INDEX($D$339:$W$339,,$C348)-SUM($D348:AZ348),INDEX($D$339:$W$339,,$C348)/$F$325)))</f>
        <v>0</v>
      </c>
      <c r="BB348" s="2">
        <f>IF($F$325="n/a",0,IF(BB$327&lt;=$C348,0,IF(BB$327&gt;($F$325+$C348),INDEX($D$339:$W$339,,$C348)-SUM($D348:BA348),INDEX($D$339:$W$339,,$C348)/$F$325)))</f>
        <v>0</v>
      </c>
      <c r="BC348" s="2">
        <f>IF($F$325="n/a",0,IF(BC$327&lt;=$C348,0,IF(BC$327&gt;($F$325+$C348),INDEX($D$339:$W$339,,$C348)-SUM($D348:BB348),INDEX($D$339:$W$339,,$C348)/$F$325)))</f>
        <v>0</v>
      </c>
      <c r="BD348" s="2">
        <f>IF($F$325="n/a",0,IF(BD$327&lt;=$C348,0,IF(BD$327&gt;($F$325+$C348),INDEX($D$339:$W$339,,$C348)-SUM($D348:BC348),INDEX($D$339:$W$339,,$C348)/$F$325)))</f>
        <v>0</v>
      </c>
      <c r="BE348" s="2">
        <f>IF($F$325="n/a",0,IF(BE$327&lt;=$C348,0,IF(BE$327&gt;($F$325+$C348),INDEX($D$339:$W$339,,$C348)-SUM($D348:BD348),INDEX($D$339:$W$339,,$C348)/$F$325)))</f>
        <v>0</v>
      </c>
      <c r="BF348" s="2">
        <f>IF($F$325="n/a",0,IF(BF$327&lt;=$C348,0,IF(BF$327&gt;($F$325+$C348),INDEX($D$339:$W$339,,$C348)-SUM($D348:BE348),INDEX($D$339:$W$339,,$C348)/$F$325)))</f>
        <v>0</v>
      </c>
      <c r="BG348" s="2">
        <f>IF($F$325="n/a",0,IF(BG$327&lt;=$C348,0,IF(BG$327&gt;($F$325+$C348),INDEX($D$339:$W$339,,$C348)-SUM($D348:BF348),INDEX($D$339:$W$339,,$C348)/$F$325)))</f>
        <v>0</v>
      </c>
      <c r="BH348" s="2">
        <f>IF($F$325="n/a",0,IF(BH$327&lt;=$C348,0,IF(BH$327&gt;($F$325+$C348),INDEX($D$339:$W$339,,$C348)-SUM($D348:BG348),INDEX($D$339:$W$339,,$C348)/$F$325)))</f>
        <v>0</v>
      </c>
      <c r="BI348" s="2">
        <f>IF($F$325="n/a",0,IF(BI$327&lt;=$C348,0,IF(BI$327&gt;($F$325+$C348),INDEX($D$339:$W$339,,$C348)-SUM($D348:BH348),INDEX($D$339:$W$339,,$C348)/$F$325)))</f>
        <v>0</v>
      </c>
      <c r="BJ348" s="2">
        <f>IF($F$325="n/a",0,IF(BJ$327&lt;=$C348,0,IF(BJ$327&gt;($F$325+$C348),INDEX($D$339:$W$339,,$C348)-SUM($D348:BI348),INDEX($D$339:$W$339,,$C348)/$F$325)))</f>
        <v>0</v>
      </c>
      <c r="BK348" s="2">
        <f>IF($F$325="n/a",0,IF(BK$327&lt;=$C348,0,IF(BK$327&gt;($F$325+$C348),INDEX($D$339:$W$339,,$C348)-SUM($D348:BJ348),INDEX($D$339:$W$339,,$C348)/$F$325)))</f>
        <v>0</v>
      </c>
      <c r="BL348" s="2">
        <f>IF($F$325="n/a",0,IF(BL$327&lt;=$C348,0,IF(BL$327&gt;($F$325+$C348),INDEX($D$339:$W$339,,$C348)-SUM($D348:BK348),INDEX($D$339:$W$339,,$C348)/$F$325)))</f>
        <v>0</v>
      </c>
      <c r="BM348" s="2">
        <f>IF($F$325="n/a",0,IF(BM$327&lt;=$C348,0,IF(BM$327&gt;($F$325+$C348),INDEX($D$339:$W$339,,$C348)-SUM($D348:BL348),INDEX($D$339:$W$339,,$C348)/$F$325)))</f>
        <v>0</v>
      </c>
      <c r="BN348" s="2">
        <f>IF($F$325="n/a",0,IF(BN$327&lt;=$C348,0,IF(BN$327&gt;($F$325+$C348),INDEX($D$339:$W$339,,$C348)-SUM($D348:BM348),INDEX($D$339:$W$339,,$C348)/$F$325)))</f>
        <v>0</v>
      </c>
      <c r="BO348" s="2">
        <f>IF($F$325="n/a",0,IF(BO$327&lt;=$C348,0,IF(BO$327&gt;($F$325+$C348),INDEX($D$339:$W$339,,$C348)-SUM($D348:BN348),INDEX($D$339:$W$339,,$C348)/$F$325)))</f>
        <v>0</v>
      </c>
      <c r="BP348" s="2">
        <f>IF($F$325="n/a",0,IF(BP$327&lt;=$C348,0,IF(BP$327&gt;($F$325+$C348),INDEX($D$339:$W$339,,$C348)-SUM($D348:BO348),INDEX($D$339:$W$339,,$C348)/$F$325)))</f>
        <v>0</v>
      </c>
      <c r="BQ348" s="2">
        <f>IF($F$325="n/a",0,IF(BQ$327&lt;=$C348,0,IF(BQ$327&gt;($F$325+$C348),INDEX($D$339:$W$339,,$C348)-SUM($D348:BP348),INDEX($D$339:$W$339,,$C348)/$F$325)))</f>
        <v>0</v>
      </c>
      <c r="BR348" s="2">
        <f>IF($F$325="n/a",0,IF(BR$327&lt;=$C348,0,IF(BR$327&gt;($F$325+$C348),INDEX($D$339:$W$339,,$C348)-SUM($D348:BQ348),INDEX($D$339:$W$339,,$C348)/$F$325)))</f>
        <v>0</v>
      </c>
      <c r="BS348" s="2">
        <f>IF($F$325="n/a",0,IF(BS$327&lt;=$C348,0,IF(BS$327&gt;($F$325+$C348),INDEX($D$339:$W$339,,$C348)-SUM($D348:BR348),INDEX($D$339:$W$339,,$C348)/$F$325)))</f>
        <v>0</v>
      </c>
    </row>
    <row r="349" spans="2:71">
      <c r="B349" s="24">
        <v>2018</v>
      </c>
      <c r="C349" s="24">
        <v>8</v>
      </c>
      <c r="E349" s="2">
        <f>IF($F$325="n/a",0,IF(E$327&lt;=$C349,0,IF(E$327&gt;($F$325+$C349),INDEX($D$339:$W$339,,$C349)-SUM($D349:D349),INDEX($D$339:$W$339,,$C349)/$F$325)))</f>
        <v>0</v>
      </c>
      <c r="F349" s="2">
        <f>IF($F$325="n/a",0,IF(F$327&lt;=$C349,0,IF(F$327&gt;($F$325+$C349),INDEX($D$339:$W$339,,$C349)-SUM($D349:E349),INDEX($D$339:$W$339,,$C349)/$F$325)))</f>
        <v>0</v>
      </c>
      <c r="G349" s="2">
        <f>IF($F$325="n/a",0,IF(G$327&lt;=$C349,0,IF(G$327&gt;($F$325+$C349),INDEX($D$339:$W$339,,$C349)-SUM($D349:F349),INDEX($D$339:$W$339,,$C349)/$F$325)))</f>
        <v>0</v>
      </c>
      <c r="H349" s="2">
        <f>IF($F$325="n/a",0,IF(H$327&lt;=$C349,0,IF(H$327&gt;($F$325+$C349),INDEX($D$339:$W$339,,$C349)-SUM($D349:G349),INDEX($D$339:$W$339,,$C349)/$F$325)))</f>
        <v>0</v>
      </c>
      <c r="I349" s="2">
        <f>IF($F$325="n/a",0,IF(I$327&lt;=$C349,0,IF(I$327&gt;($F$325+$C349),INDEX($D$339:$W$339,,$C349)-SUM($D349:H349),INDEX($D$339:$W$339,,$C349)/$F$325)))</f>
        <v>0</v>
      </c>
      <c r="J349" s="2">
        <f>IF($F$325="n/a",0,IF(J$327&lt;=$C349,0,IF(J$327&gt;($F$325+$C349),INDEX($D$339:$W$339,,$C349)-SUM($D349:I349),INDEX($D$339:$W$339,,$C349)/$F$325)))</f>
        <v>0</v>
      </c>
      <c r="K349" s="2">
        <f>IF($F$325="n/a",0,IF(K$327&lt;=$C349,0,IF(K$327&gt;($F$325+$C349),INDEX($D$339:$W$339,,$C349)-SUM($D349:J349),INDEX($D$339:$W$339,,$C349)/$F$325)))</f>
        <v>0</v>
      </c>
      <c r="L349" s="2">
        <f>IF($F$325="n/a",0,IF(L$327&lt;=$C349,0,IF(L$327&gt;($F$325+$C349),INDEX($D$339:$W$339,,$C349)-SUM($D349:K349),INDEX($D$339:$W$339,,$C349)/$F$325)))</f>
        <v>2.89261612468351</v>
      </c>
      <c r="M349" s="2">
        <f>IF($F$325="n/a",0,IF(M$327&lt;=$C349,0,IF(M$327&gt;($F$325+$C349),INDEX($D$339:$W$339,,$C349)-SUM($D349:L349),INDEX($D$339:$W$339,,$C349)/$F$325)))</f>
        <v>2.89261612468351</v>
      </c>
      <c r="N349" s="170">
        <f>IF($F$325="n/a",0,IF(N$327&lt;=$C349,0,IF(N$327&gt;($F$325+$C349),INDEX($D$339:$W$339,,$C349)-SUM($D349:M349),INDEX($D$339:$W$339,,$C349)/$F$325)))*0.5</f>
        <v>1.446308062341755</v>
      </c>
      <c r="O349" s="2">
        <f>IF($F$325="n/a",0,IF(O$327&lt;=$C349,0,IF(O$327&gt;($F$325+$C349),INDEX($D$339:$W$339,,$C349)-SUM($D349:N349),INDEX($D$339:$W$339,,$C349)/$F$325)))</f>
        <v>2.89261612468351</v>
      </c>
      <c r="P349" s="2">
        <f>IF($F$325="n/a",0,IF(P$327&lt;=$C349,0,IF(P$327&gt;($F$325+$C349),INDEX($D$339:$W$339,,$C349)-SUM($D349:O349),INDEX($D$339:$W$339,,$C349)/$F$325)))</f>
        <v>2.89261612468351</v>
      </c>
      <c r="Q349" s="2">
        <f>IF($F$325="n/a",0,IF(Q$327&lt;=$C349,0,IF(Q$327&gt;($F$325+$C349),INDEX($D$339:$W$339,,$C349)-SUM($D349:P349),INDEX($D$339:$W$339,,$C349)/$F$325)))</f>
        <v>1.446308062341755</v>
      </c>
      <c r="R349" s="2">
        <f>IF($F$325="n/a",0,IF(R$327&lt;=$C349,0,IF(R$327&gt;($F$325+$C349),INDEX($D$339:$W$339,,$C349)-SUM($D349:Q349),INDEX($D$339:$W$339,,$C349)/$F$325)))</f>
        <v>0</v>
      </c>
      <c r="S349" s="2">
        <f>IF($F$325="n/a",0,IF(S$327&lt;=$C349,0,IF(S$327&gt;($F$325+$C349),INDEX($D$339:$W$339,,$C349)-SUM($D349:R349),INDEX($D$339:$W$339,,$C349)/$F$325)))</f>
        <v>0</v>
      </c>
      <c r="T349" s="2">
        <f>IF($F$325="n/a",0,IF(T$327&lt;=$C349,0,IF(T$327&gt;($F$325+$C349),INDEX($D$339:$W$339,,$C349)-SUM($D349:S349),INDEX($D$339:$W$339,,$C349)/$F$325)))</f>
        <v>0</v>
      </c>
      <c r="U349" s="2">
        <f>IF($F$325="n/a",0,IF(U$327&lt;=$C349,0,IF(U$327&gt;($F$325+$C349),INDEX($D$339:$W$339,,$C349)-SUM($D349:T349),INDEX($D$339:$W$339,,$C349)/$F$325)))</f>
        <v>0</v>
      </c>
      <c r="V349" s="2">
        <f>IF($F$325="n/a",0,IF(V$327&lt;=$C349,0,IF(V$327&gt;($F$325+$C349),INDEX($D$339:$W$339,,$C349)-SUM($D349:U349),INDEX($D$339:$W$339,,$C349)/$F$325)))</f>
        <v>0</v>
      </c>
      <c r="W349" s="2">
        <f>IF($F$325="n/a",0,IF(W$327&lt;=$C349,0,IF(W$327&gt;($F$325+$C349),INDEX($D$339:$W$339,,$C349)-SUM($D349:V349),INDEX($D$339:$W$339,,$C349)/$F$325)))</f>
        <v>0</v>
      </c>
      <c r="X349" s="2">
        <f>IF($F$325="n/a",0,IF(X$327&lt;=$C349,0,IF(X$327&gt;($F$325+$C349),INDEX($D$339:$W$339,,$C349)-SUM($D349:W349),INDEX($D$339:$W$339,,$C349)/$F$325)))</f>
        <v>0</v>
      </c>
      <c r="Y349" s="2">
        <f>IF($F$325="n/a",0,IF(Y$327&lt;=$C349,0,IF(Y$327&gt;($F$325+$C349),INDEX($D$339:$W$339,,$C349)-SUM($D349:X349),INDEX($D$339:$W$339,,$C349)/$F$325)))</f>
        <v>0</v>
      </c>
      <c r="Z349" s="2">
        <f>IF($F$325="n/a",0,IF(Z$327&lt;=$C349,0,IF(Z$327&gt;($F$325+$C349),INDEX($D$339:$W$339,,$C349)-SUM($D349:Y349),INDEX($D$339:$W$339,,$C349)/$F$325)))</f>
        <v>0</v>
      </c>
      <c r="AA349" s="2">
        <f>IF($F$325="n/a",0,IF(AA$327&lt;=$C349,0,IF(AA$327&gt;($F$325+$C349),INDEX($D$339:$W$339,,$C349)-SUM($D349:Z349),INDEX($D$339:$W$339,,$C349)/$F$325)))</f>
        <v>0</v>
      </c>
      <c r="AB349" s="2">
        <f>IF($F$325="n/a",0,IF(AB$327&lt;=$C349,0,IF(AB$327&gt;($F$325+$C349),INDEX($D$339:$W$339,,$C349)-SUM($D349:AA349),INDEX($D$339:$W$339,,$C349)/$F$325)))</f>
        <v>0</v>
      </c>
      <c r="AC349" s="2">
        <f>IF($F$325="n/a",0,IF(AC$327&lt;=$C349,0,IF(AC$327&gt;($F$325+$C349),INDEX($D$339:$W$339,,$C349)-SUM($D349:AB349),INDEX($D$339:$W$339,,$C349)/$F$325)))</f>
        <v>0</v>
      </c>
      <c r="AD349" s="2">
        <f>IF($F$325="n/a",0,IF(AD$327&lt;=$C349,0,IF(AD$327&gt;($F$325+$C349),INDEX($D$339:$W$339,,$C349)-SUM($D349:AC349),INDEX($D$339:$W$339,,$C349)/$F$325)))</f>
        <v>0</v>
      </c>
      <c r="AE349" s="2">
        <f>IF($F$325="n/a",0,IF(AE$327&lt;=$C349,0,IF(AE$327&gt;($F$325+$C349),INDEX($D$339:$W$339,,$C349)-SUM($D349:AD349),INDEX($D$339:$W$339,,$C349)/$F$325)))</f>
        <v>0</v>
      </c>
      <c r="AF349" s="2">
        <f>IF($F$325="n/a",0,IF(AF$327&lt;=$C349,0,IF(AF$327&gt;($F$325+$C349),INDEX($D$339:$W$339,,$C349)-SUM($D349:AE349),INDEX($D$339:$W$339,,$C349)/$F$325)))</f>
        <v>0</v>
      </c>
      <c r="AG349" s="2">
        <f>IF($F$325="n/a",0,IF(AG$327&lt;=$C349,0,IF(AG$327&gt;($F$325+$C349),INDEX($D$339:$W$339,,$C349)-SUM($D349:AF349),INDEX($D$339:$W$339,,$C349)/$F$325)))</f>
        <v>0</v>
      </c>
      <c r="AH349" s="2">
        <f>IF($F$325="n/a",0,IF(AH$327&lt;=$C349,0,IF(AH$327&gt;($F$325+$C349),INDEX($D$339:$W$339,,$C349)-SUM($D349:AG349),INDEX($D$339:$W$339,,$C349)/$F$325)))</f>
        <v>0</v>
      </c>
      <c r="AI349" s="2">
        <f>IF($F$325="n/a",0,IF(AI$327&lt;=$C349,0,IF(AI$327&gt;($F$325+$C349),INDEX($D$339:$W$339,,$C349)-SUM($D349:AH349),INDEX($D$339:$W$339,,$C349)/$F$325)))</f>
        <v>0</v>
      </c>
      <c r="AJ349" s="2">
        <f>IF($F$325="n/a",0,IF(AJ$327&lt;=$C349,0,IF(AJ$327&gt;($F$325+$C349),INDEX($D$339:$W$339,,$C349)-SUM($D349:AI349),INDEX($D$339:$W$339,,$C349)/$F$325)))</f>
        <v>0</v>
      </c>
      <c r="AK349" s="2">
        <f>IF($F$325="n/a",0,IF(AK$327&lt;=$C349,0,IF(AK$327&gt;($F$325+$C349),INDEX($D$339:$W$339,,$C349)-SUM($D349:AJ349),INDEX($D$339:$W$339,,$C349)/$F$325)))</f>
        <v>0</v>
      </c>
      <c r="AL349" s="2">
        <f>IF($F$325="n/a",0,IF(AL$327&lt;=$C349,0,IF(AL$327&gt;($F$325+$C349),INDEX($D$339:$W$339,,$C349)-SUM($D349:AK349),INDEX($D$339:$W$339,,$C349)/$F$325)))</f>
        <v>0</v>
      </c>
      <c r="AM349" s="2">
        <f>IF($F$325="n/a",0,IF(AM$327&lt;=$C349,0,IF(AM$327&gt;($F$325+$C349),INDEX($D$339:$W$339,,$C349)-SUM($D349:AL349),INDEX($D$339:$W$339,,$C349)/$F$325)))</f>
        <v>0</v>
      </c>
      <c r="AN349" s="2">
        <f>IF($F$325="n/a",0,IF(AN$327&lt;=$C349,0,IF(AN$327&gt;($F$325+$C349),INDEX($D$339:$W$339,,$C349)-SUM($D349:AM349),INDEX($D$339:$W$339,,$C349)/$F$325)))</f>
        <v>0</v>
      </c>
      <c r="AO349" s="2">
        <f>IF($F$325="n/a",0,IF(AO$327&lt;=$C349,0,IF(AO$327&gt;($F$325+$C349),INDEX($D$339:$W$339,,$C349)-SUM($D349:AN349),INDEX($D$339:$W$339,,$C349)/$F$325)))</f>
        <v>0</v>
      </c>
      <c r="AP349" s="2">
        <f>IF($F$325="n/a",0,IF(AP$327&lt;=$C349,0,IF(AP$327&gt;($F$325+$C349),INDEX($D$339:$W$339,,$C349)-SUM($D349:AO349),INDEX($D$339:$W$339,,$C349)/$F$325)))</f>
        <v>0</v>
      </c>
      <c r="AQ349" s="2">
        <f>IF($F$325="n/a",0,IF(AQ$327&lt;=$C349,0,IF(AQ$327&gt;($F$325+$C349),INDEX($D$339:$W$339,,$C349)-SUM($D349:AP349),INDEX($D$339:$W$339,,$C349)/$F$325)))</f>
        <v>0</v>
      </c>
      <c r="AR349" s="2">
        <f>IF($F$325="n/a",0,IF(AR$327&lt;=$C349,0,IF(AR$327&gt;($F$325+$C349),INDEX($D$339:$W$339,,$C349)-SUM($D349:AQ349),INDEX($D$339:$W$339,,$C349)/$F$325)))</f>
        <v>0</v>
      </c>
      <c r="AS349" s="2">
        <f>IF($F$325="n/a",0,IF(AS$327&lt;=$C349,0,IF(AS$327&gt;($F$325+$C349),INDEX($D$339:$W$339,,$C349)-SUM($D349:AR349),INDEX($D$339:$W$339,,$C349)/$F$325)))</f>
        <v>0</v>
      </c>
      <c r="AT349" s="2">
        <f>IF($F$325="n/a",0,IF(AT$327&lt;=$C349,0,IF(AT$327&gt;($F$325+$C349),INDEX($D$339:$W$339,,$C349)-SUM($D349:AS349),INDEX($D$339:$W$339,,$C349)/$F$325)))</f>
        <v>0</v>
      </c>
      <c r="AU349" s="2">
        <f>IF($F$325="n/a",0,IF(AU$327&lt;=$C349,0,IF(AU$327&gt;($F$325+$C349),INDEX($D$339:$W$339,,$C349)-SUM($D349:AT349),INDEX($D$339:$W$339,,$C349)/$F$325)))</f>
        <v>0</v>
      </c>
      <c r="AV349" s="2">
        <f>IF($F$325="n/a",0,IF(AV$327&lt;=$C349,0,IF(AV$327&gt;($F$325+$C349),INDEX($D$339:$W$339,,$C349)-SUM($D349:AU349),INDEX($D$339:$W$339,,$C349)/$F$325)))</f>
        <v>0</v>
      </c>
      <c r="AW349" s="2">
        <f>IF($F$325="n/a",0,IF(AW$327&lt;=$C349,0,IF(AW$327&gt;($F$325+$C349),INDEX($D$339:$W$339,,$C349)-SUM($D349:AV349),INDEX($D$339:$W$339,,$C349)/$F$325)))</f>
        <v>0</v>
      </c>
      <c r="AX349" s="2">
        <f>IF($F$325="n/a",0,IF(AX$327&lt;=$C349,0,IF(AX$327&gt;($F$325+$C349),INDEX($D$339:$W$339,,$C349)-SUM($D349:AW349),INDEX($D$339:$W$339,,$C349)/$F$325)))</f>
        <v>0</v>
      </c>
      <c r="AY349" s="2">
        <f>IF($F$325="n/a",0,IF(AY$327&lt;=$C349,0,IF(AY$327&gt;($F$325+$C349),INDEX($D$339:$W$339,,$C349)-SUM($D349:AX349),INDEX($D$339:$W$339,,$C349)/$F$325)))</f>
        <v>0</v>
      </c>
      <c r="AZ349" s="2">
        <f>IF($F$325="n/a",0,IF(AZ$327&lt;=$C349,0,IF(AZ$327&gt;($F$325+$C349),INDEX($D$339:$W$339,,$C349)-SUM($D349:AY349),INDEX($D$339:$W$339,,$C349)/$F$325)))</f>
        <v>0</v>
      </c>
      <c r="BA349" s="2">
        <f>IF($F$325="n/a",0,IF(BA$327&lt;=$C349,0,IF(BA$327&gt;($F$325+$C349),INDEX($D$339:$W$339,,$C349)-SUM($D349:AZ349),INDEX($D$339:$W$339,,$C349)/$F$325)))</f>
        <v>0</v>
      </c>
      <c r="BB349" s="2">
        <f>IF($F$325="n/a",0,IF(BB$327&lt;=$C349,0,IF(BB$327&gt;($F$325+$C349),INDEX($D$339:$W$339,,$C349)-SUM($D349:BA349),INDEX($D$339:$W$339,,$C349)/$F$325)))</f>
        <v>0</v>
      </c>
      <c r="BC349" s="2">
        <f>IF($F$325="n/a",0,IF(BC$327&lt;=$C349,0,IF(BC$327&gt;($F$325+$C349),INDEX($D$339:$W$339,,$C349)-SUM($D349:BB349),INDEX($D$339:$W$339,,$C349)/$F$325)))</f>
        <v>0</v>
      </c>
      <c r="BD349" s="2">
        <f>IF($F$325="n/a",0,IF(BD$327&lt;=$C349,0,IF(BD$327&gt;($F$325+$C349),INDEX($D$339:$W$339,,$C349)-SUM($D349:BC349),INDEX($D$339:$W$339,,$C349)/$F$325)))</f>
        <v>0</v>
      </c>
      <c r="BE349" s="2">
        <f>IF($F$325="n/a",0,IF(BE$327&lt;=$C349,0,IF(BE$327&gt;($F$325+$C349),INDEX($D$339:$W$339,,$C349)-SUM($D349:BD349),INDEX($D$339:$W$339,,$C349)/$F$325)))</f>
        <v>0</v>
      </c>
      <c r="BF349" s="2">
        <f>IF($F$325="n/a",0,IF(BF$327&lt;=$C349,0,IF(BF$327&gt;($F$325+$C349),INDEX($D$339:$W$339,,$C349)-SUM($D349:BE349),INDEX($D$339:$W$339,,$C349)/$F$325)))</f>
        <v>0</v>
      </c>
      <c r="BG349" s="2">
        <f>IF($F$325="n/a",0,IF(BG$327&lt;=$C349,0,IF(BG$327&gt;($F$325+$C349),INDEX($D$339:$W$339,,$C349)-SUM($D349:BF349),INDEX($D$339:$W$339,,$C349)/$F$325)))</f>
        <v>0</v>
      </c>
      <c r="BH349" s="2">
        <f>IF($F$325="n/a",0,IF(BH$327&lt;=$C349,0,IF(BH$327&gt;($F$325+$C349),INDEX($D$339:$W$339,,$C349)-SUM($D349:BG349),INDEX($D$339:$W$339,,$C349)/$F$325)))</f>
        <v>0</v>
      </c>
      <c r="BI349" s="2">
        <f>IF($F$325="n/a",0,IF(BI$327&lt;=$C349,0,IF(BI$327&gt;($F$325+$C349),INDEX($D$339:$W$339,,$C349)-SUM($D349:BH349),INDEX($D$339:$W$339,,$C349)/$F$325)))</f>
        <v>0</v>
      </c>
      <c r="BJ349" s="2">
        <f>IF($F$325="n/a",0,IF(BJ$327&lt;=$C349,0,IF(BJ$327&gt;($F$325+$C349),INDEX($D$339:$W$339,,$C349)-SUM($D349:BI349),INDEX($D$339:$W$339,,$C349)/$F$325)))</f>
        <v>0</v>
      </c>
      <c r="BK349" s="2">
        <f>IF($F$325="n/a",0,IF(BK$327&lt;=$C349,0,IF(BK$327&gt;($F$325+$C349),INDEX($D$339:$W$339,,$C349)-SUM($D349:BJ349),INDEX($D$339:$W$339,,$C349)/$F$325)))</f>
        <v>0</v>
      </c>
      <c r="BL349" s="2">
        <f>IF($F$325="n/a",0,IF(BL$327&lt;=$C349,0,IF(BL$327&gt;($F$325+$C349),INDEX($D$339:$W$339,,$C349)-SUM($D349:BK349),INDEX($D$339:$W$339,,$C349)/$F$325)))</f>
        <v>0</v>
      </c>
      <c r="BM349" s="2">
        <f>IF($F$325="n/a",0,IF(BM$327&lt;=$C349,0,IF(BM$327&gt;($F$325+$C349),INDEX($D$339:$W$339,,$C349)-SUM($D349:BL349),INDEX($D$339:$W$339,,$C349)/$F$325)))</f>
        <v>0</v>
      </c>
      <c r="BN349" s="2">
        <f>IF($F$325="n/a",0,IF(BN$327&lt;=$C349,0,IF(BN$327&gt;($F$325+$C349),INDEX($D$339:$W$339,,$C349)-SUM($D349:BM349),INDEX($D$339:$W$339,,$C349)/$F$325)))</f>
        <v>0</v>
      </c>
      <c r="BO349" s="2">
        <f>IF($F$325="n/a",0,IF(BO$327&lt;=$C349,0,IF(BO$327&gt;($F$325+$C349),INDEX($D$339:$W$339,,$C349)-SUM($D349:BN349),INDEX($D$339:$W$339,,$C349)/$F$325)))</f>
        <v>0</v>
      </c>
      <c r="BP349" s="2">
        <f>IF($F$325="n/a",0,IF(BP$327&lt;=$C349,0,IF(BP$327&gt;($F$325+$C349),INDEX($D$339:$W$339,,$C349)-SUM($D349:BO349),INDEX($D$339:$W$339,,$C349)/$F$325)))</f>
        <v>0</v>
      </c>
      <c r="BQ349" s="2">
        <f>IF($F$325="n/a",0,IF(BQ$327&lt;=$C349,0,IF(BQ$327&gt;($F$325+$C349),INDEX($D$339:$W$339,,$C349)-SUM($D349:BP349),INDEX($D$339:$W$339,,$C349)/$F$325)))</f>
        <v>0</v>
      </c>
      <c r="BR349" s="2">
        <f>IF($F$325="n/a",0,IF(BR$327&lt;=$C349,0,IF(BR$327&gt;($F$325+$C349),INDEX($D$339:$W$339,,$C349)-SUM($D349:BQ349),INDEX($D$339:$W$339,,$C349)/$F$325)))</f>
        <v>0</v>
      </c>
      <c r="BS349" s="2">
        <f>IF($F$325="n/a",0,IF(BS$327&lt;=$C349,0,IF(BS$327&gt;($F$325+$C349),INDEX($D$339:$W$339,,$C349)-SUM($D349:BR349),INDEX($D$339:$W$339,,$C349)/$F$325)))</f>
        <v>0</v>
      </c>
    </row>
    <row r="350" spans="2:71">
      <c r="B350" s="24">
        <v>2019</v>
      </c>
      <c r="C350" s="24">
        <v>9</v>
      </c>
      <c r="E350" s="2">
        <f>IF($F$325="n/a",0,IF(E$327&lt;=$C350,0,IF(E$327&gt;($F$325+$C350),INDEX($D$339:$W$339,,$C350)-SUM($D350:D350),INDEX($D$339:$W$339,,$C350)/$F$325)))</f>
        <v>0</v>
      </c>
      <c r="F350" s="2">
        <f>IF($F$325="n/a",0,IF(F$327&lt;=$C350,0,IF(F$327&gt;($F$325+$C350),INDEX($D$339:$W$339,,$C350)-SUM($D350:E350),INDEX($D$339:$W$339,,$C350)/$F$325)))</f>
        <v>0</v>
      </c>
      <c r="G350" s="2">
        <f>IF($F$325="n/a",0,IF(G$327&lt;=$C350,0,IF(G$327&gt;($F$325+$C350),INDEX($D$339:$W$339,,$C350)-SUM($D350:F350),INDEX($D$339:$W$339,,$C350)/$F$325)))</f>
        <v>0</v>
      </c>
      <c r="H350" s="2">
        <f>IF($F$325="n/a",0,IF(H$327&lt;=$C350,0,IF(H$327&gt;($F$325+$C350),INDEX($D$339:$W$339,,$C350)-SUM($D350:G350),INDEX($D$339:$W$339,,$C350)/$F$325)))</f>
        <v>0</v>
      </c>
      <c r="I350" s="2">
        <f>IF($F$325="n/a",0,IF(I$327&lt;=$C350,0,IF(I$327&gt;($F$325+$C350),INDEX($D$339:$W$339,,$C350)-SUM($D350:H350),INDEX($D$339:$W$339,,$C350)/$F$325)))</f>
        <v>0</v>
      </c>
      <c r="J350" s="2">
        <f>IF($F$325="n/a",0,IF(J$327&lt;=$C350,0,IF(J$327&gt;($F$325+$C350),INDEX($D$339:$W$339,,$C350)-SUM($D350:I350),INDEX($D$339:$W$339,,$C350)/$F$325)))</f>
        <v>0</v>
      </c>
      <c r="K350" s="2">
        <f>IF($F$325="n/a",0,IF(K$327&lt;=$C350,0,IF(K$327&gt;($F$325+$C350),INDEX($D$339:$W$339,,$C350)-SUM($D350:J350),INDEX($D$339:$W$339,,$C350)/$F$325)))</f>
        <v>0</v>
      </c>
      <c r="L350" s="2">
        <f>IF($F$325="n/a",0,IF(L$327&lt;=$C350,0,IF(L$327&gt;($F$325+$C350),INDEX($D$339:$W$339,,$C350)-SUM($D350:K350),INDEX($D$339:$W$339,,$C350)/$F$325)))</f>
        <v>0</v>
      </c>
      <c r="M350" s="2">
        <f>IF($F$325="n/a",0,IF(M$327&lt;=$C350,0,IF(M$327&gt;($F$325+$C350),INDEX($D$339:$W$339,,$C350)-SUM($D350:L350),INDEX($D$339:$W$339,,$C350)/$F$325)))</f>
        <v>-1.439135396617925</v>
      </c>
      <c r="N350" s="170">
        <f>IF($F$325="n/a",0,IF(N$327&lt;=$C350,0,IF(N$327&gt;($F$325+$C350),INDEX($D$339:$W$339,,$C350)-SUM($D350:M350),INDEX($D$339:$W$339,,$C350)/$F$325)))*0.5</f>
        <v>-0.7195676983089625</v>
      </c>
      <c r="O350" s="2">
        <f>IF($F$325="n/a",0,IF(O$327&lt;=$C350,0,IF(O$327&gt;($F$325+$C350),INDEX($D$339:$W$339,,$C350)-SUM($D350:N350),INDEX($D$339:$W$339,,$C350)/$F$325)))</f>
        <v>-1.439135396617925</v>
      </c>
      <c r="P350" s="2">
        <f>IF($F$325="n/a",0,IF(P$327&lt;=$C350,0,IF(P$327&gt;($F$325+$C350),INDEX($D$339:$W$339,,$C350)-SUM($D350:O350),INDEX($D$339:$W$339,,$C350)/$F$325)))</f>
        <v>-1.439135396617925</v>
      </c>
      <c r="Q350" s="2">
        <f>IF($F$325="n/a",0,IF(Q$327&lt;=$C350,0,IF(Q$327&gt;($F$325+$C350),INDEX($D$339:$W$339,,$C350)-SUM($D350:P350),INDEX($D$339:$W$339,,$C350)/$F$325)))</f>
        <v>-1.439135396617925</v>
      </c>
      <c r="R350" s="2">
        <f>IF($F$325="n/a",0,IF(R$327&lt;=$C350,0,IF(R$327&gt;($F$325+$C350),INDEX($D$339:$W$339,,$C350)-SUM($D350:Q350),INDEX($D$339:$W$339,,$C350)/$F$325)))</f>
        <v>-0.71956769830896317</v>
      </c>
      <c r="S350" s="2">
        <f>IF($F$325="n/a",0,IF(S$327&lt;=$C350,0,IF(S$327&gt;($F$325+$C350),INDEX($D$339:$W$339,,$C350)-SUM($D350:R350),INDEX($D$339:$W$339,,$C350)/$F$325)))</f>
        <v>0</v>
      </c>
      <c r="T350" s="2">
        <f>IF($F$325="n/a",0,IF(T$327&lt;=$C350,0,IF(T$327&gt;($F$325+$C350),INDEX($D$339:$W$339,,$C350)-SUM($D350:S350),INDEX($D$339:$W$339,,$C350)/$F$325)))</f>
        <v>0</v>
      </c>
      <c r="U350" s="2">
        <f>IF($F$325="n/a",0,IF(U$327&lt;=$C350,0,IF(U$327&gt;($F$325+$C350),INDEX($D$339:$W$339,,$C350)-SUM($D350:T350),INDEX($D$339:$W$339,,$C350)/$F$325)))</f>
        <v>0</v>
      </c>
      <c r="V350" s="2">
        <f>IF($F$325="n/a",0,IF(V$327&lt;=$C350,0,IF(V$327&gt;($F$325+$C350),INDEX($D$339:$W$339,,$C350)-SUM($D350:U350),INDEX($D$339:$W$339,,$C350)/$F$325)))</f>
        <v>0</v>
      </c>
      <c r="W350" s="2">
        <f>IF($F$325="n/a",0,IF(W$327&lt;=$C350,0,IF(W$327&gt;($F$325+$C350),INDEX($D$339:$W$339,,$C350)-SUM($D350:V350),INDEX($D$339:$W$339,,$C350)/$F$325)))</f>
        <v>0</v>
      </c>
      <c r="X350" s="2">
        <f>IF($F$325="n/a",0,IF(X$327&lt;=$C350,0,IF(X$327&gt;($F$325+$C350),INDEX($D$339:$W$339,,$C350)-SUM($D350:W350),INDEX($D$339:$W$339,,$C350)/$F$325)))</f>
        <v>0</v>
      </c>
      <c r="Y350" s="2">
        <f>IF($F$325="n/a",0,IF(Y$327&lt;=$C350,0,IF(Y$327&gt;($F$325+$C350),INDEX($D$339:$W$339,,$C350)-SUM($D350:X350),INDEX($D$339:$W$339,,$C350)/$F$325)))</f>
        <v>0</v>
      </c>
      <c r="Z350" s="2">
        <f>IF($F$325="n/a",0,IF(Z$327&lt;=$C350,0,IF(Z$327&gt;($F$325+$C350),INDEX($D$339:$W$339,,$C350)-SUM($D350:Y350),INDEX($D$339:$W$339,,$C350)/$F$325)))</f>
        <v>0</v>
      </c>
      <c r="AA350" s="2">
        <f>IF($F$325="n/a",0,IF(AA$327&lt;=$C350,0,IF(AA$327&gt;($F$325+$C350),INDEX($D$339:$W$339,,$C350)-SUM($D350:Z350),INDEX($D$339:$W$339,,$C350)/$F$325)))</f>
        <v>0</v>
      </c>
      <c r="AB350" s="2">
        <f>IF($F$325="n/a",0,IF(AB$327&lt;=$C350,0,IF(AB$327&gt;($F$325+$C350),INDEX($D$339:$W$339,,$C350)-SUM($D350:AA350),INDEX($D$339:$W$339,,$C350)/$F$325)))</f>
        <v>0</v>
      </c>
      <c r="AC350" s="2">
        <f>IF($F$325="n/a",0,IF(AC$327&lt;=$C350,0,IF(AC$327&gt;($F$325+$C350),INDEX($D$339:$W$339,,$C350)-SUM($D350:AB350),INDEX($D$339:$W$339,,$C350)/$F$325)))</f>
        <v>0</v>
      </c>
      <c r="AD350" s="2">
        <f>IF($F$325="n/a",0,IF(AD$327&lt;=$C350,0,IF(AD$327&gt;($F$325+$C350),INDEX($D$339:$W$339,,$C350)-SUM($D350:AC350),INDEX($D$339:$W$339,,$C350)/$F$325)))</f>
        <v>0</v>
      </c>
      <c r="AE350" s="2">
        <f>IF($F$325="n/a",0,IF(AE$327&lt;=$C350,0,IF(AE$327&gt;($F$325+$C350),INDEX($D$339:$W$339,,$C350)-SUM($D350:AD350),INDEX($D$339:$W$339,,$C350)/$F$325)))</f>
        <v>0</v>
      </c>
      <c r="AF350" s="2">
        <f>IF($F$325="n/a",0,IF(AF$327&lt;=$C350,0,IF(AF$327&gt;($F$325+$C350),INDEX($D$339:$W$339,,$C350)-SUM($D350:AE350),INDEX($D$339:$W$339,,$C350)/$F$325)))</f>
        <v>0</v>
      </c>
      <c r="AG350" s="2">
        <f>IF($F$325="n/a",0,IF(AG$327&lt;=$C350,0,IF(AG$327&gt;($F$325+$C350),INDEX($D$339:$W$339,,$C350)-SUM($D350:AF350),INDEX($D$339:$W$339,,$C350)/$F$325)))</f>
        <v>0</v>
      </c>
      <c r="AH350" s="2">
        <f>IF($F$325="n/a",0,IF(AH$327&lt;=$C350,0,IF(AH$327&gt;($F$325+$C350),INDEX($D$339:$W$339,,$C350)-SUM($D350:AG350),INDEX($D$339:$W$339,,$C350)/$F$325)))</f>
        <v>0</v>
      </c>
      <c r="AI350" s="2">
        <f>IF($F$325="n/a",0,IF(AI$327&lt;=$C350,0,IF(AI$327&gt;($F$325+$C350),INDEX($D$339:$W$339,,$C350)-SUM($D350:AH350),INDEX($D$339:$W$339,,$C350)/$F$325)))</f>
        <v>0</v>
      </c>
      <c r="AJ350" s="2">
        <f>IF($F$325="n/a",0,IF(AJ$327&lt;=$C350,0,IF(AJ$327&gt;($F$325+$C350),INDEX($D$339:$W$339,,$C350)-SUM($D350:AI350),INDEX($D$339:$W$339,,$C350)/$F$325)))</f>
        <v>0</v>
      </c>
      <c r="AK350" s="2">
        <f>IF($F$325="n/a",0,IF(AK$327&lt;=$C350,0,IF(AK$327&gt;($F$325+$C350),INDEX($D$339:$W$339,,$C350)-SUM($D350:AJ350),INDEX($D$339:$W$339,,$C350)/$F$325)))</f>
        <v>0</v>
      </c>
      <c r="AL350" s="2">
        <f>IF($F$325="n/a",0,IF(AL$327&lt;=$C350,0,IF(AL$327&gt;($F$325+$C350),INDEX($D$339:$W$339,,$C350)-SUM($D350:AK350),INDEX($D$339:$W$339,,$C350)/$F$325)))</f>
        <v>0</v>
      </c>
      <c r="AM350" s="2">
        <f>IF($F$325="n/a",0,IF(AM$327&lt;=$C350,0,IF(AM$327&gt;($F$325+$C350),INDEX($D$339:$W$339,,$C350)-SUM($D350:AL350),INDEX($D$339:$W$339,,$C350)/$F$325)))</f>
        <v>0</v>
      </c>
      <c r="AN350" s="2">
        <f>IF($F$325="n/a",0,IF(AN$327&lt;=$C350,0,IF(AN$327&gt;($F$325+$C350),INDEX($D$339:$W$339,,$C350)-SUM($D350:AM350),INDEX($D$339:$W$339,,$C350)/$F$325)))</f>
        <v>0</v>
      </c>
      <c r="AO350" s="2">
        <f>IF($F$325="n/a",0,IF(AO$327&lt;=$C350,0,IF(AO$327&gt;($F$325+$C350),INDEX($D$339:$W$339,,$C350)-SUM($D350:AN350),INDEX($D$339:$W$339,,$C350)/$F$325)))</f>
        <v>0</v>
      </c>
      <c r="AP350" s="2">
        <f>IF($F$325="n/a",0,IF(AP$327&lt;=$C350,0,IF(AP$327&gt;($F$325+$C350),INDEX($D$339:$W$339,,$C350)-SUM($D350:AO350),INDEX($D$339:$W$339,,$C350)/$F$325)))</f>
        <v>0</v>
      </c>
      <c r="AQ350" s="2">
        <f>IF($F$325="n/a",0,IF(AQ$327&lt;=$C350,0,IF(AQ$327&gt;($F$325+$C350),INDEX($D$339:$W$339,,$C350)-SUM($D350:AP350),INDEX($D$339:$W$339,,$C350)/$F$325)))</f>
        <v>0</v>
      </c>
      <c r="AR350" s="2">
        <f>IF($F$325="n/a",0,IF(AR$327&lt;=$C350,0,IF(AR$327&gt;($F$325+$C350),INDEX($D$339:$W$339,,$C350)-SUM($D350:AQ350),INDEX($D$339:$W$339,,$C350)/$F$325)))</f>
        <v>0</v>
      </c>
      <c r="AS350" s="2">
        <f>IF($F$325="n/a",0,IF(AS$327&lt;=$C350,0,IF(AS$327&gt;($F$325+$C350),INDEX($D$339:$W$339,,$C350)-SUM($D350:AR350),INDEX($D$339:$W$339,,$C350)/$F$325)))</f>
        <v>0</v>
      </c>
      <c r="AT350" s="2">
        <f>IF($F$325="n/a",0,IF(AT$327&lt;=$C350,0,IF(AT$327&gt;($F$325+$C350),INDEX($D$339:$W$339,,$C350)-SUM($D350:AS350),INDEX($D$339:$W$339,,$C350)/$F$325)))</f>
        <v>0</v>
      </c>
      <c r="AU350" s="2">
        <f>IF($F$325="n/a",0,IF(AU$327&lt;=$C350,0,IF(AU$327&gt;($F$325+$C350),INDEX($D$339:$W$339,,$C350)-SUM($D350:AT350),INDEX($D$339:$W$339,,$C350)/$F$325)))</f>
        <v>0</v>
      </c>
      <c r="AV350" s="2">
        <f>IF($F$325="n/a",0,IF(AV$327&lt;=$C350,0,IF(AV$327&gt;($F$325+$C350),INDEX($D$339:$W$339,,$C350)-SUM($D350:AU350),INDEX($D$339:$W$339,,$C350)/$F$325)))</f>
        <v>0</v>
      </c>
      <c r="AW350" s="2">
        <f>IF($F$325="n/a",0,IF(AW$327&lt;=$C350,0,IF(AW$327&gt;($F$325+$C350),INDEX($D$339:$W$339,,$C350)-SUM($D350:AV350),INDEX($D$339:$W$339,,$C350)/$F$325)))</f>
        <v>0</v>
      </c>
      <c r="AX350" s="2">
        <f>IF($F$325="n/a",0,IF(AX$327&lt;=$C350,0,IF(AX$327&gt;($F$325+$C350),INDEX($D$339:$W$339,,$C350)-SUM($D350:AW350),INDEX($D$339:$W$339,,$C350)/$F$325)))</f>
        <v>0</v>
      </c>
      <c r="AY350" s="2">
        <f>IF($F$325="n/a",0,IF(AY$327&lt;=$C350,0,IF(AY$327&gt;($F$325+$C350),INDEX($D$339:$W$339,,$C350)-SUM($D350:AX350),INDEX($D$339:$W$339,,$C350)/$F$325)))</f>
        <v>0</v>
      </c>
      <c r="AZ350" s="2">
        <f>IF($F$325="n/a",0,IF(AZ$327&lt;=$C350,0,IF(AZ$327&gt;($F$325+$C350),INDEX($D$339:$W$339,,$C350)-SUM($D350:AY350),INDEX($D$339:$W$339,,$C350)/$F$325)))</f>
        <v>0</v>
      </c>
      <c r="BA350" s="2">
        <f>IF($F$325="n/a",0,IF(BA$327&lt;=$C350,0,IF(BA$327&gt;($F$325+$C350),INDEX($D$339:$W$339,,$C350)-SUM($D350:AZ350),INDEX($D$339:$W$339,,$C350)/$F$325)))</f>
        <v>0</v>
      </c>
      <c r="BB350" s="2">
        <f>IF($F$325="n/a",0,IF(BB$327&lt;=$C350,0,IF(BB$327&gt;($F$325+$C350),INDEX($D$339:$W$339,,$C350)-SUM($D350:BA350),INDEX($D$339:$W$339,,$C350)/$F$325)))</f>
        <v>0</v>
      </c>
      <c r="BC350" s="2">
        <f>IF($F$325="n/a",0,IF(BC$327&lt;=$C350,0,IF(BC$327&gt;($F$325+$C350),INDEX($D$339:$W$339,,$C350)-SUM($D350:BB350),INDEX($D$339:$W$339,,$C350)/$F$325)))</f>
        <v>0</v>
      </c>
      <c r="BD350" s="2">
        <f>IF($F$325="n/a",0,IF(BD$327&lt;=$C350,0,IF(BD$327&gt;($F$325+$C350),INDEX($D$339:$W$339,,$C350)-SUM($D350:BC350),INDEX($D$339:$W$339,,$C350)/$F$325)))</f>
        <v>0</v>
      </c>
      <c r="BE350" s="2">
        <f>IF($F$325="n/a",0,IF(BE$327&lt;=$C350,0,IF(BE$327&gt;($F$325+$C350),INDEX($D$339:$W$339,,$C350)-SUM($D350:BD350),INDEX($D$339:$W$339,,$C350)/$F$325)))</f>
        <v>0</v>
      </c>
      <c r="BF350" s="2">
        <f>IF($F$325="n/a",0,IF(BF$327&lt;=$C350,0,IF(BF$327&gt;($F$325+$C350),INDEX($D$339:$W$339,,$C350)-SUM($D350:BE350),INDEX($D$339:$W$339,,$C350)/$F$325)))</f>
        <v>0</v>
      </c>
      <c r="BG350" s="2">
        <f>IF($F$325="n/a",0,IF(BG$327&lt;=$C350,0,IF(BG$327&gt;($F$325+$C350),INDEX($D$339:$W$339,,$C350)-SUM($D350:BF350),INDEX($D$339:$W$339,,$C350)/$F$325)))</f>
        <v>0</v>
      </c>
      <c r="BH350" s="2">
        <f>IF($F$325="n/a",0,IF(BH$327&lt;=$C350,0,IF(BH$327&gt;($F$325+$C350),INDEX($D$339:$W$339,,$C350)-SUM($D350:BG350),INDEX($D$339:$W$339,,$C350)/$F$325)))</f>
        <v>0</v>
      </c>
      <c r="BI350" s="2">
        <f>IF($F$325="n/a",0,IF(BI$327&lt;=$C350,0,IF(BI$327&gt;($F$325+$C350),INDEX($D$339:$W$339,,$C350)-SUM($D350:BH350),INDEX($D$339:$W$339,,$C350)/$F$325)))</f>
        <v>0</v>
      </c>
      <c r="BJ350" s="2">
        <f>IF($F$325="n/a",0,IF(BJ$327&lt;=$C350,0,IF(BJ$327&gt;($F$325+$C350),INDEX($D$339:$W$339,,$C350)-SUM($D350:BI350),INDEX($D$339:$W$339,,$C350)/$F$325)))</f>
        <v>0</v>
      </c>
      <c r="BK350" s="2">
        <f>IF($F$325="n/a",0,IF(BK$327&lt;=$C350,0,IF(BK$327&gt;($F$325+$C350),INDEX($D$339:$W$339,,$C350)-SUM($D350:BJ350),INDEX($D$339:$W$339,,$C350)/$F$325)))</f>
        <v>0</v>
      </c>
      <c r="BL350" s="2">
        <f>IF($F$325="n/a",0,IF(BL$327&lt;=$C350,0,IF(BL$327&gt;($F$325+$C350),INDEX($D$339:$W$339,,$C350)-SUM($D350:BK350),INDEX($D$339:$W$339,,$C350)/$F$325)))</f>
        <v>0</v>
      </c>
      <c r="BM350" s="2">
        <f>IF($F$325="n/a",0,IF(BM$327&lt;=$C350,0,IF(BM$327&gt;($F$325+$C350),INDEX($D$339:$W$339,,$C350)-SUM($D350:BL350),INDEX($D$339:$W$339,,$C350)/$F$325)))</f>
        <v>0</v>
      </c>
      <c r="BN350" s="2">
        <f>IF($F$325="n/a",0,IF(BN$327&lt;=$C350,0,IF(BN$327&gt;($F$325+$C350),INDEX($D$339:$W$339,,$C350)-SUM($D350:BM350),INDEX($D$339:$W$339,,$C350)/$F$325)))</f>
        <v>0</v>
      </c>
      <c r="BO350" s="2">
        <f>IF($F$325="n/a",0,IF(BO$327&lt;=$C350,0,IF(BO$327&gt;($F$325+$C350),INDEX($D$339:$W$339,,$C350)-SUM($D350:BN350),INDEX($D$339:$W$339,,$C350)/$F$325)))</f>
        <v>0</v>
      </c>
      <c r="BP350" s="2">
        <f>IF($F$325="n/a",0,IF(BP$327&lt;=$C350,0,IF(BP$327&gt;($F$325+$C350),INDEX($D$339:$W$339,,$C350)-SUM($D350:BO350),INDEX($D$339:$W$339,,$C350)/$F$325)))</f>
        <v>0</v>
      </c>
      <c r="BQ350" s="2">
        <f>IF($F$325="n/a",0,IF(BQ$327&lt;=$C350,0,IF(BQ$327&gt;($F$325+$C350),INDEX($D$339:$W$339,,$C350)-SUM($D350:BP350),INDEX($D$339:$W$339,,$C350)/$F$325)))</f>
        <v>0</v>
      </c>
      <c r="BR350" s="2">
        <f>IF($F$325="n/a",0,IF(BR$327&lt;=$C350,0,IF(BR$327&gt;($F$325+$C350),INDEX($D$339:$W$339,,$C350)-SUM($D350:BQ350),INDEX($D$339:$W$339,,$C350)/$F$325)))</f>
        <v>0</v>
      </c>
      <c r="BS350" s="2">
        <f>IF($F$325="n/a",0,IF(BS$327&lt;=$C350,0,IF(BS$327&gt;($F$325+$C350),INDEX($D$339:$W$339,,$C350)-SUM($D350:BR350),INDEX($D$339:$W$339,,$C350)/$F$325)))</f>
        <v>0</v>
      </c>
    </row>
    <row r="351" spans="2:71">
      <c r="B351" s="24">
        <v>2020</v>
      </c>
      <c r="C351" s="24">
        <v>10</v>
      </c>
      <c r="E351" s="2">
        <f>IF($F$325="n/a",0,IF(E$327&lt;=$C351,0,IF(E$327&gt;($F$325+$C351),INDEX($D$339:$W$339,,$C351)-SUM($D351:D351),INDEX($D$339:$W$339,,$C351)/$F$325)))</f>
        <v>0</v>
      </c>
      <c r="F351" s="2">
        <f>IF($F$325="n/a",0,IF(F$327&lt;=$C351,0,IF(F$327&gt;($F$325+$C351),INDEX($D$339:$W$339,,$C351)-SUM($D351:E351),INDEX($D$339:$W$339,,$C351)/$F$325)))</f>
        <v>0</v>
      </c>
      <c r="G351" s="2">
        <f>IF($F$325="n/a",0,IF(G$327&lt;=$C351,0,IF(G$327&gt;($F$325+$C351),INDEX($D$339:$W$339,,$C351)-SUM($D351:F351),INDEX($D$339:$W$339,,$C351)/$F$325)))</f>
        <v>0</v>
      </c>
      <c r="H351" s="2">
        <f>IF($F$325="n/a",0,IF(H$327&lt;=$C351,0,IF(H$327&gt;($F$325+$C351),INDEX($D$339:$W$339,,$C351)-SUM($D351:G351),INDEX($D$339:$W$339,,$C351)/$F$325)))</f>
        <v>0</v>
      </c>
      <c r="I351" s="2">
        <f>IF($F$325="n/a",0,IF(I$327&lt;=$C351,0,IF(I$327&gt;($F$325+$C351),INDEX($D$339:$W$339,,$C351)-SUM($D351:H351),INDEX($D$339:$W$339,,$C351)/$F$325)))</f>
        <v>0</v>
      </c>
      <c r="J351" s="2">
        <f>IF($F$325="n/a",0,IF(J$327&lt;=$C351,0,IF(J$327&gt;($F$325+$C351),INDEX($D$339:$W$339,,$C351)-SUM($D351:I351),INDEX($D$339:$W$339,,$C351)/$F$325)))</f>
        <v>0</v>
      </c>
      <c r="K351" s="2">
        <f>IF($F$325="n/a",0,IF(K$327&lt;=$C351,0,IF(K$327&gt;($F$325+$C351),INDEX($D$339:$W$339,,$C351)-SUM($D351:J351),INDEX($D$339:$W$339,,$C351)/$F$325)))</f>
        <v>0</v>
      </c>
      <c r="L351" s="2">
        <f>IF($F$325="n/a",0,IF(L$327&lt;=$C351,0,IF(L$327&gt;($F$325+$C351),INDEX($D$339:$W$339,,$C351)-SUM($D351:K351),INDEX($D$339:$W$339,,$C351)/$F$325)))</f>
        <v>0</v>
      </c>
      <c r="M351" s="2">
        <f>IF($F$325="n/a",0,IF(M$327&lt;=$C351,0,IF(M$327&gt;($F$325+$C351),INDEX($D$339:$W$339,,$C351)-SUM($D351:L351),INDEX($D$339:$W$339,,$C351)/$F$325)))</f>
        <v>0</v>
      </c>
      <c r="N351" s="170">
        <f>IF($F$325="n/a",0,IF(N$327&lt;=$C351,0,IF(N$327&gt;($F$325+$C351),INDEX($D$339:$W$339,,$C351)-SUM($D351:M351),INDEX($D$339:$W$339,,$C351)/$F$325)))*0.5</f>
        <v>0.28932375564098811</v>
      </c>
      <c r="O351" s="2">
        <f>IF($F$325="n/a",0,IF(O$327&lt;=$C351,0,IF(O$327&gt;($F$325+$C351),INDEX($D$339:$W$339,,$C351)-SUM($D351:N351),INDEX($D$339:$W$339,,$C351)/$F$325)))</f>
        <v>0.57864751128197622</v>
      </c>
      <c r="P351" s="2">
        <f>IF($F$325="n/a",0,IF(P$327&lt;=$C351,0,IF(P$327&gt;($F$325+$C351),INDEX($D$339:$W$339,,$C351)-SUM($D351:O351),INDEX($D$339:$W$339,,$C351)/$F$325)))</f>
        <v>0.57864751128197622</v>
      </c>
      <c r="Q351" s="2">
        <f>IF($F$325="n/a",0,IF(Q$327&lt;=$C351,0,IF(Q$327&gt;($F$325+$C351),INDEX($D$339:$W$339,,$C351)-SUM($D351:P351),INDEX($D$339:$W$339,,$C351)/$F$325)))</f>
        <v>0.57864751128197622</v>
      </c>
      <c r="R351" s="2">
        <f>IF($F$325="n/a",0,IF(R$327&lt;=$C351,0,IF(R$327&gt;($F$325+$C351),INDEX($D$339:$W$339,,$C351)-SUM($D351:Q351),INDEX($D$339:$W$339,,$C351)/$F$325)))</f>
        <v>0.57864751128197622</v>
      </c>
      <c r="S351" s="2">
        <f>IF($F$325="n/a",0,IF(S$327&lt;=$C351,0,IF(S$327&gt;($F$325+$C351),INDEX($D$339:$W$339,,$C351)-SUM($D351:R351),INDEX($D$339:$W$339,,$C351)/$F$325)))</f>
        <v>0.28932375564098889</v>
      </c>
      <c r="T351" s="2">
        <f>IF($F$325="n/a",0,IF(T$327&lt;=$C351,0,IF(T$327&gt;($F$325+$C351),INDEX($D$339:$W$339,,$C351)-SUM($D351:S351),INDEX($D$339:$W$339,,$C351)/$F$325)))</f>
        <v>0</v>
      </c>
      <c r="U351" s="2">
        <f>IF($F$325="n/a",0,IF(U$327&lt;=$C351,0,IF(U$327&gt;($F$325+$C351),INDEX($D$339:$W$339,,$C351)-SUM($D351:T351),INDEX($D$339:$W$339,,$C351)/$F$325)))</f>
        <v>0</v>
      </c>
      <c r="V351" s="2">
        <f>IF($F$325="n/a",0,IF(V$327&lt;=$C351,0,IF(V$327&gt;($F$325+$C351),INDEX($D$339:$W$339,,$C351)-SUM($D351:U351),INDEX($D$339:$W$339,,$C351)/$F$325)))</f>
        <v>0</v>
      </c>
      <c r="W351" s="2">
        <f>IF($F$325="n/a",0,IF(W$327&lt;=$C351,0,IF(W$327&gt;($F$325+$C351),INDEX($D$339:$W$339,,$C351)-SUM($D351:V351),INDEX($D$339:$W$339,,$C351)/$F$325)))</f>
        <v>0</v>
      </c>
      <c r="X351" s="2">
        <f>IF($F$325="n/a",0,IF(X$327&lt;=$C351,0,IF(X$327&gt;($F$325+$C351),INDEX($D$339:$W$339,,$C351)-SUM($D351:W351),INDEX($D$339:$W$339,,$C351)/$F$325)))</f>
        <v>0</v>
      </c>
      <c r="Y351" s="2">
        <f>IF($F$325="n/a",0,IF(Y$327&lt;=$C351,0,IF(Y$327&gt;($F$325+$C351),INDEX($D$339:$W$339,,$C351)-SUM($D351:X351),INDEX($D$339:$W$339,,$C351)/$F$325)))</f>
        <v>0</v>
      </c>
      <c r="Z351" s="2">
        <f>IF($F$325="n/a",0,IF(Z$327&lt;=$C351,0,IF(Z$327&gt;($F$325+$C351),INDEX($D$339:$W$339,,$C351)-SUM($D351:Y351),INDEX($D$339:$W$339,,$C351)/$F$325)))</f>
        <v>0</v>
      </c>
      <c r="AA351" s="2">
        <f>IF($F$325="n/a",0,IF(AA$327&lt;=$C351,0,IF(AA$327&gt;($F$325+$C351),INDEX($D$339:$W$339,,$C351)-SUM($D351:Z351),INDEX($D$339:$W$339,,$C351)/$F$325)))</f>
        <v>0</v>
      </c>
      <c r="AB351" s="2">
        <f>IF($F$325="n/a",0,IF(AB$327&lt;=$C351,0,IF(AB$327&gt;($F$325+$C351),INDEX($D$339:$W$339,,$C351)-SUM($D351:AA351),INDEX($D$339:$W$339,,$C351)/$F$325)))</f>
        <v>0</v>
      </c>
      <c r="AC351" s="2">
        <f>IF($F$325="n/a",0,IF(AC$327&lt;=$C351,0,IF(AC$327&gt;($F$325+$C351),INDEX($D$339:$W$339,,$C351)-SUM($D351:AB351),INDEX($D$339:$W$339,,$C351)/$F$325)))</f>
        <v>0</v>
      </c>
      <c r="AD351" s="2">
        <f>IF($F$325="n/a",0,IF(AD$327&lt;=$C351,0,IF(AD$327&gt;($F$325+$C351),INDEX($D$339:$W$339,,$C351)-SUM($D351:AC351),INDEX($D$339:$W$339,,$C351)/$F$325)))</f>
        <v>0</v>
      </c>
      <c r="AE351" s="2">
        <f>IF($F$325="n/a",0,IF(AE$327&lt;=$C351,0,IF(AE$327&gt;($F$325+$C351),INDEX($D$339:$W$339,,$C351)-SUM($D351:AD351),INDEX($D$339:$W$339,,$C351)/$F$325)))</f>
        <v>0</v>
      </c>
      <c r="AF351" s="2">
        <f>IF($F$325="n/a",0,IF(AF$327&lt;=$C351,0,IF(AF$327&gt;($F$325+$C351),INDEX($D$339:$W$339,,$C351)-SUM($D351:AE351),INDEX($D$339:$W$339,,$C351)/$F$325)))</f>
        <v>0</v>
      </c>
      <c r="AG351" s="2">
        <f>IF($F$325="n/a",0,IF(AG$327&lt;=$C351,0,IF(AG$327&gt;($F$325+$C351),INDEX($D$339:$W$339,,$C351)-SUM($D351:AF351),INDEX($D$339:$W$339,,$C351)/$F$325)))</f>
        <v>0</v>
      </c>
      <c r="AH351" s="2">
        <f>IF($F$325="n/a",0,IF(AH$327&lt;=$C351,0,IF(AH$327&gt;($F$325+$C351),INDEX($D$339:$W$339,,$C351)-SUM($D351:AG351),INDEX($D$339:$W$339,,$C351)/$F$325)))</f>
        <v>0</v>
      </c>
      <c r="AI351" s="2">
        <f>IF($F$325="n/a",0,IF(AI$327&lt;=$C351,0,IF(AI$327&gt;($F$325+$C351),INDEX($D$339:$W$339,,$C351)-SUM($D351:AH351),INDEX($D$339:$W$339,,$C351)/$F$325)))</f>
        <v>0</v>
      </c>
      <c r="AJ351" s="2">
        <f>IF($F$325="n/a",0,IF(AJ$327&lt;=$C351,0,IF(AJ$327&gt;($F$325+$C351),INDEX($D$339:$W$339,,$C351)-SUM($D351:AI351),INDEX($D$339:$W$339,,$C351)/$F$325)))</f>
        <v>0</v>
      </c>
      <c r="AK351" s="2">
        <f>IF($F$325="n/a",0,IF(AK$327&lt;=$C351,0,IF(AK$327&gt;($F$325+$C351),INDEX($D$339:$W$339,,$C351)-SUM($D351:AJ351),INDEX($D$339:$W$339,,$C351)/$F$325)))</f>
        <v>0</v>
      </c>
      <c r="AL351" s="2">
        <f>IF($F$325="n/a",0,IF(AL$327&lt;=$C351,0,IF(AL$327&gt;($F$325+$C351),INDEX($D$339:$W$339,,$C351)-SUM($D351:AK351),INDEX($D$339:$W$339,,$C351)/$F$325)))</f>
        <v>0</v>
      </c>
      <c r="AM351" s="2">
        <f>IF($F$325="n/a",0,IF(AM$327&lt;=$C351,0,IF(AM$327&gt;($F$325+$C351),INDEX($D$339:$W$339,,$C351)-SUM($D351:AL351),INDEX($D$339:$W$339,,$C351)/$F$325)))</f>
        <v>0</v>
      </c>
      <c r="AN351" s="2">
        <f>IF($F$325="n/a",0,IF(AN$327&lt;=$C351,0,IF(AN$327&gt;($F$325+$C351),INDEX($D$339:$W$339,,$C351)-SUM($D351:AM351),INDEX($D$339:$W$339,,$C351)/$F$325)))</f>
        <v>0</v>
      </c>
      <c r="AO351" s="2">
        <f>IF($F$325="n/a",0,IF(AO$327&lt;=$C351,0,IF(AO$327&gt;($F$325+$C351),INDEX($D$339:$W$339,,$C351)-SUM($D351:AN351),INDEX($D$339:$W$339,,$C351)/$F$325)))</f>
        <v>0</v>
      </c>
      <c r="AP351" s="2">
        <f>IF($F$325="n/a",0,IF(AP$327&lt;=$C351,0,IF(AP$327&gt;($F$325+$C351),INDEX($D$339:$W$339,,$C351)-SUM($D351:AO351),INDEX($D$339:$W$339,,$C351)/$F$325)))</f>
        <v>0</v>
      </c>
      <c r="AQ351" s="2">
        <f>IF($F$325="n/a",0,IF(AQ$327&lt;=$C351,0,IF(AQ$327&gt;($F$325+$C351),INDEX($D$339:$W$339,,$C351)-SUM($D351:AP351),INDEX($D$339:$W$339,,$C351)/$F$325)))</f>
        <v>0</v>
      </c>
      <c r="AR351" s="2">
        <f>IF($F$325="n/a",0,IF(AR$327&lt;=$C351,0,IF(AR$327&gt;($F$325+$C351),INDEX($D$339:$W$339,,$C351)-SUM($D351:AQ351),INDEX($D$339:$W$339,,$C351)/$F$325)))</f>
        <v>0</v>
      </c>
      <c r="AS351" s="2">
        <f>IF($F$325="n/a",0,IF(AS$327&lt;=$C351,0,IF(AS$327&gt;($F$325+$C351),INDEX($D$339:$W$339,,$C351)-SUM($D351:AR351),INDEX($D$339:$W$339,,$C351)/$F$325)))</f>
        <v>0</v>
      </c>
      <c r="AT351" s="2">
        <f>IF($F$325="n/a",0,IF(AT$327&lt;=$C351,0,IF(AT$327&gt;($F$325+$C351),INDEX($D$339:$W$339,,$C351)-SUM($D351:AS351),INDEX($D$339:$W$339,,$C351)/$F$325)))</f>
        <v>0</v>
      </c>
      <c r="AU351" s="2">
        <f>IF($F$325="n/a",0,IF(AU$327&lt;=$C351,0,IF(AU$327&gt;($F$325+$C351),INDEX($D$339:$W$339,,$C351)-SUM($D351:AT351),INDEX($D$339:$W$339,,$C351)/$F$325)))</f>
        <v>0</v>
      </c>
      <c r="AV351" s="2">
        <f>IF($F$325="n/a",0,IF(AV$327&lt;=$C351,0,IF(AV$327&gt;($F$325+$C351),INDEX($D$339:$W$339,,$C351)-SUM($D351:AU351),INDEX($D$339:$W$339,,$C351)/$F$325)))</f>
        <v>0</v>
      </c>
      <c r="AW351" s="2">
        <f>IF($F$325="n/a",0,IF(AW$327&lt;=$C351,0,IF(AW$327&gt;($F$325+$C351),INDEX($D$339:$W$339,,$C351)-SUM($D351:AV351),INDEX($D$339:$W$339,,$C351)/$F$325)))</f>
        <v>0</v>
      </c>
      <c r="AX351" s="2">
        <f>IF($F$325="n/a",0,IF(AX$327&lt;=$C351,0,IF(AX$327&gt;($F$325+$C351),INDEX($D$339:$W$339,,$C351)-SUM($D351:AW351),INDEX($D$339:$W$339,,$C351)/$F$325)))</f>
        <v>0</v>
      </c>
      <c r="AY351" s="2">
        <f>IF($F$325="n/a",0,IF(AY$327&lt;=$C351,0,IF(AY$327&gt;($F$325+$C351),INDEX($D$339:$W$339,,$C351)-SUM($D351:AX351),INDEX($D$339:$W$339,,$C351)/$F$325)))</f>
        <v>0</v>
      </c>
      <c r="AZ351" s="2">
        <f>IF($F$325="n/a",0,IF(AZ$327&lt;=$C351,0,IF(AZ$327&gt;($F$325+$C351),INDEX($D$339:$W$339,,$C351)-SUM($D351:AY351),INDEX($D$339:$W$339,,$C351)/$F$325)))</f>
        <v>0</v>
      </c>
      <c r="BA351" s="2">
        <f>IF($F$325="n/a",0,IF(BA$327&lt;=$C351,0,IF(BA$327&gt;($F$325+$C351),INDEX($D$339:$W$339,,$C351)-SUM($D351:AZ351),INDEX($D$339:$W$339,,$C351)/$F$325)))</f>
        <v>0</v>
      </c>
      <c r="BB351" s="2">
        <f>IF($F$325="n/a",0,IF(BB$327&lt;=$C351,0,IF(BB$327&gt;($F$325+$C351),INDEX($D$339:$W$339,,$C351)-SUM($D351:BA351),INDEX($D$339:$W$339,,$C351)/$F$325)))</f>
        <v>0</v>
      </c>
      <c r="BC351" s="2">
        <f>IF($F$325="n/a",0,IF(BC$327&lt;=$C351,0,IF(BC$327&gt;($F$325+$C351),INDEX($D$339:$W$339,,$C351)-SUM($D351:BB351),INDEX($D$339:$W$339,,$C351)/$F$325)))</f>
        <v>0</v>
      </c>
      <c r="BD351" s="2">
        <f>IF($F$325="n/a",0,IF(BD$327&lt;=$C351,0,IF(BD$327&gt;($F$325+$C351),INDEX($D$339:$W$339,,$C351)-SUM($D351:BC351),INDEX($D$339:$W$339,,$C351)/$F$325)))</f>
        <v>0</v>
      </c>
      <c r="BE351" s="2">
        <f>IF($F$325="n/a",0,IF(BE$327&lt;=$C351,0,IF(BE$327&gt;($F$325+$C351),INDEX($D$339:$W$339,,$C351)-SUM($D351:BD351),INDEX($D$339:$W$339,,$C351)/$F$325)))</f>
        <v>0</v>
      </c>
      <c r="BF351" s="2">
        <f>IF($F$325="n/a",0,IF(BF$327&lt;=$C351,0,IF(BF$327&gt;($F$325+$C351),INDEX($D$339:$W$339,,$C351)-SUM($D351:BE351),INDEX($D$339:$W$339,,$C351)/$F$325)))</f>
        <v>0</v>
      </c>
      <c r="BG351" s="2">
        <f>IF($F$325="n/a",0,IF(BG$327&lt;=$C351,0,IF(BG$327&gt;($F$325+$C351),INDEX($D$339:$W$339,,$C351)-SUM($D351:BF351),INDEX($D$339:$W$339,,$C351)/$F$325)))</f>
        <v>0</v>
      </c>
      <c r="BH351" s="2">
        <f>IF($F$325="n/a",0,IF(BH$327&lt;=$C351,0,IF(BH$327&gt;($F$325+$C351),INDEX($D$339:$W$339,,$C351)-SUM($D351:BG351),INDEX($D$339:$W$339,,$C351)/$F$325)))</f>
        <v>0</v>
      </c>
      <c r="BI351" s="2">
        <f>IF($F$325="n/a",0,IF(BI$327&lt;=$C351,0,IF(BI$327&gt;($F$325+$C351),INDEX($D$339:$W$339,,$C351)-SUM($D351:BH351),INDEX($D$339:$W$339,,$C351)/$F$325)))</f>
        <v>0</v>
      </c>
      <c r="BJ351" s="2">
        <f>IF($F$325="n/a",0,IF(BJ$327&lt;=$C351,0,IF(BJ$327&gt;($F$325+$C351),INDEX($D$339:$W$339,,$C351)-SUM($D351:BI351),INDEX($D$339:$W$339,,$C351)/$F$325)))</f>
        <v>0</v>
      </c>
      <c r="BK351" s="2">
        <f>IF($F$325="n/a",0,IF(BK$327&lt;=$C351,0,IF(BK$327&gt;($F$325+$C351),INDEX($D$339:$W$339,,$C351)-SUM($D351:BJ351),INDEX($D$339:$W$339,,$C351)/$F$325)))</f>
        <v>0</v>
      </c>
      <c r="BL351" s="2">
        <f>IF($F$325="n/a",0,IF(BL$327&lt;=$C351,0,IF(BL$327&gt;($F$325+$C351),INDEX($D$339:$W$339,,$C351)-SUM($D351:BK351),INDEX($D$339:$W$339,,$C351)/$F$325)))</f>
        <v>0</v>
      </c>
      <c r="BM351" s="2">
        <f>IF($F$325="n/a",0,IF(BM$327&lt;=$C351,0,IF(BM$327&gt;($F$325+$C351),INDEX($D$339:$W$339,,$C351)-SUM($D351:BL351),INDEX($D$339:$W$339,,$C351)/$F$325)))</f>
        <v>0</v>
      </c>
      <c r="BN351" s="2">
        <f>IF($F$325="n/a",0,IF(BN$327&lt;=$C351,0,IF(BN$327&gt;($F$325+$C351),INDEX($D$339:$W$339,,$C351)-SUM($D351:BM351),INDEX($D$339:$W$339,,$C351)/$F$325)))</f>
        <v>0</v>
      </c>
      <c r="BO351" s="2">
        <f>IF($F$325="n/a",0,IF(BO$327&lt;=$C351,0,IF(BO$327&gt;($F$325+$C351),INDEX($D$339:$W$339,,$C351)-SUM($D351:BN351),INDEX($D$339:$W$339,,$C351)/$F$325)))</f>
        <v>0</v>
      </c>
      <c r="BP351" s="2">
        <f>IF($F$325="n/a",0,IF(BP$327&lt;=$C351,0,IF(BP$327&gt;($F$325+$C351),INDEX($D$339:$W$339,,$C351)-SUM($D351:BO351),INDEX($D$339:$W$339,,$C351)/$F$325)))</f>
        <v>0</v>
      </c>
      <c r="BQ351" s="2">
        <f>IF($F$325="n/a",0,IF(BQ$327&lt;=$C351,0,IF(BQ$327&gt;($F$325+$C351),INDEX($D$339:$W$339,,$C351)-SUM($D351:BP351),INDEX($D$339:$W$339,,$C351)/$F$325)))</f>
        <v>0</v>
      </c>
      <c r="BR351" s="2">
        <f>IF($F$325="n/a",0,IF(BR$327&lt;=$C351,0,IF(BR$327&gt;($F$325+$C351),INDEX($D$339:$W$339,,$C351)-SUM($D351:BQ351),INDEX($D$339:$W$339,,$C351)/$F$325)))</f>
        <v>0</v>
      </c>
      <c r="BS351" s="2">
        <f>IF($F$325="n/a",0,IF(BS$327&lt;=$C351,0,IF(BS$327&gt;($F$325+$C351),INDEX($D$339:$W$339,,$C351)-SUM($D351:BR351),INDEX($D$339:$W$339,,$C351)/$F$325)))</f>
        <v>0</v>
      </c>
    </row>
    <row r="352" spans="2:71" outlineLevel="1">
      <c r="B352" s="24">
        <v>2021</v>
      </c>
      <c r="C352" s="24">
        <v>11</v>
      </c>
      <c r="E352" s="2">
        <f>IF($F$325="n/a",0,IF(E$327&lt;=$C352,0,IF(E$327&gt;($F$325+$C352),INDEX($D$339:$W$339,,$C352)-SUM($D352:D352),INDEX($D$339:$W$339,,$C352)/$F$325)))</f>
        <v>0</v>
      </c>
      <c r="F352" s="2">
        <f>IF($F$325="n/a",0,IF(F$327&lt;=$C352,0,IF(F$327&gt;($F$325+$C352),INDEX($D$339:$W$339,,$C352)-SUM($D352:E352),INDEX($D$339:$W$339,,$C352)/$F$325)))</f>
        <v>0</v>
      </c>
      <c r="G352" s="2">
        <f>IF($F$325="n/a",0,IF(G$327&lt;=$C352,0,IF(G$327&gt;($F$325+$C352),INDEX($D$339:$W$339,,$C352)-SUM($D352:F352),INDEX($D$339:$W$339,,$C352)/$F$325)))</f>
        <v>0</v>
      </c>
      <c r="H352" s="2">
        <f>IF($F$325="n/a",0,IF(H$327&lt;=$C352,0,IF(H$327&gt;($F$325+$C352),INDEX($D$339:$W$339,,$C352)-SUM($D352:G352),INDEX($D$339:$W$339,,$C352)/$F$325)))</f>
        <v>0</v>
      </c>
      <c r="I352" s="2">
        <f>IF($F$325="n/a",0,IF(I$327&lt;=$C352,0,IF(I$327&gt;($F$325+$C352),INDEX($D$339:$W$339,,$C352)-SUM($D352:H352),INDEX($D$339:$W$339,,$C352)/$F$325)))</f>
        <v>0</v>
      </c>
      <c r="J352" s="2">
        <f>IF($F$325="n/a",0,IF(J$327&lt;=$C352,0,IF(J$327&gt;($F$325+$C352),INDEX($D$339:$W$339,,$C352)-SUM($D352:I352),INDEX($D$339:$W$339,,$C352)/$F$325)))</f>
        <v>0</v>
      </c>
      <c r="K352" s="2">
        <f>IF($F$325="n/a",0,IF(K$327&lt;=$C352,0,IF(K$327&gt;($F$325+$C352),INDEX($D$339:$W$339,,$C352)-SUM($D352:J352),INDEX($D$339:$W$339,,$C352)/$F$325)))</f>
        <v>0</v>
      </c>
      <c r="L352" s="2">
        <f>IF($F$325="n/a",0,IF(L$327&lt;=$C352,0,IF(L$327&gt;($F$325+$C352),INDEX($D$339:$W$339,,$C352)-SUM($D352:K352),INDEX($D$339:$W$339,,$C352)/$F$325)))</f>
        <v>0</v>
      </c>
      <c r="M352" s="2">
        <f>IF($F$325="n/a",0,IF(M$327&lt;=$C352,0,IF(M$327&gt;($F$325+$C352),INDEX($D$339:$W$339,,$C352)-SUM($D352:L352),INDEX($D$339:$W$339,,$C352)/$F$325)))</f>
        <v>0</v>
      </c>
      <c r="N352" s="2">
        <f>IF($F$325="n/a",0,IF(N$327&lt;=$C352,0,IF(N$327&gt;($F$325+$C352),INDEX($D$339:$W$339,,$C352)-SUM($D352:M352),INDEX($D$339:$W$339,,$C352)/$F$325)))</f>
        <v>0</v>
      </c>
      <c r="O352" s="2">
        <f>IF($F$325="n/a",0,IF(O$327&lt;=$C352,0,IF(O$327&gt;($F$325+$C352),INDEX($D$339:$W$339,,$C352)-SUM($D352:N352),INDEX($D$339:$W$339,,$C352)/$F$325)))</f>
        <v>0.54978948437190422</v>
      </c>
      <c r="P352" s="2">
        <f>IF($F$325="n/a",0,IF(P$327&lt;=$C352,0,IF(P$327&gt;($F$325+$C352),INDEX($D$339:$W$339,,$C352)-SUM($D352:O352),INDEX($D$339:$W$339,,$C352)/$F$325)))</f>
        <v>0.54978948437190422</v>
      </c>
      <c r="Q352" s="2">
        <f>IF($F$325="n/a",0,IF(Q$327&lt;=$C352,0,IF(Q$327&gt;($F$325+$C352),INDEX($D$339:$W$339,,$C352)-SUM($D352:P352),INDEX($D$339:$W$339,,$C352)/$F$325)))</f>
        <v>0.54978948437190422</v>
      </c>
      <c r="R352" s="2">
        <f>IF($F$325="n/a",0,IF(R$327&lt;=$C352,0,IF(R$327&gt;($F$325+$C352),INDEX($D$339:$W$339,,$C352)-SUM($D352:Q352),INDEX($D$339:$W$339,,$C352)/$F$325)))</f>
        <v>0.54978948437190422</v>
      </c>
      <c r="S352" s="2">
        <f>IF($F$325="n/a",0,IF(S$327&lt;=$C352,0,IF(S$327&gt;($F$325+$C352),INDEX($D$339:$W$339,,$C352)-SUM($D352:R352),INDEX($D$339:$W$339,,$C352)/$F$325)))</f>
        <v>0.54978948437190422</v>
      </c>
      <c r="T352" s="2">
        <f>IF($F$325="n/a",0,IF(T$327&lt;=$C352,0,IF(T$327&gt;($F$325+$C352),INDEX($D$339:$W$339,,$C352)-SUM($D352:S352),INDEX($D$339:$W$339,,$C352)/$F$325)))</f>
        <v>4.4408920985006262E-16</v>
      </c>
      <c r="U352" s="2">
        <f>IF($F$325="n/a",0,IF(U$327&lt;=$C352,0,IF(U$327&gt;($F$325+$C352),INDEX($D$339:$W$339,,$C352)-SUM($D352:T352),INDEX($D$339:$W$339,,$C352)/$F$325)))</f>
        <v>0</v>
      </c>
      <c r="V352" s="2">
        <f>IF($F$325="n/a",0,IF(V$327&lt;=$C352,0,IF(V$327&gt;($F$325+$C352),INDEX($D$339:$W$339,,$C352)-SUM($D352:U352),INDEX($D$339:$W$339,,$C352)/$F$325)))</f>
        <v>0</v>
      </c>
      <c r="W352" s="2">
        <f>IF($F$325="n/a",0,IF(W$327&lt;=$C352,0,IF(W$327&gt;($F$325+$C352),INDEX($D$339:$W$339,,$C352)-SUM($D352:V352),INDEX($D$339:$W$339,,$C352)/$F$325)))</f>
        <v>0</v>
      </c>
      <c r="X352" s="2">
        <f>IF($F$325="n/a",0,IF(X$327&lt;=$C352,0,IF(X$327&gt;($F$325+$C352),INDEX($D$339:$W$339,,$C352)-SUM($D352:W352),INDEX($D$339:$W$339,,$C352)/$F$325)))</f>
        <v>0</v>
      </c>
      <c r="Y352" s="2">
        <f>IF($F$325="n/a",0,IF(Y$327&lt;=$C352,0,IF(Y$327&gt;($F$325+$C352),INDEX($D$339:$W$339,,$C352)-SUM($D352:X352),INDEX($D$339:$W$339,,$C352)/$F$325)))</f>
        <v>0</v>
      </c>
      <c r="Z352" s="2">
        <f>IF($F$325="n/a",0,IF(Z$327&lt;=$C352,0,IF(Z$327&gt;($F$325+$C352),INDEX($D$339:$W$339,,$C352)-SUM($D352:Y352),INDEX($D$339:$W$339,,$C352)/$F$325)))</f>
        <v>0</v>
      </c>
      <c r="AA352" s="2">
        <f>IF($F$325="n/a",0,IF(AA$327&lt;=$C352,0,IF(AA$327&gt;($F$325+$C352),INDEX($D$339:$W$339,,$C352)-SUM($D352:Z352),INDEX($D$339:$W$339,,$C352)/$F$325)))</f>
        <v>0</v>
      </c>
      <c r="AB352" s="2">
        <f>IF($F$325="n/a",0,IF(AB$327&lt;=$C352,0,IF(AB$327&gt;($F$325+$C352),INDEX($D$339:$W$339,,$C352)-SUM($D352:AA352),INDEX($D$339:$W$339,,$C352)/$F$325)))</f>
        <v>0</v>
      </c>
      <c r="AC352" s="2">
        <f>IF($F$325="n/a",0,IF(AC$327&lt;=$C352,0,IF(AC$327&gt;($F$325+$C352),INDEX($D$339:$W$339,,$C352)-SUM($D352:AB352),INDEX($D$339:$W$339,,$C352)/$F$325)))</f>
        <v>0</v>
      </c>
      <c r="AD352" s="2">
        <f>IF($F$325="n/a",0,IF(AD$327&lt;=$C352,0,IF(AD$327&gt;($F$325+$C352),INDEX($D$339:$W$339,,$C352)-SUM($D352:AC352),INDEX($D$339:$W$339,,$C352)/$F$325)))</f>
        <v>0</v>
      </c>
      <c r="AE352" s="2">
        <f>IF($F$325="n/a",0,IF(AE$327&lt;=$C352,0,IF(AE$327&gt;($F$325+$C352),INDEX($D$339:$W$339,,$C352)-SUM($D352:AD352),INDEX($D$339:$W$339,,$C352)/$F$325)))</f>
        <v>0</v>
      </c>
      <c r="AF352" s="2">
        <f>IF($F$325="n/a",0,IF(AF$327&lt;=$C352,0,IF(AF$327&gt;($F$325+$C352),INDEX($D$339:$W$339,,$C352)-SUM($D352:AE352),INDEX($D$339:$W$339,,$C352)/$F$325)))</f>
        <v>0</v>
      </c>
      <c r="AG352" s="2">
        <f>IF($F$325="n/a",0,IF(AG$327&lt;=$C352,0,IF(AG$327&gt;($F$325+$C352),INDEX($D$339:$W$339,,$C352)-SUM($D352:AF352),INDEX($D$339:$W$339,,$C352)/$F$325)))</f>
        <v>0</v>
      </c>
      <c r="AH352" s="2">
        <f>IF($F$325="n/a",0,IF(AH$327&lt;=$C352,0,IF(AH$327&gt;($F$325+$C352),INDEX($D$339:$W$339,,$C352)-SUM($D352:AG352),INDEX($D$339:$W$339,,$C352)/$F$325)))</f>
        <v>0</v>
      </c>
      <c r="AI352" s="2">
        <f>IF($F$325="n/a",0,IF(AI$327&lt;=$C352,0,IF(AI$327&gt;($F$325+$C352),INDEX($D$339:$W$339,,$C352)-SUM($D352:AH352),INDEX($D$339:$W$339,,$C352)/$F$325)))</f>
        <v>0</v>
      </c>
      <c r="AJ352" s="2">
        <f>IF($F$325="n/a",0,IF(AJ$327&lt;=$C352,0,IF(AJ$327&gt;($F$325+$C352),INDEX($D$339:$W$339,,$C352)-SUM($D352:AI352),INDEX($D$339:$W$339,,$C352)/$F$325)))</f>
        <v>0</v>
      </c>
      <c r="AK352" s="2">
        <f>IF($F$325="n/a",0,IF(AK$327&lt;=$C352,0,IF(AK$327&gt;($F$325+$C352),INDEX($D$339:$W$339,,$C352)-SUM($D352:AJ352),INDEX($D$339:$W$339,,$C352)/$F$325)))</f>
        <v>0</v>
      </c>
      <c r="AL352" s="2">
        <f>IF($F$325="n/a",0,IF(AL$327&lt;=$C352,0,IF(AL$327&gt;($F$325+$C352),INDEX($D$339:$W$339,,$C352)-SUM($D352:AK352),INDEX($D$339:$W$339,,$C352)/$F$325)))</f>
        <v>0</v>
      </c>
      <c r="AM352" s="2">
        <f>IF($F$325="n/a",0,IF(AM$327&lt;=$C352,0,IF(AM$327&gt;($F$325+$C352),INDEX($D$339:$W$339,,$C352)-SUM($D352:AL352),INDEX($D$339:$W$339,,$C352)/$F$325)))</f>
        <v>0</v>
      </c>
      <c r="AN352" s="2">
        <f>IF($F$325="n/a",0,IF(AN$327&lt;=$C352,0,IF(AN$327&gt;($F$325+$C352),INDEX($D$339:$W$339,,$C352)-SUM($D352:AM352),INDEX($D$339:$W$339,,$C352)/$F$325)))</f>
        <v>0</v>
      </c>
      <c r="AO352" s="2">
        <f>IF($F$325="n/a",0,IF(AO$327&lt;=$C352,0,IF(AO$327&gt;($F$325+$C352),INDEX($D$339:$W$339,,$C352)-SUM($D352:AN352),INDEX($D$339:$W$339,,$C352)/$F$325)))</f>
        <v>0</v>
      </c>
      <c r="AP352" s="2">
        <f>IF($F$325="n/a",0,IF(AP$327&lt;=$C352,0,IF(AP$327&gt;($F$325+$C352),INDEX($D$339:$W$339,,$C352)-SUM($D352:AO352),INDEX($D$339:$W$339,,$C352)/$F$325)))</f>
        <v>0</v>
      </c>
      <c r="AQ352" s="2">
        <f>IF($F$325="n/a",0,IF(AQ$327&lt;=$C352,0,IF(AQ$327&gt;($F$325+$C352),INDEX($D$339:$W$339,,$C352)-SUM($D352:AP352),INDEX($D$339:$W$339,,$C352)/$F$325)))</f>
        <v>0</v>
      </c>
      <c r="AR352" s="2">
        <f>IF($F$325="n/a",0,IF(AR$327&lt;=$C352,0,IF(AR$327&gt;($F$325+$C352),INDEX($D$339:$W$339,,$C352)-SUM($D352:AQ352),INDEX($D$339:$W$339,,$C352)/$F$325)))</f>
        <v>0</v>
      </c>
      <c r="AS352" s="2">
        <f>IF($F$325="n/a",0,IF(AS$327&lt;=$C352,0,IF(AS$327&gt;($F$325+$C352),INDEX($D$339:$W$339,,$C352)-SUM($D352:AR352),INDEX($D$339:$W$339,,$C352)/$F$325)))</f>
        <v>0</v>
      </c>
      <c r="AT352" s="2">
        <f>IF($F$325="n/a",0,IF(AT$327&lt;=$C352,0,IF(AT$327&gt;($F$325+$C352),INDEX($D$339:$W$339,,$C352)-SUM($D352:AS352),INDEX($D$339:$W$339,,$C352)/$F$325)))</f>
        <v>0</v>
      </c>
      <c r="AU352" s="2">
        <f>IF($F$325="n/a",0,IF(AU$327&lt;=$C352,0,IF(AU$327&gt;($F$325+$C352),INDEX($D$339:$W$339,,$C352)-SUM($D352:AT352),INDEX($D$339:$W$339,,$C352)/$F$325)))</f>
        <v>0</v>
      </c>
      <c r="AV352" s="2">
        <f>IF($F$325="n/a",0,IF(AV$327&lt;=$C352,0,IF(AV$327&gt;($F$325+$C352),INDEX($D$339:$W$339,,$C352)-SUM($D352:AU352),INDEX($D$339:$W$339,,$C352)/$F$325)))</f>
        <v>0</v>
      </c>
      <c r="AW352" s="2">
        <f>IF($F$325="n/a",0,IF(AW$327&lt;=$C352,0,IF(AW$327&gt;($F$325+$C352),INDEX($D$339:$W$339,,$C352)-SUM($D352:AV352),INDEX($D$339:$W$339,,$C352)/$F$325)))</f>
        <v>0</v>
      </c>
      <c r="AX352" s="2">
        <f>IF($F$325="n/a",0,IF(AX$327&lt;=$C352,0,IF(AX$327&gt;($F$325+$C352),INDEX($D$339:$W$339,,$C352)-SUM($D352:AW352),INDEX($D$339:$W$339,,$C352)/$F$325)))</f>
        <v>0</v>
      </c>
      <c r="AY352" s="2">
        <f>IF($F$325="n/a",0,IF(AY$327&lt;=$C352,0,IF(AY$327&gt;($F$325+$C352),INDEX($D$339:$W$339,,$C352)-SUM($D352:AX352),INDEX($D$339:$W$339,,$C352)/$F$325)))</f>
        <v>0</v>
      </c>
      <c r="AZ352" s="2">
        <f>IF($F$325="n/a",0,IF(AZ$327&lt;=$C352,0,IF(AZ$327&gt;($F$325+$C352),INDEX($D$339:$W$339,,$C352)-SUM($D352:AY352),INDEX($D$339:$W$339,,$C352)/$F$325)))</f>
        <v>0</v>
      </c>
      <c r="BA352" s="2">
        <f>IF($F$325="n/a",0,IF(BA$327&lt;=$C352,0,IF(BA$327&gt;($F$325+$C352),INDEX($D$339:$W$339,,$C352)-SUM($D352:AZ352),INDEX($D$339:$W$339,,$C352)/$F$325)))</f>
        <v>0</v>
      </c>
      <c r="BB352" s="2">
        <f>IF($F$325="n/a",0,IF(BB$327&lt;=$C352,0,IF(BB$327&gt;($F$325+$C352),INDEX($D$339:$W$339,,$C352)-SUM($D352:BA352),INDEX($D$339:$W$339,,$C352)/$F$325)))</f>
        <v>0</v>
      </c>
      <c r="BC352" s="2">
        <f>IF($F$325="n/a",0,IF(BC$327&lt;=$C352,0,IF(BC$327&gt;($F$325+$C352),INDEX($D$339:$W$339,,$C352)-SUM($D352:BB352),INDEX($D$339:$W$339,,$C352)/$F$325)))</f>
        <v>0</v>
      </c>
      <c r="BD352" s="2">
        <f>IF($F$325="n/a",0,IF(BD$327&lt;=$C352,0,IF(BD$327&gt;($F$325+$C352),INDEX($D$339:$W$339,,$C352)-SUM($D352:BC352),INDEX($D$339:$W$339,,$C352)/$F$325)))</f>
        <v>0</v>
      </c>
      <c r="BE352" s="2">
        <f>IF($F$325="n/a",0,IF(BE$327&lt;=$C352,0,IF(BE$327&gt;($F$325+$C352),INDEX($D$339:$W$339,,$C352)-SUM($D352:BD352),INDEX($D$339:$W$339,,$C352)/$F$325)))</f>
        <v>0</v>
      </c>
      <c r="BF352" s="2">
        <f>IF($F$325="n/a",0,IF(BF$327&lt;=$C352,0,IF(BF$327&gt;($F$325+$C352),INDEX($D$339:$W$339,,$C352)-SUM($D352:BE352),INDEX($D$339:$W$339,,$C352)/$F$325)))</f>
        <v>0</v>
      </c>
      <c r="BG352" s="2">
        <f>IF($F$325="n/a",0,IF(BG$327&lt;=$C352,0,IF(BG$327&gt;($F$325+$C352),INDEX($D$339:$W$339,,$C352)-SUM($D352:BF352),INDEX($D$339:$W$339,,$C352)/$F$325)))</f>
        <v>0</v>
      </c>
      <c r="BH352" s="2">
        <f>IF($F$325="n/a",0,IF(BH$327&lt;=$C352,0,IF(BH$327&gt;($F$325+$C352),INDEX($D$339:$W$339,,$C352)-SUM($D352:BG352),INDEX($D$339:$W$339,,$C352)/$F$325)))</f>
        <v>0</v>
      </c>
      <c r="BI352" s="2">
        <f>IF($F$325="n/a",0,IF(BI$327&lt;=$C352,0,IF(BI$327&gt;($F$325+$C352),INDEX($D$339:$W$339,,$C352)-SUM($D352:BH352),INDEX($D$339:$W$339,,$C352)/$F$325)))</f>
        <v>0</v>
      </c>
      <c r="BJ352" s="2">
        <f>IF($F$325="n/a",0,IF(BJ$327&lt;=$C352,0,IF(BJ$327&gt;($F$325+$C352),INDEX($D$339:$W$339,,$C352)-SUM($D352:BI352),INDEX($D$339:$W$339,,$C352)/$F$325)))</f>
        <v>0</v>
      </c>
      <c r="BK352" s="2">
        <f>IF($F$325="n/a",0,IF(BK$327&lt;=$C352,0,IF(BK$327&gt;($F$325+$C352),INDEX($D$339:$W$339,,$C352)-SUM($D352:BJ352),INDEX($D$339:$W$339,,$C352)/$F$325)))</f>
        <v>0</v>
      </c>
      <c r="BL352" s="2">
        <f>IF($F$325="n/a",0,IF(BL$327&lt;=$C352,0,IF(BL$327&gt;($F$325+$C352),INDEX($D$339:$W$339,,$C352)-SUM($D352:BK352),INDEX($D$339:$W$339,,$C352)/$F$325)))</f>
        <v>0</v>
      </c>
      <c r="BM352" s="2">
        <f>IF($F$325="n/a",0,IF(BM$327&lt;=$C352,0,IF(BM$327&gt;($F$325+$C352),INDEX($D$339:$W$339,,$C352)-SUM($D352:BL352),INDEX($D$339:$W$339,,$C352)/$F$325)))</f>
        <v>0</v>
      </c>
      <c r="BN352" s="2">
        <f>IF($F$325="n/a",0,IF(BN$327&lt;=$C352,0,IF(BN$327&gt;($F$325+$C352),INDEX($D$339:$W$339,,$C352)-SUM($D352:BM352),INDEX($D$339:$W$339,,$C352)/$F$325)))</f>
        <v>0</v>
      </c>
      <c r="BO352" s="2">
        <f>IF($F$325="n/a",0,IF(BO$327&lt;=$C352,0,IF(BO$327&gt;($F$325+$C352),INDEX($D$339:$W$339,,$C352)-SUM($D352:BN352),INDEX($D$339:$W$339,,$C352)/$F$325)))</f>
        <v>0</v>
      </c>
      <c r="BP352" s="2">
        <f>IF($F$325="n/a",0,IF(BP$327&lt;=$C352,0,IF(BP$327&gt;($F$325+$C352),INDEX($D$339:$W$339,,$C352)-SUM($D352:BO352),INDEX($D$339:$W$339,,$C352)/$F$325)))</f>
        <v>0</v>
      </c>
      <c r="BQ352" s="2">
        <f>IF($F$325="n/a",0,IF(BQ$327&lt;=$C352,0,IF(BQ$327&gt;($F$325+$C352),INDEX($D$339:$W$339,,$C352)-SUM($D352:BP352),INDEX($D$339:$W$339,,$C352)/$F$325)))</f>
        <v>0</v>
      </c>
      <c r="BR352" s="2">
        <f>IF($F$325="n/a",0,IF(BR$327&lt;=$C352,0,IF(BR$327&gt;($F$325+$C352),INDEX($D$339:$W$339,,$C352)-SUM($D352:BQ352),INDEX($D$339:$W$339,,$C352)/$F$325)))</f>
        <v>0</v>
      </c>
      <c r="BS352" s="2">
        <f>IF($F$325="n/a",0,IF(BS$327&lt;=$C352,0,IF(BS$327&gt;($F$325+$C352),INDEX($D$339:$W$339,,$C352)-SUM($D352:BR352),INDEX($D$339:$W$339,,$C352)/$F$325)))</f>
        <v>0</v>
      </c>
    </row>
    <row r="353" spans="2:71" outlineLevel="1">
      <c r="B353" s="24">
        <v>2022</v>
      </c>
      <c r="C353" s="24">
        <v>12</v>
      </c>
      <c r="E353" s="2">
        <f>IF($F$325="n/a",0,IF(E$327&lt;=$C353,0,IF(E$327&gt;($F$325+$C353),INDEX($D$339:$W$339,,$C353)-SUM($D353:D353),INDEX($D$339:$W$339,,$C353)/$F$325)))</f>
        <v>0</v>
      </c>
      <c r="F353" s="2">
        <f>IF($F$325="n/a",0,IF(F$327&lt;=$C353,0,IF(F$327&gt;($F$325+$C353),INDEX($D$339:$W$339,,$C353)-SUM($D353:E353),INDEX($D$339:$W$339,,$C353)/$F$325)))</f>
        <v>0</v>
      </c>
      <c r="G353" s="2">
        <f>IF($F$325="n/a",0,IF(G$327&lt;=$C353,0,IF(G$327&gt;($F$325+$C353),INDEX($D$339:$W$339,,$C353)-SUM($D353:F353),INDEX($D$339:$W$339,,$C353)/$F$325)))</f>
        <v>0</v>
      </c>
      <c r="H353" s="2">
        <f>IF($F$325="n/a",0,IF(H$327&lt;=$C353,0,IF(H$327&gt;($F$325+$C353),INDEX($D$339:$W$339,,$C353)-SUM($D353:G353),INDEX($D$339:$W$339,,$C353)/$F$325)))</f>
        <v>0</v>
      </c>
      <c r="I353" s="2">
        <f>IF($F$325="n/a",0,IF(I$327&lt;=$C353,0,IF(I$327&gt;($F$325+$C353),INDEX($D$339:$W$339,,$C353)-SUM($D353:H353),INDEX($D$339:$W$339,,$C353)/$F$325)))</f>
        <v>0</v>
      </c>
      <c r="J353" s="2">
        <f>IF($F$325="n/a",0,IF(J$327&lt;=$C353,0,IF(J$327&gt;($F$325+$C353),INDEX($D$339:$W$339,,$C353)-SUM($D353:I353),INDEX($D$339:$W$339,,$C353)/$F$325)))</f>
        <v>0</v>
      </c>
      <c r="K353" s="2">
        <f>IF($F$325="n/a",0,IF(K$327&lt;=$C353,0,IF(K$327&gt;($F$325+$C353),INDEX($D$339:$W$339,,$C353)-SUM($D353:J353),INDEX($D$339:$W$339,,$C353)/$F$325)))</f>
        <v>0</v>
      </c>
      <c r="L353" s="2">
        <f>IF($F$325="n/a",0,IF(L$327&lt;=$C353,0,IF(L$327&gt;($F$325+$C353),INDEX($D$339:$W$339,,$C353)-SUM($D353:K353),INDEX($D$339:$W$339,,$C353)/$F$325)))</f>
        <v>0</v>
      </c>
      <c r="M353" s="2">
        <f>IF($F$325="n/a",0,IF(M$327&lt;=$C353,0,IF(M$327&gt;($F$325+$C353),INDEX($D$339:$W$339,,$C353)-SUM($D353:L353),INDEX($D$339:$W$339,,$C353)/$F$325)))</f>
        <v>0</v>
      </c>
      <c r="N353" s="2">
        <f>IF($F$325="n/a",0,IF(N$327&lt;=$C353,0,IF(N$327&gt;($F$325+$C353),INDEX($D$339:$W$339,,$C353)-SUM($D353:M353),INDEX($D$339:$W$339,,$C353)/$F$325)))</f>
        <v>0</v>
      </c>
      <c r="O353" s="2">
        <f>IF($F$325="n/a",0,IF(O$327&lt;=$C353,0,IF(O$327&gt;($F$325+$C353),INDEX($D$339:$W$339,,$C353)-SUM($D353:N353),INDEX($D$339:$W$339,,$C353)/$F$325)))</f>
        <v>0</v>
      </c>
      <c r="P353" s="2">
        <f>IF($F$325="n/a",0,IF(P$327&lt;=$C353,0,IF(P$327&gt;($F$325+$C353),INDEX($D$339:$W$339,,$C353)-SUM($D353:O353),INDEX($D$339:$W$339,,$C353)/$F$325)))</f>
        <v>0</v>
      </c>
      <c r="Q353" s="2">
        <f>IF($F$325="n/a",0,IF(Q$327&lt;=$C353,0,IF(Q$327&gt;($F$325+$C353),INDEX($D$339:$W$339,,$C353)-SUM($D353:P353),INDEX($D$339:$W$339,,$C353)/$F$325)))</f>
        <v>0</v>
      </c>
      <c r="R353" s="2">
        <f>IF($F$325="n/a",0,IF(R$327&lt;=$C353,0,IF(R$327&gt;($F$325+$C353),INDEX($D$339:$W$339,,$C353)-SUM($D353:Q353),INDEX($D$339:$W$339,,$C353)/$F$325)))</f>
        <v>0</v>
      </c>
      <c r="S353" s="2">
        <f>IF($F$325="n/a",0,IF(S$327&lt;=$C353,0,IF(S$327&gt;($F$325+$C353),INDEX($D$339:$W$339,,$C353)-SUM($D353:R353),INDEX($D$339:$W$339,,$C353)/$F$325)))</f>
        <v>0</v>
      </c>
      <c r="T353" s="2">
        <f>IF($F$325="n/a",0,IF(T$327&lt;=$C353,0,IF(T$327&gt;($F$325+$C353),INDEX($D$339:$W$339,,$C353)-SUM($D353:S353),INDEX($D$339:$W$339,,$C353)/$F$325)))</f>
        <v>0</v>
      </c>
      <c r="U353" s="2">
        <f>IF($F$325="n/a",0,IF(U$327&lt;=$C353,0,IF(U$327&gt;($F$325+$C353),INDEX($D$339:$W$339,,$C353)-SUM($D353:T353),INDEX($D$339:$W$339,,$C353)/$F$325)))</f>
        <v>0</v>
      </c>
      <c r="V353" s="2">
        <f>IF($F$325="n/a",0,IF(V$327&lt;=$C353,0,IF(V$327&gt;($F$325+$C353),INDEX($D$339:$W$339,,$C353)-SUM($D353:U353),INDEX($D$339:$W$339,,$C353)/$F$325)))</f>
        <v>0</v>
      </c>
      <c r="W353" s="2">
        <f>IF($F$325="n/a",0,IF(W$327&lt;=$C353,0,IF(W$327&gt;($F$325+$C353),INDEX($D$339:$W$339,,$C353)-SUM($D353:V353),INDEX($D$339:$W$339,,$C353)/$F$325)))</f>
        <v>0</v>
      </c>
      <c r="X353" s="2">
        <f>IF($F$325="n/a",0,IF(X$327&lt;=$C353,0,IF(X$327&gt;($F$325+$C353),INDEX($D$339:$W$339,,$C353)-SUM($D353:W353),INDEX($D$339:$W$339,,$C353)/$F$325)))</f>
        <v>0</v>
      </c>
      <c r="Y353" s="2">
        <f>IF($F$325="n/a",0,IF(Y$327&lt;=$C353,0,IF(Y$327&gt;($F$325+$C353),INDEX($D$339:$W$339,,$C353)-SUM($D353:X353),INDEX($D$339:$W$339,,$C353)/$F$325)))</f>
        <v>0</v>
      </c>
      <c r="Z353" s="2">
        <f>IF($F$325="n/a",0,IF(Z$327&lt;=$C353,0,IF(Z$327&gt;($F$325+$C353),INDEX($D$339:$W$339,,$C353)-SUM($D353:Y353),INDEX($D$339:$W$339,,$C353)/$F$325)))</f>
        <v>0</v>
      </c>
      <c r="AA353" s="2">
        <f>IF($F$325="n/a",0,IF(AA$327&lt;=$C353,0,IF(AA$327&gt;($F$325+$C353),INDEX($D$339:$W$339,,$C353)-SUM($D353:Z353),INDEX($D$339:$W$339,,$C353)/$F$325)))</f>
        <v>0</v>
      </c>
      <c r="AB353" s="2">
        <f>IF($F$325="n/a",0,IF(AB$327&lt;=$C353,0,IF(AB$327&gt;($F$325+$C353),INDEX($D$339:$W$339,,$C353)-SUM($D353:AA353),INDEX($D$339:$W$339,,$C353)/$F$325)))</f>
        <v>0</v>
      </c>
      <c r="AC353" s="2">
        <f>IF($F$325="n/a",0,IF(AC$327&lt;=$C353,0,IF(AC$327&gt;($F$325+$C353),INDEX($D$339:$W$339,,$C353)-SUM($D353:AB353),INDEX($D$339:$W$339,,$C353)/$F$325)))</f>
        <v>0</v>
      </c>
      <c r="AD353" s="2">
        <f>IF($F$325="n/a",0,IF(AD$327&lt;=$C353,0,IF(AD$327&gt;($F$325+$C353),INDEX($D$339:$W$339,,$C353)-SUM($D353:AC353),INDEX($D$339:$W$339,,$C353)/$F$325)))</f>
        <v>0</v>
      </c>
      <c r="AE353" s="2">
        <f>IF($F$325="n/a",0,IF(AE$327&lt;=$C353,0,IF(AE$327&gt;($F$325+$C353),INDEX($D$339:$W$339,,$C353)-SUM($D353:AD353),INDEX($D$339:$W$339,,$C353)/$F$325)))</f>
        <v>0</v>
      </c>
      <c r="AF353" s="2">
        <f>IF($F$325="n/a",0,IF(AF$327&lt;=$C353,0,IF(AF$327&gt;($F$325+$C353),INDEX($D$339:$W$339,,$C353)-SUM($D353:AE353),INDEX($D$339:$W$339,,$C353)/$F$325)))</f>
        <v>0</v>
      </c>
      <c r="AG353" s="2">
        <f>IF($F$325="n/a",0,IF(AG$327&lt;=$C353,0,IF(AG$327&gt;($F$325+$C353),INDEX($D$339:$W$339,,$C353)-SUM($D353:AF353),INDEX($D$339:$W$339,,$C353)/$F$325)))</f>
        <v>0</v>
      </c>
      <c r="AH353" s="2">
        <f>IF($F$325="n/a",0,IF(AH$327&lt;=$C353,0,IF(AH$327&gt;($F$325+$C353),INDEX($D$339:$W$339,,$C353)-SUM($D353:AG353),INDEX($D$339:$W$339,,$C353)/$F$325)))</f>
        <v>0</v>
      </c>
      <c r="AI353" s="2">
        <f>IF($F$325="n/a",0,IF(AI$327&lt;=$C353,0,IF(AI$327&gt;($F$325+$C353),INDEX($D$339:$W$339,,$C353)-SUM($D353:AH353),INDEX($D$339:$W$339,,$C353)/$F$325)))</f>
        <v>0</v>
      </c>
      <c r="AJ353" s="2">
        <f>IF($F$325="n/a",0,IF(AJ$327&lt;=$C353,0,IF(AJ$327&gt;($F$325+$C353),INDEX($D$339:$W$339,,$C353)-SUM($D353:AI353),INDEX($D$339:$W$339,,$C353)/$F$325)))</f>
        <v>0</v>
      </c>
      <c r="AK353" s="2">
        <f>IF($F$325="n/a",0,IF(AK$327&lt;=$C353,0,IF(AK$327&gt;($F$325+$C353),INDEX($D$339:$W$339,,$C353)-SUM($D353:AJ353),INDEX($D$339:$W$339,,$C353)/$F$325)))</f>
        <v>0</v>
      </c>
      <c r="AL353" s="2">
        <f>IF($F$325="n/a",0,IF(AL$327&lt;=$C353,0,IF(AL$327&gt;($F$325+$C353),INDEX($D$339:$W$339,,$C353)-SUM($D353:AK353),INDEX($D$339:$W$339,,$C353)/$F$325)))</f>
        <v>0</v>
      </c>
      <c r="AM353" s="2">
        <f>IF($F$325="n/a",0,IF(AM$327&lt;=$C353,0,IF(AM$327&gt;($F$325+$C353),INDEX($D$339:$W$339,,$C353)-SUM($D353:AL353),INDEX($D$339:$W$339,,$C353)/$F$325)))</f>
        <v>0</v>
      </c>
      <c r="AN353" s="2">
        <f>IF($F$325="n/a",0,IF(AN$327&lt;=$C353,0,IF(AN$327&gt;($F$325+$C353),INDEX($D$339:$W$339,,$C353)-SUM($D353:AM353),INDEX($D$339:$W$339,,$C353)/$F$325)))</f>
        <v>0</v>
      </c>
      <c r="AO353" s="2">
        <f>IF($F$325="n/a",0,IF(AO$327&lt;=$C353,0,IF(AO$327&gt;($F$325+$C353),INDEX($D$339:$W$339,,$C353)-SUM($D353:AN353),INDEX($D$339:$W$339,,$C353)/$F$325)))</f>
        <v>0</v>
      </c>
      <c r="AP353" s="2">
        <f>IF($F$325="n/a",0,IF(AP$327&lt;=$C353,0,IF(AP$327&gt;($F$325+$C353),INDEX($D$339:$W$339,,$C353)-SUM($D353:AO353),INDEX($D$339:$W$339,,$C353)/$F$325)))</f>
        <v>0</v>
      </c>
      <c r="AQ353" s="2">
        <f>IF($F$325="n/a",0,IF(AQ$327&lt;=$C353,0,IF(AQ$327&gt;($F$325+$C353),INDEX($D$339:$W$339,,$C353)-SUM($D353:AP353),INDEX($D$339:$W$339,,$C353)/$F$325)))</f>
        <v>0</v>
      </c>
      <c r="AR353" s="2">
        <f>IF($F$325="n/a",0,IF(AR$327&lt;=$C353,0,IF(AR$327&gt;($F$325+$C353),INDEX($D$339:$W$339,,$C353)-SUM($D353:AQ353),INDEX($D$339:$W$339,,$C353)/$F$325)))</f>
        <v>0</v>
      </c>
      <c r="AS353" s="2">
        <f>IF($F$325="n/a",0,IF(AS$327&lt;=$C353,0,IF(AS$327&gt;($F$325+$C353),INDEX($D$339:$W$339,,$C353)-SUM($D353:AR353),INDEX($D$339:$W$339,,$C353)/$F$325)))</f>
        <v>0</v>
      </c>
      <c r="AT353" s="2">
        <f>IF($F$325="n/a",0,IF(AT$327&lt;=$C353,0,IF(AT$327&gt;($F$325+$C353),INDEX($D$339:$W$339,,$C353)-SUM($D353:AS353),INDEX($D$339:$W$339,,$C353)/$F$325)))</f>
        <v>0</v>
      </c>
      <c r="AU353" s="2">
        <f>IF($F$325="n/a",0,IF(AU$327&lt;=$C353,0,IF(AU$327&gt;($F$325+$C353),INDEX($D$339:$W$339,,$C353)-SUM($D353:AT353),INDEX($D$339:$W$339,,$C353)/$F$325)))</f>
        <v>0</v>
      </c>
      <c r="AV353" s="2">
        <f>IF($F$325="n/a",0,IF(AV$327&lt;=$C353,0,IF(AV$327&gt;($F$325+$C353),INDEX($D$339:$W$339,,$C353)-SUM($D353:AU353),INDEX($D$339:$W$339,,$C353)/$F$325)))</f>
        <v>0</v>
      </c>
      <c r="AW353" s="2">
        <f>IF($F$325="n/a",0,IF(AW$327&lt;=$C353,0,IF(AW$327&gt;($F$325+$C353),INDEX($D$339:$W$339,,$C353)-SUM($D353:AV353),INDEX($D$339:$W$339,,$C353)/$F$325)))</f>
        <v>0</v>
      </c>
      <c r="AX353" s="2">
        <f>IF($F$325="n/a",0,IF(AX$327&lt;=$C353,0,IF(AX$327&gt;($F$325+$C353),INDEX($D$339:$W$339,,$C353)-SUM($D353:AW353),INDEX($D$339:$W$339,,$C353)/$F$325)))</f>
        <v>0</v>
      </c>
      <c r="AY353" s="2">
        <f>IF($F$325="n/a",0,IF(AY$327&lt;=$C353,0,IF(AY$327&gt;($F$325+$C353),INDEX($D$339:$W$339,,$C353)-SUM($D353:AX353),INDEX($D$339:$W$339,,$C353)/$F$325)))</f>
        <v>0</v>
      </c>
      <c r="AZ353" s="2">
        <f>IF($F$325="n/a",0,IF(AZ$327&lt;=$C353,0,IF(AZ$327&gt;($F$325+$C353),INDEX($D$339:$W$339,,$C353)-SUM($D353:AY353),INDEX($D$339:$W$339,,$C353)/$F$325)))</f>
        <v>0</v>
      </c>
      <c r="BA353" s="2">
        <f>IF($F$325="n/a",0,IF(BA$327&lt;=$C353,0,IF(BA$327&gt;($F$325+$C353),INDEX($D$339:$W$339,,$C353)-SUM($D353:AZ353),INDEX($D$339:$W$339,,$C353)/$F$325)))</f>
        <v>0</v>
      </c>
      <c r="BB353" s="2">
        <f>IF($F$325="n/a",0,IF(BB$327&lt;=$C353,0,IF(BB$327&gt;($F$325+$C353),INDEX($D$339:$W$339,,$C353)-SUM($D353:BA353),INDEX($D$339:$W$339,,$C353)/$F$325)))</f>
        <v>0</v>
      </c>
      <c r="BC353" s="2">
        <f>IF($F$325="n/a",0,IF(BC$327&lt;=$C353,0,IF(BC$327&gt;($F$325+$C353),INDEX($D$339:$W$339,,$C353)-SUM($D353:BB353),INDEX($D$339:$W$339,,$C353)/$F$325)))</f>
        <v>0</v>
      </c>
      <c r="BD353" s="2">
        <f>IF($F$325="n/a",0,IF(BD$327&lt;=$C353,0,IF(BD$327&gt;($F$325+$C353),INDEX($D$339:$W$339,,$C353)-SUM($D353:BC353),INDEX($D$339:$W$339,,$C353)/$F$325)))</f>
        <v>0</v>
      </c>
      <c r="BE353" s="2">
        <f>IF($F$325="n/a",0,IF(BE$327&lt;=$C353,0,IF(BE$327&gt;($F$325+$C353),INDEX($D$339:$W$339,,$C353)-SUM($D353:BD353),INDEX($D$339:$W$339,,$C353)/$F$325)))</f>
        <v>0</v>
      </c>
      <c r="BF353" s="2">
        <f>IF($F$325="n/a",0,IF(BF$327&lt;=$C353,0,IF(BF$327&gt;($F$325+$C353),INDEX($D$339:$W$339,,$C353)-SUM($D353:BE353),INDEX($D$339:$W$339,,$C353)/$F$325)))</f>
        <v>0</v>
      </c>
      <c r="BG353" s="2">
        <f>IF($F$325="n/a",0,IF(BG$327&lt;=$C353,0,IF(BG$327&gt;($F$325+$C353),INDEX($D$339:$W$339,,$C353)-SUM($D353:BF353),INDEX($D$339:$W$339,,$C353)/$F$325)))</f>
        <v>0</v>
      </c>
      <c r="BH353" s="2">
        <f>IF($F$325="n/a",0,IF(BH$327&lt;=$C353,0,IF(BH$327&gt;($F$325+$C353),INDEX($D$339:$W$339,,$C353)-SUM($D353:BG353),INDEX($D$339:$W$339,,$C353)/$F$325)))</f>
        <v>0</v>
      </c>
      <c r="BI353" s="2">
        <f>IF($F$325="n/a",0,IF(BI$327&lt;=$C353,0,IF(BI$327&gt;($F$325+$C353),INDEX($D$339:$W$339,,$C353)-SUM($D353:BH353),INDEX($D$339:$W$339,,$C353)/$F$325)))</f>
        <v>0</v>
      </c>
      <c r="BJ353" s="2">
        <f>IF($F$325="n/a",0,IF(BJ$327&lt;=$C353,0,IF(BJ$327&gt;($F$325+$C353),INDEX($D$339:$W$339,,$C353)-SUM($D353:BI353),INDEX($D$339:$W$339,,$C353)/$F$325)))</f>
        <v>0</v>
      </c>
      <c r="BK353" s="2">
        <f>IF($F$325="n/a",0,IF(BK$327&lt;=$C353,0,IF(BK$327&gt;($F$325+$C353),INDEX($D$339:$W$339,,$C353)-SUM($D353:BJ353),INDEX($D$339:$W$339,,$C353)/$F$325)))</f>
        <v>0</v>
      </c>
      <c r="BL353" s="2">
        <f>IF($F$325="n/a",0,IF(BL$327&lt;=$C353,0,IF(BL$327&gt;($F$325+$C353),INDEX($D$339:$W$339,,$C353)-SUM($D353:BK353),INDEX($D$339:$W$339,,$C353)/$F$325)))</f>
        <v>0</v>
      </c>
      <c r="BM353" s="2">
        <f>IF($F$325="n/a",0,IF(BM$327&lt;=$C353,0,IF(BM$327&gt;($F$325+$C353),INDEX($D$339:$W$339,,$C353)-SUM($D353:BL353),INDEX($D$339:$W$339,,$C353)/$F$325)))</f>
        <v>0</v>
      </c>
      <c r="BN353" s="2">
        <f>IF($F$325="n/a",0,IF(BN$327&lt;=$C353,0,IF(BN$327&gt;($F$325+$C353),INDEX($D$339:$W$339,,$C353)-SUM($D353:BM353),INDEX($D$339:$W$339,,$C353)/$F$325)))</f>
        <v>0</v>
      </c>
      <c r="BO353" s="2">
        <f>IF($F$325="n/a",0,IF(BO$327&lt;=$C353,0,IF(BO$327&gt;($F$325+$C353),INDEX($D$339:$W$339,,$C353)-SUM($D353:BN353),INDEX($D$339:$W$339,,$C353)/$F$325)))</f>
        <v>0</v>
      </c>
      <c r="BP353" s="2">
        <f>IF($F$325="n/a",0,IF(BP$327&lt;=$C353,0,IF(BP$327&gt;($F$325+$C353),INDEX($D$339:$W$339,,$C353)-SUM($D353:BO353),INDEX($D$339:$W$339,,$C353)/$F$325)))</f>
        <v>0</v>
      </c>
      <c r="BQ353" s="2">
        <f>IF($F$325="n/a",0,IF(BQ$327&lt;=$C353,0,IF(BQ$327&gt;($F$325+$C353),INDEX($D$339:$W$339,,$C353)-SUM($D353:BP353),INDEX($D$339:$W$339,,$C353)/$F$325)))</f>
        <v>0</v>
      </c>
      <c r="BR353" s="2">
        <f>IF($F$325="n/a",0,IF(BR$327&lt;=$C353,0,IF(BR$327&gt;($F$325+$C353),INDEX($D$339:$W$339,,$C353)-SUM($D353:BQ353),INDEX($D$339:$W$339,,$C353)/$F$325)))</f>
        <v>0</v>
      </c>
      <c r="BS353" s="2">
        <f>IF($F$325="n/a",0,IF(BS$327&lt;=$C353,0,IF(BS$327&gt;($F$325+$C353),INDEX($D$339:$W$339,,$C353)-SUM($D353:BR353),INDEX($D$339:$W$339,,$C353)/$F$325)))</f>
        <v>0</v>
      </c>
    </row>
    <row r="354" spans="2:71" outlineLevel="1">
      <c r="B354" s="24">
        <v>2023</v>
      </c>
      <c r="C354" s="24">
        <v>13</v>
      </c>
      <c r="E354" s="2">
        <f>IF($F$325="n/a",0,IF(E$327&lt;=$C354,0,IF(E$327&gt;($F$325+$C354),INDEX($D$339:$W$339,,$C354)-SUM($D354:D354),INDEX($D$339:$W$339,,$C354)/$F$325)))</f>
        <v>0</v>
      </c>
      <c r="F354" s="2">
        <f>IF($F$325="n/a",0,IF(F$327&lt;=$C354,0,IF(F$327&gt;($F$325+$C354),INDEX($D$339:$W$339,,$C354)-SUM($D354:E354),INDEX($D$339:$W$339,,$C354)/$F$325)))</f>
        <v>0</v>
      </c>
      <c r="G354" s="2">
        <f>IF($F$325="n/a",0,IF(G$327&lt;=$C354,0,IF(G$327&gt;($F$325+$C354),INDEX($D$339:$W$339,,$C354)-SUM($D354:F354),INDEX($D$339:$W$339,,$C354)/$F$325)))</f>
        <v>0</v>
      </c>
      <c r="H354" s="2">
        <f>IF($F$325="n/a",0,IF(H$327&lt;=$C354,0,IF(H$327&gt;($F$325+$C354),INDEX($D$339:$W$339,,$C354)-SUM($D354:G354),INDEX($D$339:$W$339,,$C354)/$F$325)))</f>
        <v>0</v>
      </c>
      <c r="I354" s="2">
        <f>IF($F$325="n/a",0,IF(I$327&lt;=$C354,0,IF(I$327&gt;($F$325+$C354),INDEX($D$339:$W$339,,$C354)-SUM($D354:H354),INDEX($D$339:$W$339,,$C354)/$F$325)))</f>
        <v>0</v>
      </c>
      <c r="J354" s="2">
        <f>IF($F$325="n/a",0,IF(J$327&lt;=$C354,0,IF(J$327&gt;($F$325+$C354),INDEX($D$339:$W$339,,$C354)-SUM($D354:I354),INDEX($D$339:$W$339,,$C354)/$F$325)))</f>
        <v>0</v>
      </c>
      <c r="K354" s="2">
        <f>IF($F$325="n/a",0,IF(K$327&lt;=$C354,0,IF(K$327&gt;($F$325+$C354),INDEX($D$339:$W$339,,$C354)-SUM($D354:J354),INDEX($D$339:$W$339,,$C354)/$F$325)))</f>
        <v>0</v>
      </c>
      <c r="L354" s="2">
        <f>IF($F$325="n/a",0,IF(L$327&lt;=$C354,0,IF(L$327&gt;($F$325+$C354),INDEX($D$339:$W$339,,$C354)-SUM($D354:K354),INDEX($D$339:$W$339,,$C354)/$F$325)))</f>
        <v>0</v>
      </c>
      <c r="M354" s="2">
        <f>IF($F$325="n/a",0,IF(M$327&lt;=$C354,0,IF(M$327&gt;($F$325+$C354),INDEX($D$339:$W$339,,$C354)-SUM($D354:L354),INDEX($D$339:$W$339,,$C354)/$F$325)))</f>
        <v>0</v>
      </c>
      <c r="N354" s="2">
        <f>IF($F$325="n/a",0,IF(N$327&lt;=$C354,0,IF(N$327&gt;($F$325+$C354),INDEX($D$339:$W$339,,$C354)-SUM($D354:M354),INDEX($D$339:$W$339,,$C354)/$F$325)))</f>
        <v>0</v>
      </c>
      <c r="O354" s="2">
        <f>IF($F$325="n/a",0,IF(O$327&lt;=$C354,0,IF(O$327&gt;($F$325+$C354),INDEX($D$339:$W$339,,$C354)-SUM($D354:N354),INDEX($D$339:$W$339,,$C354)/$F$325)))</f>
        <v>0</v>
      </c>
      <c r="P354" s="2">
        <f>IF($F$325="n/a",0,IF(P$327&lt;=$C354,0,IF(P$327&gt;($F$325+$C354),INDEX($D$339:$W$339,,$C354)-SUM($D354:O354),INDEX($D$339:$W$339,,$C354)/$F$325)))</f>
        <v>0</v>
      </c>
      <c r="Q354" s="2">
        <f>IF($F$325="n/a",0,IF(Q$327&lt;=$C354,0,IF(Q$327&gt;($F$325+$C354),INDEX($D$339:$W$339,,$C354)-SUM($D354:P354),INDEX($D$339:$W$339,,$C354)/$F$325)))</f>
        <v>0</v>
      </c>
      <c r="R354" s="2">
        <f>IF($F$325="n/a",0,IF(R$327&lt;=$C354,0,IF(R$327&gt;($F$325+$C354),INDEX($D$339:$W$339,,$C354)-SUM($D354:Q354),INDEX($D$339:$W$339,,$C354)/$F$325)))</f>
        <v>0</v>
      </c>
      <c r="S354" s="2">
        <f>IF($F$325="n/a",0,IF(S$327&lt;=$C354,0,IF(S$327&gt;($F$325+$C354),INDEX($D$339:$W$339,,$C354)-SUM($D354:R354),INDEX($D$339:$W$339,,$C354)/$F$325)))</f>
        <v>0</v>
      </c>
      <c r="T354" s="2">
        <f>IF($F$325="n/a",0,IF(T$327&lt;=$C354,0,IF(T$327&gt;($F$325+$C354),INDEX($D$339:$W$339,,$C354)-SUM($D354:S354),INDEX($D$339:$W$339,,$C354)/$F$325)))</f>
        <v>0</v>
      </c>
      <c r="U354" s="2">
        <f>IF($F$325="n/a",0,IF(U$327&lt;=$C354,0,IF(U$327&gt;($F$325+$C354),INDEX($D$339:$W$339,,$C354)-SUM($D354:T354),INDEX($D$339:$W$339,,$C354)/$F$325)))</f>
        <v>0</v>
      </c>
      <c r="V354" s="2">
        <f>IF($F$325="n/a",0,IF(V$327&lt;=$C354,0,IF(V$327&gt;($F$325+$C354),INDEX($D$339:$W$339,,$C354)-SUM($D354:U354),INDEX($D$339:$W$339,,$C354)/$F$325)))</f>
        <v>0</v>
      </c>
      <c r="W354" s="2">
        <f>IF($F$325="n/a",0,IF(W$327&lt;=$C354,0,IF(W$327&gt;($F$325+$C354),INDEX($D$339:$W$339,,$C354)-SUM($D354:V354),INDEX($D$339:$W$339,,$C354)/$F$325)))</f>
        <v>0</v>
      </c>
      <c r="X354" s="2">
        <f>IF($F$325="n/a",0,IF(X$327&lt;=$C354,0,IF(X$327&gt;($F$325+$C354),INDEX($D$339:$W$339,,$C354)-SUM($D354:W354),INDEX($D$339:$W$339,,$C354)/$F$325)))</f>
        <v>0</v>
      </c>
      <c r="Y354" s="2">
        <f>IF($F$325="n/a",0,IF(Y$327&lt;=$C354,0,IF(Y$327&gt;($F$325+$C354),INDEX($D$339:$W$339,,$C354)-SUM($D354:X354),INDEX($D$339:$W$339,,$C354)/$F$325)))</f>
        <v>0</v>
      </c>
      <c r="Z354" s="2">
        <f>IF($F$325="n/a",0,IF(Z$327&lt;=$C354,0,IF(Z$327&gt;($F$325+$C354),INDEX($D$339:$W$339,,$C354)-SUM($D354:Y354),INDEX($D$339:$W$339,,$C354)/$F$325)))</f>
        <v>0</v>
      </c>
      <c r="AA354" s="2">
        <f>IF($F$325="n/a",0,IF(AA$327&lt;=$C354,0,IF(AA$327&gt;($F$325+$C354),INDEX($D$339:$W$339,,$C354)-SUM($D354:Z354),INDEX($D$339:$W$339,,$C354)/$F$325)))</f>
        <v>0</v>
      </c>
      <c r="AB354" s="2">
        <f>IF($F$325="n/a",0,IF(AB$327&lt;=$C354,0,IF(AB$327&gt;($F$325+$C354),INDEX($D$339:$W$339,,$C354)-SUM($D354:AA354),INDEX($D$339:$W$339,,$C354)/$F$325)))</f>
        <v>0</v>
      </c>
      <c r="AC354" s="2">
        <f>IF($F$325="n/a",0,IF(AC$327&lt;=$C354,0,IF(AC$327&gt;($F$325+$C354),INDEX($D$339:$W$339,,$C354)-SUM($D354:AB354),INDEX($D$339:$W$339,,$C354)/$F$325)))</f>
        <v>0</v>
      </c>
      <c r="AD354" s="2">
        <f>IF($F$325="n/a",0,IF(AD$327&lt;=$C354,0,IF(AD$327&gt;($F$325+$C354),INDEX($D$339:$W$339,,$C354)-SUM($D354:AC354),INDEX($D$339:$W$339,,$C354)/$F$325)))</f>
        <v>0</v>
      </c>
      <c r="AE354" s="2">
        <f>IF($F$325="n/a",0,IF(AE$327&lt;=$C354,0,IF(AE$327&gt;($F$325+$C354),INDEX($D$339:$W$339,,$C354)-SUM($D354:AD354),INDEX($D$339:$W$339,,$C354)/$F$325)))</f>
        <v>0</v>
      </c>
      <c r="AF354" s="2">
        <f>IF($F$325="n/a",0,IF(AF$327&lt;=$C354,0,IF(AF$327&gt;($F$325+$C354),INDEX($D$339:$W$339,,$C354)-SUM($D354:AE354),INDEX($D$339:$W$339,,$C354)/$F$325)))</f>
        <v>0</v>
      </c>
      <c r="AG354" s="2">
        <f>IF($F$325="n/a",0,IF(AG$327&lt;=$C354,0,IF(AG$327&gt;($F$325+$C354),INDEX($D$339:$W$339,,$C354)-SUM($D354:AF354),INDEX($D$339:$W$339,,$C354)/$F$325)))</f>
        <v>0</v>
      </c>
      <c r="AH354" s="2">
        <f>IF($F$325="n/a",0,IF(AH$327&lt;=$C354,0,IF(AH$327&gt;($F$325+$C354),INDEX($D$339:$W$339,,$C354)-SUM($D354:AG354),INDEX($D$339:$W$339,,$C354)/$F$325)))</f>
        <v>0</v>
      </c>
      <c r="AI354" s="2">
        <f>IF($F$325="n/a",0,IF(AI$327&lt;=$C354,0,IF(AI$327&gt;($F$325+$C354),INDEX($D$339:$W$339,,$C354)-SUM($D354:AH354),INDEX($D$339:$W$339,,$C354)/$F$325)))</f>
        <v>0</v>
      </c>
      <c r="AJ354" s="2">
        <f>IF($F$325="n/a",0,IF(AJ$327&lt;=$C354,0,IF(AJ$327&gt;($F$325+$C354),INDEX($D$339:$W$339,,$C354)-SUM($D354:AI354),INDEX($D$339:$W$339,,$C354)/$F$325)))</f>
        <v>0</v>
      </c>
      <c r="AK354" s="2">
        <f>IF($F$325="n/a",0,IF(AK$327&lt;=$C354,0,IF(AK$327&gt;($F$325+$C354),INDEX($D$339:$W$339,,$C354)-SUM($D354:AJ354),INDEX($D$339:$W$339,,$C354)/$F$325)))</f>
        <v>0</v>
      </c>
      <c r="AL354" s="2">
        <f>IF($F$325="n/a",0,IF(AL$327&lt;=$C354,0,IF(AL$327&gt;($F$325+$C354),INDEX($D$339:$W$339,,$C354)-SUM($D354:AK354),INDEX($D$339:$W$339,,$C354)/$F$325)))</f>
        <v>0</v>
      </c>
      <c r="AM354" s="2">
        <f>IF($F$325="n/a",0,IF(AM$327&lt;=$C354,0,IF(AM$327&gt;($F$325+$C354),INDEX($D$339:$W$339,,$C354)-SUM($D354:AL354),INDEX($D$339:$W$339,,$C354)/$F$325)))</f>
        <v>0</v>
      </c>
      <c r="AN354" s="2">
        <f>IF($F$325="n/a",0,IF(AN$327&lt;=$C354,0,IF(AN$327&gt;($F$325+$C354),INDEX($D$339:$W$339,,$C354)-SUM($D354:AM354),INDEX($D$339:$W$339,,$C354)/$F$325)))</f>
        <v>0</v>
      </c>
      <c r="AO354" s="2">
        <f>IF($F$325="n/a",0,IF(AO$327&lt;=$C354,0,IF(AO$327&gt;($F$325+$C354),INDEX($D$339:$W$339,,$C354)-SUM($D354:AN354),INDEX($D$339:$W$339,,$C354)/$F$325)))</f>
        <v>0</v>
      </c>
      <c r="AP354" s="2">
        <f>IF($F$325="n/a",0,IF(AP$327&lt;=$C354,0,IF(AP$327&gt;($F$325+$C354),INDEX($D$339:$W$339,,$C354)-SUM($D354:AO354),INDEX($D$339:$W$339,,$C354)/$F$325)))</f>
        <v>0</v>
      </c>
      <c r="AQ354" s="2">
        <f>IF($F$325="n/a",0,IF(AQ$327&lt;=$C354,0,IF(AQ$327&gt;($F$325+$C354),INDEX($D$339:$W$339,,$C354)-SUM($D354:AP354),INDEX($D$339:$W$339,,$C354)/$F$325)))</f>
        <v>0</v>
      </c>
      <c r="AR354" s="2">
        <f>IF($F$325="n/a",0,IF(AR$327&lt;=$C354,0,IF(AR$327&gt;($F$325+$C354),INDEX($D$339:$W$339,,$C354)-SUM($D354:AQ354),INDEX($D$339:$W$339,,$C354)/$F$325)))</f>
        <v>0</v>
      </c>
      <c r="AS354" s="2">
        <f>IF($F$325="n/a",0,IF(AS$327&lt;=$C354,0,IF(AS$327&gt;($F$325+$C354),INDEX($D$339:$W$339,,$C354)-SUM($D354:AR354),INDEX($D$339:$W$339,,$C354)/$F$325)))</f>
        <v>0</v>
      </c>
      <c r="AT354" s="2">
        <f>IF($F$325="n/a",0,IF(AT$327&lt;=$C354,0,IF(AT$327&gt;($F$325+$C354),INDEX($D$339:$W$339,,$C354)-SUM($D354:AS354),INDEX($D$339:$W$339,,$C354)/$F$325)))</f>
        <v>0</v>
      </c>
      <c r="AU354" s="2">
        <f>IF($F$325="n/a",0,IF(AU$327&lt;=$C354,0,IF(AU$327&gt;($F$325+$C354),INDEX($D$339:$W$339,,$C354)-SUM($D354:AT354),INDEX($D$339:$W$339,,$C354)/$F$325)))</f>
        <v>0</v>
      </c>
      <c r="AV354" s="2">
        <f>IF($F$325="n/a",0,IF(AV$327&lt;=$C354,0,IF(AV$327&gt;($F$325+$C354),INDEX($D$339:$W$339,,$C354)-SUM($D354:AU354),INDEX($D$339:$W$339,,$C354)/$F$325)))</f>
        <v>0</v>
      </c>
      <c r="AW354" s="2">
        <f>IF($F$325="n/a",0,IF(AW$327&lt;=$C354,0,IF(AW$327&gt;($F$325+$C354),INDEX($D$339:$W$339,,$C354)-SUM($D354:AV354),INDEX($D$339:$W$339,,$C354)/$F$325)))</f>
        <v>0</v>
      </c>
      <c r="AX354" s="2">
        <f>IF($F$325="n/a",0,IF(AX$327&lt;=$C354,0,IF(AX$327&gt;($F$325+$C354),INDEX($D$339:$W$339,,$C354)-SUM($D354:AW354),INDEX($D$339:$W$339,,$C354)/$F$325)))</f>
        <v>0</v>
      </c>
      <c r="AY354" s="2">
        <f>IF($F$325="n/a",0,IF(AY$327&lt;=$C354,0,IF(AY$327&gt;($F$325+$C354),INDEX($D$339:$W$339,,$C354)-SUM($D354:AX354),INDEX($D$339:$W$339,,$C354)/$F$325)))</f>
        <v>0</v>
      </c>
      <c r="AZ354" s="2">
        <f>IF($F$325="n/a",0,IF(AZ$327&lt;=$C354,0,IF(AZ$327&gt;($F$325+$C354),INDEX($D$339:$W$339,,$C354)-SUM($D354:AY354),INDEX($D$339:$W$339,,$C354)/$F$325)))</f>
        <v>0</v>
      </c>
      <c r="BA354" s="2">
        <f>IF($F$325="n/a",0,IF(BA$327&lt;=$C354,0,IF(BA$327&gt;($F$325+$C354),INDEX($D$339:$W$339,,$C354)-SUM($D354:AZ354),INDEX($D$339:$W$339,,$C354)/$F$325)))</f>
        <v>0</v>
      </c>
      <c r="BB354" s="2">
        <f>IF($F$325="n/a",0,IF(BB$327&lt;=$C354,0,IF(BB$327&gt;($F$325+$C354),INDEX($D$339:$W$339,,$C354)-SUM($D354:BA354),INDEX($D$339:$W$339,,$C354)/$F$325)))</f>
        <v>0</v>
      </c>
      <c r="BC354" s="2">
        <f>IF($F$325="n/a",0,IF(BC$327&lt;=$C354,0,IF(BC$327&gt;($F$325+$C354),INDEX($D$339:$W$339,,$C354)-SUM($D354:BB354),INDEX($D$339:$W$339,,$C354)/$F$325)))</f>
        <v>0</v>
      </c>
      <c r="BD354" s="2">
        <f>IF($F$325="n/a",0,IF(BD$327&lt;=$C354,0,IF(BD$327&gt;($F$325+$C354),INDEX($D$339:$W$339,,$C354)-SUM($D354:BC354),INDEX($D$339:$W$339,,$C354)/$F$325)))</f>
        <v>0</v>
      </c>
      <c r="BE354" s="2">
        <f>IF($F$325="n/a",0,IF(BE$327&lt;=$C354,0,IF(BE$327&gt;($F$325+$C354),INDEX($D$339:$W$339,,$C354)-SUM($D354:BD354),INDEX($D$339:$W$339,,$C354)/$F$325)))</f>
        <v>0</v>
      </c>
      <c r="BF354" s="2">
        <f>IF($F$325="n/a",0,IF(BF$327&lt;=$C354,0,IF(BF$327&gt;($F$325+$C354),INDEX($D$339:$W$339,,$C354)-SUM($D354:BE354),INDEX($D$339:$W$339,,$C354)/$F$325)))</f>
        <v>0</v>
      </c>
      <c r="BG354" s="2">
        <f>IF($F$325="n/a",0,IF(BG$327&lt;=$C354,0,IF(BG$327&gt;($F$325+$C354),INDEX($D$339:$W$339,,$C354)-SUM($D354:BF354),INDEX($D$339:$W$339,,$C354)/$F$325)))</f>
        <v>0</v>
      </c>
      <c r="BH354" s="2">
        <f>IF($F$325="n/a",0,IF(BH$327&lt;=$C354,0,IF(BH$327&gt;($F$325+$C354),INDEX($D$339:$W$339,,$C354)-SUM($D354:BG354),INDEX($D$339:$W$339,,$C354)/$F$325)))</f>
        <v>0</v>
      </c>
      <c r="BI354" s="2">
        <f>IF($F$325="n/a",0,IF(BI$327&lt;=$C354,0,IF(BI$327&gt;($F$325+$C354),INDEX($D$339:$W$339,,$C354)-SUM($D354:BH354),INDEX($D$339:$W$339,,$C354)/$F$325)))</f>
        <v>0</v>
      </c>
      <c r="BJ354" s="2">
        <f>IF($F$325="n/a",0,IF(BJ$327&lt;=$C354,0,IF(BJ$327&gt;($F$325+$C354),INDEX($D$339:$W$339,,$C354)-SUM($D354:BI354),INDEX($D$339:$W$339,,$C354)/$F$325)))</f>
        <v>0</v>
      </c>
      <c r="BK354" s="2">
        <f>IF($F$325="n/a",0,IF(BK$327&lt;=$C354,0,IF(BK$327&gt;($F$325+$C354),INDEX($D$339:$W$339,,$C354)-SUM($D354:BJ354),INDEX($D$339:$W$339,,$C354)/$F$325)))</f>
        <v>0</v>
      </c>
      <c r="BL354" s="2">
        <f>IF($F$325="n/a",0,IF(BL$327&lt;=$C354,0,IF(BL$327&gt;($F$325+$C354),INDEX($D$339:$W$339,,$C354)-SUM($D354:BK354),INDEX($D$339:$W$339,,$C354)/$F$325)))</f>
        <v>0</v>
      </c>
      <c r="BM354" s="2">
        <f>IF($F$325="n/a",0,IF(BM$327&lt;=$C354,0,IF(BM$327&gt;($F$325+$C354),INDEX($D$339:$W$339,,$C354)-SUM($D354:BL354),INDEX($D$339:$W$339,,$C354)/$F$325)))</f>
        <v>0</v>
      </c>
      <c r="BN354" s="2">
        <f>IF($F$325="n/a",0,IF(BN$327&lt;=$C354,0,IF(BN$327&gt;($F$325+$C354),INDEX($D$339:$W$339,,$C354)-SUM($D354:BM354),INDEX($D$339:$W$339,,$C354)/$F$325)))</f>
        <v>0</v>
      </c>
      <c r="BO354" s="2">
        <f>IF($F$325="n/a",0,IF(BO$327&lt;=$C354,0,IF(BO$327&gt;($F$325+$C354),INDEX($D$339:$W$339,,$C354)-SUM($D354:BN354),INDEX($D$339:$W$339,,$C354)/$F$325)))</f>
        <v>0</v>
      </c>
      <c r="BP354" s="2">
        <f>IF($F$325="n/a",0,IF(BP$327&lt;=$C354,0,IF(BP$327&gt;($F$325+$C354),INDEX($D$339:$W$339,,$C354)-SUM($D354:BO354),INDEX($D$339:$W$339,,$C354)/$F$325)))</f>
        <v>0</v>
      </c>
      <c r="BQ354" s="2">
        <f>IF($F$325="n/a",0,IF(BQ$327&lt;=$C354,0,IF(BQ$327&gt;($F$325+$C354),INDEX($D$339:$W$339,,$C354)-SUM($D354:BP354),INDEX($D$339:$W$339,,$C354)/$F$325)))</f>
        <v>0</v>
      </c>
      <c r="BR354" s="2">
        <f>IF($F$325="n/a",0,IF(BR$327&lt;=$C354,0,IF(BR$327&gt;($F$325+$C354),INDEX($D$339:$W$339,,$C354)-SUM($D354:BQ354),INDEX($D$339:$W$339,,$C354)/$F$325)))</f>
        <v>0</v>
      </c>
      <c r="BS354" s="2">
        <f>IF($F$325="n/a",0,IF(BS$327&lt;=$C354,0,IF(BS$327&gt;($F$325+$C354),INDEX($D$339:$W$339,,$C354)-SUM($D354:BR354),INDEX($D$339:$W$339,,$C354)/$F$325)))</f>
        <v>0</v>
      </c>
    </row>
    <row r="355" spans="2:71" outlineLevel="1">
      <c r="B355" s="24">
        <v>2024</v>
      </c>
      <c r="C355" s="24">
        <v>14</v>
      </c>
      <c r="E355" s="2">
        <f>IF($F$325="n/a",0,IF(E$327&lt;=$C355,0,IF(E$327&gt;($F$325+$C355),INDEX($D$339:$W$339,,$C355)-SUM($D355:D355),INDEX($D$339:$W$339,,$C355)/$F$325)))</f>
        <v>0</v>
      </c>
      <c r="F355" s="2">
        <f>IF($F$325="n/a",0,IF(F$327&lt;=$C355,0,IF(F$327&gt;($F$325+$C355),INDEX($D$339:$W$339,,$C355)-SUM($D355:E355),INDEX($D$339:$W$339,,$C355)/$F$325)))</f>
        <v>0</v>
      </c>
      <c r="G355" s="2">
        <f>IF($F$325="n/a",0,IF(G$327&lt;=$C355,0,IF(G$327&gt;($F$325+$C355),INDEX($D$339:$W$339,,$C355)-SUM($D355:F355),INDEX($D$339:$W$339,,$C355)/$F$325)))</f>
        <v>0</v>
      </c>
      <c r="H355" s="2">
        <f>IF($F$325="n/a",0,IF(H$327&lt;=$C355,0,IF(H$327&gt;($F$325+$C355),INDEX($D$339:$W$339,,$C355)-SUM($D355:G355),INDEX($D$339:$W$339,,$C355)/$F$325)))</f>
        <v>0</v>
      </c>
      <c r="I355" s="2">
        <f>IF($F$325="n/a",0,IF(I$327&lt;=$C355,0,IF(I$327&gt;($F$325+$C355),INDEX($D$339:$W$339,,$C355)-SUM($D355:H355),INDEX($D$339:$W$339,,$C355)/$F$325)))</f>
        <v>0</v>
      </c>
      <c r="J355" s="2">
        <f>IF($F$325="n/a",0,IF(J$327&lt;=$C355,0,IF(J$327&gt;($F$325+$C355),INDEX($D$339:$W$339,,$C355)-SUM($D355:I355),INDEX($D$339:$W$339,,$C355)/$F$325)))</f>
        <v>0</v>
      </c>
      <c r="K355" s="2">
        <f>IF($F$325="n/a",0,IF(K$327&lt;=$C355,0,IF(K$327&gt;($F$325+$C355),INDEX($D$339:$W$339,,$C355)-SUM($D355:J355),INDEX($D$339:$W$339,,$C355)/$F$325)))</f>
        <v>0</v>
      </c>
      <c r="L355" s="2">
        <f>IF($F$325="n/a",0,IF(L$327&lt;=$C355,0,IF(L$327&gt;($F$325+$C355),INDEX($D$339:$W$339,,$C355)-SUM($D355:K355),INDEX($D$339:$W$339,,$C355)/$F$325)))</f>
        <v>0</v>
      </c>
      <c r="M355" s="2">
        <f>IF($F$325="n/a",0,IF(M$327&lt;=$C355,0,IF(M$327&gt;($F$325+$C355),INDEX($D$339:$W$339,,$C355)-SUM($D355:L355),INDEX($D$339:$W$339,,$C355)/$F$325)))</f>
        <v>0</v>
      </c>
      <c r="N355" s="2">
        <f>IF($F$325="n/a",0,IF(N$327&lt;=$C355,0,IF(N$327&gt;($F$325+$C355),INDEX($D$339:$W$339,,$C355)-SUM($D355:M355),INDEX($D$339:$W$339,,$C355)/$F$325)))</f>
        <v>0</v>
      </c>
      <c r="O355" s="2">
        <f>IF($F$325="n/a",0,IF(O$327&lt;=$C355,0,IF(O$327&gt;($F$325+$C355),INDEX($D$339:$W$339,,$C355)-SUM($D355:N355),INDEX($D$339:$W$339,,$C355)/$F$325)))</f>
        <v>0</v>
      </c>
      <c r="P355" s="2">
        <f>IF($F$325="n/a",0,IF(P$327&lt;=$C355,0,IF(P$327&gt;($F$325+$C355),INDEX($D$339:$W$339,,$C355)-SUM($D355:O355),INDEX($D$339:$W$339,,$C355)/$F$325)))</f>
        <v>0</v>
      </c>
      <c r="Q355" s="2">
        <f>IF($F$325="n/a",0,IF(Q$327&lt;=$C355,0,IF(Q$327&gt;($F$325+$C355),INDEX($D$339:$W$339,,$C355)-SUM($D355:P355),INDEX($D$339:$W$339,,$C355)/$F$325)))</f>
        <v>0</v>
      </c>
      <c r="R355" s="2">
        <f>IF($F$325="n/a",0,IF(R$327&lt;=$C355,0,IF(R$327&gt;($F$325+$C355),INDEX($D$339:$W$339,,$C355)-SUM($D355:Q355),INDEX($D$339:$W$339,,$C355)/$F$325)))</f>
        <v>0</v>
      </c>
      <c r="S355" s="2">
        <f>IF($F$325="n/a",0,IF(S$327&lt;=$C355,0,IF(S$327&gt;($F$325+$C355),INDEX($D$339:$W$339,,$C355)-SUM($D355:R355),INDEX($D$339:$W$339,,$C355)/$F$325)))</f>
        <v>0</v>
      </c>
      <c r="T355" s="2">
        <f>IF($F$325="n/a",0,IF(T$327&lt;=$C355,0,IF(T$327&gt;($F$325+$C355),INDEX($D$339:$W$339,,$C355)-SUM($D355:S355),INDEX($D$339:$W$339,,$C355)/$F$325)))</f>
        <v>0</v>
      </c>
      <c r="U355" s="2">
        <f>IF($F$325="n/a",0,IF(U$327&lt;=$C355,0,IF(U$327&gt;($F$325+$C355),INDEX($D$339:$W$339,,$C355)-SUM($D355:T355),INDEX($D$339:$W$339,,$C355)/$F$325)))</f>
        <v>0</v>
      </c>
      <c r="V355" s="2">
        <f>IF($F$325="n/a",0,IF(V$327&lt;=$C355,0,IF(V$327&gt;($F$325+$C355),INDEX($D$339:$W$339,,$C355)-SUM($D355:U355),INDEX($D$339:$W$339,,$C355)/$F$325)))</f>
        <v>0</v>
      </c>
      <c r="W355" s="2">
        <f>IF($F$325="n/a",0,IF(W$327&lt;=$C355,0,IF(W$327&gt;($F$325+$C355),INDEX($D$339:$W$339,,$C355)-SUM($D355:V355),INDEX($D$339:$W$339,,$C355)/$F$325)))</f>
        <v>0</v>
      </c>
      <c r="X355" s="2">
        <f>IF($F$325="n/a",0,IF(X$327&lt;=$C355,0,IF(X$327&gt;($F$325+$C355),INDEX($D$339:$W$339,,$C355)-SUM($D355:W355),INDEX($D$339:$W$339,,$C355)/$F$325)))</f>
        <v>0</v>
      </c>
      <c r="Y355" s="2">
        <f>IF($F$325="n/a",0,IF(Y$327&lt;=$C355,0,IF(Y$327&gt;($F$325+$C355),INDEX($D$339:$W$339,,$C355)-SUM($D355:X355),INDEX($D$339:$W$339,,$C355)/$F$325)))</f>
        <v>0</v>
      </c>
      <c r="Z355" s="2">
        <f>IF($F$325="n/a",0,IF(Z$327&lt;=$C355,0,IF(Z$327&gt;($F$325+$C355),INDEX($D$339:$W$339,,$C355)-SUM($D355:Y355),INDEX($D$339:$W$339,,$C355)/$F$325)))</f>
        <v>0</v>
      </c>
      <c r="AA355" s="2">
        <f>IF($F$325="n/a",0,IF(AA$327&lt;=$C355,0,IF(AA$327&gt;($F$325+$C355),INDEX($D$339:$W$339,,$C355)-SUM($D355:Z355),INDEX($D$339:$W$339,,$C355)/$F$325)))</f>
        <v>0</v>
      </c>
      <c r="AB355" s="2">
        <f>IF($F$325="n/a",0,IF(AB$327&lt;=$C355,0,IF(AB$327&gt;($F$325+$C355),INDEX($D$339:$W$339,,$C355)-SUM($D355:AA355),INDEX($D$339:$W$339,,$C355)/$F$325)))</f>
        <v>0</v>
      </c>
      <c r="AC355" s="2">
        <f>IF($F$325="n/a",0,IF(AC$327&lt;=$C355,0,IF(AC$327&gt;($F$325+$C355),INDEX($D$339:$W$339,,$C355)-SUM($D355:AB355),INDEX($D$339:$W$339,,$C355)/$F$325)))</f>
        <v>0</v>
      </c>
      <c r="AD355" s="2">
        <f>IF($F$325="n/a",0,IF(AD$327&lt;=$C355,0,IF(AD$327&gt;($F$325+$C355),INDEX($D$339:$W$339,,$C355)-SUM($D355:AC355),INDEX($D$339:$W$339,,$C355)/$F$325)))</f>
        <v>0</v>
      </c>
      <c r="AE355" s="2">
        <f>IF($F$325="n/a",0,IF(AE$327&lt;=$C355,0,IF(AE$327&gt;($F$325+$C355),INDEX($D$339:$W$339,,$C355)-SUM($D355:AD355),INDEX($D$339:$W$339,,$C355)/$F$325)))</f>
        <v>0</v>
      </c>
      <c r="AF355" s="2">
        <f>IF($F$325="n/a",0,IF(AF$327&lt;=$C355,0,IF(AF$327&gt;($F$325+$C355),INDEX($D$339:$W$339,,$C355)-SUM($D355:AE355),INDEX($D$339:$W$339,,$C355)/$F$325)))</f>
        <v>0</v>
      </c>
      <c r="AG355" s="2">
        <f>IF($F$325="n/a",0,IF(AG$327&lt;=$C355,0,IF(AG$327&gt;($F$325+$C355),INDEX($D$339:$W$339,,$C355)-SUM($D355:AF355),INDEX($D$339:$W$339,,$C355)/$F$325)))</f>
        <v>0</v>
      </c>
      <c r="AH355" s="2">
        <f>IF($F$325="n/a",0,IF(AH$327&lt;=$C355,0,IF(AH$327&gt;($F$325+$C355),INDEX($D$339:$W$339,,$C355)-SUM($D355:AG355),INDEX($D$339:$W$339,,$C355)/$F$325)))</f>
        <v>0</v>
      </c>
      <c r="AI355" s="2">
        <f>IF($F$325="n/a",0,IF(AI$327&lt;=$C355,0,IF(AI$327&gt;($F$325+$C355),INDEX($D$339:$W$339,,$C355)-SUM($D355:AH355),INDEX($D$339:$W$339,,$C355)/$F$325)))</f>
        <v>0</v>
      </c>
      <c r="AJ355" s="2">
        <f>IF($F$325="n/a",0,IF(AJ$327&lt;=$C355,0,IF(AJ$327&gt;($F$325+$C355),INDEX($D$339:$W$339,,$C355)-SUM($D355:AI355),INDEX($D$339:$W$339,,$C355)/$F$325)))</f>
        <v>0</v>
      </c>
      <c r="AK355" s="2">
        <f>IF($F$325="n/a",0,IF(AK$327&lt;=$C355,0,IF(AK$327&gt;($F$325+$C355),INDEX($D$339:$W$339,,$C355)-SUM($D355:AJ355),INDEX($D$339:$W$339,,$C355)/$F$325)))</f>
        <v>0</v>
      </c>
      <c r="AL355" s="2">
        <f>IF($F$325="n/a",0,IF(AL$327&lt;=$C355,0,IF(AL$327&gt;($F$325+$C355),INDEX($D$339:$W$339,,$C355)-SUM($D355:AK355),INDEX($D$339:$W$339,,$C355)/$F$325)))</f>
        <v>0</v>
      </c>
      <c r="AM355" s="2">
        <f>IF($F$325="n/a",0,IF(AM$327&lt;=$C355,0,IF(AM$327&gt;($F$325+$C355),INDEX($D$339:$W$339,,$C355)-SUM($D355:AL355),INDEX($D$339:$W$339,,$C355)/$F$325)))</f>
        <v>0</v>
      </c>
      <c r="AN355" s="2">
        <f>IF($F$325="n/a",0,IF(AN$327&lt;=$C355,0,IF(AN$327&gt;($F$325+$C355),INDEX($D$339:$W$339,,$C355)-SUM($D355:AM355),INDEX($D$339:$W$339,,$C355)/$F$325)))</f>
        <v>0</v>
      </c>
      <c r="AO355" s="2">
        <f>IF($F$325="n/a",0,IF(AO$327&lt;=$C355,0,IF(AO$327&gt;($F$325+$C355),INDEX($D$339:$W$339,,$C355)-SUM($D355:AN355),INDEX($D$339:$W$339,,$C355)/$F$325)))</f>
        <v>0</v>
      </c>
      <c r="AP355" s="2">
        <f>IF($F$325="n/a",0,IF(AP$327&lt;=$C355,0,IF(AP$327&gt;($F$325+$C355),INDEX($D$339:$W$339,,$C355)-SUM($D355:AO355),INDEX($D$339:$W$339,,$C355)/$F$325)))</f>
        <v>0</v>
      </c>
      <c r="AQ355" s="2">
        <f>IF($F$325="n/a",0,IF(AQ$327&lt;=$C355,0,IF(AQ$327&gt;($F$325+$C355),INDEX($D$339:$W$339,,$C355)-SUM($D355:AP355),INDEX($D$339:$W$339,,$C355)/$F$325)))</f>
        <v>0</v>
      </c>
      <c r="AR355" s="2">
        <f>IF($F$325="n/a",0,IF(AR$327&lt;=$C355,0,IF(AR$327&gt;($F$325+$C355),INDEX($D$339:$W$339,,$C355)-SUM($D355:AQ355),INDEX($D$339:$W$339,,$C355)/$F$325)))</f>
        <v>0</v>
      </c>
      <c r="AS355" s="2">
        <f>IF($F$325="n/a",0,IF(AS$327&lt;=$C355,0,IF(AS$327&gt;($F$325+$C355),INDEX($D$339:$W$339,,$C355)-SUM($D355:AR355),INDEX($D$339:$W$339,,$C355)/$F$325)))</f>
        <v>0</v>
      </c>
      <c r="AT355" s="2">
        <f>IF($F$325="n/a",0,IF(AT$327&lt;=$C355,0,IF(AT$327&gt;($F$325+$C355),INDEX($D$339:$W$339,,$C355)-SUM($D355:AS355),INDEX($D$339:$W$339,,$C355)/$F$325)))</f>
        <v>0</v>
      </c>
      <c r="AU355" s="2">
        <f>IF($F$325="n/a",0,IF(AU$327&lt;=$C355,0,IF(AU$327&gt;($F$325+$C355),INDEX($D$339:$W$339,,$C355)-SUM($D355:AT355),INDEX($D$339:$W$339,,$C355)/$F$325)))</f>
        <v>0</v>
      </c>
      <c r="AV355" s="2">
        <f>IF($F$325="n/a",0,IF(AV$327&lt;=$C355,0,IF(AV$327&gt;($F$325+$C355),INDEX($D$339:$W$339,,$C355)-SUM($D355:AU355),INDEX($D$339:$W$339,,$C355)/$F$325)))</f>
        <v>0</v>
      </c>
      <c r="AW355" s="2">
        <f>IF($F$325="n/a",0,IF(AW$327&lt;=$C355,0,IF(AW$327&gt;($F$325+$C355),INDEX($D$339:$W$339,,$C355)-SUM($D355:AV355),INDEX($D$339:$W$339,,$C355)/$F$325)))</f>
        <v>0</v>
      </c>
      <c r="AX355" s="2">
        <f>IF($F$325="n/a",0,IF(AX$327&lt;=$C355,0,IF(AX$327&gt;($F$325+$C355),INDEX($D$339:$W$339,,$C355)-SUM($D355:AW355),INDEX($D$339:$W$339,,$C355)/$F$325)))</f>
        <v>0</v>
      </c>
      <c r="AY355" s="2">
        <f>IF($F$325="n/a",0,IF(AY$327&lt;=$C355,0,IF(AY$327&gt;($F$325+$C355),INDEX($D$339:$W$339,,$C355)-SUM($D355:AX355),INDEX($D$339:$W$339,,$C355)/$F$325)))</f>
        <v>0</v>
      </c>
      <c r="AZ355" s="2">
        <f>IF($F$325="n/a",0,IF(AZ$327&lt;=$C355,0,IF(AZ$327&gt;($F$325+$C355),INDEX($D$339:$W$339,,$C355)-SUM($D355:AY355),INDEX($D$339:$W$339,,$C355)/$F$325)))</f>
        <v>0</v>
      </c>
      <c r="BA355" s="2">
        <f>IF($F$325="n/a",0,IF(BA$327&lt;=$C355,0,IF(BA$327&gt;($F$325+$C355),INDEX($D$339:$W$339,,$C355)-SUM($D355:AZ355),INDEX($D$339:$W$339,,$C355)/$F$325)))</f>
        <v>0</v>
      </c>
      <c r="BB355" s="2">
        <f>IF($F$325="n/a",0,IF(BB$327&lt;=$C355,0,IF(BB$327&gt;($F$325+$C355),INDEX($D$339:$W$339,,$C355)-SUM($D355:BA355),INDEX($D$339:$W$339,,$C355)/$F$325)))</f>
        <v>0</v>
      </c>
      <c r="BC355" s="2">
        <f>IF($F$325="n/a",0,IF(BC$327&lt;=$C355,0,IF(BC$327&gt;($F$325+$C355),INDEX($D$339:$W$339,,$C355)-SUM($D355:BB355),INDEX($D$339:$W$339,,$C355)/$F$325)))</f>
        <v>0</v>
      </c>
      <c r="BD355" s="2">
        <f>IF($F$325="n/a",0,IF(BD$327&lt;=$C355,0,IF(BD$327&gt;($F$325+$C355),INDEX($D$339:$W$339,,$C355)-SUM($D355:BC355),INDEX($D$339:$W$339,,$C355)/$F$325)))</f>
        <v>0</v>
      </c>
      <c r="BE355" s="2">
        <f>IF($F$325="n/a",0,IF(BE$327&lt;=$C355,0,IF(BE$327&gt;($F$325+$C355),INDEX($D$339:$W$339,,$C355)-SUM($D355:BD355),INDEX($D$339:$W$339,,$C355)/$F$325)))</f>
        <v>0</v>
      </c>
      <c r="BF355" s="2">
        <f>IF($F$325="n/a",0,IF(BF$327&lt;=$C355,0,IF(BF$327&gt;($F$325+$C355),INDEX($D$339:$W$339,,$C355)-SUM($D355:BE355),INDEX($D$339:$W$339,,$C355)/$F$325)))</f>
        <v>0</v>
      </c>
      <c r="BG355" s="2">
        <f>IF($F$325="n/a",0,IF(BG$327&lt;=$C355,0,IF(BG$327&gt;($F$325+$C355),INDEX($D$339:$W$339,,$C355)-SUM($D355:BF355),INDEX($D$339:$W$339,,$C355)/$F$325)))</f>
        <v>0</v>
      </c>
      <c r="BH355" s="2">
        <f>IF($F$325="n/a",0,IF(BH$327&lt;=$C355,0,IF(BH$327&gt;($F$325+$C355),INDEX($D$339:$W$339,,$C355)-SUM($D355:BG355),INDEX($D$339:$W$339,,$C355)/$F$325)))</f>
        <v>0</v>
      </c>
      <c r="BI355" s="2">
        <f>IF($F$325="n/a",0,IF(BI$327&lt;=$C355,0,IF(BI$327&gt;($F$325+$C355),INDEX($D$339:$W$339,,$C355)-SUM($D355:BH355),INDEX($D$339:$W$339,,$C355)/$F$325)))</f>
        <v>0</v>
      </c>
      <c r="BJ355" s="2">
        <f>IF($F$325="n/a",0,IF(BJ$327&lt;=$C355,0,IF(BJ$327&gt;($F$325+$C355),INDEX($D$339:$W$339,,$C355)-SUM($D355:BI355),INDEX($D$339:$W$339,,$C355)/$F$325)))</f>
        <v>0</v>
      </c>
      <c r="BK355" s="2">
        <f>IF($F$325="n/a",0,IF(BK$327&lt;=$C355,0,IF(BK$327&gt;($F$325+$C355),INDEX($D$339:$W$339,,$C355)-SUM($D355:BJ355),INDEX($D$339:$W$339,,$C355)/$F$325)))</f>
        <v>0</v>
      </c>
      <c r="BL355" s="2">
        <f>IF($F$325="n/a",0,IF(BL$327&lt;=$C355,0,IF(BL$327&gt;($F$325+$C355),INDEX($D$339:$W$339,,$C355)-SUM($D355:BK355),INDEX($D$339:$W$339,,$C355)/$F$325)))</f>
        <v>0</v>
      </c>
      <c r="BM355" s="2">
        <f>IF($F$325="n/a",0,IF(BM$327&lt;=$C355,0,IF(BM$327&gt;($F$325+$C355),INDEX($D$339:$W$339,,$C355)-SUM($D355:BL355),INDEX($D$339:$W$339,,$C355)/$F$325)))</f>
        <v>0</v>
      </c>
      <c r="BN355" s="2">
        <f>IF($F$325="n/a",0,IF(BN$327&lt;=$C355,0,IF(BN$327&gt;($F$325+$C355),INDEX($D$339:$W$339,,$C355)-SUM($D355:BM355),INDEX($D$339:$W$339,,$C355)/$F$325)))</f>
        <v>0</v>
      </c>
      <c r="BO355" s="2">
        <f>IF($F$325="n/a",0,IF(BO$327&lt;=$C355,0,IF(BO$327&gt;($F$325+$C355),INDEX($D$339:$W$339,,$C355)-SUM($D355:BN355),INDEX($D$339:$W$339,,$C355)/$F$325)))</f>
        <v>0</v>
      </c>
      <c r="BP355" s="2">
        <f>IF($F$325="n/a",0,IF(BP$327&lt;=$C355,0,IF(BP$327&gt;($F$325+$C355),INDEX($D$339:$W$339,,$C355)-SUM($D355:BO355),INDEX($D$339:$W$339,,$C355)/$F$325)))</f>
        <v>0</v>
      </c>
      <c r="BQ355" s="2">
        <f>IF($F$325="n/a",0,IF(BQ$327&lt;=$C355,0,IF(BQ$327&gt;($F$325+$C355),INDEX($D$339:$W$339,,$C355)-SUM($D355:BP355),INDEX($D$339:$W$339,,$C355)/$F$325)))</f>
        <v>0</v>
      </c>
      <c r="BR355" s="2">
        <f>IF($F$325="n/a",0,IF(BR$327&lt;=$C355,0,IF(BR$327&gt;($F$325+$C355),INDEX($D$339:$W$339,,$C355)-SUM($D355:BQ355),INDEX($D$339:$W$339,,$C355)/$F$325)))</f>
        <v>0</v>
      </c>
      <c r="BS355" s="2">
        <f>IF($F$325="n/a",0,IF(BS$327&lt;=$C355,0,IF(BS$327&gt;($F$325+$C355),INDEX($D$339:$W$339,,$C355)-SUM($D355:BR355),INDEX($D$339:$W$339,,$C355)/$F$325)))</f>
        <v>0</v>
      </c>
    </row>
    <row r="356" spans="2:71" outlineLevel="1">
      <c r="B356" s="24">
        <v>2025</v>
      </c>
      <c r="C356" s="24">
        <v>15</v>
      </c>
      <c r="E356" s="2">
        <f>IF($F$325="n/a",0,IF(E$327&lt;=$C356,0,IF(E$327&gt;($F$325+$C356),INDEX($D$339:$W$339,,$C356)-SUM($D356:D356),INDEX($D$339:$W$339,,$C356)/$F$325)))</f>
        <v>0</v>
      </c>
      <c r="F356" s="2">
        <f>IF($F$325="n/a",0,IF(F$327&lt;=$C356,0,IF(F$327&gt;($F$325+$C356),INDEX($D$339:$W$339,,$C356)-SUM($D356:E356),INDEX($D$339:$W$339,,$C356)/$F$325)))</f>
        <v>0</v>
      </c>
      <c r="G356" s="2">
        <f>IF($F$325="n/a",0,IF(G$327&lt;=$C356,0,IF(G$327&gt;($F$325+$C356),INDEX($D$339:$W$339,,$C356)-SUM($D356:F356),INDEX($D$339:$W$339,,$C356)/$F$325)))</f>
        <v>0</v>
      </c>
      <c r="H356" s="2">
        <f>IF($F$325="n/a",0,IF(H$327&lt;=$C356,0,IF(H$327&gt;($F$325+$C356),INDEX($D$339:$W$339,,$C356)-SUM($D356:G356),INDEX($D$339:$W$339,,$C356)/$F$325)))</f>
        <v>0</v>
      </c>
      <c r="I356" s="2">
        <f>IF($F$325="n/a",0,IF(I$327&lt;=$C356,0,IF(I$327&gt;($F$325+$C356),INDEX($D$339:$W$339,,$C356)-SUM($D356:H356),INDEX($D$339:$W$339,,$C356)/$F$325)))</f>
        <v>0</v>
      </c>
      <c r="J356" s="2">
        <f>IF($F$325="n/a",0,IF(J$327&lt;=$C356,0,IF(J$327&gt;($F$325+$C356),INDEX($D$339:$W$339,,$C356)-SUM($D356:I356),INDEX($D$339:$W$339,,$C356)/$F$325)))</f>
        <v>0</v>
      </c>
      <c r="K356" s="2">
        <f>IF($F$325="n/a",0,IF(K$327&lt;=$C356,0,IF(K$327&gt;($F$325+$C356),INDEX($D$339:$W$339,,$C356)-SUM($D356:J356),INDEX($D$339:$W$339,,$C356)/$F$325)))</f>
        <v>0</v>
      </c>
      <c r="L356" s="2">
        <f>IF($F$325="n/a",0,IF(L$327&lt;=$C356,0,IF(L$327&gt;($F$325+$C356),INDEX($D$339:$W$339,,$C356)-SUM($D356:K356),INDEX($D$339:$W$339,,$C356)/$F$325)))</f>
        <v>0</v>
      </c>
      <c r="M356" s="2">
        <f>IF($F$325="n/a",0,IF(M$327&lt;=$C356,0,IF(M$327&gt;($F$325+$C356),INDEX($D$339:$W$339,,$C356)-SUM($D356:L356),INDEX($D$339:$W$339,,$C356)/$F$325)))</f>
        <v>0</v>
      </c>
      <c r="N356" s="2">
        <f>IF($F$325="n/a",0,IF(N$327&lt;=$C356,0,IF(N$327&gt;($F$325+$C356),INDEX($D$339:$W$339,,$C356)-SUM($D356:M356),INDEX($D$339:$W$339,,$C356)/$F$325)))</f>
        <v>0</v>
      </c>
      <c r="O356" s="2">
        <f>IF($F$325="n/a",0,IF(O$327&lt;=$C356,0,IF(O$327&gt;($F$325+$C356),INDEX($D$339:$W$339,,$C356)-SUM($D356:N356),INDEX($D$339:$W$339,,$C356)/$F$325)))</f>
        <v>0</v>
      </c>
      <c r="P356" s="2">
        <f>IF($F$325="n/a",0,IF(P$327&lt;=$C356,0,IF(P$327&gt;($F$325+$C356),INDEX($D$339:$W$339,,$C356)-SUM($D356:O356),INDEX($D$339:$W$339,,$C356)/$F$325)))</f>
        <v>0</v>
      </c>
      <c r="Q356" s="2">
        <f>IF($F$325="n/a",0,IF(Q$327&lt;=$C356,0,IF(Q$327&gt;($F$325+$C356),INDEX($D$339:$W$339,,$C356)-SUM($D356:P356),INDEX($D$339:$W$339,,$C356)/$F$325)))</f>
        <v>0</v>
      </c>
      <c r="R356" s="2">
        <f>IF($F$325="n/a",0,IF(R$327&lt;=$C356,0,IF(R$327&gt;($F$325+$C356),INDEX($D$339:$W$339,,$C356)-SUM($D356:Q356),INDEX($D$339:$W$339,,$C356)/$F$325)))</f>
        <v>0</v>
      </c>
      <c r="S356" s="2">
        <f>IF($F$325="n/a",0,IF(S$327&lt;=$C356,0,IF(S$327&gt;($F$325+$C356),INDEX($D$339:$W$339,,$C356)-SUM($D356:R356),INDEX($D$339:$W$339,,$C356)/$F$325)))</f>
        <v>0</v>
      </c>
      <c r="T356" s="2">
        <f>IF($F$325="n/a",0,IF(T$327&lt;=$C356,0,IF(T$327&gt;($F$325+$C356),INDEX($D$339:$W$339,,$C356)-SUM($D356:S356),INDEX($D$339:$W$339,,$C356)/$F$325)))</f>
        <v>0</v>
      </c>
      <c r="U356" s="2">
        <f>IF($F$325="n/a",0,IF(U$327&lt;=$C356,0,IF(U$327&gt;($F$325+$C356),INDEX($D$339:$W$339,,$C356)-SUM($D356:T356),INDEX($D$339:$W$339,,$C356)/$F$325)))</f>
        <v>0</v>
      </c>
      <c r="V356" s="2">
        <f>IF($F$325="n/a",0,IF(V$327&lt;=$C356,0,IF(V$327&gt;($F$325+$C356),INDEX($D$339:$W$339,,$C356)-SUM($D356:U356),INDEX($D$339:$W$339,,$C356)/$F$325)))</f>
        <v>0</v>
      </c>
      <c r="W356" s="2">
        <f>IF($F$325="n/a",0,IF(W$327&lt;=$C356,0,IF(W$327&gt;($F$325+$C356),INDEX($D$339:$W$339,,$C356)-SUM($D356:V356),INDEX($D$339:$W$339,,$C356)/$F$325)))</f>
        <v>0</v>
      </c>
      <c r="X356" s="2">
        <f>IF($F$325="n/a",0,IF(X$327&lt;=$C356,0,IF(X$327&gt;($F$325+$C356),INDEX($D$339:$W$339,,$C356)-SUM($D356:W356),INDEX($D$339:$W$339,,$C356)/$F$325)))</f>
        <v>0</v>
      </c>
      <c r="Y356" s="2">
        <f>IF($F$325="n/a",0,IF(Y$327&lt;=$C356,0,IF(Y$327&gt;($F$325+$C356),INDEX($D$339:$W$339,,$C356)-SUM($D356:X356),INDEX($D$339:$W$339,,$C356)/$F$325)))</f>
        <v>0</v>
      </c>
      <c r="Z356" s="2">
        <f>IF($F$325="n/a",0,IF(Z$327&lt;=$C356,0,IF(Z$327&gt;($F$325+$C356),INDEX($D$339:$W$339,,$C356)-SUM($D356:Y356),INDEX($D$339:$W$339,,$C356)/$F$325)))</f>
        <v>0</v>
      </c>
      <c r="AA356" s="2">
        <f>IF($F$325="n/a",0,IF(AA$327&lt;=$C356,0,IF(AA$327&gt;($F$325+$C356),INDEX($D$339:$W$339,,$C356)-SUM($D356:Z356),INDEX($D$339:$W$339,,$C356)/$F$325)))</f>
        <v>0</v>
      </c>
      <c r="AB356" s="2">
        <f>IF($F$325="n/a",0,IF(AB$327&lt;=$C356,0,IF(AB$327&gt;($F$325+$C356),INDEX($D$339:$W$339,,$C356)-SUM($D356:AA356),INDEX($D$339:$W$339,,$C356)/$F$325)))</f>
        <v>0</v>
      </c>
      <c r="AC356" s="2">
        <f>IF($F$325="n/a",0,IF(AC$327&lt;=$C356,0,IF(AC$327&gt;($F$325+$C356),INDEX($D$339:$W$339,,$C356)-SUM($D356:AB356),INDEX($D$339:$W$339,,$C356)/$F$325)))</f>
        <v>0</v>
      </c>
      <c r="AD356" s="2">
        <f>IF($F$325="n/a",0,IF(AD$327&lt;=$C356,0,IF(AD$327&gt;($F$325+$C356),INDEX($D$339:$W$339,,$C356)-SUM($D356:AC356),INDEX($D$339:$W$339,,$C356)/$F$325)))</f>
        <v>0</v>
      </c>
      <c r="AE356" s="2">
        <f>IF($F$325="n/a",0,IF(AE$327&lt;=$C356,0,IF(AE$327&gt;($F$325+$C356),INDEX($D$339:$W$339,,$C356)-SUM($D356:AD356),INDEX($D$339:$W$339,,$C356)/$F$325)))</f>
        <v>0</v>
      </c>
      <c r="AF356" s="2">
        <f>IF($F$325="n/a",0,IF(AF$327&lt;=$C356,0,IF(AF$327&gt;($F$325+$C356),INDEX($D$339:$W$339,,$C356)-SUM($D356:AE356),INDEX($D$339:$W$339,,$C356)/$F$325)))</f>
        <v>0</v>
      </c>
      <c r="AG356" s="2">
        <f>IF($F$325="n/a",0,IF(AG$327&lt;=$C356,0,IF(AG$327&gt;($F$325+$C356),INDEX($D$339:$W$339,,$C356)-SUM($D356:AF356),INDEX($D$339:$W$339,,$C356)/$F$325)))</f>
        <v>0</v>
      </c>
      <c r="AH356" s="2">
        <f>IF($F$325="n/a",0,IF(AH$327&lt;=$C356,0,IF(AH$327&gt;($F$325+$C356),INDEX($D$339:$W$339,,$C356)-SUM($D356:AG356),INDEX($D$339:$W$339,,$C356)/$F$325)))</f>
        <v>0</v>
      </c>
      <c r="AI356" s="2">
        <f>IF($F$325="n/a",0,IF(AI$327&lt;=$C356,0,IF(AI$327&gt;($F$325+$C356),INDEX($D$339:$W$339,,$C356)-SUM($D356:AH356),INDEX($D$339:$W$339,,$C356)/$F$325)))</f>
        <v>0</v>
      </c>
      <c r="AJ356" s="2">
        <f>IF($F$325="n/a",0,IF(AJ$327&lt;=$C356,0,IF(AJ$327&gt;($F$325+$C356),INDEX($D$339:$W$339,,$C356)-SUM($D356:AI356),INDEX($D$339:$W$339,,$C356)/$F$325)))</f>
        <v>0</v>
      </c>
      <c r="AK356" s="2">
        <f>IF($F$325="n/a",0,IF(AK$327&lt;=$C356,0,IF(AK$327&gt;($F$325+$C356),INDEX($D$339:$W$339,,$C356)-SUM($D356:AJ356),INDEX($D$339:$W$339,,$C356)/$F$325)))</f>
        <v>0</v>
      </c>
      <c r="AL356" s="2">
        <f>IF($F$325="n/a",0,IF(AL$327&lt;=$C356,0,IF(AL$327&gt;($F$325+$C356),INDEX($D$339:$W$339,,$C356)-SUM($D356:AK356),INDEX($D$339:$W$339,,$C356)/$F$325)))</f>
        <v>0</v>
      </c>
      <c r="AM356" s="2">
        <f>IF($F$325="n/a",0,IF(AM$327&lt;=$C356,0,IF(AM$327&gt;($F$325+$C356),INDEX($D$339:$W$339,,$C356)-SUM($D356:AL356),INDEX($D$339:$W$339,,$C356)/$F$325)))</f>
        <v>0</v>
      </c>
      <c r="AN356" s="2">
        <f>IF($F$325="n/a",0,IF(AN$327&lt;=$C356,0,IF(AN$327&gt;($F$325+$C356),INDEX($D$339:$W$339,,$C356)-SUM($D356:AM356),INDEX($D$339:$W$339,,$C356)/$F$325)))</f>
        <v>0</v>
      </c>
      <c r="AO356" s="2">
        <f>IF($F$325="n/a",0,IF(AO$327&lt;=$C356,0,IF(AO$327&gt;($F$325+$C356),INDEX($D$339:$W$339,,$C356)-SUM($D356:AN356),INDEX($D$339:$W$339,,$C356)/$F$325)))</f>
        <v>0</v>
      </c>
      <c r="AP356" s="2">
        <f>IF($F$325="n/a",0,IF(AP$327&lt;=$C356,0,IF(AP$327&gt;($F$325+$C356),INDEX($D$339:$W$339,,$C356)-SUM($D356:AO356),INDEX($D$339:$W$339,,$C356)/$F$325)))</f>
        <v>0</v>
      </c>
      <c r="AQ356" s="2">
        <f>IF($F$325="n/a",0,IF(AQ$327&lt;=$C356,0,IF(AQ$327&gt;($F$325+$C356),INDEX($D$339:$W$339,,$C356)-SUM($D356:AP356),INDEX($D$339:$W$339,,$C356)/$F$325)))</f>
        <v>0</v>
      </c>
      <c r="AR356" s="2">
        <f>IF($F$325="n/a",0,IF(AR$327&lt;=$C356,0,IF(AR$327&gt;($F$325+$C356),INDEX($D$339:$W$339,,$C356)-SUM($D356:AQ356),INDEX($D$339:$W$339,,$C356)/$F$325)))</f>
        <v>0</v>
      </c>
      <c r="AS356" s="2">
        <f>IF($F$325="n/a",0,IF(AS$327&lt;=$C356,0,IF(AS$327&gt;($F$325+$C356),INDEX($D$339:$W$339,,$C356)-SUM($D356:AR356),INDEX($D$339:$W$339,,$C356)/$F$325)))</f>
        <v>0</v>
      </c>
      <c r="AT356" s="2">
        <f>IF($F$325="n/a",0,IF(AT$327&lt;=$C356,0,IF(AT$327&gt;($F$325+$C356),INDEX($D$339:$W$339,,$C356)-SUM($D356:AS356),INDEX($D$339:$W$339,,$C356)/$F$325)))</f>
        <v>0</v>
      </c>
      <c r="AU356" s="2">
        <f>IF($F$325="n/a",0,IF(AU$327&lt;=$C356,0,IF(AU$327&gt;($F$325+$C356),INDEX($D$339:$W$339,,$C356)-SUM($D356:AT356),INDEX($D$339:$W$339,,$C356)/$F$325)))</f>
        <v>0</v>
      </c>
      <c r="AV356" s="2">
        <f>IF($F$325="n/a",0,IF(AV$327&lt;=$C356,0,IF(AV$327&gt;($F$325+$C356),INDEX($D$339:$W$339,,$C356)-SUM($D356:AU356),INDEX($D$339:$W$339,,$C356)/$F$325)))</f>
        <v>0</v>
      </c>
      <c r="AW356" s="2">
        <f>IF($F$325="n/a",0,IF(AW$327&lt;=$C356,0,IF(AW$327&gt;($F$325+$C356),INDEX($D$339:$W$339,,$C356)-SUM($D356:AV356),INDEX($D$339:$W$339,,$C356)/$F$325)))</f>
        <v>0</v>
      </c>
      <c r="AX356" s="2">
        <f>IF($F$325="n/a",0,IF(AX$327&lt;=$C356,0,IF(AX$327&gt;($F$325+$C356),INDEX($D$339:$W$339,,$C356)-SUM($D356:AW356),INDEX($D$339:$W$339,,$C356)/$F$325)))</f>
        <v>0</v>
      </c>
      <c r="AY356" s="2">
        <f>IF($F$325="n/a",0,IF(AY$327&lt;=$C356,0,IF(AY$327&gt;($F$325+$C356),INDEX($D$339:$W$339,,$C356)-SUM($D356:AX356),INDEX($D$339:$W$339,,$C356)/$F$325)))</f>
        <v>0</v>
      </c>
      <c r="AZ356" s="2">
        <f>IF($F$325="n/a",0,IF(AZ$327&lt;=$C356,0,IF(AZ$327&gt;($F$325+$C356),INDEX($D$339:$W$339,,$C356)-SUM($D356:AY356),INDEX($D$339:$W$339,,$C356)/$F$325)))</f>
        <v>0</v>
      </c>
      <c r="BA356" s="2">
        <f>IF($F$325="n/a",0,IF(BA$327&lt;=$C356,0,IF(BA$327&gt;($F$325+$C356),INDEX($D$339:$W$339,,$C356)-SUM($D356:AZ356),INDEX($D$339:$W$339,,$C356)/$F$325)))</f>
        <v>0</v>
      </c>
      <c r="BB356" s="2">
        <f>IF($F$325="n/a",0,IF(BB$327&lt;=$C356,0,IF(BB$327&gt;($F$325+$C356),INDEX($D$339:$W$339,,$C356)-SUM($D356:BA356),INDEX($D$339:$W$339,,$C356)/$F$325)))</f>
        <v>0</v>
      </c>
      <c r="BC356" s="2">
        <f>IF($F$325="n/a",0,IF(BC$327&lt;=$C356,0,IF(BC$327&gt;($F$325+$C356),INDEX($D$339:$W$339,,$C356)-SUM($D356:BB356),INDEX($D$339:$W$339,,$C356)/$F$325)))</f>
        <v>0</v>
      </c>
      <c r="BD356" s="2">
        <f>IF($F$325="n/a",0,IF(BD$327&lt;=$C356,0,IF(BD$327&gt;($F$325+$C356),INDEX($D$339:$W$339,,$C356)-SUM($D356:BC356),INDEX($D$339:$W$339,,$C356)/$F$325)))</f>
        <v>0</v>
      </c>
      <c r="BE356" s="2">
        <f>IF($F$325="n/a",0,IF(BE$327&lt;=$C356,0,IF(BE$327&gt;($F$325+$C356),INDEX($D$339:$W$339,,$C356)-SUM($D356:BD356),INDEX($D$339:$W$339,,$C356)/$F$325)))</f>
        <v>0</v>
      </c>
      <c r="BF356" s="2">
        <f>IF($F$325="n/a",0,IF(BF$327&lt;=$C356,0,IF(BF$327&gt;($F$325+$C356),INDEX($D$339:$W$339,,$C356)-SUM($D356:BE356),INDEX($D$339:$W$339,,$C356)/$F$325)))</f>
        <v>0</v>
      </c>
      <c r="BG356" s="2">
        <f>IF($F$325="n/a",0,IF(BG$327&lt;=$C356,0,IF(BG$327&gt;($F$325+$C356),INDEX($D$339:$W$339,,$C356)-SUM($D356:BF356),INDEX($D$339:$W$339,,$C356)/$F$325)))</f>
        <v>0</v>
      </c>
      <c r="BH356" s="2">
        <f>IF($F$325="n/a",0,IF(BH$327&lt;=$C356,0,IF(BH$327&gt;($F$325+$C356),INDEX($D$339:$W$339,,$C356)-SUM($D356:BG356),INDEX($D$339:$W$339,,$C356)/$F$325)))</f>
        <v>0</v>
      </c>
      <c r="BI356" s="2">
        <f>IF($F$325="n/a",0,IF(BI$327&lt;=$C356,0,IF(BI$327&gt;($F$325+$C356),INDEX($D$339:$W$339,,$C356)-SUM($D356:BH356),INDEX($D$339:$W$339,,$C356)/$F$325)))</f>
        <v>0</v>
      </c>
      <c r="BJ356" s="2">
        <f>IF($F$325="n/a",0,IF(BJ$327&lt;=$C356,0,IF(BJ$327&gt;($F$325+$C356),INDEX($D$339:$W$339,,$C356)-SUM($D356:BI356),INDEX($D$339:$W$339,,$C356)/$F$325)))</f>
        <v>0</v>
      </c>
      <c r="BK356" s="2">
        <f>IF($F$325="n/a",0,IF(BK$327&lt;=$C356,0,IF(BK$327&gt;($F$325+$C356),INDEX($D$339:$W$339,,$C356)-SUM($D356:BJ356),INDEX($D$339:$W$339,,$C356)/$F$325)))</f>
        <v>0</v>
      </c>
      <c r="BL356" s="2">
        <f>IF($F$325="n/a",0,IF(BL$327&lt;=$C356,0,IF(BL$327&gt;($F$325+$C356),INDEX($D$339:$W$339,,$C356)-SUM($D356:BK356),INDEX($D$339:$W$339,,$C356)/$F$325)))</f>
        <v>0</v>
      </c>
      <c r="BM356" s="2">
        <f>IF($F$325="n/a",0,IF(BM$327&lt;=$C356,0,IF(BM$327&gt;($F$325+$C356),INDEX($D$339:$W$339,,$C356)-SUM($D356:BL356),INDEX($D$339:$W$339,,$C356)/$F$325)))</f>
        <v>0</v>
      </c>
      <c r="BN356" s="2">
        <f>IF($F$325="n/a",0,IF(BN$327&lt;=$C356,0,IF(BN$327&gt;($F$325+$C356),INDEX($D$339:$W$339,,$C356)-SUM($D356:BM356),INDEX($D$339:$W$339,,$C356)/$F$325)))</f>
        <v>0</v>
      </c>
      <c r="BO356" s="2">
        <f>IF($F$325="n/a",0,IF(BO$327&lt;=$C356,0,IF(BO$327&gt;($F$325+$C356),INDEX($D$339:$W$339,,$C356)-SUM($D356:BN356),INDEX($D$339:$W$339,,$C356)/$F$325)))</f>
        <v>0</v>
      </c>
      <c r="BP356" s="2">
        <f>IF($F$325="n/a",0,IF(BP$327&lt;=$C356,0,IF(BP$327&gt;($F$325+$C356),INDEX($D$339:$W$339,,$C356)-SUM($D356:BO356),INDEX($D$339:$W$339,,$C356)/$F$325)))</f>
        <v>0</v>
      </c>
      <c r="BQ356" s="2">
        <f>IF($F$325="n/a",0,IF(BQ$327&lt;=$C356,0,IF(BQ$327&gt;($F$325+$C356),INDEX($D$339:$W$339,,$C356)-SUM($D356:BP356),INDEX($D$339:$W$339,,$C356)/$F$325)))</f>
        <v>0</v>
      </c>
      <c r="BR356" s="2">
        <f>IF($F$325="n/a",0,IF(BR$327&lt;=$C356,0,IF(BR$327&gt;($F$325+$C356),INDEX($D$339:$W$339,,$C356)-SUM($D356:BQ356),INDEX($D$339:$W$339,,$C356)/$F$325)))</f>
        <v>0</v>
      </c>
      <c r="BS356" s="2">
        <f>IF($F$325="n/a",0,IF(BS$327&lt;=$C356,0,IF(BS$327&gt;($F$325+$C356),INDEX($D$339:$W$339,,$C356)-SUM($D356:BR356),INDEX($D$339:$W$339,,$C356)/$F$325)))</f>
        <v>0</v>
      </c>
    </row>
    <row r="357" spans="2:71" outlineLevel="1">
      <c r="B357" s="24">
        <v>2026</v>
      </c>
      <c r="C357" s="24">
        <v>16</v>
      </c>
      <c r="E357" s="2">
        <f>IF($F$325="n/a",0,IF(E$327&lt;=$C357,0,IF(E$327&gt;($F$325+$C357),INDEX($D$339:$W$339,,$C357)-SUM($D357:D357),INDEX($D$339:$W$339,,$C357)/$F$325)))</f>
        <v>0</v>
      </c>
      <c r="F357" s="2">
        <f>IF($F$325="n/a",0,IF(F$327&lt;=$C357,0,IF(F$327&gt;($F$325+$C357),INDEX($D$339:$W$339,,$C357)-SUM($D357:E357),INDEX($D$339:$W$339,,$C357)/$F$325)))</f>
        <v>0</v>
      </c>
      <c r="G357" s="2">
        <f>IF($F$325="n/a",0,IF(G$327&lt;=$C357,0,IF(G$327&gt;($F$325+$C357),INDEX($D$339:$W$339,,$C357)-SUM($D357:F357),INDEX($D$339:$W$339,,$C357)/$F$325)))</f>
        <v>0</v>
      </c>
      <c r="H357" s="2">
        <f>IF($F$325="n/a",0,IF(H$327&lt;=$C357,0,IF(H$327&gt;($F$325+$C357),INDEX($D$339:$W$339,,$C357)-SUM($D357:G357),INDEX($D$339:$W$339,,$C357)/$F$325)))</f>
        <v>0</v>
      </c>
      <c r="I357" s="2">
        <f>IF($F$325="n/a",0,IF(I$327&lt;=$C357,0,IF(I$327&gt;($F$325+$C357),INDEX($D$339:$W$339,,$C357)-SUM($D357:H357),INDEX($D$339:$W$339,,$C357)/$F$325)))</f>
        <v>0</v>
      </c>
      <c r="J357" s="2">
        <f>IF($F$325="n/a",0,IF(J$327&lt;=$C357,0,IF(J$327&gt;($F$325+$C357),INDEX($D$339:$W$339,,$C357)-SUM($D357:I357),INDEX($D$339:$W$339,,$C357)/$F$325)))</f>
        <v>0</v>
      </c>
      <c r="K357" s="2">
        <f>IF($F$325="n/a",0,IF(K$327&lt;=$C357,0,IF(K$327&gt;($F$325+$C357),INDEX($D$339:$W$339,,$C357)-SUM($D357:J357),INDEX($D$339:$W$339,,$C357)/$F$325)))</f>
        <v>0</v>
      </c>
      <c r="L357" s="2">
        <f>IF($F$325="n/a",0,IF(L$327&lt;=$C357,0,IF(L$327&gt;($F$325+$C357),INDEX($D$339:$W$339,,$C357)-SUM($D357:K357),INDEX($D$339:$W$339,,$C357)/$F$325)))</f>
        <v>0</v>
      </c>
      <c r="M357" s="2">
        <f>IF($F$325="n/a",0,IF(M$327&lt;=$C357,0,IF(M$327&gt;($F$325+$C357),INDEX($D$339:$W$339,,$C357)-SUM($D357:L357),INDEX($D$339:$W$339,,$C357)/$F$325)))</f>
        <v>0</v>
      </c>
      <c r="N357" s="2">
        <f>IF($F$325="n/a",0,IF(N$327&lt;=$C357,0,IF(N$327&gt;($F$325+$C357),INDEX($D$339:$W$339,,$C357)-SUM($D357:M357),INDEX($D$339:$W$339,,$C357)/$F$325)))</f>
        <v>0</v>
      </c>
      <c r="O357" s="2">
        <f>IF($F$325="n/a",0,IF(O$327&lt;=$C357,0,IF(O$327&gt;($F$325+$C357),INDEX($D$339:$W$339,,$C357)-SUM($D357:N357),INDEX($D$339:$W$339,,$C357)/$F$325)))</f>
        <v>0</v>
      </c>
      <c r="P357" s="2">
        <f>IF($F$325="n/a",0,IF(P$327&lt;=$C357,0,IF(P$327&gt;($F$325+$C357),INDEX($D$339:$W$339,,$C357)-SUM($D357:O357),INDEX($D$339:$W$339,,$C357)/$F$325)))</f>
        <v>0</v>
      </c>
      <c r="Q357" s="2">
        <f>IF($F$325="n/a",0,IF(Q$327&lt;=$C357,0,IF(Q$327&gt;($F$325+$C357),INDEX($D$339:$W$339,,$C357)-SUM($D357:P357),INDEX($D$339:$W$339,,$C357)/$F$325)))</f>
        <v>0</v>
      </c>
      <c r="R357" s="2">
        <f>IF($F$325="n/a",0,IF(R$327&lt;=$C357,0,IF(R$327&gt;($F$325+$C357),INDEX($D$339:$W$339,,$C357)-SUM($D357:Q357),INDEX($D$339:$W$339,,$C357)/$F$325)))</f>
        <v>0</v>
      </c>
      <c r="S357" s="2">
        <f>IF($F$325="n/a",0,IF(S$327&lt;=$C357,0,IF(S$327&gt;($F$325+$C357),INDEX($D$339:$W$339,,$C357)-SUM($D357:R357),INDEX($D$339:$W$339,,$C357)/$F$325)))</f>
        <v>0</v>
      </c>
      <c r="T357" s="2">
        <f>IF($F$325="n/a",0,IF(T$327&lt;=$C357,0,IF(T$327&gt;($F$325+$C357),INDEX($D$339:$W$339,,$C357)-SUM($D357:S357),INDEX($D$339:$W$339,,$C357)/$F$325)))</f>
        <v>0</v>
      </c>
      <c r="U357" s="2">
        <f>IF($F$325="n/a",0,IF(U$327&lt;=$C357,0,IF(U$327&gt;($F$325+$C357),INDEX($D$339:$W$339,,$C357)-SUM($D357:T357),INDEX($D$339:$W$339,,$C357)/$F$325)))</f>
        <v>0</v>
      </c>
      <c r="V357" s="2">
        <f>IF($F$325="n/a",0,IF(V$327&lt;=$C357,0,IF(V$327&gt;($F$325+$C357),INDEX($D$339:$W$339,,$C357)-SUM($D357:U357),INDEX($D$339:$W$339,,$C357)/$F$325)))</f>
        <v>0</v>
      </c>
      <c r="W357" s="2">
        <f>IF($F$325="n/a",0,IF(W$327&lt;=$C357,0,IF(W$327&gt;($F$325+$C357),INDEX($D$339:$W$339,,$C357)-SUM($D357:V357),INDEX($D$339:$W$339,,$C357)/$F$325)))</f>
        <v>0</v>
      </c>
      <c r="X357" s="2">
        <f>IF($F$325="n/a",0,IF(X$327&lt;=$C357,0,IF(X$327&gt;($F$325+$C357),INDEX($D$339:$W$339,,$C357)-SUM($D357:W357),INDEX($D$339:$W$339,,$C357)/$F$325)))</f>
        <v>0</v>
      </c>
      <c r="Y357" s="2">
        <f>IF($F$325="n/a",0,IF(Y$327&lt;=$C357,0,IF(Y$327&gt;($F$325+$C357),INDEX($D$339:$W$339,,$C357)-SUM($D357:X357),INDEX($D$339:$W$339,,$C357)/$F$325)))</f>
        <v>0</v>
      </c>
      <c r="Z357" s="2">
        <f>IF($F$325="n/a",0,IF(Z$327&lt;=$C357,0,IF(Z$327&gt;($F$325+$C357),INDEX($D$339:$W$339,,$C357)-SUM($D357:Y357),INDEX($D$339:$W$339,,$C357)/$F$325)))</f>
        <v>0</v>
      </c>
      <c r="AA357" s="2">
        <f>IF($F$325="n/a",0,IF(AA$327&lt;=$C357,0,IF(AA$327&gt;($F$325+$C357),INDEX($D$339:$W$339,,$C357)-SUM($D357:Z357),INDEX($D$339:$W$339,,$C357)/$F$325)))</f>
        <v>0</v>
      </c>
      <c r="AB357" s="2">
        <f>IF($F$325="n/a",0,IF(AB$327&lt;=$C357,0,IF(AB$327&gt;($F$325+$C357),INDEX($D$339:$W$339,,$C357)-SUM($D357:AA357),INDEX($D$339:$W$339,,$C357)/$F$325)))</f>
        <v>0</v>
      </c>
      <c r="AC357" s="2">
        <f>IF($F$325="n/a",0,IF(AC$327&lt;=$C357,0,IF(AC$327&gt;($F$325+$C357),INDEX($D$339:$W$339,,$C357)-SUM($D357:AB357),INDEX($D$339:$W$339,,$C357)/$F$325)))</f>
        <v>0</v>
      </c>
      <c r="AD357" s="2">
        <f>IF($F$325="n/a",0,IF(AD$327&lt;=$C357,0,IF(AD$327&gt;($F$325+$C357),INDEX($D$339:$W$339,,$C357)-SUM($D357:AC357),INDEX($D$339:$W$339,,$C357)/$F$325)))</f>
        <v>0</v>
      </c>
      <c r="AE357" s="2">
        <f>IF($F$325="n/a",0,IF(AE$327&lt;=$C357,0,IF(AE$327&gt;($F$325+$C357),INDEX($D$339:$W$339,,$C357)-SUM($D357:AD357),INDEX($D$339:$W$339,,$C357)/$F$325)))</f>
        <v>0</v>
      </c>
      <c r="AF357" s="2">
        <f>IF($F$325="n/a",0,IF(AF$327&lt;=$C357,0,IF(AF$327&gt;($F$325+$C357),INDEX($D$339:$W$339,,$C357)-SUM($D357:AE357),INDEX($D$339:$W$339,,$C357)/$F$325)))</f>
        <v>0</v>
      </c>
      <c r="AG357" s="2">
        <f>IF($F$325="n/a",0,IF(AG$327&lt;=$C357,0,IF(AG$327&gt;($F$325+$C357),INDEX($D$339:$W$339,,$C357)-SUM($D357:AF357),INDEX($D$339:$W$339,,$C357)/$F$325)))</f>
        <v>0</v>
      </c>
      <c r="AH357" s="2">
        <f>IF($F$325="n/a",0,IF(AH$327&lt;=$C357,0,IF(AH$327&gt;($F$325+$C357),INDEX($D$339:$W$339,,$C357)-SUM($D357:AG357),INDEX($D$339:$W$339,,$C357)/$F$325)))</f>
        <v>0</v>
      </c>
      <c r="AI357" s="2">
        <f>IF($F$325="n/a",0,IF(AI$327&lt;=$C357,0,IF(AI$327&gt;($F$325+$C357),INDEX($D$339:$W$339,,$C357)-SUM($D357:AH357),INDEX($D$339:$W$339,,$C357)/$F$325)))</f>
        <v>0</v>
      </c>
      <c r="AJ357" s="2">
        <f>IF($F$325="n/a",0,IF(AJ$327&lt;=$C357,0,IF(AJ$327&gt;($F$325+$C357),INDEX($D$339:$W$339,,$C357)-SUM($D357:AI357),INDEX($D$339:$W$339,,$C357)/$F$325)))</f>
        <v>0</v>
      </c>
      <c r="AK357" s="2">
        <f>IF($F$325="n/a",0,IF(AK$327&lt;=$C357,0,IF(AK$327&gt;($F$325+$C357),INDEX($D$339:$W$339,,$C357)-SUM($D357:AJ357),INDEX($D$339:$W$339,,$C357)/$F$325)))</f>
        <v>0</v>
      </c>
      <c r="AL357" s="2">
        <f>IF($F$325="n/a",0,IF(AL$327&lt;=$C357,0,IF(AL$327&gt;($F$325+$C357),INDEX($D$339:$W$339,,$C357)-SUM($D357:AK357),INDEX($D$339:$W$339,,$C357)/$F$325)))</f>
        <v>0</v>
      </c>
      <c r="AM357" s="2">
        <f>IF($F$325="n/a",0,IF(AM$327&lt;=$C357,0,IF(AM$327&gt;($F$325+$C357),INDEX($D$339:$W$339,,$C357)-SUM($D357:AL357),INDEX($D$339:$W$339,,$C357)/$F$325)))</f>
        <v>0</v>
      </c>
      <c r="AN357" s="2">
        <f>IF($F$325="n/a",0,IF(AN$327&lt;=$C357,0,IF(AN$327&gt;($F$325+$C357),INDEX($D$339:$W$339,,$C357)-SUM($D357:AM357),INDEX($D$339:$W$339,,$C357)/$F$325)))</f>
        <v>0</v>
      </c>
      <c r="AO357" s="2">
        <f>IF($F$325="n/a",0,IF(AO$327&lt;=$C357,0,IF(AO$327&gt;($F$325+$C357),INDEX($D$339:$W$339,,$C357)-SUM($D357:AN357),INDEX($D$339:$W$339,,$C357)/$F$325)))</f>
        <v>0</v>
      </c>
      <c r="AP357" s="2">
        <f>IF($F$325="n/a",0,IF(AP$327&lt;=$C357,0,IF(AP$327&gt;($F$325+$C357),INDEX($D$339:$W$339,,$C357)-SUM($D357:AO357),INDEX($D$339:$W$339,,$C357)/$F$325)))</f>
        <v>0</v>
      </c>
      <c r="AQ357" s="2">
        <f>IF($F$325="n/a",0,IF(AQ$327&lt;=$C357,0,IF(AQ$327&gt;($F$325+$C357),INDEX($D$339:$W$339,,$C357)-SUM($D357:AP357),INDEX($D$339:$W$339,,$C357)/$F$325)))</f>
        <v>0</v>
      </c>
      <c r="AR357" s="2">
        <f>IF($F$325="n/a",0,IF(AR$327&lt;=$C357,0,IF(AR$327&gt;($F$325+$C357),INDEX($D$339:$W$339,,$C357)-SUM($D357:AQ357),INDEX($D$339:$W$339,,$C357)/$F$325)))</f>
        <v>0</v>
      </c>
      <c r="AS357" s="2">
        <f>IF($F$325="n/a",0,IF(AS$327&lt;=$C357,0,IF(AS$327&gt;($F$325+$C357),INDEX($D$339:$W$339,,$C357)-SUM($D357:AR357),INDEX($D$339:$W$339,,$C357)/$F$325)))</f>
        <v>0</v>
      </c>
      <c r="AT357" s="2">
        <f>IF($F$325="n/a",0,IF(AT$327&lt;=$C357,0,IF(AT$327&gt;($F$325+$C357),INDEX($D$339:$W$339,,$C357)-SUM($D357:AS357),INDEX($D$339:$W$339,,$C357)/$F$325)))</f>
        <v>0</v>
      </c>
      <c r="AU357" s="2">
        <f>IF($F$325="n/a",0,IF(AU$327&lt;=$C357,0,IF(AU$327&gt;($F$325+$C357),INDEX($D$339:$W$339,,$C357)-SUM($D357:AT357),INDEX($D$339:$W$339,,$C357)/$F$325)))</f>
        <v>0</v>
      </c>
      <c r="AV357" s="2">
        <f>IF($F$325="n/a",0,IF(AV$327&lt;=$C357,0,IF(AV$327&gt;($F$325+$C357),INDEX($D$339:$W$339,,$C357)-SUM($D357:AU357),INDEX($D$339:$W$339,,$C357)/$F$325)))</f>
        <v>0</v>
      </c>
      <c r="AW357" s="2">
        <f>IF($F$325="n/a",0,IF(AW$327&lt;=$C357,0,IF(AW$327&gt;($F$325+$C357),INDEX($D$339:$W$339,,$C357)-SUM($D357:AV357),INDEX($D$339:$W$339,,$C357)/$F$325)))</f>
        <v>0</v>
      </c>
      <c r="AX357" s="2">
        <f>IF($F$325="n/a",0,IF(AX$327&lt;=$C357,0,IF(AX$327&gt;($F$325+$C357),INDEX($D$339:$W$339,,$C357)-SUM($D357:AW357),INDEX($D$339:$W$339,,$C357)/$F$325)))</f>
        <v>0</v>
      </c>
      <c r="AY357" s="2">
        <f>IF($F$325="n/a",0,IF(AY$327&lt;=$C357,0,IF(AY$327&gt;($F$325+$C357),INDEX($D$339:$W$339,,$C357)-SUM($D357:AX357),INDEX($D$339:$W$339,,$C357)/$F$325)))</f>
        <v>0</v>
      </c>
      <c r="AZ357" s="2">
        <f>IF($F$325="n/a",0,IF(AZ$327&lt;=$C357,0,IF(AZ$327&gt;($F$325+$C357),INDEX($D$339:$W$339,,$C357)-SUM($D357:AY357),INDEX($D$339:$W$339,,$C357)/$F$325)))</f>
        <v>0</v>
      </c>
      <c r="BA357" s="2">
        <f>IF($F$325="n/a",0,IF(BA$327&lt;=$C357,0,IF(BA$327&gt;($F$325+$C357),INDEX($D$339:$W$339,,$C357)-SUM($D357:AZ357),INDEX($D$339:$W$339,,$C357)/$F$325)))</f>
        <v>0</v>
      </c>
      <c r="BB357" s="2">
        <f>IF($F$325="n/a",0,IF(BB$327&lt;=$C357,0,IF(BB$327&gt;($F$325+$C357),INDEX($D$339:$W$339,,$C357)-SUM($D357:BA357),INDEX($D$339:$W$339,,$C357)/$F$325)))</f>
        <v>0</v>
      </c>
      <c r="BC357" s="2">
        <f>IF($F$325="n/a",0,IF(BC$327&lt;=$C357,0,IF(BC$327&gt;($F$325+$C357),INDEX($D$339:$W$339,,$C357)-SUM($D357:BB357),INDEX($D$339:$W$339,,$C357)/$F$325)))</f>
        <v>0</v>
      </c>
      <c r="BD357" s="2">
        <f>IF($F$325="n/a",0,IF(BD$327&lt;=$C357,0,IF(BD$327&gt;($F$325+$C357),INDEX($D$339:$W$339,,$C357)-SUM($D357:BC357),INDEX($D$339:$W$339,,$C357)/$F$325)))</f>
        <v>0</v>
      </c>
      <c r="BE357" s="2">
        <f>IF($F$325="n/a",0,IF(BE$327&lt;=$C357,0,IF(BE$327&gt;($F$325+$C357),INDEX($D$339:$W$339,,$C357)-SUM($D357:BD357),INDEX($D$339:$W$339,,$C357)/$F$325)))</f>
        <v>0</v>
      </c>
      <c r="BF357" s="2">
        <f>IF($F$325="n/a",0,IF(BF$327&lt;=$C357,0,IF(BF$327&gt;($F$325+$C357),INDEX($D$339:$W$339,,$C357)-SUM($D357:BE357),INDEX($D$339:$W$339,,$C357)/$F$325)))</f>
        <v>0</v>
      </c>
      <c r="BG357" s="2">
        <f>IF($F$325="n/a",0,IF(BG$327&lt;=$C357,0,IF(BG$327&gt;($F$325+$C357),INDEX($D$339:$W$339,,$C357)-SUM($D357:BF357),INDEX($D$339:$W$339,,$C357)/$F$325)))</f>
        <v>0</v>
      </c>
      <c r="BH357" s="2">
        <f>IF($F$325="n/a",0,IF(BH$327&lt;=$C357,0,IF(BH$327&gt;($F$325+$C357),INDEX($D$339:$W$339,,$C357)-SUM($D357:BG357),INDEX($D$339:$W$339,,$C357)/$F$325)))</f>
        <v>0</v>
      </c>
      <c r="BI357" s="2">
        <f>IF($F$325="n/a",0,IF(BI$327&lt;=$C357,0,IF(BI$327&gt;($F$325+$C357),INDEX($D$339:$W$339,,$C357)-SUM($D357:BH357),INDEX($D$339:$W$339,,$C357)/$F$325)))</f>
        <v>0</v>
      </c>
      <c r="BJ357" s="2">
        <f>IF($F$325="n/a",0,IF(BJ$327&lt;=$C357,0,IF(BJ$327&gt;($F$325+$C357),INDEX($D$339:$W$339,,$C357)-SUM($D357:BI357),INDEX($D$339:$W$339,,$C357)/$F$325)))</f>
        <v>0</v>
      </c>
      <c r="BK357" s="2">
        <f>IF($F$325="n/a",0,IF(BK$327&lt;=$C357,0,IF(BK$327&gt;($F$325+$C357),INDEX($D$339:$W$339,,$C357)-SUM($D357:BJ357),INDEX($D$339:$W$339,,$C357)/$F$325)))</f>
        <v>0</v>
      </c>
      <c r="BL357" s="2">
        <f>IF($F$325="n/a",0,IF(BL$327&lt;=$C357,0,IF(BL$327&gt;($F$325+$C357),INDEX($D$339:$W$339,,$C357)-SUM($D357:BK357),INDEX($D$339:$W$339,,$C357)/$F$325)))</f>
        <v>0</v>
      </c>
      <c r="BM357" s="2">
        <f>IF($F$325="n/a",0,IF(BM$327&lt;=$C357,0,IF(BM$327&gt;($F$325+$C357),INDEX($D$339:$W$339,,$C357)-SUM($D357:BL357),INDEX($D$339:$W$339,,$C357)/$F$325)))</f>
        <v>0</v>
      </c>
      <c r="BN357" s="2">
        <f>IF($F$325="n/a",0,IF(BN$327&lt;=$C357,0,IF(BN$327&gt;($F$325+$C357),INDEX($D$339:$W$339,,$C357)-SUM($D357:BM357),INDEX($D$339:$W$339,,$C357)/$F$325)))</f>
        <v>0</v>
      </c>
      <c r="BO357" s="2">
        <f>IF($F$325="n/a",0,IF(BO$327&lt;=$C357,0,IF(BO$327&gt;($F$325+$C357),INDEX($D$339:$W$339,,$C357)-SUM($D357:BN357),INDEX($D$339:$W$339,,$C357)/$F$325)))</f>
        <v>0</v>
      </c>
      <c r="BP357" s="2">
        <f>IF($F$325="n/a",0,IF(BP$327&lt;=$C357,0,IF(BP$327&gt;($F$325+$C357),INDEX($D$339:$W$339,,$C357)-SUM($D357:BO357),INDEX($D$339:$W$339,,$C357)/$F$325)))</f>
        <v>0</v>
      </c>
      <c r="BQ357" s="2">
        <f>IF($F$325="n/a",0,IF(BQ$327&lt;=$C357,0,IF(BQ$327&gt;($F$325+$C357),INDEX($D$339:$W$339,,$C357)-SUM($D357:BP357),INDEX($D$339:$W$339,,$C357)/$F$325)))</f>
        <v>0</v>
      </c>
      <c r="BR357" s="2">
        <f>IF($F$325="n/a",0,IF(BR$327&lt;=$C357,0,IF(BR$327&gt;($F$325+$C357),INDEX($D$339:$W$339,,$C357)-SUM($D357:BQ357),INDEX($D$339:$W$339,,$C357)/$F$325)))</f>
        <v>0</v>
      </c>
      <c r="BS357" s="2">
        <f>IF($F$325="n/a",0,IF(BS$327&lt;=$C357,0,IF(BS$327&gt;($F$325+$C357),INDEX($D$339:$W$339,,$C357)-SUM($D357:BR357),INDEX($D$339:$W$339,,$C357)/$F$325)))</f>
        <v>0</v>
      </c>
    </row>
    <row r="358" spans="2:71" outlineLevel="1">
      <c r="B358" s="24">
        <v>2027</v>
      </c>
      <c r="C358" s="24">
        <v>17</v>
      </c>
      <c r="E358" s="2">
        <f>IF($F$325="n/a",0,IF(E$327&lt;=$C358,0,IF(E$327&gt;($F$325+$C358),INDEX($D$339:$W$339,,$C358)-SUM($D358:D358),INDEX($D$339:$W$339,,$C358)/$F$325)))</f>
        <v>0</v>
      </c>
      <c r="F358" s="2">
        <f>IF($F$325="n/a",0,IF(F$327&lt;=$C358,0,IF(F$327&gt;($F$325+$C358),INDEX($D$339:$W$339,,$C358)-SUM($D358:E358),INDEX($D$339:$W$339,,$C358)/$F$325)))</f>
        <v>0</v>
      </c>
      <c r="G358" s="2">
        <f>IF($F$325="n/a",0,IF(G$327&lt;=$C358,0,IF(G$327&gt;($F$325+$C358),INDEX($D$339:$W$339,,$C358)-SUM($D358:F358),INDEX($D$339:$W$339,,$C358)/$F$325)))</f>
        <v>0</v>
      </c>
      <c r="H358" s="2">
        <f>IF($F$325="n/a",0,IF(H$327&lt;=$C358,0,IF(H$327&gt;($F$325+$C358),INDEX($D$339:$W$339,,$C358)-SUM($D358:G358),INDEX($D$339:$W$339,,$C358)/$F$325)))</f>
        <v>0</v>
      </c>
      <c r="I358" s="2">
        <f>IF($F$325="n/a",0,IF(I$327&lt;=$C358,0,IF(I$327&gt;($F$325+$C358),INDEX($D$339:$W$339,,$C358)-SUM($D358:H358),INDEX($D$339:$W$339,,$C358)/$F$325)))</f>
        <v>0</v>
      </c>
      <c r="J358" s="2">
        <f>IF($F$325="n/a",0,IF(J$327&lt;=$C358,0,IF(J$327&gt;($F$325+$C358),INDEX($D$339:$W$339,,$C358)-SUM($D358:I358),INDEX($D$339:$W$339,,$C358)/$F$325)))</f>
        <v>0</v>
      </c>
      <c r="K358" s="2">
        <f>IF($F$325="n/a",0,IF(K$327&lt;=$C358,0,IF(K$327&gt;($F$325+$C358),INDEX($D$339:$W$339,,$C358)-SUM($D358:J358),INDEX($D$339:$W$339,,$C358)/$F$325)))</f>
        <v>0</v>
      </c>
      <c r="L358" s="2">
        <f>IF($F$325="n/a",0,IF(L$327&lt;=$C358,0,IF(L$327&gt;($F$325+$C358),INDEX($D$339:$W$339,,$C358)-SUM($D358:K358),INDEX($D$339:$W$339,,$C358)/$F$325)))</f>
        <v>0</v>
      </c>
      <c r="M358" s="2">
        <f>IF($F$325="n/a",0,IF(M$327&lt;=$C358,0,IF(M$327&gt;($F$325+$C358),INDEX($D$339:$W$339,,$C358)-SUM($D358:L358),INDEX($D$339:$W$339,,$C358)/$F$325)))</f>
        <v>0</v>
      </c>
      <c r="N358" s="2">
        <f>IF($F$325="n/a",0,IF(N$327&lt;=$C358,0,IF(N$327&gt;($F$325+$C358),INDEX($D$339:$W$339,,$C358)-SUM($D358:M358),INDEX($D$339:$W$339,,$C358)/$F$325)))</f>
        <v>0</v>
      </c>
      <c r="O358" s="2">
        <f>IF($F$325="n/a",0,IF(O$327&lt;=$C358,0,IF(O$327&gt;($F$325+$C358),INDEX($D$339:$W$339,,$C358)-SUM($D358:N358),INDEX($D$339:$W$339,,$C358)/$F$325)))</f>
        <v>0</v>
      </c>
      <c r="P358" s="2">
        <f>IF($F$325="n/a",0,IF(P$327&lt;=$C358,0,IF(P$327&gt;($F$325+$C358),INDEX($D$339:$W$339,,$C358)-SUM($D358:O358),INDEX($D$339:$W$339,,$C358)/$F$325)))</f>
        <v>0</v>
      </c>
      <c r="Q358" s="2">
        <f>IF($F$325="n/a",0,IF(Q$327&lt;=$C358,0,IF(Q$327&gt;($F$325+$C358),INDEX($D$339:$W$339,,$C358)-SUM($D358:P358),INDEX($D$339:$W$339,,$C358)/$F$325)))</f>
        <v>0</v>
      </c>
      <c r="R358" s="2">
        <f>IF($F$325="n/a",0,IF(R$327&lt;=$C358,0,IF(R$327&gt;($F$325+$C358),INDEX($D$339:$W$339,,$C358)-SUM($D358:Q358),INDEX($D$339:$W$339,,$C358)/$F$325)))</f>
        <v>0</v>
      </c>
      <c r="S358" s="2">
        <f>IF($F$325="n/a",0,IF(S$327&lt;=$C358,0,IF(S$327&gt;($F$325+$C358),INDEX($D$339:$W$339,,$C358)-SUM($D358:R358),INDEX($D$339:$W$339,,$C358)/$F$325)))</f>
        <v>0</v>
      </c>
      <c r="T358" s="2">
        <f>IF($F$325="n/a",0,IF(T$327&lt;=$C358,0,IF(T$327&gt;($F$325+$C358),INDEX($D$339:$W$339,,$C358)-SUM($D358:S358),INDEX($D$339:$W$339,,$C358)/$F$325)))</f>
        <v>0</v>
      </c>
      <c r="U358" s="2">
        <f>IF($F$325="n/a",0,IF(U$327&lt;=$C358,0,IF(U$327&gt;($F$325+$C358),INDEX($D$339:$W$339,,$C358)-SUM($D358:T358),INDEX($D$339:$W$339,,$C358)/$F$325)))</f>
        <v>0</v>
      </c>
      <c r="V358" s="2">
        <f>IF($F$325="n/a",0,IF(V$327&lt;=$C358,0,IF(V$327&gt;($F$325+$C358),INDEX($D$339:$W$339,,$C358)-SUM($D358:U358),INDEX($D$339:$W$339,,$C358)/$F$325)))</f>
        <v>0</v>
      </c>
      <c r="W358" s="2">
        <f>IF($F$325="n/a",0,IF(W$327&lt;=$C358,0,IF(W$327&gt;($F$325+$C358),INDEX($D$339:$W$339,,$C358)-SUM($D358:V358),INDEX($D$339:$W$339,,$C358)/$F$325)))</f>
        <v>0</v>
      </c>
      <c r="X358" s="2">
        <f>IF($F$325="n/a",0,IF(X$327&lt;=$C358,0,IF(X$327&gt;($F$325+$C358),INDEX($D$339:$W$339,,$C358)-SUM($D358:W358),INDEX($D$339:$W$339,,$C358)/$F$325)))</f>
        <v>0</v>
      </c>
      <c r="Y358" s="2">
        <f>IF($F$325="n/a",0,IF(Y$327&lt;=$C358,0,IF(Y$327&gt;($F$325+$C358),INDEX($D$339:$W$339,,$C358)-SUM($D358:X358),INDEX($D$339:$W$339,,$C358)/$F$325)))</f>
        <v>0</v>
      </c>
      <c r="Z358" s="2">
        <f>IF($F$325="n/a",0,IF(Z$327&lt;=$C358,0,IF(Z$327&gt;($F$325+$C358),INDEX($D$339:$W$339,,$C358)-SUM($D358:Y358),INDEX($D$339:$W$339,,$C358)/$F$325)))</f>
        <v>0</v>
      </c>
      <c r="AA358" s="2">
        <f>IF($F$325="n/a",0,IF(AA$327&lt;=$C358,0,IF(AA$327&gt;($F$325+$C358),INDEX($D$339:$W$339,,$C358)-SUM($D358:Z358),INDEX($D$339:$W$339,,$C358)/$F$325)))</f>
        <v>0</v>
      </c>
      <c r="AB358" s="2">
        <f>IF($F$325="n/a",0,IF(AB$327&lt;=$C358,0,IF(AB$327&gt;($F$325+$C358),INDEX($D$339:$W$339,,$C358)-SUM($D358:AA358),INDEX($D$339:$W$339,,$C358)/$F$325)))</f>
        <v>0</v>
      </c>
      <c r="AC358" s="2">
        <f>IF($F$325="n/a",0,IF(AC$327&lt;=$C358,0,IF(AC$327&gt;($F$325+$C358),INDEX($D$339:$W$339,,$C358)-SUM($D358:AB358),INDEX($D$339:$W$339,,$C358)/$F$325)))</f>
        <v>0</v>
      </c>
      <c r="AD358" s="2">
        <f>IF($F$325="n/a",0,IF(AD$327&lt;=$C358,0,IF(AD$327&gt;($F$325+$C358),INDEX($D$339:$W$339,,$C358)-SUM($D358:AC358),INDEX($D$339:$W$339,,$C358)/$F$325)))</f>
        <v>0</v>
      </c>
      <c r="AE358" s="2">
        <f>IF($F$325="n/a",0,IF(AE$327&lt;=$C358,0,IF(AE$327&gt;($F$325+$C358),INDEX($D$339:$W$339,,$C358)-SUM($D358:AD358),INDEX($D$339:$W$339,,$C358)/$F$325)))</f>
        <v>0</v>
      </c>
      <c r="AF358" s="2">
        <f>IF($F$325="n/a",0,IF(AF$327&lt;=$C358,0,IF(AF$327&gt;($F$325+$C358),INDEX($D$339:$W$339,,$C358)-SUM($D358:AE358),INDEX($D$339:$W$339,,$C358)/$F$325)))</f>
        <v>0</v>
      </c>
      <c r="AG358" s="2">
        <f>IF($F$325="n/a",0,IF(AG$327&lt;=$C358,0,IF(AG$327&gt;($F$325+$C358),INDEX($D$339:$W$339,,$C358)-SUM($D358:AF358),INDEX($D$339:$W$339,,$C358)/$F$325)))</f>
        <v>0</v>
      </c>
      <c r="AH358" s="2">
        <f>IF($F$325="n/a",0,IF(AH$327&lt;=$C358,0,IF(AH$327&gt;($F$325+$C358),INDEX($D$339:$W$339,,$C358)-SUM($D358:AG358),INDEX($D$339:$W$339,,$C358)/$F$325)))</f>
        <v>0</v>
      </c>
      <c r="AI358" s="2">
        <f>IF($F$325="n/a",0,IF(AI$327&lt;=$C358,0,IF(AI$327&gt;($F$325+$C358),INDEX($D$339:$W$339,,$C358)-SUM($D358:AH358),INDEX($D$339:$W$339,,$C358)/$F$325)))</f>
        <v>0</v>
      </c>
      <c r="AJ358" s="2">
        <f>IF($F$325="n/a",0,IF(AJ$327&lt;=$C358,0,IF(AJ$327&gt;($F$325+$C358),INDEX($D$339:$W$339,,$C358)-SUM($D358:AI358),INDEX($D$339:$W$339,,$C358)/$F$325)))</f>
        <v>0</v>
      </c>
      <c r="AK358" s="2">
        <f>IF($F$325="n/a",0,IF(AK$327&lt;=$C358,0,IF(AK$327&gt;($F$325+$C358),INDEX($D$339:$W$339,,$C358)-SUM($D358:AJ358),INDEX($D$339:$W$339,,$C358)/$F$325)))</f>
        <v>0</v>
      </c>
      <c r="AL358" s="2">
        <f>IF($F$325="n/a",0,IF(AL$327&lt;=$C358,0,IF(AL$327&gt;($F$325+$C358),INDEX($D$339:$W$339,,$C358)-SUM($D358:AK358),INDEX($D$339:$W$339,,$C358)/$F$325)))</f>
        <v>0</v>
      </c>
      <c r="AM358" s="2">
        <f>IF($F$325="n/a",0,IF(AM$327&lt;=$C358,0,IF(AM$327&gt;($F$325+$C358),INDEX($D$339:$W$339,,$C358)-SUM($D358:AL358),INDEX($D$339:$W$339,,$C358)/$F$325)))</f>
        <v>0</v>
      </c>
      <c r="AN358" s="2">
        <f>IF($F$325="n/a",0,IF(AN$327&lt;=$C358,0,IF(AN$327&gt;($F$325+$C358),INDEX($D$339:$W$339,,$C358)-SUM($D358:AM358),INDEX($D$339:$W$339,,$C358)/$F$325)))</f>
        <v>0</v>
      </c>
      <c r="AO358" s="2">
        <f>IF($F$325="n/a",0,IF(AO$327&lt;=$C358,0,IF(AO$327&gt;($F$325+$C358),INDEX($D$339:$W$339,,$C358)-SUM($D358:AN358),INDEX($D$339:$W$339,,$C358)/$F$325)))</f>
        <v>0</v>
      </c>
      <c r="AP358" s="2">
        <f>IF($F$325="n/a",0,IF(AP$327&lt;=$C358,0,IF(AP$327&gt;($F$325+$C358),INDEX($D$339:$W$339,,$C358)-SUM($D358:AO358),INDEX($D$339:$W$339,,$C358)/$F$325)))</f>
        <v>0</v>
      </c>
      <c r="AQ358" s="2">
        <f>IF($F$325="n/a",0,IF(AQ$327&lt;=$C358,0,IF(AQ$327&gt;($F$325+$C358),INDEX($D$339:$W$339,,$C358)-SUM($D358:AP358),INDEX($D$339:$W$339,,$C358)/$F$325)))</f>
        <v>0</v>
      </c>
      <c r="AR358" s="2">
        <f>IF($F$325="n/a",0,IF(AR$327&lt;=$C358,0,IF(AR$327&gt;($F$325+$C358),INDEX($D$339:$W$339,,$C358)-SUM($D358:AQ358),INDEX($D$339:$W$339,,$C358)/$F$325)))</f>
        <v>0</v>
      </c>
      <c r="AS358" s="2">
        <f>IF($F$325="n/a",0,IF(AS$327&lt;=$C358,0,IF(AS$327&gt;($F$325+$C358),INDEX($D$339:$W$339,,$C358)-SUM($D358:AR358),INDEX($D$339:$W$339,,$C358)/$F$325)))</f>
        <v>0</v>
      </c>
      <c r="AT358" s="2">
        <f>IF($F$325="n/a",0,IF(AT$327&lt;=$C358,0,IF(AT$327&gt;($F$325+$C358),INDEX($D$339:$W$339,,$C358)-SUM($D358:AS358),INDEX($D$339:$W$339,,$C358)/$F$325)))</f>
        <v>0</v>
      </c>
      <c r="AU358" s="2">
        <f>IF($F$325="n/a",0,IF(AU$327&lt;=$C358,0,IF(AU$327&gt;($F$325+$C358),INDEX($D$339:$W$339,,$C358)-SUM($D358:AT358),INDEX($D$339:$W$339,,$C358)/$F$325)))</f>
        <v>0</v>
      </c>
      <c r="AV358" s="2">
        <f>IF($F$325="n/a",0,IF(AV$327&lt;=$C358,0,IF(AV$327&gt;($F$325+$C358),INDEX($D$339:$W$339,,$C358)-SUM($D358:AU358),INDEX($D$339:$W$339,,$C358)/$F$325)))</f>
        <v>0</v>
      </c>
      <c r="AW358" s="2">
        <f>IF($F$325="n/a",0,IF(AW$327&lt;=$C358,0,IF(AW$327&gt;($F$325+$C358),INDEX($D$339:$W$339,,$C358)-SUM($D358:AV358),INDEX($D$339:$W$339,,$C358)/$F$325)))</f>
        <v>0</v>
      </c>
      <c r="AX358" s="2">
        <f>IF($F$325="n/a",0,IF(AX$327&lt;=$C358,0,IF(AX$327&gt;($F$325+$C358),INDEX($D$339:$W$339,,$C358)-SUM($D358:AW358),INDEX($D$339:$W$339,,$C358)/$F$325)))</f>
        <v>0</v>
      </c>
      <c r="AY358" s="2">
        <f>IF($F$325="n/a",0,IF(AY$327&lt;=$C358,0,IF(AY$327&gt;($F$325+$C358),INDEX($D$339:$W$339,,$C358)-SUM($D358:AX358),INDEX($D$339:$W$339,,$C358)/$F$325)))</f>
        <v>0</v>
      </c>
      <c r="AZ358" s="2">
        <f>IF($F$325="n/a",0,IF(AZ$327&lt;=$C358,0,IF(AZ$327&gt;($F$325+$C358),INDEX($D$339:$W$339,,$C358)-SUM($D358:AY358),INDEX($D$339:$W$339,,$C358)/$F$325)))</f>
        <v>0</v>
      </c>
      <c r="BA358" s="2">
        <f>IF($F$325="n/a",0,IF(BA$327&lt;=$C358,0,IF(BA$327&gt;($F$325+$C358),INDEX($D$339:$W$339,,$C358)-SUM($D358:AZ358),INDEX($D$339:$W$339,,$C358)/$F$325)))</f>
        <v>0</v>
      </c>
      <c r="BB358" s="2">
        <f>IF($F$325="n/a",0,IF(BB$327&lt;=$C358,0,IF(BB$327&gt;($F$325+$C358),INDEX($D$339:$W$339,,$C358)-SUM($D358:BA358),INDEX($D$339:$W$339,,$C358)/$F$325)))</f>
        <v>0</v>
      </c>
      <c r="BC358" s="2">
        <f>IF($F$325="n/a",0,IF(BC$327&lt;=$C358,0,IF(BC$327&gt;($F$325+$C358),INDEX($D$339:$W$339,,$C358)-SUM($D358:BB358),INDEX($D$339:$W$339,,$C358)/$F$325)))</f>
        <v>0</v>
      </c>
      <c r="BD358" s="2">
        <f>IF($F$325="n/a",0,IF(BD$327&lt;=$C358,0,IF(BD$327&gt;($F$325+$C358),INDEX($D$339:$W$339,,$C358)-SUM($D358:BC358),INDEX($D$339:$W$339,,$C358)/$F$325)))</f>
        <v>0</v>
      </c>
      <c r="BE358" s="2">
        <f>IF($F$325="n/a",0,IF(BE$327&lt;=$C358,0,IF(BE$327&gt;($F$325+$C358),INDEX($D$339:$W$339,,$C358)-SUM($D358:BD358),INDEX($D$339:$W$339,,$C358)/$F$325)))</f>
        <v>0</v>
      </c>
      <c r="BF358" s="2">
        <f>IF($F$325="n/a",0,IF(BF$327&lt;=$C358,0,IF(BF$327&gt;($F$325+$C358),INDEX($D$339:$W$339,,$C358)-SUM($D358:BE358),INDEX($D$339:$W$339,,$C358)/$F$325)))</f>
        <v>0</v>
      </c>
      <c r="BG358" s="2">
        <f>IF($F$325="n/a",0,IF(BG$327&lt;=$C358,0,IF(BG$327&gt;($F$325+$C358),INDEX($D$339:$W$339,,$C358)-SUM($D358:BF358),INDEX($D$339:$W$339,,$C358)/$F$325)))</f>
        <v>0</v>
      </c>
      <c r="BH358" s="2">
        <f>IF($F$325="n/a",0,IF(BH$327&lt;=$C358,0,IF(BH$327&gt;($F$325+$C358),INDEX($D$339:$W$339,,$C358)-SUM($D358:BG358),INDEX($D$339:$W$339,,$C358)/$F$325)))</f>
        <v>0</v>
      </c>
      <c r="BI358" s="2">
        <f>IF($F$325="n/a",0,IF(BI$327&lt;=$C358,0,IF(BI$327&gt;($F$325+$C358),INDEX($D$339:$W$339,,$C358)-SUM($D358:BH358),INDEX($D$339:$W$339,,$C358)/$F$325)))</f>
        <v>0</v>
      </c>
      <c r="BJ358" s="2">
        <f>IF($F$325="n/a",0,IF(BJ$327&lt;=$C358,0,IF(BJ$327&gt;($F$325+$C358),INDEX($D$339:$W$339,,$C358)-SUM($D358:BI358),INDEX($D$339:$W$339,,$C358)/$F$325)))</f>
        <v>0</v>
      </c>
      <c r="BK358" s="2">
        <f>IF($F$325="n/a",0,IF(BK$327&lt;=$C358,0,IF(BK$327&gt;($F$325+$C358),INDEX($D$339:$W$339,,$C358)-SUM($D358:BJ358),INDEX($D$339:$W$339,,$C358)/$F$325)))</f>
        <v>0</v>
      </c>
      <c r="BL358" s="2">
        <f>IF($F$325="n/a",0,IF(BL$327&lt;=$C358,0,IF(BL$327&gt;($F$325+$C358),INDEX($D$339:$W$339,,$C358)-SUM($D358:BK358),INDEX($D$339:$W$339,,$C358)/$F$325)))</f>
        <v>0</v>
      </c>
      <c r="BM358" s="2">
        <f>IF($F$325="n/a",0,IF(BM$327&lt;=$C358,0,IF(BM$327&gt;($F$325+$C358),INDEX($D$339:$W$339,,$C358)-SUM($D358:BL358),INDEX($D$339:$W$339,,$C358)/$F$325)))</f>
        <v>0</v>
      </c>
      <c r="BN358" s="2">
        <f>IF($F$325="n/a",0,IF(BN$327&lt;=$C358,0,IF(BN$327&gt;($F$325+$C358),INDEX($D$339:$W$339,,$C358)-SUM($D358:BM358),INDEX($D$339:$W$339,,$C358)/$F$325)))</f>
        <v>0</v>
      </c>
      <c r="BO358" s="2">
        <f>IF($F$325="n/a",0,IF(BO$327&lt;=$C358,0,IF(BO$327&gt;($F$325+$C358),INDEX($D$339:$W$339,,$C358)-SUM($D358:BN358),INDEX($D$339:$W$339,,$C358)/$F$325)))</f>
        <v>0</v>
      </c>
      <c r="BP358" s="2">
        <f>IF($F$325="n/a",0,IF(BP$327&lt;=$C358,0,IF(BP$327&gt;($F$325+$C358),INDEX($D$339:$W$339,,$C358)-SUM($D358:BO358),INDEX($D$339:$W$339,,$C358)/$F$325)))</f>
        <v>0</v>
      </c>
      <c r="BQ358" s="2">
        <f>IF($F$325="n/a",0,IF(BQ$327&lt;=$C358,0,IF(BQ$327&gt;($F$325+$C358),INDEX($D$339:$W$339,,$C358)-SUM($D358:BP358),INDEX($D$339:$W$339,,$C358)/$F$325)))</f>
        <v>0</v>
      </c>
      <c r="BR358" s="2">
        <f>IF($F$325="n/a",0,IF(BR$327&lt;=$C358,0,IF(BR$327&gt;($F$325+$C358),INDEX($D$339:$W$339,,$C358)-SUM($D358:BQ358),INDEX($D$339:$W$339,,$C358)/$F$325)))</f>
        <v>0</v>
      </c>
      <c r="BS358" s="2">
        <f>IF($F$325="n/a",0,IF(BS$327&lt;=$C358,0,IF(BS$327&gt;($F$325+$C358),INDEX($D$339:$W$339,,$C358)-SUM($D358:BR358),INDEX($D$339:$W$339,,$C358)/$F$325)))</f>
        <v>0</v>
      </c>
    </row>
    <row r="359" spans="2:71" outlineLevel="1">
      <c r="B359" s="24">
        <v>2028</v>
      </c>
      <c r="C359" s="24">
        <v>18</v>
      </c>
      <c r="E359" s="2">
        <f>IF($F$325="n/a",0,IF(E$327&lt;=$C359,0,IF(E$327&gt;($F$325+$C359),INDEX($D$339:$W$339,,$C359)-SUM($D359:D359),INDEX($D$339:$W$339,,$C359)/$F$325)))</f>
        <v>0</v>
      </c>
      <c r="F359" s="2">
        <f>IF($F$325="n/a",0,IF(F$327&lt;=$C359,0,IF(F$327&gt;($F$325+$C359),INDEX($D$339:$W$339,,$C359)-SUM($D359:E359),INDEX($D$339:$W$339,,$C359)/$F$325)))</f>
        <v>0</v>
      </c>
      <c r="G359" s="2">
        <f>IF($F$325="n/a",0,IF(G$327&lt;=$C359,0,IF(G$327&gt;($F$325+$C359),INDEX($D$339:$W$339,,$C359)-SUM($D359:F359),INDEX($D$339:$W$339,,$C359)/$F$325)))</f>
        <v>0</v>
      </c>
      <c r="H359" s="2">
        <f>IF($F$325="n/a",0,IF(H$327&lt;=$C359,0,IF(H$327&gt;($F$325+$C359),INDEX($D$339:$W$339,,$C359)-SUM($D359:G359),INDEX($D$339:$W$339,,$C359)/$F$325)))</f>
        <v>0</v>
      </c>
      <c r="I359" s="2">
        <f>IF($F$325="n/a",0,IF(I$327&lt;=$C359,0,IF(I$327&gt;($F$325+$C359),INDEX($D$339:$W$339,,$C359)-SUM($D359:H359),INDEX($D$339:$W$339,,$C359)/$F$325)))</f>
        <v>0</v>
      </c>
      <c r="J359" s="2">
        <f>IF($F$325="n/a",0,IF(J$327&lt;=$C359,0,IF(J$327&gt;($F$325+$C359),INDEX($D$339:$W$339,,$C359)-SUM($D359:I359),INDEX($D$339:$W$339,,$C359)/$F$325)))</f>
        <v>0</v>
      </c>
      <c r="K359" s="2">
        <f>IF($F$325="n/a",0,IF(K$327&lt;=$C359,0,IF(K$327&gt;($F$325+$C359),INDEX($D$339:$W$339,,$C359)-SUM($D359:J359),INDEX($D$339:$W$339,,$C359)/$F$325)))</f>
        <v>0</v>
      </c>
      <c r="L359" s="2">
        <f>IF($F$325="n/a",0,IF(L$327&lt;=$C359,0,IF(L$327&gt;($F$325+$C359),INDEX($D$339:$W$339,,$C359)-SUM($D359:K359),INDEX($D$339:$W$339,,$C359)/$F$325)))</f>
        <v>0</v>
      </c>
      <c r="M359" s="2">
        <f>IF($F$325="n/a",0,IF(M$327&lt;=$C359,0,IF(M$327&gt;($F$325+$C359),INDEX($D$339:$W$339,,$C359)-SUM($D359:L359),INDEX($D$339:$W$339,,$C359)/$F$325)))</f>
        <v>0</v>
      </c>
      <c r="N359" s="2">
        <f>IF($F$325="n/a",0,IF(N$327&lt;=$C359,0,IF(N$327&gt;($F$325+$C359),INDEX($D$339:$W$339,,$C359)-SUM($D359:M359),INDEX($D$339:$W$339,,$C359)/$F$325)))</f>
        <v>0</v>
      </c>
      <c r="O359" s="2">
        <f>IF($F$325="n/a",0,IF(O$327&lt;=$C359,0,IF(O$327&gt;($F$325+$C359),INDEX($D$339:$W$339,,$C359)-SUM($D359:N359),INDEX($D$339:$W$339,,$C359)/$F$325)))</f>
        <v>0</v>
      </c>
      <c r="P359" s="2">
        <f>IF($F$325="n/a",0,IF(P$327&lt;=$C359,0,IF(P$327&gt;($F$325+$C359),INDEX($D$339:$W$339,,$C359)-SUM($D359:O359),INDEX($D$339:$W$339,,$C359)/$F$325)))</f>
        <v>0</v>
      </c>
      <c r="Q359" s="2">
        <f>IF($F$325="n/a",0,IF(Q$327&lt;=$C359,0,IF(Q$327&gt;($F$325+$C359),INDEX($D$339:$W$339,,$C359)-SUM($D359:P359),INDEX($D$339:$W$339,,$C359)/$F$325)))</f>
        <v>0</v>
      </c>
      <c r="R359" s="2">
        <f>IF($F$325="n/a",0,IF(R$327&lt;=$C359,0,IF(R$327&gt;($F$325+$C359),INDEX($D$339:$W$339,,$C359)-SUM($D359:Q359),INDEX($D$339:$W$339,,$C359)/$F$325)))</f>
        <v>0</v>
      </c>
      <c r="S359" s="2">
        <f>IF($F$325="n/a",0,IF(S$327&lt;=$C359,0,IF(S$327&gt;($F$325+$C359),INDEX($D$339:$W$339,,$C359)-SUM($D359:R359),INDEX($D$339:$W$339,,$C359)/$F$325)))</f>
        <v>0</v>
      </c>
      <c r="T359" s="2">
        <f>IF($F$325="n/a",0,IF(T$327&lt;=$C359,0,IF(T$327&gt;($F$325+$C359),INDEX($D$339:$W$339,,$C359)-SUM($D359:S359),INDEX($D$339:$W$339,,$C359)/$F$325)))</f>
        <v>0</v>
      </c>
      <c r="U359" s="2">
        <f>IF($F$325="n/a",0,IF(U$327&lt;=$C359,0,IF(U$327&gt;($F$325+$C359),INDEX($D$339:$W$339,,$C359)-SUM($D359:T359),INDEX($D$339:$W$339,,$C359)/$F$325)))</f>
        <v>0</v>
      </c>
      <c r="V359" s="2">
        <f>IF($F$325="n/a",0,IF(V$327&lt;=$C359,0,IF(V$327&gt;($F$325+$C359),INDEX($D$339:$W$339,,$C359)-SUM($D359:U359),INDEX($D$339:$W$339,,$C359)/$F$325)))</f>
        <v>0</v>
      </c>
      <c r="W359" s="2">
        <f>IF($F$325="n/a",0,IF(W$327&lt;=$C359,0,IF(W$327&gt;($F$325+$C359),INDEX($D$339:$W$339,,$C359)-SUM($D359:V359),INDEX($D$339:$W$339,,$C359)/$F$325)))</f>
        <v>0</v>
      </c>
      <c r="X359" s="2">
        <f>IF($F$325="n/a",0,IF(X$327&lt;=$C359,0,IF(X$327&gt;($F$325+$C359),INDEX($D$339:$W$339,,$C359)-SUM($D359:W359),INDEX($D$339:$W$339,,$C359)/$F$325)))</f>
        <v>0</v>
      </c>
      <c r="Y359" s="2">
        <f>IF($F$325="n/a",0,IF(Y$327&lt;=$C359,0,IF(Y$327&gt;($F$325+$C359),INDEX($D$339:$W$339,,$C359)-SUM($D359:X359),INDEX($D$339:$W$339,,$C359)/$F$325)))</f>
        <v>0</v>
      </c>
      <c r="Z359" s="2">
        <f>IF($F$325="n/a",0,IF(Z$327&lt;=$C359,0,IF(Z$327&gt;($F$325+$C359),INDEX($D$339:$W$339,,$C359)-SUM($D359:Y359),INDEX($D$339:$W$339,,$C359)/$F$325)))</f>
        <v>0</v>
      </c>
      <c r="AA359" s="2">
        <f>IF($F$325="n/a",0,IF(AA$327&lt;=$C359,0,IF(AA$327&gt;($F$325+$C359),INDEX($D$339:$W$339,,$C359)-SUM($D359:Z359),INDEX($D$339:$W$339,,$C359)/$F$325)))</f>
        <v>0</v>
      </c>
      <c r="AB359" s="2">
        <f>IF($F$325="n/a",0,IF(AB$327&lt;=$C359,0,IF(AB$327&gt;($F$325+$C359),INDEX($D$339:$W$339,,$C359)-SUM($D359:AA359),INDEX($D$339:$W$339,,$C359)/$F$325)))</f>
        <v>0</v>
      </c>
      <c r="AC359" s="2">
        <f>IF($F$325="n/a",0,IF(AC$327&lt;=$C359,0,IF(AC$327&gt;($F$325+$C359),INDEX($D$339:$W$339,,$C359)-SUM($D359:AB359),INDEX($D$339:$W$339,,$C359)/$F$325)))</f>
        <v>0</v>
      </c>
      <c r="AD359" s="2">
        <f>IF($F$325="n/a",0,IF(AD$327&lt;=$C359,0,IF(AD$327&gt;($F$325+$C359),INDEX($D$339:$W$339,,$C359)-SUM($D359:AC359),INDEX($D$339:$W$339,,$C359)/$F$325)))</f>
        <v>0</v>
      </c>
      <c r="AE359" s="2">
        <f>IF($F$325="n/a",0,IF(AE$327&lt;=$C359,0,IF(AE$327&gt;($F$325+$C359),INDEX($D$339:$W$339,,$C359)-SUM($D359:AD359),INDEX($D$339:$W$339,,$C359)/$F$325)))</f>
        <v>0</v>
      </c>
      <c r="AF359" s="2">
        <f>IF($F$325="n/a",0,IF(AF$327&lt;=$C359,0,IF(AF$327&gt;($F$325+$C359),INDEX($D$339:$W$339,,$C359)-SUM($D359:AE359),INDEX($D$339:$W$339,,$C359)/$F$325)))</f>
        <v>0</v>
      </c>
      <c r="AG359" s="2">
        <f>IF($F$325="n/a",0,IF(AG$327&lt;=$C359,0,IF(AG$327&gt;($F$325+$C359),INDEX($D$339:$W$339,,$C359)-SUM($D359:AF359),INDEX($D$339:$W$339,,$C359)/$F$325)))</f>
        <v>0</v>
      </c>
      <c r="AH359" s="2">
        <f>IF($F$325="n/a",0,IF(AH$327&lt;=$C359,0,IF(AH$327&gt;($F$325+$C359),INDEX($D$339:$W$339,,$C359)-SUM($D359:AG359),INDEX($D$339:$W$339,,$C359)/$F$325)))</f>
        <v>0</v>
      </c>
      <c r="AI359" s="2">
        <f>IF($F$325="n/a",0,IF(AI$327&lt;=$C359,0,IF(AI$327&gt;($F$325+$C359),INDEX($D$339:$W$339,,$C359)-SUM($D359:AH359),INDEX($D$339:$W$339,,$C359)/$F$325)))</f>
        <v>0</v>
      </c>
      <c r="AJ359" s="2">
        <f>IF($F$325="n/a",0,IF(AJ$327&lt;=$C359,0,IF(AJ$327&gt;($F$325+$C359),INDEX($D$339:$W$339,,$C359)-SUM($D359:AI359),INDEX($D$339:$W$339,,$C359)/$F$325)))</f>
        <v>0</v>
      </c>
      <c r="AK359" s="2">
        <f>IF($F$325="n/a",0,IF(AK$327&lt;=$C359,0,IF(AK$327&gt;($F$325+$C359),INDEX($D$339:$W$339,,$C359)-SUM($D359:AJ359),INDEX($D$339:$W$339,,$C359)/$F$325)))</f>
        <v>0</v>
      </c>
      <c r="AL359" s="2">
        <f>IF($F$325="n/a",0,IF(AL$327&lt;=$C359,0,IF(AL$327&gt;($F$325+$C359),INDEX($D$339:$W$339,,$C359)-SUM($D359:AK359),INDEX($D$339:$W$339,,$C359)/$F$325)))</f>
        <v>0</v>
      </c>
      <c r="AM359" s="2">
        <f>IF($F$325="n/a",0,IF(AM$327&lt;=$C359,0,IF(AM$327&gt;($F$325+$C359),INDEX($D$339:$W$339,,$C359)-SUM($D359:AL359),INDEX($D$339:$W$339,,$C359)/$F$325)))</f>
        <v>0</v>
      </c>
      <c r="AN359" s="2">
        <f>IF($F$325="n/a",0,IF(AN$327&lt;=$C359,0,IF(AN$327&gt;($F$325+$C359),INDEX($D$339:$W$339,,$C359)-SUM($D359:AM359),INDEX($D$339:$W$339,,$C359)/$F$325)))</f>
        <v>0</v>
      </c>
      <c r="AO359" s="2">
        <f>IF($F$325="n/a",0,IF(AO$327&lt;=$C359,0,IF(AO$327&gt;($F$325+$C359),INDEX($D$339:$W$339,,$C359)-SUM($D359:AN359),INDEX($D$339:$W$339,,$C359)/$F$325)))</f>
        <v>0</v>
      </c>
      <c r="AP359" s="2">
        <f>IF($F$325="n/a",0,IF(AP$327&lt;=$C359,0,IF(AP$327&gt;($F$325+$C359),INDEX($D$339:$W$339,,$C359)-SUM($D359:AO359),INDEX($D$339:$W$339,,$C359)/$F$325)))</f>
        <v>0</v>
      </c>
      <c r="AQ359" s="2">
        <f>IF($F$325="n/a",0,IF(AQ$327&lt;=$C359,0,IF(AQ$327&gt;($F$325+$C359),INDEX($D$339:$W$339,,$C359)-SUM($D359:AP359),INDEX($D$339:$W$339,,$C359)/$F$325)))</f>
        <v>0</v>
      </c>
      <c r="AR359" s="2">
        <f>IF($F$325="n/a",0,IF(AR$327&lt;=$C359,0,IF(AR$327&gt;($F$325+$C359),INDEX($D$339:$W$339,,$C359)-SUM($D359:AQ359),INDEX($D$339:$W$339,,$C359)/$F$325)))</f>
        <v>0</v>
      </c>
      <c r="AS359" s="2">
        <f>IF($F$325="n/a",0,IF(AS$327&lt;=$C359,0,IF(AS$327&gt;($F$325+$C359),INDEX($D$339:$W$339,,$C359)-SUM($D359:AR359),INDEX($D$339:$W$339,,$C359)/$F$325)))</f>
        <v>0</v>
      </c>
      <c r="AT359" s="2">
        <f>IF($F$325="n/a",0,IF(AT$327&lt;=$C359,0,IF(AT$327&gt;($F$325+$C359),INDEX($D$339:$W$339,,$C359)-SUM($D359:AS359),INDEX($D$339:$W$339,,$C359)/$F$325)))</f>
        <v>0</v>
      </c>
      <c r="AU359" s="2">
        <f>IF($F$325="n/a",0,IF(AU$327&lt;=$C359,0,IF(AU$327&gt;($F$325+$C359),INDEX($D$339:$W$339,,$C359)-SUM($D359:AT359),INDEX($D$339:$W$339,,$C359)/$F$325)))</f>
        <v>0</v>
      </c>
      <c r="AV359" s="2">
        <f>IF($F$325="n/a",0,IF(AV$327&lt;=$C359,0,IF(AV$327&gt;($F$325+$C359),INDEX($D$339:$W$339,,$C359)-SUM($D359:AU359),INDEX($D$339:$W$339,,$C359)/$F$325)))</f>
        <v>0</v>
      </c>
      <c r="AW359" s="2">
        <f>IF($F$325="n/a",0,IF(AW$327&lt;=$C359,0,IF(AW$327&gt;($F$325+$C359),INDEX($D$339:$W$339,,$C359)-SUM($D359:AV359),INDEX($D$339:$W$339,,$C359)/$F$325)))</f>
        <v>0</v>
      </c>
      <c r="AX359" s="2">
        <f>IF($F$325="n/a",0,IF(AX$327&lt;=$C359,0,IF(AX$327&gt;($F$325+$C359),INDEX($D$339:$W$339,,$C359)-SUM($D359:AW359),INDEX($D$339:$W$339,,$C359)/$F$325)))</f>
        <v>0</v>
      </c>
      <c r="AY359" s="2">
        <f>IF($F$325="n/a",0,IF(AY$327&lt;=$C359,0,IF(AY$327&gt;($F$325+$C359),INDEX($D$339:$W$339,,$C359)-SUM($D359:AX359),INDEX($D$339:$W$339,,$C359)/$F$325)))</f>
        <v>0</v>
      </c>
      <c r="AZ359" s="2">
        <f>IF($F$325="n/a",0,IF(AZ$327&lt;=$C359,0,IF(AZ$327&gt;($F$325+$C359),INDEX($D$339:$W$339,,$C359)-SUM($D359:AY359),INDEX($D$339:$W$339,,$C359)/$F$325)))</f>
        <v>0</v>
      </c>
      <c r="BA359" s="2">
        <f>IF($F$325="n/a",0,IF(BA$327&lt;=$C359,0,IF(BA$327&gt;($F$325+$C359),INDEX($D$339:$W$339,,$C359)-SUM($D359:AZ359),INDEX($D$339:$W$339,,$C359)/$F$325)))</f>
        <v>0</v>
      </c>
      <c r="BB359" s="2">
        <f>IF($F$325="n/a",0,IF(BB$327&lt;=$C359,0,IF(BB$327&gt;($F$325+$C359),INDEX($D$339:$W$339,,$C359)-SUM($D359:BA359),INDEX($D$339:$W$339,,$C359)/$F$325)))</f>
        <v>0</v>
      </c>
      <c r="BC359" s="2">
        <f>IF($F$325="n/a",0,IF(BC$327&lt;=$C359,0,IF(BC$327&gt;($F$325+$C359),INDEX($D$339:$W$339,,$C359)-SUM($D359:BB359),INDEX($D$339:$W$339,,$C359)/$F$325)))</f>
        <v>0</v>
      </c>
      <c r="BD359" s="2">
        <f>IF($F$325="n/a",0,IF(BD$327&lt;=$C359,0,IF(BD$327&gt;($F$325+$C359),INDEX($D$339:$W$339,,$C359)-SUM($D359:BC359),INDEX($D$339:$W$339,,$C359)/$F$325)))</f>
        <v>0</v>
      </c>
      <c r="BE359" s="2">
        <f>IF($F$325="n/a",0,IF(BE$327&lt;=$C359,0,IF(BE$327&gt;($F$325+$C359),INDEX($D$339:$W$339,,$C359)-SUM($D359:BD359),INDEX($D$339:$W$339,,$C359)/$F$325)))</f>
        <v>0</v>
      </c>
      <c r="BF359" s="2">
        <f>IF($F$325="n/a",0,IF(BF$327&lt;=$C359,0,IF(BF$327&gt;($F$325+$C359),INDEX($D$339:$W$339,,$C359)-SUM($D359:BE359),INDEX($D$339:$W$339,,$C359)/$F$325)))</f>
        <v>0</v>
      </c>
      <c r="BG359" s="2">
        <f>IF($F$325="n/a",0,IF(BG$327&lt;=$C359,0,IF(BG$327&gt;($F$325+$C359),INDEX($D$339:$W$339,,$C359)-SUM($D359:BF359),INDEX($D$339:$W$339,,$C359)/$F$325)))</f>
        <v>0</v>
      </c>
      <c r="BH359" s="2">
        <f>IF($F$325="n/a",0,IF(BH$327&lt;=$C359,0,IF(BH$327&gt;($F$325+$C359),INDEX($D$339:$W$339,,$C359)-SUM($D359:BG359),INDEX($D$339:$W$339,,$C359)/$F$325)))</f>
        <v>0</v>
      </c>
      <c r="BI359" s="2">
        <f>IF($F$325="n/a",0,IF(BI$327&lt;=$C359,0,IF(BI$327&gt;($F$325+$C359),INDEX($D$339:$W$339,,$C359)-SUM($D359:BH359),INDEX($D$339:$W$339,,$C359)/$F$325)))</f>
        <v>0</v>
      </c>
      <c r="BJ359" s="2">
        <f>IF($F$325="n/a",0,IF(BJ$327&lt;=$C359,0,IF(BJ$327&gt;($F$325+$C359),INDEX($D$339:$W$339,,$C359)-SUM($D359:BI359),INDEX($D$339:$W$339,,$C359)/$F$325)))</f>
        <v>0</v>
      </c>
      <c r="BK359" s="2">
        <f>IF($F$325="n/a",0,IF(BK$327&lt;=$C359,0,IF(BK$327&gt;($F$325+$C359),INDEX($D$339:$W$339,,$C359)-SUM($D359:BJ359),INDEX($D$339:$W$339,,$C359)/$F$325)))</f>
        <v>0</v>
      </c>
      <c r="BL359" s="2">
        <f>IF($F$325="n/a",0,IF(BL$327&lt;=$C359,0,IF(BL$327&gt;($F$325+$C359),INDEX($D$339:$W$339,,$C359)-SUM($D359:BK359),INDEX($D$339:$W$339,,$C359)/$F$325)))</f>
        <v>0</v>
      </c>
      <c r="BM359" s="2">
        <f>IF($F$325="n/a",0,IF(BM$327&lt;=$C359,0,IF(BM$327&gt;($F$325+$C359),INDEX($D$339:$W$339,,$C359)-SUM($D359:BL359),INDEX($D$339:$W$339,,$C359)/$F$325)))</f>
        <v>0</v>
      </c>
      <c r="BN359" s="2">
        <f>IF($F$325="n/a",0,IF(BN$327&lt;=$C359,0,IF(BN$327&gt;($F$325+$C359),INDEX($D$339:$W$339,,$C359)-SUM($D359:BM359),INDEX($D$339:$W$339,,$C359)/$F$325)))</f>
        <v>0</v>
      </c>
      <c r="BO359" s="2">
        <f>IF($F$325="n/a",0,IF(BO$327&lt;=$C359,0,IF(BO$327&gt;($F$325+$C359),INDEX($D$339:$W$339,,$C359)-SUM($D359:BN359),INDEX($D$339:$W$339,,$C359)/$F$325)))</f>
        <v>0</v>
      </c>
      <c r="BP359" s="2">
        <f>IF($F$325="n/a",0,IF(BP$327&lt;=$C359,0,IF(BP$327&gt;($F$325+$C359),INDEX($D$339:$W$339,,$C359)-SUM($D359:BO359),INDEX($D$339:$W$339,,$C359)/$F$325)))</f>
        <v>0</v>
      </c>
      <c r="BQ359" s="2">
        <f>IF($F$325="n/a",0,IF(BQ$327&lt;=$C359,0,IF(BQ$327&gt;($F$325+$C359),INDEX($D$339:$W$339,,$C359)-SUM($D359:BP359),INDEX($D$339:$W$339,,$C359)/$F$325)))</f>
        <v>0</v>
      </c>
      <c r="BR359" s="2">
        <f>IF($F$325="n/a",0,IF(BR$327&lt;=$C359,0,IF(BR$327&gt;($F$325+$C359),INDEX($D$339:$W$339,,$C359)-SUM($D359:BQ359),INDEX($D$339:$W$339,,$C359)/$F$325)))</f>
        <v>0</v>
      </c>
      <c r="BS359" s="2">
        <f>IF($F$325="n/a",0,IF(BS$327&lt;=$C359,0,IF(BS$327&gt;($F$325+$C359),INDEX($D$339:$W$339,,$C359)-SUM($D359:BR359),INDEX($D$339:$W$339,,$C359)/$F$325)))</f>
        <v>0</v>
      </c>
    </row>
    <row r="360" spans="2:71" outlineLevel="1">
      <c r="B360" s="24">
        <v>2029</v>
      </c>
      <c r="C360" s="24">
        <v>19</v>
      </c>
      <c r="E360" s="2">
        <f>IF($F$325="n/a",0,IF(E$327&lt;=$C360,0,IF(E$327&gt;($F$325+$C360),INDEX($D$339:$W$339,,$C360)-SUM($D360:D360),INDEX($D$339:$W$339,,$C360)/$F$325)))</f>
        <v>0</v>
      </c>
      <c r="F360" s="2">
        <f>IF($F$325="n/a",0,IF(F$327&lt;=$C360,0,IF(F$327&gt;($F$325+$C360),INDEX($D$339:$W$339,,$C360)-SUM($D360:E360),INDEX($D$339:$W$339,,$C360)/$F$325)))</f>
        <v>0</v>
      </c>
      <c r="G360" s="2">
        <f>IF($F$325="n/a",0,IF(G$327&lt;=$C360,0,IF(G$327&gt;($F$325+$C360),INDEX($D$339:$W$339,,$C360)-SUM($D360:F360),INDEX($D$339:$W$339,,$C360)/$F$325)))</f>
        <v>0</v>
      </c>
      <c r="H360" s="2">
        <f>IF($F$325="n/a",0,IF(H$327&lt;=$C360,0,IF(H$327&gt;($F$325+$C360),INDEX($D$339:$W$339,,$C360)-SUM($D360:G360),INDEX($D$339:$W$339,,$C360)/$F$325)))</f>
        <v>0</v>
      </c>
      <c r="I360" s="2">
        <f>IF($F$325="n/a",0,IF(I$327&lt;=$C360,0,IF(I$327&gt;($F$325+$C360),INDEX($D$339:$W$339,,$C360)-SUM($D360:H360),INDEX($D$339:$W$339,,$C360)/$F$325)))</f>
        <v>0</v>
      </c>
      <c r="J360" s="2">
        <f>IF($F$325="n/a",0,IF(J$327&lt;=$C360,0,IF(J$327&gt;($F$325+$C360),INDEX($D$339:$W$339,,$C360)-SUM($D360:I360),INDEX($D$339:$W$339,,$C360)/$F$325)))</f>
        <v>0</v>
      </c>
      <c r="K360" s="2">
        <f>IF($F$325="n/a",0,IF(K$327&lt;=$C360,0,IF(K$327&gt;($F$325+$C360),INDEX($D$339:$W$339,,$C360)-SUM($D360:J360),INDEX($D$339:$W$339,,$C360)/$F$325)))</f>
        <v>0</v>
      </c>
      <c r="L360" s="2">
        <f>IF($F$325="n/a",0,IF(L$327&lt;=$C360,0,IF(L$327&gt;($F$325+$C360),INDEX($D$339:$W$339,,$C360)-SUM($D360:K360),INDEX($D$339:$W$339,,$C360)/$F$325)))</f>
        <v>0</v>
      </c>
      <c r="M360" s="2">
        <f>IF($F$325="n/a",0,IF(M$327&lt;=$C360,0,IF(M$327&gt;($F$325+$C360),INDEX($D$339:$W$339,,$C360)-SUM($D360:L360),INDEX($D$339:$W$339,,$C360)/$F$325)))</f>
        <v>0</v>
      </c>
      <c r="N360" s="2">
        <f>IF($F$325="n/a",0,IF(N$327&lt;=$C360,0,IF(N$327&gt;($F$325+$C360),INDEX($D$339:$W$339,,$C360)-SUM($D360:M360),INDEX($D$339:$W$339,,$C360)/$F$325)))</f>
        <v>0</v>
      </c>
      <c r="O360" s="2">
        <f>IF($F$325="n/a",0,IF(O$327&lt;=$C360,0,IF(O$327&gt;($F$325+$C360),INDEX($D$339:$W$339,,$C360)-SUM($D360:N360),INDEX($D$339:$W$339,,$C360)/$F$325)))</f>
        <v>0</v>
      </c>
      <c r="P360" s="2">
        <f>IF($F$325="n/a",0,IF(P$327&lt;=$C360,0,IF(P$327&gt;($F$325+$C360),INDEX($D$339:$W$339,,$C360)-SUM($D360:O360),INDEX($D$339:$W$339,,$C360)/$F$325)))</f>
        <v>0</v>
      </c>
      <c r="Q360" s="2">
        <f>IF($F$325="n/a",0,IF(Q$327&lt;=$C360,0,IF(Q$327&gt;($F$325+$C360),INDEX($D$339:$W$339,,$C360)-SUM($D360:P360),INDEX($D$339:$W$339,,$C360)/$F$325)))</f>
        <v>0</v>
      </c>
      <c r="R360" s="2">
        <f>IF($F$325="n/a",0,IF(R$327&lt;=$C360,0,IF(R$327&gt;($F$325+$C360),INDEX($D$339:$W$339,,$C360)-SUM($D360:Q360),INDEX($D$339:$W$339,,$C360)/$F$325)))</f>
        <v>0</v>
      </c>
      <c r="S360" s="2">
        <f>IF($F$325="n/a",0,IF(S$327&lt;=$C360,0,IF(S$327&gt;($F$325+$C360),INDEX($D$339:$W$339,,$C360)-SUM($D360:R360),INDEX($D$339:$W$339,,$C360)/$F$325)))</f>
        <v>0</v>
      </c>
      <c r="T360" s="2">
        <f>IF($F$325="n/a",0,IF(T$327&lt;=$C360,0,IF(T$327&gt;($F$325+$C360),INDEX($D$339:$W$339,,$C360)-SUM($D360:S360),INDEX($D$339:$W$339,,$C360)/$F$325)))</f>
        <v>0</v>
      </c>
      <c r="U360" s="2">
        <f>IF($F$325="n/a",0,IF(U$327&lt;=$C360,0,IF(U$327&gt;($F$325+$C360),INDEX($D$339:$W$339,,$C360)-SUM($D360:T360),INDEX($D$339:$W$339,,$C360)/$F$325)))</f>
        <v>0</v>
      </c>
      <c r="V360" s="2">
        <f>IF($F$325="n/a",0,IF(V$327&lt;=$C360,0,IF(V$327&gt;($F$325+$C360),INDEX($D$339:$W$339,,$C360)-SUM($D360:U360),INDEX($D$339:$W$339,,$C360)/$F$325)))</f>
        <v>0</v>
      </c>
      <c r="W360" s="2">
        <f>IF($F$325="n/a",0,IF(W$327&lt;=$C360,0,IF(W$327&gt;($F$325+$C360),INDEX($D$339:$W$339,,$C360)-SUM($D360:V360),INDEX($D$339:$W$339,,$C360)/$F$325)))</f>
        <v>0</v>
      </c>
      <c r="X360" s="2">
        <f>IF($F$325="n/a",0,IF(X$327&lt;=$C360,0,IF(X$327&gt;($F$325+$C360),INDEX($D$339:$W$339,,$C360)-SUM($D360:W360),INDEX($D$339:$W$339,,$C360)/$F$325)))</f>
        <v>0</v>
      </c>
      <c r="Y360" s="2">
        <f>IF($F$325="n/a",0,IF(Y$327&lt;=$C360,0,IF(Y$327&gt;($F$325+$C360),INDEX($D$339:$W$339,,$C360)-SUM($D360:X360),INDEX($D$339:$W$339,,$C360)/$F$325)))</f>
        <v>0</v>
      </c>
      <c r="Z360" s="2">
        <f>IF($F$325="n/a",0,IF(Z$327&lt;=$C360,0,IF(Z$327&gt;($F$325+$C360),INDEX($D$339:$W$339,,$C360)-SUM($D360:Y360),INDEX($D$339:$W$339,,$C360)/$F$325)))</f>
        <v>0</v>
      </c>
      <c r="AA360" s="2">
        <f>IF($F$325="n/a",0,IF(AA$327&lt;=$C360,0,IF(AA$327&gt;($F$325+$C360),INDEX($D$339:$W$339,,$C360)-SUM($D360:Z360),INDEX($D$339:$W$339,,$C360)/$F$325)))</f>
        <v>0</v>
      </c>
      <c r="AB360" s="2">
        <f>IF($F$325="n/a",0,IF(AB$327&lt;=$C360,0,IF(AB$327&gt;($F$325+$C360),INDEX($D$339:$W$339,,$C360)-SUM($D360:AA360),INDEX($D$339:$W$339,,$C360)/$F$325)))</f>
        <v>0</v>
      </c>
      <c r="AC360" s="2">
        <f>IF($F$325="n/a",0,IF(AC$327&lt;=$C360,0,IF(AC$327&gt;($F$325+$C360),INDEX($D$339:$W$339,,$C360)-SUM($D360:AB360),INDEX($D$339:$W$339,,$C360)/$F$325)))</f>
        <v>0</v>
      </c>
      <c r="AD360" s="2">
        <f>IF($F$325="n/a",0,IF(AD$327&lt;=$C360,0,IF(AD$327&gt;($F$325+$C360),INDEX($D$339:$W$339,,$C360)-SUM($D360:AC360),INDEX($D$339:$W$339,,$C360)/$F$325)))</f>
        <v>0</v>
      </c>
      <c r="AE360" s="2">
        <f>IF($F$325="n/a",0,IF(AE$327&lt;=$C360,0,IF(AE$327&gt;($F$325+$C360),INDEX($D$339:$W$339,,$C360)-SUM($D360:AD360),INDEX($D$339:$W$339,,$C360)/$F$325)))</f>
        <v>0</v>
      </c>
      <c r="AF360" s="2">
        <f>IF($F$325="n/a",0,IF(AF$327&lt;=$C360,0,IF(AF$327&gt;($F$325+$C360),INDEX($D$339:$W$339,,$C360)-SUM($D360:AE360),INDEX($D$339:$W$339,,$C360)/$F$325)))</f>
        <v>0</v>
      </c>
      <c r="AG360" s="2">
        <f>IF($F$325="n/a",0,IF(AG$327&lt;=$C360,0,IF(AG$327&gt;($F$325+$C360),INDEX($D$339:$W$339,,$C360)-SUM($D360:AF360),INDEX($D$339:$W$339,,$C360)/$F$325)))</f>
        <v>0</v>
      </c>
      <c r="AH360" s="2">
        <f>IF($F$325="n/a",0,IF(AH$327&lt;=$C360,0,IF(AH$327&gt;($F$325+$C360),INDEX($D$339:$W$339,,$C360)-SUM($D360:AG360),INDEX($D$339:$W$339,,$C360)/$F$325)))</f>
        <v>0</v>
      </c>
      <c r="AI360" s="2">
        <f>IF($F$325="n/a",0,IF(AI$327&lt;=$C360,0,IF(AI$327&gt;($F$325+$C360),INDEX($D$339:$W$339,,$C360)-SUM($D360:AH360),INDEX($D$339:$W$339,,$C360)/$F$325)))</f>
        <v>0</v>
      </c>
      <c r="AJ360" s="2">
        <f>IF($F$325="n/a",0,IF(AJ$327&lt;=$C360,0,IF(AJ$327&gt;($F$325+$C360),INDEX($D$339:$W$339,,$C360)-SUM($D360:AI360),INDEX($D$339:$W$339,,$C360)/$F$325)))</f>
        <v>0</v>
      </c>
      <c r="AK360" s="2">
        <f>IF($F$325="n/a",0,IF(AK$327&lt;=$C360,0,IF(AK$327&gt;($F$325+$C360),INDEX($D$339:$W$339,,$C360)-SUM($D360:AJ360),INDEX($D$339:$W$339,,$C360)/$F$325)))</f>
        <v>0</v>
      </c>
      <c r="AL360" s="2">
        <f>IF($F$325="n/a",0,IF(AL$327&lt;=$C360,0,IF(AL$327&gt;($F$325+$C360),INDEX($D$339:$W$339,,$C360)-SUM($D360:AK360),INDEX($D$339:$W$339,,$C360)/$F$325)))</f>
        <v>0</v>
      </c>
      <c r="AM360" s="2">
        <f>IF($F$325="n/a",0,IF(AM$327&lt;=$C360,0,IF(AM$327&gt;($F$325+$C360),INDEX($D$339:$W$339,,$C360)-SUM($D360:AL360),INDEX($D$339:$W$339,,$C360)/$F$325)))</f>
        <v>0</v>
      </c>
      <c r="AN360" s="2">
        <f>IF($F$325="n/a",0,IF(AN$327&lt;=$C360,0,IF(AN$327&gt;($F$325+$C360),INDEX($D$339:$W$339,,$C360)-SUM($D360:AM360),INDEX($D$339:$W$339,,$C360)/$F$325)))</f>
        <v>0</v>
      </c>
      <c r="AO360" s="2">
        <f>IF($F$325="n/a",0,IF(AO$327&lt;=$C360,0,IF(AO$327&gt;($F$325+$C360),INDEX($D$339:$W$339,,$C360)-SUM($D360:AN360),INDEX($D$339:$W$339,,$C360)/$F$325)))</f>
        <v>0</v>
      </c>
      <c r="AP360" s="2">
        <f>IF($F$325="n/a",0,IF(AP$327&lt;=$C360,0,IF(AP$327&gt;($F$325+$C360),INDEX($D$339:$W$339,,$C360)-SUM($D360:AO360),INDEX($D$339:$W$339,,$C360)/$F$325)))</f>
        <v>0</v>
      </c>
      <c r="AQ360" s="2">
        <f>IF($F$325="n/a",0,IF(AQ$327&lt;=$C360,0,IF(AQ$327&gt;($F$325+$C360),INDEX($D$339:$W$339,,$C360)-SUM($D360:AP360),INDEX($D$339:$W$339,,$C360)/$F$325)))</f>
        <v>0</v>
      </c>
      <c r="AR360" s="2">
        <f>IF($F$325="n/a",0,IF(AR$327&lt;=$C360,0,IF(AR$327&gt;($F$325+$C360),INDEX($D$339:$W$339,,$C360)-SUM($D360:AQ360),INDEX($D$339:$W$339,,$C360)/$F$325)))</f>
        <v>0</v>
      </c>
      <c r="AS360" s="2">
        <f>IF($F$325="n/a",0,IF(AS$327&lt;=$C360,0,IF(AS$327&gt;($F$325+$C360),INDEX($D$339:$W$339,,$C360)-SUM($D360:AR360),INDEX($D$339:$W$339,,$C360)/$F$325)))</f>
        <v>0</v>
      </c>
      <c r="AT360" s="2">
        <f>IF($F$325="n/a",0,IF(AT$327&lt;=$C360,0,IF(AT$327&gt;($F$325+$C360),INDEX($D$339:$W$339,,$C360)-SUM($D360:AS360),INDEX($D$339:$W$339,,$C360)/$F$325)))</f>
        <v>0</v>
      </c>
      <c r="AU360" s="2">
        <f>IF($F$325="n/a",0,IF(AU$327&lt;=$C360,0,IF(AU$327&gt;($F$325+$C360),INDEX($D$339:$W$339,,$C360)-SUM($D360:AT360),INDEX($D$339:$W$339,,$C360)/$F$325)))</f>
        <v>0</v>
      </c>
      <c r="AV360" s="2">
        <f>IF($F$325="n/a",0,IF(AV$327&lt;=$C360,0,IF(AV$327&gt;($F$325+$C360),INDEX($D$339:$W$339,,$C360)-SUM($D360:AU360),INDEX($D$339:$W$339,,$C360)/$F$325)))</f>
        <v>0</v>
      </c>
      <c r="AW360" s="2">
        <f>IF($F$325="n/a",0,IF(AW$327&lt;=$C360,0,IF(AW$327&gt;($F$325+$C360),INDEX($D$339:$W$339,,$C360)-SUM($D360:AV360),INDEX($D$339:$W$339,,$C360)/$F$325)))</f>
        <v>0</v>
      </c>
      <c r="AX360" s="2">
        <f>IF($F$325="n/a",0,IF(AX$327&lt;=$C360,0,IF(AX$327&gt;($F$325+$C360),INDEX($D$339:$W$339,,$C360)-SUM($D360:AW360),INDEX($D$339:$W$339,,$C360)/$F$325)))</f>
        <v>0</v>
      </c>
      <c r="AY360" s="2">
        <f>IF($F$325="n/a",0,IF(AY$327&lt;=$C360,0,IF(AY$327&gt;($F$325+$C360),INDEX($D$339:$W$339,,$C360)-SUM($D360:AX360),INDEX($D$339:$W$339,,$C360)/$F$325)))</f>
        <v>0</v>
      </c>
      <c r="AZ360" s="2">
        <f>IF($F$325="n/a",0,IF(AZ$327&lt;=$C360,0,IF(AZ$327&gt;($F$325+$C360),INDEX($D$339:$W$339,,$C360)-SUM($D360:AY360),INDEX($D$339:$W$339,,$C360)/$F$325)))</f>
        <v>0</v>
      </c>
      <c r="BA360" s="2">
        <f>IF($F$325="n/a",0,IF(BA$327&lt;=$C360,0,IF(BA$327&gt;($F$325+$C360),INDEX($D$339:$W$339,,$C360)-SUM($D360:AZ360),INDEX($D$339:$W$339,,$C360)/$F$325)))</f>
        <v>0</v>
      </c>
      <c r="BB360" s="2">
        <f>IF($F$325="n/a",0,IF(BB$327&lt;=$C360,0,IF(BB$327&gt;($F$325+$C360),INDEX($D$339:$W$339,,$C360)-SUM($D360:BA360),INDEX($D$339:$W$339,,$C360)/$F$325)))</f>
        <v>0</v>
      </c>
      <c r="BC360" s="2">
        <f>IF($F$325="n/a",0,IF(BC$327&lt;=$C360,0,IF(BC$327&gt;($F$325+$C360),INDEX($D$339:$W$339,,$C360)-SUM($D360:BB360),INDEX($D$339:$W$339,,$C360)/$F$325)))</f>
        <v>0</v>
      </c>
      <c r="BD360" s="2">
        <f>IF($F$325="n/a",0,IF(BD$327&lt;=$C360,0,IF(BD$327&gt;($F$325+$C360),INDEX($D$339:$W$339,,$C360)-SUM($D360:BC360),INDEX($D$339:$W$339,,$C360)/$F$325)))</f>
        <v>0</v>
      </c>
      <c r="BE360" s="2">
        <f>IF($F$325="n/a",0,IF(BE$327&lt;=$C360,0,IF(BE$327&gt;($F$325+$C360),INDEX($D$339:$W$339,,$C360)-SUM($D360:BD360),INDEX($D$339:$W$339,,$C360)/$F$325)))</f>
        <v>0</v>
      </c>
      <c r="BF360" s="2">
        <f>IF($F$325="n/a",0,IF(BF$327&lt;=$C360,0,IF(BF$327&gt;($F$325+$C360),INDEX($D$339:$W$339,,$C360)-SUM($D360:BE360),INDEX($D$339:$W$339,,$C360)/$F$325)))</f>
        <v>0</v>
      </c>
      <c r="BG360" s="2">
        <f>IF($F$325="n/a",0,IF(BG$327&lt;=$C360,0,IF(BG$327&gt;($F$325+$C360),INDEX($D$339:$W$339,,$C360)-SUM($D360:BF360),INDEX($D$339:$W$339,,$C360)/$F$325)))</f>
        <v>0</v>
      </c>
      <c r="BH360" s="2">
        <f>IF($F$325="n/a",0,IF(BH$327&lt;=$C360,0,IF(BH$327&gt;($F$325+$C360),INDEX($D$339:$W$339,,$C360)-SUM($D360:BG360),INDEX($D$339:$W$339,,$C360)/$F$325)))</f>
        <v>0</v>
      </c>
      <c r="BI360" s="2">
        <f>IF($F$325="n/a",0,IF(BI$327&lt;=$C360,0,IF(BI$327&gt;($F$325+$C360),INDEX($D$339:$W$339,,$C360)-SUM($D360:BH360),INDEX($D$339:$W$339,,$C360)/$F$325)))</f>
        <v>0</v>
      </c>
      <c r="BJ360" s="2">
        <f>IF($F$325="n/a",0,IF(BJ$327&lt;=$C360,0,IF(BJ$327&gt;($F$325+$C360),INDEX($D$339:$W$339,,$C360)-SUM($D360:BI360),INDEX($D$339:$W$339,,$C360)/$F$325)))</f>
        <v>0</v>
      </c>
      <c r="BK360" s="2">
        <f>IF($F$325="n/a",0,IF(BK$327&lt;=$C360,0,IF(BK$327&gt;($F$325+$C360),INDEX($D$339:$W$339,,$C360)-SUM($D360:BJ360),INDEX($D$339:$W$339,,$C360)/$F$325)))</f>
        <v>0</v>
      </c>
      <c r="BL360" s="2">
        <f>IF($F$325="n/a",0,IF(BL$327&lt;=$C360,0,IF(BL$327&gt;($F$325+$C360),INDEX($D$339:$W$339,,$C360)-SUM($D360:BK360),INDEX($D$339:$W$339,,$C360)/$F$325)))</f>
        <v>0</v>
      </c>
      <c r="BM360" s="2">
        <f>IF($F$325="n/a",0,IF(BM$327&lt;=$C360,0,IF(BM$327&gt;($F$325+$C360),INDEX($D$339:$W$339,,$C360)-SUM($D360:BL360),INDEX($D$339:$W$339,,$C360)/$F$325)))</f>
        <v>0</v>
      </c>
      <c r="BN360" s="2">
        <f>IF($F$325="n/a",0,IF(BN$327&lt;=$C360,0,IF(BN$327&gt;($F$325+$C360),INDEX($D$339:$W$339,,$C360)-SUM($D360:BM360),INDEX($D$339:$W$339,,$C360)/$F$325)))</f>
        <v>0</v>
      </c>
      <c r="BO360" s="2">
        <f>IF($F$325="n/a",0,IF(BO$327&lt;=$C360,0,IF(BO$327&gt;($F$325+$C360),INDEX($D$339:$W$339,,$C360)-SUM($D360:BN360),INDEX($D$339:$W$339,,$C360)/$F$325)))</f>
        <v>0</v>
      </c>
      <c r="BP360" s="2">
        <f>IF($F$325="n/a",0,IF(BP$327&lt;=$C360,0,IF(BP$327&gt;($F$325+$C360),INDEX($D$339:$W$339,,$C360)-SUM($D360:BO360),INDEX($D$339:$W$339,,$C360)/$F$325)))</f>
        <v>0</v>
      </c>
      <c r="BQ360" s="2">
        <f>IF($F$325="n/a",0,IF(BQ$327&lt;=$C360,0,IF(BQ$327&gt;($F$325+$C360),INDEX($D$339:$W$339,,$C360)-SUM($D360:BP360),INDEX($D$339:$W$339,,$C360)/$F$325)))</f>
        <v>0</v>
      </c>
      <c r="BR360" s="2">
        <f>IF($F$325="n/a",0,IF(BR$327&lt;=$C360,0,IF(BR$327&gt;($F$325+$C360),INDEX($D$339:$W$339,,$C360)-SUM($D360:BQ360),INDEX($D$339:$W$339,,$C360)/$F$325)))</f>
        <v>0</v>
      </c>
      <c r="BS360" s="2">
        <f>IF($F$325="n/a",0,IF(BS$327&lt;=$C360,0,IF(BS$327&gt;($F$325+$C360),INDEX($D$339:$W$339,,$C360)-SUM($D360:BR360),INDEX($D$339:$W$339,,$C360)/$F$325)))</f>
        <v>0</v>
      </c>
    </row>
    <row r="361" spans="2:71" outlineLevel="1">
      <c r="B361" s="24">
        <v>2030</v>
      </c>
      <c r="C361" s="24">
        <v>20</v>
      </c>
      <c r="E361" s="2">
        <f>IF($F$325="n/a",0,IF(E$327&lt;=$C361,0,IF(E$327&gt;($F$325+$C361),INDEX($D$339:$W$339,,$C361)-SUM($D361:D361),INDEX($D$339:$W$339,,$C361)/$F$325)))</f>
        <v>0</v>
      </c>
      <c r="F361" s="2">
        <f>IF($F$325="n/a",0,IF(F$327&lt;=$C361,0,IF(F$327&gt;($F$325+$C361),INDEX($D$339:$W$339,,$C361)-SUM($D361:E361),INDEX($D$339:$W$339,,$C361)/$F$325)))</f>
        <v>0</v>
      </c>
      <c r="G361" s="2">
        <f>IF($F$325="n/a",0,IF(G$327&lt;=$C361,0,IF(G$327&gt;($F$325+$C361),INDEX($D$339:$W$339,,$C361)-SUM($D361:F361),INDEX($D$339:$W$339,,$C361)/$F$325)))</f>
        <v>0</v>
      </c>
      <c r="H361" s="2">
        <f>IF($F$325="n/a",0,IF(H$327&lt;=$C361,0,IF(H$327&gt;($F$325+$C361),INDEX($D$339:$W$339,,$C361)-SUM($D361:G361),INDEX($D$339:$W$339,,$C361)/$F$325)))</f>
        <v>0</v>
      </c>
      <c r="I361" s="2">
        <f>IF($F$325="n/a",0,IF(I$327&lt;=$C361,0,IF(I$327&gt;($F$325+$C361),INDEX($D$339:$W$339,,$C361)-SUM($D361:H361),INDEX($D$339:$W$339,,$C361)/$F$325)))</f>
        <v>0</v>
      </c>
      <c r="J361" s="2">
        <f>IF($F$325="n/a",0,IF(J$327&lt;=$C361,0,IF(J$327&gt;($F$325+$C361),INDEX($D$339:$W$339,,$C361)-SUM($D361:I361),INDEX($D$339:$W$339,,$C361)/$F$325)))</f>
        <v>0</v>
      </c>
      <c r="K361" s="2">
        <f>IF($F$325="n/a",0,IF(K$327&lt;=$C361,0,IF(K$327&gt;($F$325+$C361),INDEX($D$339:$W$339,,$C361)-SUM($D361:J361),INDEX($D$339:$W$339,,$C361)/$F$325)))</f>
        <v>0</v>
      </c>
      <c r="L361" s="2">
        <f>IF($F$325="n/a",0,IF(L$327&lt;=$C361,0,IF(L$327&gt;($F$325+$C361),INDEX($D$339:$W$339,,$C361)-SUM($D361:K361),INDEX($D$339:$W$339,,$C361)/$F$325)))</f>
        <v>0</v>
      </c>
      <c r="M361" s="2">
        <f>IF($F$325="n/a",0,IF(M$327&lt;=$C361,0,IF(M$327&gt;($F$325+$C361),INDEX($D$339:$W$339,,$C361)-SUM($D361:L361),INDEX($D$339:$W$339,,$C361)/$F$325)))</f>
        <v>0</v>
      </c>
      <c r="N361" s="2">
        <f>IF($F$325="n/a",0,IF(N$327&lt;=$C361,0,IF(N$327&gt;($F$325+$C361),INDEX($D$339:$W$339,,$C361)-SUM($D361:M361),INDEX($D$339:$W$339,,$C361)/$F$325)))</f>
        <v>0</v>
      </c>
      <c r="O361" s="2">
        <f>IF($F$325="n/a",0,IF(O$327&lt;=$C361,0,IF(O$327&gt;($F$325+$C361),INDEX($D$339:$W$339,,$C361)-SUM($D361:N361),INDEX($D$339:$W$339,,$C361)/$F$325)))</f>
        <v>0</v>
      </c>
      <c r="P361" s="2">
        <f>IF($F$325="n/a",0,IF(P$327&lt;=$C361,0,IF(P$327&gt;($F$325+$C361),INDEX($D$339:$W$339,,$C361)-SUM($D361:O361),INDEX($D$339:$W$339,,$C361)/$F$325)))</f>
        <v>0</v>
      </c>
      <c r="Q361" s="2">
        <f>IF($F$325="n/a",0,IF(Q$327&lt;=$C361,0,IF(Q$327&gt;($F$325+$C361),INDEX($D$339:$W$339,,$C361)-SUM($D361:P361),INDEX($D$339:$W$339,,$C361)/$F$325)))</f>
        <v>0</v>
      </c>
      <c r="R361" s="2">
        <f>IF($F$325="n/a",0,IF(R$327&lt;=$C361,0,IF(R$327&gt;($F$325+$C361),INDEX($D$339:$W$339,,$C361)-SUM($D361:Q361),INDEX($D$339:$W$339,,$C361)/$F$325)))</f>
        <v>0</v>
      </c>
      <c r="S361" s="2">
        <f>IF($F$325="n/a",0,IF(S$327&lt;=$C361,0,IF(S$327&gt;($F$325+$C361),INDEX($D$339:$W$339,,$C361)-SUM($D361:R361),INDEX($D$339:$W$339,,$C361)/$F$325)))</f>
        <v>0</v>
      </c>
      <c r="T361" s="2">
        <f>IF($F$325="n/a",0,IF(T$327&lt;=$C361,0,IF(T$327&gt;($F$325+$C361),INDEX($D$339:$W$339,,$C361)-SUM($D361:S361),INDEX($D$339:$W$339,,$C361)/$F$325)))</f>
        <v>0</v>
      </c>
      <c r="U361" s="2">
        <f>IF($F$325="n/a",0,IF(U$327&lt;=$C361,0,IF(U$327&gt;($F$325+$C361),INDEX($D$339:$W$339,,$C361)-SUM($D361:T361),INDEX($D$339:$W$339,,$C361)/$F$325)))</f>
        <v>0</v>
      </c>
      <c r="V361" s="2">
        <f>IF($F$325="n/a",0,IF(V$327&lt;=$C361,0,IF(V$327&gt;($F$325+$C361),INDEX($D$339:$W$339,,$C361)-SUM($D361:U361),INDEX($D$339:$W$339,,$C361)/$F$325)))</f>
        <v>0</v>
      </c>
      <c r="W361" s="2">
        <f>IF($F$325="n/a",0,IF(W$327&lt;=$C361,0,IF(W$327&gt;($F$325+$C361),INDEX($D$339:$W$339,,$C361)-SUM($D361:V361),INDEX($D$339:$W$339,,$C361)/$F$325)))</f>
        <v>0</v>
      </c>
      <c r="X361" s="2">
        <f>IF($F$325="n/a",0,IF(X$327&lt;=$C361,0,IF(X$327&gt;($F$325+$C361),INDEX($D$339:$W$339,,$C361)-SUM($D361:W361),INDEX($D$339:$W$339,,$C361)/$F$325)))</f>
        <v>0</v>
      </c>
      <c r="Y361" s="2">
        <f>IF($F$325="n/a",0,IF(Y$327&lt;=$C361,0,IF(Y$327&gt;($F$325+$C361),INDEX($D$339:$W$339,,$C361)-SUM($D361:X361),INDEX($D$339:$W$339,,$C361)/$F$325)))</f>
        <v>0</v>
      </c>
      <c r="Z361" s="2">
        <f>IF($F$325="n/a",0,IF(Z$327&lt;=$C361,0,IF(Z$327&gt;($F$325+$C361),INDEX($D$339:$W$339,,$C361)-SUM($D361:Y361),INDEX($D$339:$W$339,,$C361)/$F$325)))</f>
        <v>0</v>
      </c>
      <c r="AA361" s="2">
        <f>IF($F$325="n/a",0,IF(AA$327&lt;=$C361,0,IF(AA$327&gt;($F$325+$C361),INDEX($D$339:$W$339,,$C361)-SUM($D361:Z361),INDEX($D$339:$W$339,,$C361)/$F$325)))</f>
        <v>0</v>
      </c>
      <c r="AB361" s="2">
        <f>IF($F$325="n/a",0,IF(AB$327&lt;=$C361,0,IF(AB$327&gt;($F$325+$C361),INDEX($D$339:$W$339,,$C361)-SUM($D361:AA361),INDEX($D$339:$W$339,,$C361)/$F$325)))</f>
        <v>0</v>
      </c>
      <c r="AC361" s="2">
        <f>IF($F$325="n/a",0,IF(AC$327&lt;=$C361,0,IF(AC$327&gt;($F$325+$C361),INDEX($D$339:$W$339,,$C361)-SUM($D361:AB361),INDEX($D$339:$W$339,,$C361)/$F$325)))</f>
        <v>0</v>
      </c>
      <c r="AD361" s="2">
        <f>IF($F$325="n/a",0,IF(AD$327&lt;=$C361,0,IF(AD$327&gt;($F$325+$C361),INDEX($D$339:$W$339,,$C361)-SUM($D361:AC361),INDEX($D$339:$W$339,,$C361)/$F$325)))</f>
        <v>0</v>
      </c>
      <c r="AE361" s="2">
        <f>IF($F$325="n/a",0,IF(AE$327&lt;=$C361,0,IF(AE$327&gt;($F$325+$C361),INDEX($D$339:$W$339,,$C361)-SUM($D361:AD361),INDEX($D$339:$W$339,,$C361)/$F$325)))</f>
        <v>0</v>
      </c>
      <c r="AF361" s="2">
        <f>IF($F$325="n/a",0,IF(AF$327&lt;=$C361,0,IF(AF$327&gt;($F$325+$C361),INDEX($D$339:$W$339,,$C361)-SUM($D361:AE361),INDEX($D$339:$W$339,,$C361)/$F$325)))</f>
        <v>0</v>
      </c>
      <c r="AG361" s="2">
        <f>IF($F$325="n/a",0,IF(AG$327&lt;=$C361,0,IF(AG$327&gt;($F$325+$C361),INDEX($D$339:$W$339,,$C361)-SUM($D361:AF361),INDEX($D$339:$W$339,,$C361)/$F$325)))</f>
        <v>0</v>
      </c>
      <c r="AH361" s="2">
        <f>IF($F$325="n/a",0,IF(AH$327&lt;=$C361,0,IF(AH$327&gt;($F$325+$C361),INDEX($D$339:$W$339,,$C361)-SUM($D361:AG361),INDEX($D$339:$W$339,,$C361)/$F$325)))</f>
        <v>0</v>
      </c>
      <c r="AI361" s="2">
        <f>IF($F$325="n/a",0,IF(AI$327&lt;=$C361,0,IF(AI$327&gt;($F$325+$C361),INDEX($D$339:$W$339,,$C361)-SUM($D361:AH361),INDEX($D$339:$W$339,,$C361)/$F$325)))</f>
        <v>0</v>
      </c>
      <c r="AJ361" s="2">
        <f>IF($F$325="n/a",0,IF(AJ$327&lt;=$C361,0,IF(AJ$327&gt;($F$325+$C361),INDEX($D$339:$W$339,,$C361)-SUM($D361:AI361),INDEX($D$339:$W$339,,$C361)/$F$325)))</f>
        <v>0</v>
      </c>
      <c r="AK361" s="2">
        <f>IF($F$325="n/a",0,IF(AK$327&lt;=$C361,0,IF(AK$327&gt;($F$325+$C361),INDEX($D$339:$W$339,,$C361)-SUM($D361:AJ361),INDEX($D$339:$W$339,,$C361)/$F$325)))</f>
        <v>0</v>
      </c>
      <c r="AL361" s="2">
        <f>IF($F$325="n/a",0,IF(AL$327&lt;=$C361,0,IF(AL$327&gt;($F$325+$C361),INDEX($D$339:$W$339,,$C361)-SUM($D361:AK361),INDEX($D$339:$W$339,,$C361)/$F$325)))</f>
        <v>0</v>
      </c>
      <c r="AM361" s="2">
        <f>IF($F$325="n/a",0,IF(AM$327&lt;=$C361,0,IF(AM$327&gt;($F$325+$C361),INDEX($D$339:$W$339,,$C361)-SUM($D361:AL361),INDEX($D$339:$W$339,,$C361)/$F$325)))</f>
        <v>0</v>
      </c>
      <c r="AN361" s="2">
        <f>IF($F$325="n/a",0,IF(AN$327&lt;=$C361,0,IF(AN$327&gt;($F$325+$C361),INDEX($D$339:$W$339,,$C361)-SUM($D361:AM361),INDEX($D$339:$W$339,,$C361)/$F$325)))</f>
        <v>0</v>
      </c>
      <c r="AO361" s="2">
        <f>IF($F$325="n/a",0,IF(AO$327&lt;=$C361,0,IF(AO$327&gt;($F$325+$C361),INDEX($D$339:$W$339,,$C361)-SUM($D361:AN361),INDEX($D$339:$W$339,,$C361)/$F$325)))</f>
        <v>0</v>
      </c>
      <c r="AP361" s="2">
        <f>IF($F$325="n/a",0,IF(AP$327&lt;=$C361,0,IF(AP$327&gt;($F$325+$C361),INDEX($D$339:$W$339,,$C361)-SUM($D361:AO361),INDEX($D$339:$W$339,,$C361)/$F$325)))</f>
        <v>0</v>
      </c>
      <c r="AQ361" s="2">
        <f>IF($F$325="n/a",0,IF(AQ$327&lt;=$C361,0,IF(AQ$327&gt;($F$325+$C361),INDEX($D$339:$W$339,,$C361)-SUM($D361:AP361),INDEX($D$339:$W$339,,$C361)/$F$325)))</f>
        <v>0</v>
      </c>
      <c r="AR361" s="2">
        <f>IF($F$325="n/a",0,IF(AR$327&lt;=$C361,0,IF(AR$327&gt;($F$325+$C361),INDEX($D$339:$W$339,,$C361)-SUM($D361:AQ361),INDEX($D$339:$W$339,,$C361)/$F$325)))</f>
        <v>0</v>
      </c>
      <c r="AS361" s="2">
        <f>IF($F$325="n/a",0,IF(AS$327&lt;=$C361,0,IF(AS$327&gt;($F$325+$C361),INDEX($D$339:$W$339,,$C361)-SUM($D361:AR361),INDEX($D$339:$W$339,,$C361)/$F$325)))</f>
        <v>0</v>
      </c>
      <c r="AT361" s="2">
        <f>IF($F$325="n/a",0,IF(AT$327&lt;=$C361,0,IF(AT$327&gt;($F$325+$C361),INDEX($D$339:$W$339,,$C361)-SUM($D361:AS361),INDEX($D$339:$W$339,,$C361)/$F$325)))</f>
        <v>0</v>
      </c>
      <c r="AU361" s="2">
        <f>IF($F$325="n/a",0,IF(AU$327&lt;=$C361,0,IF(AU$327&gt;($F$325+$C361),INDEX($D$339:$W$339,,$C361)-SUM($D361:AT361),INDEX($D$339:$W$339,,$C361)/$F$325)))</f>
        <v>0</v>
      </c>
      <c r="AV361" s="2">
        <f>IF($F$325="n/a",0,IF(AV$327&lt;=$C361,0,IF(AV$327&gt;($F$325+$C361),INDEX($D$339:$W$339,,$C361)-SUM($D361:AU361),INDEX($D$339:$W$339,,$C361)/$F$325)))</f>
        <v>0</v>
      </c>
      <c r="AW361" s="2">
        <f>IF($F$325="n/a",0,IF(AW$327&lt;=$C361,0,IF(AW$327&gt;($F$325+$C361),INDEX($D$339:$W$339,,$C361)-SUM($D361:AV361),INDEX($D$339:$W$339,,$C361)/$F$325)))</f>
        <v>0</v>
      </c>
      <c r="AX361" s="2">
        <f>IF($F$325="n/a",0,IF(AX$327&lt;=$C361,0,IF(AX$327&gt;($F$325+$C361),INDEX($D$339:$W$339,,$C361)-SUM($D361:AW361),INDEX($D$339:$W$339,,$C361)/$F$325)))</f>
        <v>0</v>
      </c>
      <c r="AY361" s="2">
        <f>IF($F$325="n/a",0,IF(AY$327&lt;=$C361,0,IF(AY$327&gt;($F$325+$C361),INDEX($D$339:$W$339,,$C361)-SUM($D361:AX361),INDEX($D$339:$W$339,,$C361)/$F$325)))</f>
        <v>0</v>
      </c>
      <c r="AZ361" s="2">
        <f>IF($F$325="n/a",0,IF(AZ$327&lt;=$C361,0,IF(AZ$327&gt;($F$325+$C361),INDEX($D$339:$W$339,,$C361)-SUM($D361:AY361),INDEX($D$339:$W$339,,$C361)/$F$325)))</f>
        <v>0</v>
      </c>
      <c r="BA361" s="2">
        <f>IF($F$325="n/a",0,IF(BA$327&lt;=$C361,0,IF(BA$327&gt;($F$325+$C361),INDEX($D$339:$W$339,,$C361)-SUM($D361:AZ361),INDEX($D$339:$W$339,,$C361)/$F$325)))</f>
        <v>0</v>
      </c>
      <c r="BB361" s="2">
        <f>IF($F$325="n/a",0,IF(BB$327&lt;=$C361,0,IF(BB$327&gt;($F$325+$C361),INDEX($D$339:$W$339,,$C361)-SUM($D361:BA361),INDEX($D$339:$W$339,,$C361)/$F$325)))</f>
        <v>0</v>
      </c>
      <c r="BC361" s="2">
        <f>IF($F$325="n/a",0,IF(BC$327&lt;=$C361,0,IF(BC$327&gt;($F$325+$C361),INDEX($D$339:$W$339,,$C361)-SUM($D361:BB361),INDEX($D$339:$W$339,,$C361)/$F$325)))</f>
        <v>0</v>
      </c>
      <c r="BD361" s="2">
        <f>IF($F$325="n/a",0,IF(BD$327&lt;=$C361,0,IF(BD$327&gt;($F$325+$C361),INDEX($D$339:$W$339,,$C361)-SUM($D361:BC361),INDEX($D$339:$W$339,,$C361)/$F$325)))</f>
        <v>0</v>
      </c>
      <c r="BE361" s="2">
        <f>IF($F$325="n/a",0,IF(BE$327&lt;=$C361,0,IF(BE$327&gt;($F$325+$C361),INDEX($D$339:$W$339,,$C361)-SUM($D361:BD361),INDEX($D$339:$W$339,,$C361)/$F$325)))</f>
        <v>0</v>
      </c>
      <c r="BF361" s="2">
        <f>IF($F$325="n/a",0,IF(BF$327&lt;=$C361,0,IF(BF$327&gt;($F$325+$C361),INDEX($D$339:$W$339,,$C361)-SUM($D361:BE361),INDEX($D$339:$W$339,,$C361)/$F$325)))</f>
        <v>0</v>
      </c>
      <c r="BG361" s="2">
        <f>IF($F$325="n/a",0,IF(BG$327&lt;=$C361,0,IF(BG$327&gt;($F$325+$C361),INDEX($D$339:$W$339,,$C361)-SUM($D361:BF361),INDEX($D$339:$W$339,,$C361)/$F$325)))</f>
        <v>0</v>
      </c>
      <c r="BH361" s="2">
        <f>IF($F$325="n/a",0,IF(BH$327&lt;=$C361,0,IF(BH$327&gt;($F$325+$C361),INDEX($D$339:$W$339,,$C361)-SUM($D361:BG361),INDEX($D$339:$W$339,,$C361)/$F$325)))</f>
        <v>0</v>
      </c>
      <c r="BI361" s="2">
        <f>IF($F$325="n/a",0,IF(BI$327&lt;=$C361,0,IF(BI$327&gt;($F$325+$C361),INDEX($D$339:$W$339,,$C361)-SUM($D361:BH361),INDEX($D$339:$W$339,,$C361)/$F$325)))</f>
        <v>0</v>
      </c>
      <c r="BJ361" s="2">
        <f>IF($F$325="n/a",0,IF(BJ$327&lt;=$C361,0,IF(BJ$327&gt;($F$325+$C361),INDEX($D$339:$W$339,,$C361)-SUM($D361:BI361),INDEX($D$339:$W$339,,$C361)/$F$325)))</f>
        <v>0</v>
      </c>
      <c r="BK361" s="2">
        <f>IF($F$325="n/a",0,IF(BK$327&lt;=$C361,0,IF(BK$327&gt;($F$325+$C361),INDEX($D$339:$W$339,,$C361)-SUM($D361:BJ361),INDEX($D$339:$W$339,,$C361)/$F$325)))</f>
        <v>0</v>
      </c>
      <c r="BL361" s="2">
        <f>IF($F$325="n/a",0,IF(BL$327&lt;=$C361,0,IF(BL$327&gt;($F$325+$C361),INDEX($D$339:$W$339,,$C361)-SUM($D361:BK361),INDEX($D$339:$W$339,,$C361)/$F$325)))</f>
        <v>0</v>
      </c>
      <c r="BM361" s="2">
        <f>IF($F$325="n/a",0,IF(BM$327&lt;=$C361,0,IF(BM$327&gt;($F$325+$C361),INDEX($D$339:$W$339,,$C361)-SUM($D361:BL361),INDEX($D$339:$W$339,,$C361)/$F$325)))</f>
        <v>0</v>
      </c>
      <c r="BN361" s="2">
        <f>IF($F$325="n/a",0,IF(BN$327&lt;=$C361,0,IF(BN$327&gt;($F$325+$C361),INDEX($D$339:$W$339,,$C361)-SUM($D361:BM361),INDEX($D$339:$W$339,,$C361)/$F$325)))</f>
        <v>0</v>
      </c>
      <c r="BO361" s="2">
        <f>IF($F$325="n/a",0,IF(BO$327&lt;=$C361,0,IF(BO$327&gt;($F$325+$C361),INDEX($D$339:$W$339,,$C361)-SUM($D361:BN361),INDEX($D$339:$W$339,,$C361)/$F$325)))</f>
        <v>0</v>
      </c>
      <c r="BP361" s="2">
        <f>IF($F$325="n/a",0,IF(BP$327&lt;=$C361,0,IF(BP$327&gt;($F$325+$C361),INDEX($D$339:$W$339,,$C361)-SUM($D361:BO361),INDEX($D$339:$W$339,,$C361)/$F$325)))</f>
        <v>0</v>
      </c>
      <c r="BQ361" s="2">
        <f>IF($F$325="n/a",0,IF(BQ$327&lt;=$C361,0,IF(BQ$327&gt;($F$325+$C361),INDEX($D$339:$W$339,,$C361)-SUM($D361:BP361),INDEX($D$339:$W$339,,$C361)/$F$325)))</f>
        <v>0</v>
      </c>
      <c r="BR361" s="2">
        <f>IF($F$325="n/a",0,IF(BR$327&lt;=$C361,0,IF(BR$327&gt;($F$325+$C361),INDEX($D$339:$W$339,,$C361)-SUM($D361:BQ361),INDEX($D$339:$W$339,,$C361)/$F$325)))</f>
        <v>0</v>
      </c>
      <c r="BS361" s="2">
        <f>IF($F$325="n/a",0,IF(BS$327&lt;=$C361,0,IF(BS$327&gt;($F$325+$C361),INDEX($D$339:$W$339,,$C361)-SUM($D361:BR361),INDEX($D$339:$W$339,,$C361)/$F$325)))</f>
        <v>0</v>
      </c>
    </row>
    <row r="362" spans="2:71">
      <c r="B362" s="24"/>
      <c r="C362" s="24"/>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row>
    <row r="363" spans="2:71">
      <c r="B363" t="s">
        <v>26</v>
      </c>
      <c r="D363" s="2">
        <f>SUM(D342:D361)</f>
        <v>0</v>
      </c>
      <c r="E363" s="2">
        <f t="shared" ref="E363:BK363" si="191">SUM(E342:E361)</f>
        <v>0.96426108105391484</v>
      </c>
      <c r="F363" s="2">
        <f t="shared" si="191"/>
        <v>1.5006960349864125</v>
      </c>
      <c r="G363" s="2">
        <f t="shared" si="191"/>
        <v>2.6156321772872975</v>
      </c>
      <c r="H363" s="2">
        <f t="shared" si="191"/>
        <v>3.4752362756212207</v>
      </c>
      <c r="I363" s="2">
        <f t="shared" si="191"/>
        <v>4.5739746171016549</v>
      </c>
      <c r="J363" s="2">
        <f t="shared" si="191"/>
        <v>4.0949559196774254</v>
      </c>
      <c r="K363" s="2">
        <f t="shared" si="191"/>
        <v>4.4466716167870413</v>
      </c>
      <c r="L363" s="2">
        <f t="shared" si="191"/>
        <v>6.2243515991696663</v>
      </c>
      <c r="M363" s="2">
        <f t="shared" si="191"/>
        <v>3.925612104217818</v>
      </c>
      <c r="N363" s="2">
        <f t="shared" si="191"/>
        <v>1.7027606370096802</v>
      </c>
      <c r="O363" s="2">
        <f t="shared" si="191"/>
        <v>3.7126895665764206</v>
      </c>
      <c r="P363" s="2">
        <f t="shared" si="191"/>
        <v>3.0259930492405216</v>
      </c>
      <c r="Q363" s="2">
        <f t="shared" si="191"/>
        <v>1.1356096613777105</v>
      </c>
      <c r="R363" s="2">
        <f t="shared" si="191"/>
        <v>0.40886929734491728</v>
      </c>
      <c r="S363" s="2">
        <f t="shared" si="191"/>
        <v>0.83911324001289311</v>
      </c>
      <c r="T363" s="2">
        <f t="shared" si="191"/>
        <v>4.4408920985006262E-16</v>
      </c>
      <c r="U363" s="2">
        <f t="shared" si="191"/>
        <v>0</v>
      </c>
      <c r="V363" s="2">
        <f t="shared" si="191"/>
        <v>0</v>
      </c>
      <c r="W363" s="2">
        <f t="shared" si="191"/>
        <v>0</v>
      </c>
      <c r="X363" s="2">
        <f t="shared" si="191"/>
        <v>0</v>
      </c>
      <c r="Y363" s="2">
        <f t="shared" si="191"/>
        <v>0</v>
      </c>
      <c r="Z363" s="2">
        <f t="shared" si="191"/>
        <v>0</v>
      </c>
      <c r="AA363" s="2">
        <f t="shared" si="191"/>
        <v>0</v>
      </c>
      <c r="AB363" s="2">
        <f t="shared" si="191"/>
        <v>0</v>
      </c>
      <c r="AC363" s="2">
        <f t="shared" si="191"/>
        <v>0</v>
      </c>
      <c r="AD363" s="2">
        <f t="shared" si="191"/>
        <v>0</v>
      </c>
      <c r="AE363" s="2">
        <f t="shared" si="191"/>
        <v>0</v>
      </c>
      <c r="AF363" s="2">
        <f t="shared" si="191"/>
        <v>0</v>
      </c>
      <c r="AG363" s="2">
        <f t="shared" si="191"/>
        <v>0</v>
      </c>
      <c r="AH363" s="2">
        <f t="shared" si="191"/>
        <v>0</v>
      </c>
      <c r="AI363" s="2">
        <f t="shared" si="191"/>
        <v>0</v>
      </c>
      <c r="AJ363" s="2">
        <f t="shared" si="191"/>
        <v>0</v>
      </c>
      <c r="AK363" s="2">
        <f t="shared" si="191"/>
        <v>0</v>
      </c>
      <c r="AL363" s="2">
        <f t="shared" si="191"/>
        <v>0</v>
      </c>
      <c r="AM363" s="2">
        <f t="shared" si="191"/>
        <v>0</v>
      </c>
      <c r="AN363" s="2">
        <f t="shared" si="191"/>
        <v>0</v>
      </c>
      <c r="AO363" s="2">
        <f t="shared" si="191"/>
        <v>0</v>
      </c>
      <c r="AP363" s="2">
        <f t="shared" si="191"/>
        <v>0</v>
      </c>
      <c r="AQ363" s="2">
        <f t="shared" si="191"/>
        <v>0</v>
      </c>
      <c r="AR363" s="2">
        <f t="shared" si="191"/>
        <v>0</v>
      </c>
      <c r="AS363" s="2">
        <f t="shared" si="191"/>
        <v>0</v>
      </c>
      <c r="AT363" s="2">
        <f t="shared" si="191"/>
        <v>0</v>
      </c>
      <c r="AU363" s="2">
        <f t="shared" si="191"/>
        <v>0</v>
      </c>
      <c r="AV363" s="2">
        <f t="shared" si="191"/>
        <v>0</v>
      </c>
      <c r="AW363" s="2">
        <f t="shared" si="191"/>
        <v>0</v>
      </c>
      <c r="AX363" s="2">
        <f t="shared" si="191"/>
        <v>0</v>
      </c>
      <c r="AY363" s="2">
        <f t="shared" si="191"/>
        <v>0</v>
      </c>
      <c r="AZ363" s="2">
        <f t="shared" si="191"/>
        <v>0</v>
      </c>
      <c r="BA363" s="2">
        <f t="shared" si="191"/>
        <v>0</v>
      </c>
      <c r="BB363" s="2">
        <f t="shared" si="191"/>
        <v>0</v>
      </c>
      <c r="BC363" s="2">
        <f t="shared" si="191"/>
        <v>0</v>
      </c>
      <c r="BD363" s="2">
        <f t="shared" si="191"/>
        <v>0</v>
      </c>
      <c r="BE363" s="2">
        <f t="shared" si="191"/>
        <v>0</v>
      </c>
      <c r="BF363" s="2">
        <f t="shared" si="191"/>
        <v>0</v>
      </c>
      <c r="BG363" s="2">
        <f t="shared" si="191"/>
        <v>0</v>
      </c>
      <c r="BH363" s="2">
        <f t="shared" si="191"/>
        <v>0</v>
      </c>
      <c r="BI363" s="2">
        <f t="shared" si="191"/>
        <v>0</v>
      </c>
      <c r="BJ363" s="2">
        <f t="shared" si="191"/>
        <v>0</v>
      </c>
      <c r="BK363" s="2">
        <f t="shared" si="191"/>
        <v>0</v>
      </c>
      <c r="BL363" s="2">
        <f t="shared" ref="BL363:BP363" si="192">SUM(BL342:BL361)</f>
        <v>0</v>
      </c>
      <c r="BM363" s="2">
        <f t="shared" si="192"/>
        <v>0</v>
      </c>
      <c r="BN363" s="2">
        <f t="shared" si="192"/>
        <v>0</v>
      </c>
      <c r="BO363" s="2">
        <f t="shared" si="192"/>
        <v>0</v>
      </c>
      <c r="BP363" s="2">
        <f t="shared" si="192"/>
        <v>0</v>
      </c>
      <c r="BQ363" s="2">
        <f t="shared" ref="BQ363:BS363" si="193">SUM(BQ342:BQ361)</f>
        <v>0</v>
      </c>
      <c r="BR363" s="2">
        <f t="shared" si="193"/>
        <v>0</v>
      </c>
      <c r="BS363" s="2">
        <f t="shared" si="193"/>
        <v>0</v>
      </c>
    </row>
    <row r="364" spans="2:71">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row>
    <row r="365" spans="2:71">
      <c r="B365" s="63" t="s">
        <v>123</v>
      </c>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row>
    <row r="366" spans="2:71">
      <c r="B366" s="67" t="s">
        <v>66</v>
      </c>
      <c r="D366" s="2"/>
      <c r="E366" s="2"/>
      <c r="F366" s="2"/>
      <c r="G366" s="2"/>
      <c r="H366" s="2"/>
      <c r="I366" s="2"/>
      <c r="J366" s="2"/>
      <c r="K366" s="2"/>
      <c r="L366" s="2"/>
      <c r="M366" s="43"/>
      <c r="N366" s="268">
        <f>Inputs!$N82/Inputs!N$5</f>
        <v>0.66479823051149434</v>
      </c>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row>
    <row r="367" spans="2:71">
      <c r="B367" s="63" t="s">
        <v>95</v>
      </c>
      <c r="C367">
        <v>10</v>
      </c>
      <c r="D367" s="2"/>
      <c r="E367" s="2"/>
      <c r="F367" s="2"/>
      <c r="G367" s="2"/>
      <c r="H367" s="2"/>
      <c r="I367" s="2"/>
      <c r="J367" s="2"/>
      <c r="K367" s="2"/>
      <c r="L367" s="2"/>
      <c r="M367" s="2"/>
      <c r="N367" s="183">
        <v>0</v>
      </c>
      <c r="O367" s="268">
        <f>IF(O$23&gt;($F325-5.5+$C367),$N366-SUM($M367:N367),$N366/($F325-5.5))</f>
        <v>0.66479823051149434</v>
      </c>
      <c r="P367" s="268">
        <f>IF(P$23&gt;($F325-5.5+$C367),$N366-SUM($M367:O367),$N366/($F325-5.5))</f>
        <v>0</v>
      </c>
      <c r="Q367" s="268">
        <f>IF(Q$23&gt;($F325-5.5+$C367),$N366-SUM($M367:P367),$N366/($F325-5.5))</f>
        <v>0</v>
      </c>
      <c r="R367" s="268">
        <f>IF(R$23&gt;($F325-5.5+$C367),$N366-SUM($M367:Q367),$N366/($F325-5.5))</f>
        <v>0</v>
      </c>
      <c r="S367" s="268">
        <f>IF(S$23&gt;($F325-5.5+$C367),$N366-SUM($M367:R367),$N366/($F325-5.5))</f>
        <v>0</v>
      </c>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row>
    <row r="368" spans="2:71">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row>
    <row r="369" spans="2:71">
      <c r="B369" t="s">
        <v>24</v>
      </c>
      <c r="D369" s="2">
        <f>D330+D363</f>
        <v>34.275644401485252</v>
      </c>
      <c r="E369" s="2">
        <f t="shared" ref="E369:M369" si="194">E330+E363</f>
        <v>0.96426108105391484</v>
      </c>
      <c r="F369" s="2">
        <f t="shared" si="194"/>
        <v>1.5006960349864125</v>
      </c>
      <c r="G369" s="2">
        <f t="shared" si="194"/>
        <v>2.6156321772872975</v>
      </c>
      <c r="H369" s="2">
        <f t="shared" si="194"/>
        <v>3.4752362756212207</v>
      </c>
      <c r="I369" s="2">
        <f t="shared" si="194"/>
        <v>-1.7309990694726416</v>
      </c>
      <c r="J369" s="2">
        <f t="shared" si="194"/>
        <v>4.0949559196774263</v>
      </c>
      <c r="K369" s="2">
        <f t="shared" si="194"/>
        <v>4.4466716167870413</v>
      </c>
      <c r="L369" s="2">
        <f t="shared" si="194"/>
        <v>6.2243515991696663</v>
      </c>
      <c r="M369" s="2">
        <f t="shared" si="194"/>
        <v>3.925612104217818</v>
      </c>
      <c r="N369" s="141">
        <f>N330+N363+N367</f>
        <v>1.7027606370096802</v>
      </c>
      <c r="O369" s="43">
        <f t="shared" ref="O369:BK369" si="195">O330+O363+O367</f>
        <v>4.3774877970879151</v>
      </c>
      <c r="P369" s="43">
        <f t="shared" si="195"/>
        <v>3.0259930492405216</v>
      </c>
      <c r="Q369" s="43">
        <f t="shared" si="195"/>
        <v>1.1356096613777105</v>
      </c>
      <c r="R369" s="43">
        <f t="shared" si="195"/>
        <v>0.40886929734491728</v>
      </c>
      <c r="S369" s="43">
        <f t="shared" si="195"/>
        <v>0.83911324001289311</v>
      </c>
      <c r="T369" s="43">
        <f t="shared" si="195"/>
        <v>4.4408920985006262E-16</v>
      </c>
      <c r="U369" s="43">
        <f t="shared" si="195"/>
        <v>0</v>
      </c>
      <c r="V369" s="43">
        <f t="shared" si="195"/>
        <v>0</v>
      </c>
      <c r="W369" s="43">
        <f t="shared" si="195"/>
        <v>0</v>
      </c>
      <c r="X369" s="43">
        <f t="shared" si="195"/>
        <v>0</v>
      </c>
      <c r="Y369" s="43">
        <f t="shared" si="195"/>
        <v>0</v>
      </c>
      <c r="Z369" s="43">
        <f t="shared" si="195"/>
        <v>0</v>
      </c>
      <c r="AA369" s="43">
        <f t="shared" si="195"/>
        <v>0</v>
      </c>
      <c r="AB369" s="43">
        <f t="shared" si="195"/>
        <v>0</v>
      </c>
      <c r="AC369" s="43">
        <f t="shared" si="195"/>
        <v>0</v>
      </c>
      <c r="AD369" s="43">
        <f t="shared" si="195"/>
        <v>0</v>
      </c>
      <c r="AE369" s="43">
        <f t="shared" si="195"/>
        <v>0</v>
      </c>
      <c r="AF369" s="43">
        <f t="shared" si="195"/>
        <v>0</v>
      </c>
      <c r="AG369" s="43">
        <f t="shared" si="195"/>
        <v>0</v>
      </c>
      <c r="AH369" s="43">
        <f t="shared" si="195"/>
        <v>0</v>
      </c>
      <c r="AI369" s="43">
        <f t="shared" si="195"/>
        <v>0</v>
      </c>
      <c r="AJ369" s="43">
        <f t="shared" si="195"/>
        <v>0</v>
      </c>
      <c r="AK369" s="43">
        <f t="shared" si="195"/>
        <v>0</v>
      </c>
      <c r="AL369" s="43">
        <f t="shared" si="195"/>
        <v>0</v>
      </c>
      <c r="AM369" s="43">
        <f t="shared" si="195"/>
        <v>0</v>
      </c>
      <c r="AN369" s="43">
        <f t="shared" si="195"/>
        <v>0</v>
      </c>
      <c r="AO369" s="43">
        <f t="shared" si="195"/>
        <v>0</v>
      </c>
      <c r="AP369" s="43">
        <f t="shared" si="195"/>
        <v>0</v>
      </c>
      <c r="AQ369" s="43">
        <f t="shared" si="195"/>
        <v>0</v>
      </c>
      <c r="AR369" s="43">
        <f t="shared" si="195"/>
        <v>0</v>
      </c>
      <c r="AS369" s="43">
        <f t="shared" si="195"/>
        <v>0</v>
      </c>
      <c r="AT369" s="43">
        <f t="shared" si="195"/>
        <v>0</v>
      </c>
      <c r="AU369" s="43">
        <f t="shared" si="195"/>
        <v>0</v>
      </c>
      <c r="AV369" s="43">
        <f t="shared" si="195"/>
        <v>0</v>
      </c>
      <c r="AW369" s="43">
        <f t="shared" si="195"/>
        <v>0</v>
      </c>
      <c r="AX369" s="43">
        <f t="shared" si="195"/>
        <v>0</v>
      </c>
      <c r="AY369" s="43">
        <f t="shared" si="195"/>
        <v>0</v>
      </c>
      <c r="AZ369" s="43">
        <f t="shared" si="195"/>
        <v>0</v>
      </c>
      <c r="BA369" s="43">
        <f t="shared" si="195"/>
        <v>0</v>
      </c>
      <c r="BB369" s="43">
        <f t="shared" si="195"/>
        <v>0</v>
      </c>
      <c r="BC369" s="43">
        <f t="shared" si="195"/>
        <v>0</v>
      </c>
      <c r="BD369" s="43">
        <f t="shared" si="195"/>
        <v>0</v>
      </c>
      <c r="BE369" s="43">
        <f t="shared" si="195"/>
        <v>0</v>
      </c>
      <c r="BF369" s="43">
        <f t="shared" si="195"/>
        <v>0</v>
      </c>
      <c r="BG369" s="43">
        <f t="shared" si="195"/>
        <v>0</v>
      </c>
      <c r="BH369" s="43">
        <f t="shared" si="195"/>
        <v>0</v>
      </c>
      <c r="BI369" s="43">
        <f t="shared" si="195"/>
        <v>0</v>
      </c>
      <c r="BJ369" s="43">
        <f t="shared" si="195"/>
        <v>0</v>
      </c>
      <c r="BK369" s="43">
        <f t="shared" si="195"/>
        <v>0</v>
      </c>
      <c r="BL369" s="43">
        <f t="shared" ref="BL369:BP369" si="196">BL330+BL363+BL367</f>
        <v>0</v>
      </c>
      <c r="BM369" s="43">
        <f t="shared" si="196"/>
        <v>0</v>
      </c>
      <c r="BN369" s="43">
        <f t="shared" si="196"/>
        <v>0</v>
      </c>
      <c r="BO369" s="43">
        <f t="shared" si="196"/>
        <v>0</v>
      </c>
      <c r="BP369" s="43">
        <f t="shared" si="196"/>
        <v>0</v>
      </c>
      <c r="BQ369" s="43">
        <f t="shared" ref="BQ369:BS369" si="197">BQ330+BQ363+BQ367</f>
        <v>0</v>
      </c>
      <c r="BR369" s="43">
        <f t="shared" si="197"/>
        <v>0</v>
      </c>
      <c r="BS369" s="43">
        <f t="shared" si="197"/>
        <v>0</v>
      </c>
    </row>
    <row r="370" spans="2:71">
      <c r="B370" t="s">
        <v>25</v>
      </c>
      <c r="D370" s="2">
        <f>D339-D363</f>
        <v>4.8213054052695741</v>
      </c>
      <c r="E370" s="2">
        <f>E339-E363+D370</f>
        <v>6.5392190938781471</v>
      </c>
      <c r="F370" s="2">
        <f t="shared" ref="F370:H370" si="198">F339-F363+E370</f>
        <v>10.61320377039616</v>
      </c>
      <c r="G370" s="2">
        <f t="shared" si="198"/>
        <v>12.295592084778479</v>
      </c>
      <c r="H370" s="2">
        <f t="shared" si="198"/>
        <v>14.314047516559427</v>
      </c>
      <c r="I370" s="2">
        <f t="shared" ref="I370" si="199">I339-I363+H370</f>
        <v>12.166284817606204</v>
      </c>
      <c r="J370" s="2">
        <f t="shared" ref="J370" si="200">J339-J363+I370</f>
        <v>12.512082153139346</v>
      </c>
      <c r="K370" s="2">
        <f t="shared" ref="K370" si="201">K339-K363+J370</f>
        <v>22.528491159769857</v>
      </c>
      <c r="L370" s="2">
        <f t="shared" ref="L370" si="202">L339-L363+K370</f>
        <v>9.108462577510565</v>
      </c>
      <c r="M370" s="43">
        <f>M339-M363+L370+M366</f>
        <v>8.0760880297026283</v>
      </c>
      <c r="N370" s="43">
        <f>N339-N363+M370-N367+N366</f>
        <v>9.7870730450639627</v>
      </c>
      <c r="O370" s="43">
        <f t="shared" ref="O370:BK370" si="203">O339-O363+N370-O367</f>
        <v>5.4095852479760476</v>
      </c>
      <c r="P370" s="43">
        <f t="shared" si="203"/>
        <v>2.383592198735526</v>
      </c>
      <c r="Q370" s="43">
        <f t="shared" si="203"/>
        <v>1.2479825373578155</v>
      </c>
      <c r="R370" s="43">
        <f t="shared" si="203"/>
        <v>0.83911324001289822</v>
      </c>
      <c r="S370" s="43">
        <f t="shared" si="203"/>
        <v>5.1070259132757201E-15</v>
      </c>
      <c r="T370" s="43">
        <f t="shared" si="203"/>
        <v>4.6629367034256575E-15</v>
      </c>
      <c r="U370" s="43">
        <f t="shared" si="203"/>
        <v>4.6629367034256575E-15</v>
      </c>
      <c r="V370" s="43">
        <f t="shared" si="203"/>
        <v>4.6629367034256575E-15</v>
      </c>
      <c r="W370" s="43">
        <f t="shared" si="203"/>
        <v>4.6629367034256575E-15</v>
      </c>
      <c r="X370" s="43">
        <f t="shared" si="203"/>
        <v>4.6629367034256575E-15</v>
      </c>
      <c r="Y370" s="43">
        <f t="shared" si="203"/>
        <v>4.6629367034256575E-15</v>
      </c>
      <c r="Z370" s="43">
        <f t="shared" si="203"/>
        <v>4.6629367034256575E-15</v>
      </c>
      <c r="AA370" s="43">
        <f t="shared" si="203"/>
        <v>4.6629367034256575E-15</v>
      </c>
      <c r="AB370" s="43">
        <f t="shared" si="203"/>
        <v>4.6629367034256575E-15</v>
      </c>
      <c r="AC370" s="43">
        <f t="shared" si="203"/>
        <v>4.6629367034256575E-15</v>
      </c>
      <c r="AD370" s="43">
        <f t="shared" si="203"/>
        <v>4.6629367034256575E-15</v>
      </c>
      <c r="AE370" s="43">
        <f t="shared" si="203"/>
        <v>4.6629367034256575E-15</v>
      </c>
      <c r="AF370" s="43">
        <f t="shared" si="203"/>
        <v>4.6629367034256575E-15</v>
      </c>
      <c r="AG370" s="43">
        <f t="shared" si="203"/>
        <v>4.6629367034256575E-15</v>
      </c>
      <c r="AH370" s="43">
        <f t="shared" si="203"/>
        <v>4.6629367034256575E-15</v>
      </c>
      <c r="AI370" s="43">
        <f t="shared" si="203"/>
        <v>4.6629367034256575E-15</v>
      </c>
      <c r="AJ370" s="43">
        <f t="shared" si="203"/>
        <v>4.6629367034256575E-15</v>
      </c>
      <c r="AK370" s="43">
        <f t="shared" si="203"/>
        <v>4.6629367034256575E-15</v>
      </c>
      <c r="AL370" s="43">
        <f t="shared" si="203"/>
        <v>4.6629367034256575E-15</v>
      </c>
      <c r="AM370" s="43">
        <f t="shared" si="203"/>
        <v>4.6629367034256575E-15</v>
      </c>
      <c r="AN370" s="43">
        <f t="shared" si="203"/>
        <v>4.6629367034256575E-15</v>
      </c>
      <c r="AO370" s="43">
        <f t="shared" si="203"/>
        <v>4.6629367034256575E-15</v>
      </c>
      <c r="AP370" s="43">
        <f t="shared" si="203"/>
        <v>4.6629367034256575E-15</v>
      </c>
      <c r="AQ370" s="43">
        <f t="shared" si="203"/>
        <v>4.6629367034256575E-15</v>
      </c>
      <c r="AR370" s="43">
        <f t="shared" si="203"/>
        <v>4.6629367034256575E-15</v>
      </c>
      <c r="AS370" s="43">
        <f t="shared" si="203"/>
        <v>4.6629367034256575E-15</v>
      </c>
      <c r="AT370" s="43">
        <f t="shared" si="203"/>
        <v>4.6629367034256575E-15</v>
      </c>
      <c r="AU370" s="43">
        <f t="shared" si="203"/>
        <v>4.6629367034256575E-15</v>
      </c>
      <c r="AV370" s="43">
        <f t="shared" si="203"/>
        <v>4.6629367034256575E-15</v>
      </c>
      <c r="AW370" s="43">
        <f t="shared" si="203"/>
        <v>4.6629367034256575E-15</v>
      </c>
      <c r="AX370" s="43">
        <f t="shared" si="203"/>
        <v>4.6629367034256575E-15</v>
      </c>
      <c r="AY370" s="43">
        <f t="shared" si="203"/>
        <v>4.6629367034256575E-15</v>
      </c>
      <c r="AZ370" s="43">
        <f t="shared" si="203"/>
        <v>4.6629367034256575E-15</v>
      </c>
      <c r="BA370" s="43">
        <f t="shared" si="203"/>
        <v>4.6629367034256575E-15</v>
      </c>
      <c r="BB370" s="43">
        <f t="shared" si="203"/>
        <v>4.6629367034256575E-15</v>
      </c>
      <c r="BC370" s="43">
        <f t="shared" si="203"/>
        <v>4.6629367034256575E-15</v>
      </c>
      <c r="BD370" s="43">
        <f t="shared" si="203"/>
        <v>4.6629367034256575E-15</v>
      </c>
      <c r="BE370" s="43">
        <f t="shared" si="203"/>
        <v>4.6629367034256575E-15</v>
      </c>
      <c r="BF370" s="43">
        <f t="shared" si="203"/>
        <v>4.6629367034256575E-15</v>
      </c>
      <c r="BG370" s="43">
        <f t="shared" si="203"/>
        <v>4.6629367034256575E-15</v>
      </c>
      <c r="BH370" s="43">
        <f t="shared" si="203"/>
        <v>4.6629367034256575E-15</v>
      </c>
      <c r="BI370" s="43">
        <f t="shared" si="203"/>
        <v>4.6629367034256575E-15</v>
      </c>
      <c r="BJ370" s="43">
        <f t="shared" si="203"/>
        <v>4.6629367034256575E-15</v>
      </c>
      <c r="BK370" s="43">
        <f t="shared" si="203"/>
        <v>4.6629367034256575E-15</v>
      </c>
      <c r="BL370" s="43">
        <f t="shared" ref="BL370" si="204">BL339-BL363+BK370-BL367</f>
        <v>4.6629367034256575E-15</v>
      </c>
      <c r="BM370" s="43">
        <f t="shared" ref="BM370" si="205">BM339-BM363+BL370-BM367</f>
        <v>4.6629367034256575E-15</v>
      </c>
      <c r="BN370" s="43">
        <f t="shared" ref="BN370" si="206">BN339-BN363+BM370-BN367</f>
        <v>4.6629367034256575E-15</v>
      </c>
      <c r="BO370" s="43">
        <f t="shared" ref="BO370" si="207">BO339-BO363+BN370-BO367</f>
        <v>4.6629367034256575E-15</v>
      </c>
      <c r="BP370" s="43">
        <f t="shared" ref="BP370:BQ370" si="208">BP339-BP363+BO370-BP367</f>
        <v>4.6629367034256575E-15</v>
      </c>
      <c r="BQ370" s="43">
        <f t="shared" si="208"/>
        <v>4.6629367034256575E-15</v>
      </c>
      <c r="BR370" s="43">
        <f t="shared" ref="BR370" si="209">BR339-BR363+BQ370-BR367</f>
        <v>4.6629367034256575E-15</v>
      </c>
      <c r="BS370" s="43">
        <f t="shared" ref="BS370" si="210">BS339-BS363+BR370-BS367</f>
        <v>4.6629367034256575E-15</v>
      </c>
    </row>
    <row r="371" spans="2:71">
      <c r="B371" t="s">
        <v>27</v>
      </c>
      <c r="D371" s="2">
        <f>D336+D370</f>
        <v>4.8213054052695741</v>
      </c>
      <c r="E371" s="2">
        <f t="shared" ref="E371:BK371" si="211">E336+E370</f>
        <v>6.5392190938781471</v>
      </c>
      <c r="F371" s="2">
        <f t="shared" si="211"/>
        <v>10.61320377039616</v>
      </c>
      <c r="G371" s="2">
        <f t="shared" si="211"/>
        <v>12.295592084778479</v>
      </c>
      <c r="H371" s="2">
        <f t="shared" si="211"/>
        <v>8.0090738299851303</v>
      </c>
      <c r="I371" s="2">
        <f t="shared" si="211"/>
        <v>12.166284817606204</v>
      </c>
      <c r="J371" s="2">
        <f t="shared" si="211"/>
        <v>12.512082153139346</v>
      </c>
      <c r="K371" s="2">
        <f t="shared" si="211"/>
        <v>22.528491159769857</v>
      </c>
      <c r="L371" s="2">
        <f t="shared" si="211"/>
        <v>9.108462577510565</v>
      </c>
      <c r="M371" s="2">
        <f t="shared" si="211"/>
        <v>8.0760880297026283</v>
      </c>
      <c r="N371" s="2">
        <f t="shared" si="211"/>
        <v>9.7870730450639627</v>
      </c>
      <c r="O371" s="2">
        <f t="shared" si="211"/>
        <v>5.4095852479760476</v>
      </c>
      <c r="P371" s="2">
        <f t="shared" si="211"/>
        <v>2.383592198735526</v>
      </c>
      <c r="Q371" s="2">
        <f t="shared" si="211"/>
        <v>1.2479825373578155</v>
      </c>
      <c r="R371" s="2">
        <f t="shared" si="211"/>
        <v>0.83911324001289822</v>
      </c>
      <c r="S371" s="2">
        <f t="shared" si="211"/>
        <v>5.1070259132757201E-15</v>
      </c>
      <c r="T371" s="2">
        <f t="shared" si="211"/>
        <v>4.6629367034256575E-15</v>
      </c>
      <c r="U371" s="2">
        <f t="shared" si="211"/>
        <v>4.6629367034256575E-15</v>
      </c>
      <c r="V371" s="2">
        <f t="shared" si="211"/>
        <v>4.6629367034256575E-15</v>
      </c>
      <c r="W371" s="2">
        <f t="shared" si="211"/>
        <v>4.6629367034256575E-15</v>
      </c>
      <c r="X371" s="2">
        <f t="shared" si="211"/>
        <v>4.6629367034256575E-15</v>
      </c>
      <c r="Y371" s="2">
        <f t="shared" si="211"/>
        <v>4.6629367034256575E-15</v>
      </c>
      <c r="Z371" s="2">
        <f t="shared" si="211"/>
        <v>4.6629367034256575E-15</v>
      </c>
      <c r="AA371" s="2">
        <f t="shared" si="211"/>
        <v>4.6629367034256575E-15</v>
      </c>
      <c r="AB371" s="2">
        <f t="shared" si="211"/>
        <v>4.6629367034256575E-15</v>
      </c>
      <c r="AC371" s="2">
        <f t="shared" si="211"/>
        <v>4.6629367034256575E-15</v>
      </c>
      <c r="AD371" s="2">
        <f t="shared" si="211"/>
        <v>4.6629367034256575E-15</v>
      </c>
      <c r="AE371" s="2">
        <f t="shared" si="211"/>
        <v>4.6629367034256575E-15</v>
      </c>
      <c r="AF371" s="2">
        <f t="shared" si="211"/>
        <v>4.6629367034256575E-15</v>
      </c>
      <c r="AG371" s="2">
        <f t="shared" si="211"/>
        <v>4.6629367034256575E-15</v>
      </c>
      <c r="AH371" s="2">
        <f t="shared" si="211"/>
        <v>4.6629367034256575E-15</v>
      </c>
      <c r="AI371" s="2">
        <f t="shared" si="211"/>
        <v>4.6629367034256575E-15</v>
      </c>
      <c r="AJ371" s="2">
        <f t="shared" si="211"/>
        <v>4.6629367034256575E-15</v>
      </c>
      <c r="AK371" s="2">
        <f t="shared" si="211"/>
        <v>4.6629367034256575E-15</v>
      </c>
      <c r="AL371" s="2">
        <f t="shared" si="211"/>
        <v>4.6629367034256575E-15</v>
      </c>
      <c r="AM371" s="2">
        <f t="shared" si="211"/>
        <v>4.6629367034256575E-15</v>
      </c>
      <c r="AN371" s="2">
        <f t="shared" si="211"/>
        <v>4.6629367034256575E-15</v>
      </c>
      <c r="AO371" s="2">
        <f t="shared" si="211"/>
        <v>4.6629367034256575E-15</v>
      </c>
      <c r="AP371" s="2">
        <f t="shared" si="211"/>
        <v>4.6629367034256575E-15</v>
      </c>
      <c r="AQ371" s="2">
        <f t="shared" si="211"/>
        <v>4.6629367034256575E-15</v>
      </c>
      <c r="AR371" s="2">
        <f t="shared" si="211"/>
        <v>4.6629367034256575E-15</v>
      </c>
      <c r="AS371" s="2">
        <f t="shared" si="211"/>
        <v>4.6629367034256575E-15</v>
      </c>
      <c r="AT371" s="2">
        <f t="shared" si="211"/>
        <v>4.6629367034256575E-15</v>
      </c>
      <c r="AU371" s="2">
        <f t="shared" si="211"/>
        <v>4.6629367034256575E-15</v>
      </c>
      <c r="AV371" s="2">
        <f t="shared" si="211"/>
        <v>4.6629367034256575E-15</v>
      </c>
      <c r="AW371" s="2">
        <f t="shared" si="211"/>
        <v>4.6629367034256575E-15</v>
      </c>
      <c r="AX371" s="2">
        <f t="shared" si="211"/>
        <v>4.6629367034256575E-15</v>
      </c>
      <c r="AY371" s="2">
        <f t="shared" si="211"/>
        <v>4.6629367034256575E-15</v>
      </c>
      <c r="AZ371" s="2">
        <f t="shared" si="211"/>
        <v>4.6629367034256575E-15</v>
      </c>
      <c r="BA371" s="2">
        <f t="shared" si="211"/>
        <v>4.6629367034256575E-15</v>
      </c>
      <c r="BB371" s="2">
        <f t="shared" si="211"/>
        <v>4.6629367034256575E-15</v>
      </c>
      <c r="BC371" s="2">
        <f t="shared" si="211"/>
        <v>4.6629367034256575E-15</v>
      </c>
      <c r="BD371" s="2">
        <f t="shared" si="211"/>
        <v>4.6629367034256575E-15</v>
      </c>
      <c r="BE371" s="2">
        <f t="shared" si="211"/>
        <v>4.6629367034256575E-15</v>
      </c>
      <c r="BF371" s="2">
        <f t="shared" si="211"/>
        <v>4.6629367034256575E-15</v>
      </c>
      <c r="BG371" s="2">
        <f t="shared" si="211"/>
        <v>4.6629367034256575E-15</v>
      </c>
      <c r="BH371" s="2">
        <f t="shared" si="211"/>
        <v>4.6629367034256575E-15</v>
      </c>
      <c r="BI371" s="2">
        <f t="shared" si="211"/>
        <v>4.6629367034256575E-15</v>
      </c>
      <c r="BJ371" s="2">
        <f t="shared" si="211"/>
        <v>4.6629367034256575E-15</v>
      </c>
      <c r="BK371" s="2">
        <f t="shared" si="211"/>
        <v>4.6629367034256575E-15</v>
      </c>
      <c r="BL371" s="2">
        <f t="shared" ref="BL371:BP371" si="212">BL336+BL370</f>
        <v>4.6629367034256575E-15</v>
      </c>
      <c r="BM371" s="2">
        <f t="shared" si="212"/>
        <v>4.6629367034256575E-15</v>
      </c>
      <c r="BN371" s="2">
        <f t="shared" si="212"/>
        <v>4.6629367034256575E-15</v>
      </c>
      <c r="BO371" s="2">
        <f t="shared" si="212"/>
        <v>4.6629367034256575E-15</v>
      </c>
      <c r="BP371" s="2">
        <f t="shared" si="212"/>
        <v>4.6629367034256575E-15</v>
      </c>
      <c r="BQ371" s="2">
        <f t="shared" ref="BQ371:BS371" si="213">BQ336+BQ370</f>
        <v>4.6629367034256575E-15</v>
      </c>
      <c r="BR371" s="2">
        <f t="shared" si="213"/>
        <v>4.6629367034256575E-15</v>
      </c>
      <c r="BS371" s="2">
        <f t="shared" si="213"/>
        <v>4.6629367034256575E-15</v>
      </c>
    </row>
    <row r="373" spans="2:71" s="3" customFormat="1">
      <c r="B373" s="3" t="s">
        <v>135</v>
      </c>
    </row>
    <row r="374" spans="2:71" s="4" customFormat="1"/>
    <row r="375" spans="2:71">
      <c r="D375" s="1" t="s">
        <v>2</v>
      </c>
      <c r="E375" s="1" t="s">
        <v>1</v>
      </c>
      <c r="F375" s="1" t="s">
        <v>3</v>
      </c>
    </row>
    <row r="376" spans="2:71">
      <c r="B376" t="s">
        <v>16</v>
      </c>
      <c r="D376" s="2">
        <f>'OAV 2011'!C62</f>
        <v>0</v>
      </c>
      <c r="E376" s="2">
        <v>0</v>
      </c>
      <c r="F376" s="2">
        <v>7</v>
      </c>
      <c r="G376" s="14"/>
      <c r="I376" s="206">
        <f>IF(OR(E376&lt;I378,E376="n/a"),0,(E376-5)*(H387-H385)/H387+(F376-5)*H385/H387)</f>
        <v>0</v>
      </c>
      <c r="J376" s="207" t="s">
        <v>81</v>
      </c>
      <c r="K376" s="208" t="s">
        <v>82</v>
      </c>
      <c r="L376" s="208"/>
      <c r="M376" s="208"/>
      <c r="N376" s="208"/>
    </row>
    <row r="378" spans="2:71">
      <c r="D378" s="1">
        <v>1</v>
      </c>
      <c r="E378" s="1">
        <v>2</v>
      </c>
      <c r="F378" s="1">
        <v>3</v>
      </c>
      <c r="G378" s="1">
        <v>4</v>
      </c>
      <c r="H378" s="1">
        <v>5</v>
      </c>
      <c r="I378" s="1">
        <v>6</v>
      </c>
      <c r="J378" s="1">
        <v>7</v>
      </c>
      <c r="K378" s="1">
        <v>8</v>
      </c>
      <c r="L378" s="1">
        <v>9</v>
      </c>
      <c r="M378" s="1">
        <v>10</v>
      </c>
      <c r="N378" s="1">
        <v>11</v>
      </c>
      <c r="O378" s="1">
        <v>12</v>
      </c>
      <c r="P378" s="1">
        <v>13</v>
      </c>
      <c r="Q378" s="1">
        <v>14</v>
      </c>
      <c r="R378" s="1">
        <v>15</v>
      </c>
      <c r="S378" s="1">
        <v>16</v>
      </c>
      <c r="T378" s="1">
        <v>17</v>
      </c>
      <c r="U378" s="1">
        <v>18</v>
      </c>
      <c r="V378" s="1">
        <v>19</v>
      </c>
      <c r="W378" s="1">
        <v>20</v>
      </c>
      <c r="X378" s="1">
        <v>21</v>
      </c>
      <c r="Y378" s="1">
        <v>22</v>
      </c>
      <c r="Z378" s="1">
        <v>23</v>
      </c>
      <c r="AA378" s="1">
        <v>24</v>
      </c>
      <c r="AB378" s="1">
        <v>25</v>
      </c>
      <c r="AC378" s="1">
        <v>26</v>
      </c>
      <c r="AD378" s="1">
        <v>27</v>
      </c>
      <c r="AE378" s="1">
        <v>28</v>
      </c>
      <c r="AF378" s="1">
        <v>29</v>
      </c>
      <c r="AG378" s="1">
        <v>30</v>
      </c>
      <c r="AH378" s="1">
        <v>31</v>
      </c>
      <c r="AI378" s="1">
        <v>32</v>
      </c>
      <c r="AJ378" s="1">
        <v>33</v>
      </c>
      <c r="AK378" s="1">
        <v>34</v>
      </c>
      <c r="AL378" s="1">
        <v>35</v>
      </c>
      <c r="AM378" s="1">
        <v>36</v>
      </c>
      <c r="AN378" s="1">
        <v>37</v>
      </c>
      <c r="AO378" s="1">
        <v>38</v>
      </c>
      <c r="AP378" s="1">
        <v>39</v>
      </c>
      <c r="AQ378" s="1">
        <v>40</v>
      </c>
      <c r="AR378" s="1">
        <v>41</v>
      </c>
      <c r="AS378" s="1">
        <v>42</v>
      </c>
      <c r="AT378" s="1">
        <v>43</v>
      </c>
      <c r="AU378" s="1">
        <v>44</v>
      </c>
      <c r="AV378" s="1">
        <v>45</v>
      </c>
      <c r="AW378" s="1">
        <v>46</v>
      </c>
      <c r="AX378" s="1">
        <v>47</v>
      </c>
      <c r="AY378" s="1">
        <v>48</v>
      </c>
      <c r="AZ378" s="1">
        <v>49</v>
      </c>
      <c r="BA378" s="1">
        <v>50</v>
      </c>
      <c r="BB378" s="1">
        <v>51</v>
      </c>
      <c r="BC378" s="1">
        <v>52</v>
      </c>
      <c r="BD378" s="1">
        <v>53</v>
      </c>
      <c r="BE378" s="1">
        <v>54</v>
      </c>
      <c r="BF378" s="1">
        <v>55</v>
      </c>
      <c r="BG378" s="1">
        <v>56</v>
      </c>
      <c r="BH378" s="1">
        <v>57</v>
      </c>
      <c r="BI378" s="1">
        <v>58</v>
      </c>
      <c r="BJ378" s="1">
        <v>59</v>
      </c>
      <c r="BK378" s="1">
        <v>60</v>
      </c>
      <c r="BL378" s="1">
        <v>61</v>
      </c>
      <c r="BM378" s="1">
        <v>62</v>
      </c>
      <c r="BN378" s="1">
        <v>63</v>
      </c>
      <c r="BO378" s="1">
        <v>64</v>
      </c>
      <c r="BP378" s="1">
        <v>65</v>
      </c>
      <c r="BQ378" s="1">
        <v>66</v>
      </c>
      <c r="BR378" s="1">
        <v>67</v>
      </c>
      <c r="BS378" s="1">
        <v>68</v>
      </c>
    </row>
    <row r="379" spans="2:71">
      <c r="D379" s="1">
        <v>2011</v>
      </c>
      <c r="E379" s="1">
        <v>2012</v>
      </c>
      <c r="F379" s="1">
        <v>2013</v>
      </c>
      <c r="G379" s="1">
        <v>2014</v>
      </c>
      <c r="H379" s="1">
        <v>2015</v>
      </c>
      <c r="I379" s="1">
        <v>2016</v>
      </c>
      <c r="J379" s="1">
        <v>2017</v>
      </c>
      <c r="K379" s="1">
        <v>2018</v>
      </c>
      <c r="L379" s="1">
        <v>2019</v>
      </c>
      <c r="M379" s="1">
        <v>2020</v>
      </c>
      <c r="N379" s="1">
        <v>2021</v>
      </c>
      <c r="O379" s="1">
        <v>2022</v>
      </c>
      <c r="P379" s="1">
        <v>2023</v>
      </c>
      <c r="Q379" s="1">
        <v>2024</v>
      </c>
      <c r="R379" s="1">
        <v>2025</v>
      </c>
      <c r="S379" s="1">
        <v>2026</v>
      </c>
      <c r="T379" s="1">
        <v>2027</v>
      </c>
      <c r="U379" s="1">
        <v>2028</v>
      </c>
      <c r="V379" s="1">
        <v>2029</v>
      </c>
      <c r="W379" s="1">
        <v>2030</v>
      </c>
      <c r="X379" s="1">
        <v>2031</v>
      </c>
      <c r="Y379" s="1">
        <v>2032</v>
      </c>
      <c r="Z379" s="1">
        <v>2033</v>
      </c>
      <c r="AA379" s="1">
        <v>2034</v>
      </c>
      <c r="AB379" s="1">
        <v>2035</v>
      </c>
      <c r="AC379" s="1">
        <v>2036</v>
      </c>
      <c r="AD379" s="1">
        <v>2037</v>
      </c>
      <c r="AE379" s="1">
        <v>2038</v>
      </c>
      <c r="AF379" s="1">
        <v>2039</v>
      </c>
      <c r="AG379" s="1">
        <v>2040</v>
      </c>
      <c r="AH379" s="1">
        <v>2041</v>
      </c>
      <c r="AI379" s="1">
        <v>2042</v>
      </c>
      <c r="AJ379" s="1">
        <v>2043</v>
      </c>
      <c r="AK379" s="1">
        <v>2044</v>
      </c>
      <c r="AL379" s="1">
        <v>2045</v>
      </c>
      <c r="AM379" s="1">
        <v>2046</v>
      </c>
      <c r="AN379" s="1">
        <v>2047</v>
      </c>
      <c r="AO379" s="1">
        <v>2048</v>
      </c>
      <c r="AP379" s="1">
        <v>2049</v>
      </c>
      <c r="AQ379" s="1">
        <v>2050</v>
      </c>
      <c r="AR379" s="1">
        <v>2051</v>
      </c>
      <c r="AS379" s="1">
        <v>2052</v>
      </c>
      <c r="AT379" s="1">
        <v>2053</v>
      </c>
      <c r="AU379" s="1">
        <v>2054</v>
      </c>
      <c r="AV379" s="1">
        <v>2055</v>
      </c>
      <c r="AW379" s="1">
        <v>2056</v>
      </c>
      <c r="AX379" s="1">
        <v>2057</v>
      </c>
      <c r="AY379" s="1">
        <v>2058</v>
      </c>
      <c r="AZ379" s="1">
        <v>2059</v>
      </c>
      <c r="BA379" s="1">
        <v>2060</v>
      </c>
      <c r="BB379" s="1">
        <v>2061</v>
      </c>
      <c r="BC379" s="1">
        <v>2062</v>
      </c>
      <c r="BD379" s="1">
        <v>2063</v>
      </c>
      <c r="BE379" s="1">
        <v>2064</v>
      </c>
      <c r="BF379" s="1">
        <v>2065</v>
      </c>
      <c r="BG379" s="1">
        <v>2066</v>
      </c>
      <c r="BH379" s="1">
        <v>2067</v>
      </c>
      <c r="BI379" s="1">
        <v>2068</v>
      </c>
      <c r="BJ379" s="1">
        <v>2069</v>
      </c>
      <c r="BK379" s="1">
        <v>2070</v>
      </c>
      <c r="BL379" s="1">
        <v>2071</v>
      </c>
      <c r="BM379" s="1">
        <v>2072</v>
      </c>
      <c r="BN379" s="1">
        <v>2073</v>
      </c>
      <c r="BO379" s="1">
        <v>2074</v>
      </c>
      <c r="BP379" s="1">
        <v>2075</v>
      </c>
      <c r="BQ379" s="1">
        <v>2076</v>
      </c>
      <c r="BR379" s="1">
        <v>2077</v>
      </c>
      <c r="BS379" s="1">
        <v>2078</v>
      </c>
    </row>
    <row r="381" spans="2:71">
      <c r="B381" t="s">
        <v>21</v>
      </c>
      <c r="D381" s="2">
        <f>IF(AND($E376&lt;1,D378=1),$D376,IF(D378=1,$D376/$E376,IF(D378&gt;$E376,($D376+SUM(C385:$C385))-SUM(C381:$C381),($D376+SUM(C385:$C385))/$E376)))</f>
        <v>0</v>
      </c>
      <c r="E381" s="2">
        <f>IF(AND($E376&lt;1,E378=1),$D376,IF(E378=1,$D376/$E376,IF(E378&gt;$E376,($D376+SUM($C385:D385))-SUM($C381:D381),($D376+SUM($C385:D385))/$E376)))</f>
        <v>0</v>
      </c>
      <c r="F381" s="2">
        <f>IF(AND($E376&lt;1,F378=1),$D376,IF(F378=1,$D376/$E376,IF(F378&gt;$E376,($D376+SUM($C385:E385))-SUM($C381:E381),($D376+SUM($C385:E385))/$E376)))</f>
        <v>0</v>
      </c>
      <c r="G381" s="2">
        <f>IF(AND($E376&lt;1,G378=1),$D376,IF(G378=1,$D376/$E376,IF(G378&gt;$E376,($D376+SUM($C385:F385))-SUM($C381:F381),($D376+SUM($C385:F385))/$E376)))</f>
        <v>0</v>
      </c>
      <c r="H381" s="2">
        <f>IF(AND($E376&lt;1,H378=1),$D376,IF(H378=1,$D376/$E376,IF(H378&gt;$E376,($D376+SUM($C385:G385))-SUM($C381:G381),($D376+SUM($C385:G385))/$E376)))</f>
        <v>0</v>
      </c>
      <c r="I381" s="205">
        <f>IF(I376&gt;0,IF(AND(I378=1,$I376&lt;1),0,IF(I378-5&gt;$I376,$H387,$H387/$I376)),IF(OR(AND(I378=1,$E376&lt;1),$E376="n/a"),0,IF(I378&gt;$E376,($D376+SUM($C385:H386))-SUM($C381:H381),($D376+SUM($C385:H386))/$E376)))</f>
        <v>0</v>
      </c>
      <c r="J381" s="205">
        <f>IF(AND(J378=1,$I376&lt;1),0,IF(J378-5&gt;$I376,$H387-SUM($I381:I381),$H387/$I376))</f>
        <v>0</v>
      </c>
      <c r="K381" s="205">
        <f>IF(AND(K378=1,$I376&lt;1),0,IF(K378-5&gt;$I376,$H387-SUM($I381:J381),$H387/$I376))</f>
        <v>0</v>
      </c>
      <c r="L381" s="205">
        <f>IF(AND(L378=1,$I376&lt;1),0,IF(L378-5&gt;$I376,$H387-SUM($I381:K381),$H387/$I376))</f>
        <v>0</v>
      </c>
      <c r="M381" s="205">
        <f>IF(AND(M378=1,$I376&lt;1),0,IF(M378-5&gt;$I376,$H387-SUM($I381:L381),$H387/$I376))</f>
        <v>0</v>
      </c>
      <c r="N381" s="205">
        <f>IF(AND(N378=1,$I376&lt;1),0,IF(N378-5&gt;$I376,$H387-SUM($I381:M381),$H387/$I376))</f>
        <v>0</v>
      </c>
      <c r="O381" s="205">
        <f>IF(AND(O378=1,$I376&lt;1),0,IF(O378-5&gt;$I376,$H387-SUM($I381:N381),$H387/$I376))</f>
        <v>0</v>
      </c>
      <c r="P381" s="205">
        <f>IF(AND(P378=1,$I376&lt;1),0,IF(P378-5&gt;$I376,$H387-SUM($I381:O381),$H387/$I376))</f>
        <v>0</v>
      </c>
      <c r="Q381" s="205">
        <f>IF(AND(Q378=1,$I376&lt;1),0,IF(Q378-5&gt;$I376,$H387-SUM($I381:P381),$H387/$I376))</f>
        <v>0</v>
      </c>
      <c r="R381" s="205">
        <f>IF(AND(R378=1,$I376&lt;1),0,IF(R378-5&gt;$I376,$H387-SUM($I381:Q381),$H387/$I376))</f>
        <v>0</v>
      </c>
      <c r="S381" s="205">
        <f>IF(AND(S378=1,$I376&lt;1),0,IF(S378-5&gt;$I376,$H387-SUM($I381:R381),$H387/$I376))</f>
        <v>0</v>
      </c>
      <c r="T381" s="205">
        <f>IF(AND(T378=1,$I376&lt;1),0,IF(T378-5&gt;$I376,$H387-SUM($I381:S381),$H387/$I376))</f>
        <v>0</v>
      </c>
      <c r="U381" s="205">
        <f>IF(AND(U378=1,$I376&lt;1),0,IF(U378-5&gt;$I376,$H387-SUM($I381:T381),$H387/$I376))</f>
        <v>0</v>
      </c>
      <c r="V381" s="205">
        <f>IF(AND(V378=1,$I376&lt;1),0,IF(V378-5&gt;$I376,$H387-SUM($I381:U381),$H387/$I376))</f>
        <v>0</v>
      </c>
      <c r="W381" s="205">
        <f>IF(AND(W378=1,$I376&lt;1),0,IF(W378-5&gt;$I376,$H387-SUM($I381:V381),$H387/$I376))</f>
        <v>0</v>
      </c>
      <c r="X381" s="205">
        <f>IF(AND(X378=1,$I376&lt;1),0,IF(X378-5&gt;$I376,$H387-SUM($I381:W381),$H387/$I376))</f>
        <v>0</v>
      </c>
      <c r="Y381" s="205">
        <f>IF(AND(Y378=1,$I376&lt;1),0,IF(Y378-5&gt;$I376,$H387-SUM($I381:X381),$H387/$I376))</f>
        <v>0</v>
      </c>
      <c r="Z381" s="205">
        <f>IF(AND(Z378=1,$I376&lt;1),0,IF(Z378-5&gt;$I376,$H387-SUM($I381:Y381),$H387/$I376))</f>
        <v>0</v>
      </c>
      <c r="AA381" s="205">
        <f>IF(AND(AA378=1,$I376&lt;1),0,IF(AA378-5&gt;$I376,$H387-SUM($I381:Z381),$H387/$I376))</f>
        <v>0</v>
      </c>
      <c r="AB381" s="205">
        <f>IF(AND(AB378=1,$I376&lt;1),0,IF(AB378-5&gt;$I376,$H387-SUM($I381:AA381),$H387/$I376))</f>
        <v>0</v>
      </c>
      <c r="AC381" s="205">
        <f>IF(AND(AC378=1,$I376&lt;1),0,IF(AC378-5&gt;$I376,$H387-SUM($I381:AB381),$H387/$I376))</f>
        <v>0</v>
      </c>
      <c r="AD381" s="205">
        <f>IF(AND(AD378=1,$I376&lt;1),0,IF(AD378-5&gt;$I376,$H387-SUM($I381:AC381),$H387/$I376))</f>
        <v>0</v>
      </c>
      <c r="AE381" s="205">
        <f>IF(AND(AE378=1,$I376&lt;1),0,IF(AE378-5&gt;$I376,$H387-SUM($I381:AD381),$H387/$I376))</f>
        <v>0</v>
      </c>
      <c r="AF381" s="205">
        <f>IF(AND(AF378=1,$I376&lt;1),0,IF(AF378-5&gt;$I376,$H387-SUM($I381:AE381),$H387/$I376))</f>
        <v>0</v>
      </c>
      <c r="AG381" s="205">
        <f>IF(AND(AG378=1,$I376&lt;1),0,IF(AG378-5&gt;$I376,$H387-SUM($I381:AF381),$H387/$I376))</f>
        <v>0</v>
      </c>
      <c r="AH381" s="205">
        <f>IF(AND(AH378=1,$I376&lt;1),0,IF(AH378-5&gt;$I376,$H387-SUM($I381:AG381),$H387/$I376))</f>
        <v>0</v>
      </c>
      <c r="AI381" s="205">
        <f>IF(AND(AI378=1,$I376&lt;1),0,IF(AI378-5&gt;$I376,$H387-SUM($I381:AH381),$H387/$I376))</f>
        <v>0</v>
      </c>
      <c r="AJ381" s="205">
        <f>IF(AND(AJ378=1,$I376&lt;1),0,IF(AJ378-5&gt;$I376,$H387-SUM($I381:AI381),$H387/$I376))</f>
        <v>0</v>
      </c>
      <c r="AK381" s="205">
        <f>IF(AND(AK378=1,$I376&lt;1),0,IF(AK378-5&gt;$I376,$H387-SUM($I381:AJ381),$H387/$I376))</f>
        <v>0</v>
      </c>
      <c r="AL381" s="205">
        <f>IF(AND(AL378=1,$I376&lt;1),0,IF(AL378-5&gt;$I376,$H387-SUM($I381:AK381),$H387/$I376))</f>
        <v>0</v>
      </c>
      <c r="AM381" s="205">
        <f>IF(AND(AM378=1,$I376&lt;1),0,IF(AM378-5&gt;$I376,$H387-SUM($I381:AL381),$H387/$I376))</f>
        <v>0</v>
      </c>
      <c r="AN381" s="205">
        <f>IF(AND(AN378=1,$I376&lt;1),0,IF(AN378-5&gt;$I376,$H387-SUM($I381:AM381),$H387/$I376))</f>
        <v>0</v>
      </c>
      <c r="AO381" s="205">
        <f>IF(AND(AO378=1,$I376&lt;1),0,IF(AO378-5&gt;$I376,$H387-SUM($I381:AN381),$H387/$I376))</f>
        <v>0</v>
      </c>
      <c r="AP381" s="205">
        <f>IF(AND(AP378=1,$I376&lt;1),0,IF(AP378-5&gt;$I376,$H387-SUM($I381:AO381),$H387/$I376))</f>
        <v>0</v>
      </c>
      <c r="AQ381" s="205">
        <f>IF(AND(AQ378=1,$I376&lt;1),0,IF(AQ378-5&gt;$I376,$H387-SUM($I381:AP381),$H387/$I376))</f>
        <v>0</v>
      </c>
      <c r="AR381" s="205">
        <f>IF(AND(AR378=1,$I376&lt;1),0,IF(AR378-5&gt;$I376,$H387-SUM($I381:AQ381),$H387/$I376))</f>
        <v>0</v>
      </c>
      <c r="AS381" s="205">
        <f>IF(AND(AS378=1,$I376&lt;1),0,IF(AS378-5&gt;$I376,$H387-SUM($I381:AR381),$H387/$I376))</f>
        <v>0</v>
      </c>
      <c r="AT381" s="205">
        <f>IF(AND(AT378=1,$I376&lt;1),0,IF(AT378-5&gt;$I376,$H387-SUM($I381:AS381),$H387/$I376))</f>
        <v>0</v>
      </c>
      <c r="AU381" s="205">
        <f>IF(AND(AU378=1,$I376&lt;1),0,IF(AU378-5&gt;$I376,$H387-SUM($I381:AT381),$H387/$I376))</f>
        <v>0</v>
      </c>
      <c r="AV381" s="205">
        <f>IF(AND(AV378=1,$I376&lt;1),0,IF(AV378-5&gt;$I376,$H387-SUM($I381:AU381),$H387/$I376))</f>
        <v>0</v>
      </c>
      <c r="AW381" s="205">
        <f>IF(AND(AW378=1,$I376&lt;1),0,IF(AW378-5&gt;$I376,$H387-SUM($I381:AV381),$H387/$I376))</f>
        <v>0</v>
      </c>
      <c r="AX381" s="205">
        <f>IF(AND(AX378=1,$I376&lt;1),0,IF(AX378-5&gt;$I376,$H387-SUM($I381:AW381),$H387/$I376))</f>
        <v>0</v>
      </c>
      <c r="AY381" s="205">
        <f>IF(AND(AY378=1,$I376&lt;1),0,IF(AY378-5&gt;$I376,$H387-SUM($I381:AX381),$H387/$I376))</f>
        <v>0</v>
      </c>
      <c r="AZ381" s="205">
        <f>IF(AND(AZ378=1,$I376&lt;1),0,IF(AZ378-5&gt;$I376,$H387-SUM($I381:AY381),$H387/$I376))</f>
        <v>0</v>
      </c>
      <c r="BA381" s="205">
        <f>IF(AND(BA378=1,$I376&lt;1),0,IF(BA378-5&gt;$I376,$H387-SUM($I381:AZ381),$H387/$I376))</f>
        <v>0</v>
      </c>
      <c r="BB381" s="205">
        <f>IF(AND(BB378=1,$I376&lt;1),0,IF(BB378-5&gt;$I376,$H387-SUM($I381:BA381),$H387/$I376))</f>
        <v>0</v>
      </c>
      <c r="BC381" s="205">
        <f>IF(AND(BC378=1,$I376&lt;1),0,IF(BC378-5&gt;$I376,$H387-SUM($I381:BB381),$H387/$I376))</f>
        <v>0</v>
      </c>
      <c r="BD381" s="205">
        <f>IF(AND(BD378=1,$I376&lt;1),0,IF(BD378-5&gt;$I376,$H387-SUM($I381:BC381),$H387/$I376))</f>
        <v>0</v>
      </c>
      <c r="BE381" s="205">
        <f>IF(AND(BE378=1,$I376&lt;1),0,IF(BE378-5&gt;$I376,$H387-SUM($I381:BD381),$H387/$I376))</f>
        <v>0</v>
      </c>
      <c r="BF381" s="205">
        <f>IF(AND(BF378=1,$I376&lt;1),0,IF(BF378-5&gt;$I376,$H387-SUM($I381:BE381),$H387/$I376))</f>
        <v>0</v>
      </c>
      <c r="BG381" s="205">
        <f>IF(AND(BG378=1,$I376&lt;1),0,IF(BG378-5&gt;$I376,$H387-SUM($I381:BF381),$H387/$I376))</f>
        <v>0</v>
      </c>
      <c r="BH381" s="205">
        <f>IF(AND(BH378=1,$I376&lt;1),0,IF(BH378-5&gt;$I376,$H387-SUM($I381:BG381),$H387/$I376))</f>
        <v>0</v>
      </c>
      <c r="BI381" s="205">
        <f>IF(AND(BI378=1,$I376&lt;1),0,IF(BI378-5&gt;$I376,$H387-SUM($I381:BH381),$H387/$I376))</f>
        <v>0</v>
      </c>
      <c r="BJ381" s="205">
        <f>IF(AND(BJ378=1,$I376&lt;1),0,IF(BJ378-5&gt;$I376,$H387-SUM($I381:BI381),$H387/$I376))</f>
        <v>0</v>
      </c>
      <c r="BK381" s="205">
        <f>IF(AND(BK378=1,$I376&lt;1),0,IF(BK378-5&gt;$I376,$H387-SUM($I381:BJ381),$H387/$I376))</f>
        <v>0</v>
      </c>
      <c r="BL381" s="205">
        <f>IF(AND(BL378=1,$I376&lt;1),0,IF(BL378-5&gt;$I376,$H387-SUM($I381:BK381),$H387/$I376))</f>
        <v>0</v>
      </c>
      <c r="BM381" s="205">
        <f>IF(AND(BM378=1,$I376&lt;1),0,IF(BM378-5&gt;$I376,$H387-SUM($I381:BL381),$H387/$I376))</f>
        <v>0</v>
      </c>
      <c r="BN381" s="205">
        <f>IF(AND(BN378=1,$I376&lt;1),0,IF(BN378-5&gt;$I376,$H387-SUM($I381:BM381),$H387/$I376))</f>
        <v>0</v>
      </c>
      <c r="BO381" s="205">
        <f>IF(AND(BO378=1,$I376&lt;1),0,IF(BO378-5&gt;$I376,$H387-SUM($I381:BN381),$H387/$I376))</f>
        <v>0</v>
      </c>
      <c r="BP381" s="205">
        <f>IF(AND(BP378=1,$I376&lt;1),0,IF(BP378-5&gt;$I376,$H387-SUM($I381:BO381),$H387/$I376))</f>
        <v>0</v>
      </c>
      <c r="BQ381" s="205">
        <f>IF(AND(BQ378=1,$I376&lt;1),0,IF(BQ378-5&gt;$I376,$H387-SUM($I381:BP381),$H387/$I376))</f>
        <v>0</v>
      </c>
      <c r="BR381" s="205">
        <f>IF(AND(BR378=1,$I376&lt;1),0,IF(BR378-5&gt;$I376,$H387-SUM($I381:BQ381),$H387/$I376))</f>
        <v>0</v>
      </c>
      <c r="BS381" s="205">
        <f>IF(AND(BS378=1,$I376&lt;1),0,IF(BS378-5&gt;$I376,$H387-SUM($I381:BR381),$H387/$I376))</f>
        <v>0</v>
      </c>
    </row>
    <row r="382" spans="2:71">
      <c r="B382" t="s">
        <v>17</v>
      </c>
    </row>
    <row r="383" spans="2:71">
      <c r="B383" s="10" t="s">
        <v>18</v>
      </c>
      <c r="C383" s="10"/>
      <c r="H383" s="25">
        <f>VLOOKUP($B373,Inputs!$B$63:$I$72,8,FALSE)/Inputs!$I$5</f>
        <v>0</v>
      </c>
    </row>
    <row r="384" spans="2:71">
      <c r="B384" s="10" t="s">
        <v>19</v>
      </c>
      <c r="C384" s="10"/>
      <c r="D384" s="12"/>
      <c r="E384" s="12"/>
      <c r="F384" s="12"/>
      <c r="G384" s="12"/>
      <c r="H384" s="13">
        <f>VLOOKUP($B373,Inputs!$B$76:$I$85,8,FALSE)/Inputs!$I$5</f>
        <v>0</v>
      </c>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c r="AR384" s="12"/>
      <c r="AS384" s="12"/>
      <c r="AT384" s="12"/>
      <c r="AU384" s="12"/>
      <c r="AV384" s="12"/>
      <c r="AW384" s="12"/>
      <c r="AX384" s="12"/>
      <c r="AY384" s="12"/>
      <c r="AZ384" s="12"/>
      <c r="BA384" s="12"/>
      <c r="BB384" s="12"/>
      <c r="BC384" s="12"/>
      <c r="BD384" s="12"/>
      <c r="BE384" s="12"/>
      <c r="BF384" s="12"/>
      <c r="BG384" s="12"/>
      <c r="BH384" s="12"/>
      <c r="BI384" s="12"/>
      <c r="BJ384" s="12"/>
      <c r="BK384" s="12"/>
      <c r="BL384" s="12"/>
      <c r="BM384" s="12"/>
      <c r="BN384" s="12"/>
      <c r="BO384" s="12"/>
      <c r="BP384" s="12"/>
      <c r="BQ384" s="12"/>
      <c r="BR384" s="12"/>
      <c r="BS384" s="12"/>
    </row>
    <row r="385" spans="2:71">
      <c r="B385" s="10" t="s">
        <v>66</v>
      </c>
      <c r="C385" s="10"/>
      <c r="D385" s="2">
        <f t="shared" ref="D385:G385" si="214">SUM(D383:D384)</f>
        <v>0</v>
      </c>
      <c r="E385" s="2">
        <f t="shared" si="214"/>
        <v>0</v>
      </c>
      <c r="F385" s="2">
        <f t="shared" si="214"/>
        <v>0</v>
      </c>
      <c r="G385" s="2">
        <f t="shared" si="214"/>
        <v>0</v>
      </c>
      <c r="H385" s="2">
        <f>SUM(H383:H384)</f>
        <v>0</v>
      </c>
      <c r="I385" s="2">
        <f t="shared" ref="I385:BP385" si="215">SUM(I383:I384)</f>
        <v>0</v>
      </c>
      <c r="J385" s="2">
        <f t="shared" si="215"/>
        <v>0</v>
      </c>
      <c r="K385" s="2">
        <f t="shared" si="215"/>
        <v>0</v>
      </c>
      <c r="L385" s="2">
        <f t="shared" si="215"/>
        <v>0</v>
      </c>
      <c r="M385" s="2">
        <f t="shared" si="215"/>
        <v>0</v>
      </c>
      <c r="N385" s="2">
        <f t="shared" si="215"/>
        <v>0</v>
      </c>
      <c r="O385" s="2">
        <f t="shared" si="215"/>
        <v>0</v>
      </c>
      <c r="P385" s="2">
        <f t="shared" si="215"/>
        <v>0</v>
      </c>
      <c r="Q385" s="2">
        <f t="shared" si="215"/>
        <v>0</v>
      </c>
      <c r="R385" s="2">
        <f t="shared" si="215"/>
        <v>0</v>
      </c>
      <c r="S385" s="2">
        <f t="shared" si="215"/>
        <v>0</v>
      </c>
      <c r="T385" s="2">
        <f t="shared" si="215"/>
        <v>0</v>
      </c>
      <c r="U385" s="2">
        <f t="shared" si="215"/>
        <v>0</v>
      </c>
      <c r="V385" s="2">
        <f t="shared" si="215"/>
        <v>0</v>
      </c>
      <c r="W385" s="2">
        <f t="shared" si="215"/>
        <v>0</v>
      </c>
      <c r="X385" s="2">
        <f t="shared" si="215"/>
        <v>0</v>
      </c>
      <c r="Y385" s="2">
        <f t="shared" si="215"/>
        <v>0</v>
      </c>
      <c r="Z385" s="2">
        <f t="shared" si="215"/>
        <v>0</v>
      </c>
      <c r="AA385" s="2">
        <f t="shared" si="215"/>
        <v>0</v>
      </c>
      <c r="AB385" s="2">
        <f t="shared" si="215"/>
        <v>0</v>
      </c>
      <c r="AC385" s="2">
        <f t="shared" si="215"/>
        <v>0</v>
      </c>
      <c r="AD385" s="2">
        <f t="shared" si="215"/>
        <v>0</v>
      </c>
      <c r="AE385" s="2">
        <f t="shared" si="215"/>
        <v>0</v>
      </c>
      <c r="AF385" s="2">
        <f t="shared" si="215"/>
        <v>0</v>
      </c>
      <c r="AG385" s="2">
        <f t="shared" si="215"/>
        <v>0</v>
      </c>
      <c r="AH385" s="2">
        <f t="shared" si="215"/>
        <v>0</v>
      </c>
      <c r="AI385" s="2">
        <f t="shared" si="215"/>
        <v>0</v>
      </c>
      <c r="AJ385" s="2">
        <f t="shared" si="215"/>
        <v>0</v>
      </c>
      <c r="AK385" s="2">
        <f t="shared" si="215"/>
        <v>0</v>
      </c>
      <c r="AL385" s="2">
        <f t="shared" si="215"/>
        <v>0</v>
      </c>
      <c r="AM385" s="2">
        <f t="shared" si="215"/>
        <v>0</v>
      </c>
      <c r="AN385" s="2">
        <f t="shared" si="215"/>
        <v>0</v>
      </c>
      <c r="AO385" s="2">
        <f t="shared" si="215"/>
        <v>0</v>
      </c>
      <c r="AP385" s="2">
        <f t="shared" si="215"/>
        <v>0</v>
      </c>
      <c r="AQ385" s="2">
        <f t="shared" si="215"/>
        <v>0</v>
      </c>
      <c r="AR385" s="2">
        <f t="shared" si="215"/>
        <v>0</v>
      </c>
      <c r="AS385" s="2">
        <f t="shared" si="215"/>
        <v>0</v>
      </c>
      <c r="AT385" s="2">
        <f t="shared" si="215"/>
        <v>0</v>
      </c>
      <c r="AU385" s="2">
        <f t="shared" si="215"/>
        <v>0</v>
      </c>
      <c r="AV385" s="2">
        <f t="shared" si="215"/>
        <v>0</v>
      </c>
      <c r="AW385" s="2">
        <f t="shared" si="215"/>
        <v>0</v>
      </c>
      <c r="AX385" s="2">
        <f t="shared" si="215"/>
        <v>0</v>
      </c>
      <c r="AY385" s="2">
        <f t="shared" si="215"/>
        <v>0</v>
      </c>
      <c r="AZ385" s="2">
        <f t="shared" si="215"/>
        <v>0</v>
      </c>
      <c r="BA385" s="2">
        <f t="shared" si="215"/>
        <v>0</v>
      </c>
      <c r="BB385" s="2">
        <f t="shared" si="215"/>
        <v>0</v>
      </c>
      <c r="BC385" s="2">
        <f t="shared" si="215"/>
        <v>0</v>
      </c>
      <c r="BD385" s="2">
        <f t="shared" si="215"/>
        <v>0</v>
      </c>
      <c r="BE385" s="2">
        <f t="shared" si="215"/>
        <v>0</v>
      </c>
      <c r="BF385" s="2">
        <f t="shared" si="215"/>
        <v>0</v>
      </c>
      <c r="BG385" s="2">
        <f t="shared" si="215"/>
        <v>0</v>
      </c>
      <c r="BH385" s="2">
        <f t="shared" si="215"/>
        <v>0</v>
      </c>
      <c r="BI385" s="2">
        <f t="shared" si="215"/>
        <v>0</v>
      </c>
      <c r="BJ385" s="2">
        <f t="shared" si="215"/>
        <v>0</v>
      </c>
      <c r="BK385" s="2">
        <f t="shared" si="215"/>
        <v>0</v>
      </c>
      <c r="BL385" s="2">
        <f t="shared" si="215"/>
        <v>0</v>
      </c>
      <c r="BM385" s="2">
        <f t="shared" si="215"/>
        <v>0</v>
      </c>
      <c r="BN385" s="2">
        <f t="shared" si="215"/>
        <v>0</v>
      </c>
      <c r="BO385" s="2">
        <f t="shared" si="215"/>
        <v>0</v>
      </c>
      <c r="BP385" s="2">
        <f t="shared" si="215"/>
        <v>0</v>
      </c>
      <c r="BQ385" s="2">
        <f t="shared" ref="BQ385:BS385" si="216">SUM(BQ383:BQ384)</f>
        <v>0</v>
      </c>
      <c r="BR385" s="2">
        <f t="shared" si="216"/>
        <v>0</v>
      </c>
      <c r="BS385" s="2">
        <f t="shared" si="216"/>
        <v>0</v>
      </c>
    </row>
    <row r="386" spans="2:71">
      <c r="B386" s="10"/>
      <c r="C386" s="10"/>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row>
    <row r="387" spans="2:71">
      <c r="B387" t="s">
        <v>22</v>
      </c>
      <c r="C387" s="36">
        <f>D376</f>
        <v>0</v>
      </c>
      <c r="D387" s="25">
        <f t="shared" ref="D387" si="217">C387-D381+D385+D386</f>
        <v>0</v>
      </c>
      <c r="E387" s="2">
        <f>D387-E381+E385</f>
        <v>0</v>
      </c>
      <c r="F387" s="2">
        <f t="shared" ref="F387" si="218">E387-F381+F385</f>
        <v>0</v>
      </c>
      <c r="G387" s="2">
        <f t="shared" ref="G387" si="219">F387-G381+G385</f>
        <v>0</v>
      </c>
      <c r="H387" s="2">
        <f t="shared" ref="H387" si="220">G387-H381+H385</f>
        <v>0</v>
      </c>
      <c r="I387" s="2">
        <f t="shared" ref="I387" si="221">H387-I381+I385</f>
        <v>0</v>
      </c>
      <c r="J387" s="2">
        <f t="shared" ref="J387" si="222">I387-J381+J385</f>
        <v>0</v>
      </c>
      <c r="K387" s="2">
        <f t="shared" ref="K387" si="223">J387-K381+K385</f>
        <v>0</v>
      </c>
      <c r="L387" s="2">
        <f t="shared" ref="L387" si="224">K387-L381+L385</f>
        <v>0</v>
      </c>
      <c r="M387" s="2">
        <f t="shared" ref="M387" si="225">L387-M381+M385</f>
        <v>0</v>
      </c>
      <c r="N387" s="2">
        <f t="shared" ref="N387" si="226">M387-N381+N385</f>
        <v>0</v>
      </c>
      <c r="O387" s="2">
        <f t="shared" ref="O387" si="227">N387-O381+O385</f>
        <v>0</v>
      </c>
      <c r="P387" s="2">
        <f t="shared" ref="P387" si="228">O387-P381+P385</f>
        <v>0</v>
      </c>
      <c r="Q387" s="2">
        <f t="shared" ref="Q387" si="229">P387-Q381+Q385</f>
        <v>0</v>
      </c>
      <c r="R387" s="2">
        <f t="shared" ref="R387" si="230">Q387-R381+R385</f>
        <v>0</v>
      </c>
      <c r="S387" s="2">
        <f t="shared" ref="S387" si="231">R387-S381+S385</f>
        <v>0</v>
      </c>
      <c r="T387" s="2">
        <f t="shared" ref="T387" si="232">S387-T381+T385</f>
        <v>0</v>
      </c>
      <c r="U387" s="2">
        <f t="shared" ref="U387" si="233">T387-U381+U385</f>
        <v>0</v>
      </c>
      <c r="V387" s="2">
        <f t="shared" ref="V387" si="234">U387-V381+V385</f>
        <v>0</v>
      </c>
      <c r="W387" s="2">
        <f t="shared" ref="W387" si="235">V387-W381+W385</f>
        <v>0</v>
      </c>
      <c r="X387" s="2">
        <f t="shared" ref="X387" si="236">W387-X381+X385</f>
        <v>0</v>
      </c>
      <c r="Y387" s="2">
        <f t="shared" ref="Y387" si="237">X387-Y381+Y385</f>
        <v>0</v>
      </c>
      <c r="Z387" s="2">
        <f t="shared" ref="Z387" si="238">Y387-Z381+Z385</f>
        <v>0</v>
      </c>
      <c r="AA387" s="2">
        <f t="shared" ref="AA387" si="239">Z387-AA381+AA385</f>
        <v>0</v>
      </c>
      <c r="AB387" s="2">
        <f t="shared" ref="AB387" si="240">AA387-AB381+AB385</f>
        <v>0</v>
      </c>
      <c r="AC387" s="2">
        <f t="shared" ref="AC387" si="241">AB387-AC381+AC385</f>
        <v>0</v>
      </c>
      <c r="AD387" s="2">
        <f t="shared" ref="AD387" si="242">AC387-AD381+AD385</f>
        <v>0</v>
      </c>
      <c r="AE387" s="2">
        <f t="shared" ref="AE387" si="243">AD387-AE381+AE385</f>
        <v>0</v>
      </c>
      <c r="AF387" s="2">
        <f t="shared" ref="AF387" si="244">AE387-AF381+AF385</f>
        <v>0</v>
      </c>
      <c r="AG387" s="2">
        <f t="shared" ref="AG387" si="245">AF387-AG381+AG385</f>
        <v>0</v>
      </c>
      <c r="AH387" s="2">
        <f t="shared" ref="AH387" si="246">AG387-AH381+AH385</f>
        <v>0</v>
      </c>
      <c r="AI387" s="2">
        <f t="shared" ref="AI387" si="247">AH387-AI381+AI385</f>
        <v>0</v>
      </c>
      <c r="AJ387" s="2">
        <f t="shared" ref="AJ387" si="248">AI387-AJ381+AJ385</f>
        <v>0</v>
      </c>
      <c r="AK387" s="2">
        <f t="shared" ref="AK387" si="249">AJ387-AK381+AK385</f>
        <v>0</v>
      </c>
      <c r="AL387" s="2">
        <f t="shared" ref="AL387" si="250">AK387-AL381+AL385</f>
        <v>0</v>
      </c>
      <c r="AM387" s="2">
        <f t="shared" ref="AM387" si="251">AL387-AM381+AM385</f>
        <v>0</v>
      </c>
      <c r="AN387" s="2">
        <f t="shared" ref="AN387" si="252">AM387-AN381+AN385</f>
        <v>0</v>
      </c>
      <c r="AO387" s="2">
        <f t="shared" ref="AO387" si="253">AN387-AO381+AO385</f>
        <v>0</v>
      </c>
      <c r="AP387" s="2">
        <f t="shared" ref="AP387" si="254">AO387-AP381+AP385</f>
        <v>0</v>
      </c>
      <c r="AQ387" s="2">
        <f t="shared" ref="AQ387" si="255">AP387-AQ381+AQ385</f>
        <v>0</v>
      </c>
      <c r="AR387" s="2">
        <f t="shared" ref="AR387" si="256">AQ387-AR381+AR385</f>
        <v>0</v>
      </c>
      <c r="AS387" s="2">
        <f t="shared" ref="AS387" si="257">AR387-AS381+AS385</f>
        <v>0</v>
      </c>
      <c r="AT387" s="2">
        <f t="shared" ref="AT387" si="258">AS387-AT381+AT385</f>
        <v>0</v>
      </c>
      <c r="AU387" s="2">
        <f t="shared" ref="AU387" si="259">AT387-AU381+AU385</f>
        <v>0</v>
      </c>
      <c r="AV387" s="2">
        <f t="shared" ref="AV387" si="260">AU387-AV381+AV385</f>
        <v>0</v>
      </c>
      <c r="AW387" s="2">
        <f t="shared" ref="AW387" si="261">AV387-AW381+AW385</f>
        <v>0</v>
      </c>
      <c r="AX387" s="2">
        <f t="shared" ref="AX387" si="262">AW387-AX381+AX385</f>
        <v>0</v>
      </c>
      <c r="AY387" s="2">
        <f t="shared" ref="AY387" si="263">AX387-AY381+AY385</f>
        <v>0</v>
      </c>
      <c r="AZ387" s="2">
        <f t="shared" ref="AZ387" si="264">AY387-AZ381+AZ385</f>
        <v>0</v>
      </c>
      <c r="BA387" s="2">
        <f t="shared" ref="BA387" si="265">AZ387-BA381+BA385</f>
        <v>0</v>
      </c>
      <c r="BB387" s="2">
        <f t="shared" ref="BB387" si="266">BA387-BB381+BB385</f>
        <v>0</v>
      </c>
      <c r="BC387" s="2">
        <f t="shared" ref="BC387" si="267">BB387-BC381+BC385</f>
        <v>0</v>
      </c>
      <c r="BD387" s="2">
        <f t="shared" ref="BD387" si="268">BC387-BD381+BD385</f>
        <v>0</v>
      </c>
      <c r="BE387" s="2">
        <f t="shared" ref="BE387" si="269">BD387-BE381+BE385</f>
        <v>0</v>
      </c>
      <c r="BF387" s="2">
        <f t="shared" ref="BF387" si="270">BE387-BF381+BF385</f>
        <v>0</v>
      </c>
      <c r="BG387" s="2">
        <f t="shared" ref="BG387" si="271">BF387-BG381+BG385</f>
        <v>0</v>
      </c>
      <c r="BH387" s="2">
        <f t="shared" ref="BH387" si="272">BG387-BH381+BH385</f>
        <v>0</v>
      </c>
      <c r="BI387" s="2">
        <f t="shared" ref="BI387" si="273">BH387-BI381+BI385</f>
        <v>0</v>
      </c>
      <c r="BJ387" s="2">
        <f t="shared" ref="BJ387" si="274">BI387-BJ381+BJ385</f>
        <v>0</v>
      </c>
      <c r="BK387" s="2">
        <f t="shared" ref="BK387" si="275">BJ387-BK381+BK385</f>
        <v>0</v>
      </c>
      <c r="BL387" s="2">
        <f t="shared" ref="BL387" si="276">BK387-BL381+BL385</f>
        <v>0</v>
      </c>
      <c r="BM387" s="2">
        <f t="shared" ref="BM387" si="277">BL387-BM381+BM385</f>
        <v>0</v>
      </c>
      <c r="BN387" s="2">
        <f t="shared" ref="BN387" si="278">BM387-BN381+BN385</f>
        <v>0</v>
      </c>
      <c r="BO387" s="2">
        <f t="shared" ref="BO387" si="279">BN387-BO381+BO385</f>
        <v>0</v>
      </c>
      <c r="BP387" s="2">
        <f t="shared" ref="BP387:BQ387" si="280">BO387-BP381+BP385</f>
        <v>0</v>
      </c>
      <c r="BQ387" s="2">
        <f t="shared" si="280"/>
        <v>0</v>
      </c>
      <c r="BR387" s="2">
        <f t="shared" ref="BR387" si="281">BQ387-BR381+BR385</f>
        <v>0</v>
      </c>
      <c r="BS387" s="2">
        <f t="shared" ref="BS387" si="282">BR387-BS381+BS385</f>
        <v>0</v>
      </c>
    </row>
    <row r="390" spans="2:71">
      <c r="B390" t="s">
        <v>59</v>
      </c>
      <c r="D390" s="2">
        <f>INDEX(Inputs!$E$34:$X$44,MATCH('Depr schedule - Actual'!$B373,Inputs!$B$34:$B$44,0),MATCH('Depr schedule - Actual'!D379,Inputs!$E$18:$X$18,0))*IF(D379&gt;=Base_Reg_Year,(1+D$3)^0.5,(1+D$4)^0.5)</f>
        <v>0</v>
      </c>
      <c r="E390" s="2">
        <f>INDEX(Inputs!$E$34:$X$44,MATCH('Depr schedule - Actual'!$B373,Inputs!$B$34:$B$44,0),MATCH('Depr schedule - Actual'!E379,Inputs!$E$18:$X$18,0))*IF(E379&gt;=Base_Reg_Year,(1+E$3)^0.5,(1+E$4)^0.5)</f>
        <v>0</v>
      </c>
      <c r="F390" s="2">
        <f>INDEX(Inputs!$E$34:$X$44,MATCH('Depr schedule - Actual'!$B373,Inputs!$B$34:$B$44,0),MATCH('Depr schedule - Actual'!F379,Inputs!$E$18:$X$18,0))*IF(F379&gt;=Base_Reg_Year,(1+F$3)^0.5,(1+F$4)^0.5)</f>
        <v>0</v>
      </c>
      <c r="G390" s="2">
        <f>INDEX(Inputs!$E$34:$X$44,MATCH('Depr schedule - Actual'!$B373,Inputs!$B$34:$B$44,0),MATCH('Depr schedule - Actual'!G379,Inputs!$E$18:$X$18,0))*IF(G379&gt;=Base_Reg_Year,(1+G$3)^0.5,(1+G$4)^0.5)</f>
        <v>0</v>
      </c>
      <c r="H390" s="2">
        <f>INDEX(Inputs!$E$34:$X$44,MATCH('Depr schedule - Actual'!$B373,Inputs!$B$34:$B$44,0),MATCH('Depr schedule - Actual'!H379,Inputs!$E$18:$X$18,0))*IF(H379&gt;=Base_Reg_Year,(1+H$3)^0.5,(1+H$4)^0.5)</f>
        <v>0</v>
      </c>
      <c r="I390" s="2">
        <f>INDEX(Inputs!$E$34:$X$44,MATCH('Depr schedule - Actual'!$B373,Inputs!$B$34:$B$44,0),MATCH('Depr schedule - Actual'!I379,Inputs!$E$18:$X$18,0))*IF(I379&gt;=Base_Reg_Year,(1+I$3)^0.5,(1+I$4)^0.5)</f>
        <v>0</v>
      </c>
      <c r="J390" s="2">
        <f>INDEX(Inputs!$E$34:$X$44,MATCH('Depr schedule - Actual'!$B373,Inputs!$B$34:$B$44,0),MATCH('Depr schedule - Actual'!J379,Inputs!$E$18:$X$18,0))*IF(J379&gt;=Base_Reg_Year,(1+J$3)^0.5,(1+J$4)^0.5)</f>
        <v>0</v>
      </c>
      <c r="K390" s="2">
        <f>INDEX(Inputs!$E$34:$X$44,MATCH('Depr schedule - Actual'!$B373,Inputs!$B$34:$B$44,0),MATCH('Depr schedule - Actual'!K379,Inputs!$E$18:$X$18,0))*IF(K379&gt;=Base_Reg_Year,(1+K$3)^0.5,(1+K$4)^0.5)</f>
        <v>0</v>
      </c>
      <c r="L390" s="2">
        <f>INDEX(Inputs!$E$34:$X$44,MATCH('Depr schedule - Actual'!$B373,Inputs!$B$34:$B$44,0),MATCH('Depr schedule - Actual'!L379,Inputs!$E$18:$X$18,0))*IF(L379&gt;=Base_Reg_Year,(1+L$3)^0.5,(1+L$4)^0.5)</f>
        <v>0</v>
      </c>
      <c r="M390" s="2">
        <f>INDEX(Inputs!$E$34:$X$44,MATCH('Depr schedule - Actual'!$B373,Inputs!$B$34:$B$44,0),MATCH('Depr schedule - Actual'!M379,Inputs!$E$18:$X$18,0))*IF(M379&gt;=Base_Reg_Year,(1+M$3)^0.5,(1+M$4)^0.5)</f>
        <v>0</v>
      </c>
      <c r="N390" s="2">
        <f>INDEX(Inputs!$E$34:$X$44,MATCH('Depr schedule - Actual'!$B373,Inputs!$B$34:$B$44,0),MATCH('Depr schedule - Actual'!N379,Inputs!$E$18:$X$18,0))*IF(N379&gt;=Base_Reg_Year,(1+N$3)^0.5,(1+N$4)^0.5)</f>
        <v>0</v>
      </c>
      <c r="O390" s="2">
        <f>INDEX(Inputs!$E$34:$X$44,MATCH('Depr schedule - Actual'!$B373,Inputs!$B$34:$B$44,0),MATCH('Depr schedule - Actual'!O379,Inputs!$E$18:$X$18,0))*IF(O379&gt;=Base_Reg_Year,(1+O$3)^0.5,(1+O$4)^0.5)</f>
        <v>0</v>
      </c>
      <c r="P390" s="2">
        <f>INDEX(Inputs!$E$34:$X$44,MATCH('Depr schedule - Actual'!$B373,Inputs!$B$34:$B$44,0),MATCH('Depr schedule - Actual'!P379,Inputs!$E$18:$X$18,0))*IF(P379&gt;=Base_Reg_Year,(1+P$3)^0.5,(1+P$4)^0.5)</f>
        <v>0</v>
      </c>
      <c r="Q390" s="2">
        <f>INDEX(Inputs!$E$34:$X$44,MATCH('Depr schedule - Actual'!$B373,Inputs!$B$34:$B$44,0),MATCH('Depr schedule - Actual'!Q379,Inputs!$E$18:$X$18,0))*IF(Q379&gt;=Base_Reg_Year,(1+Q$3)^0.5,(1+Q$4)^0.5)</f>
        <v>0</v>
      </c>
      <c r="R390" s="2">
        <f>INDEX(Inputs!$E$34:$X$44,MATCH('Depr schedule - Actual'!$B373,Inputs!$B$34:$B$44,0),MATCH('Depr schedule - Actual'!R379,Inputs!$E$18:$X$18,0))*IF(R379&gt;=Base_Reg_Year,(1+R$3)^0.5,(1+R$4)^0.5)</f>
        <v>0</v>
      </c>
      <c r="S390" s="2">
        <f>INDEX(Inputs!$E$34:$X$44,MATCH('Depr schedule - Actual'!$B373,Inputs!$B$34:$B$44,0),MATCH('Depr schedule - Actual'!S379,Inputs!$E$18:$X$18,0))*IF(S379&gt;=Base_Reg_Year,(1+S$3)^0.5,(1+S$4)^0.5)</f>
        <v>0</v>
      </c>
      <c r="T390" s="2">
        <f>INDEX(Inputs!$E$34:$X$44,MATCH('Depr schedule - Actual'!$B373,Inputs!$B$34:$B$44,0),MATCH('Depr schedule - Actual'!T379,Inputs!$E$18:$X$18,0))*IF(T379&gt;=Base_Reg_Year,(1+T$3)^0.5,(1+T$4)^0.5)</f>
        <v>0</v>
      </c>
      <c r="U390" s="2">
        <f>INDEX(Inputs!$E$34:$X$44,MATCH('Depr schedule - Actual'!$B373,Inputs!$B$34:$B$44,0),MATCH('Depr schedule - Actual'!U379,Inputs!$E$18:$X$18,0))*IF(U379&gt;=Base_Reg_Year,(1+U$3)^0.5,(1+U$4)^0.5)</f>
        <v>0</v>
      </c>
      <c r="V390" s="2">
        <f>INDEX(Inputs!$E$34:$X$44,MATCH('Depr schedule - Actual'!$B373,Inputs!$B$34:$B$44,0),MATCH('Depr schedule - Actual'!V379,Inputs!$E$18:$X$18,0))*IF(V379&gt;=Base_Reg_Year,(1+V$3)^0.5,(1+V$4)^0.5)</f>
        <v>0</v>
      </c>
      <c r="W390" s="2">
        <f>INDEX(Inputs!$E$34:$X$44,MATCH('Depr schedule - Actual'!$B373,Inputs!$B$34:$B$44,0),MATCH('Depr schedule - Actual'!W379,Inputs!$E$18:$X$18,0))*IF(W379&gt;=Base_Reg_Year,(1+W$3)^0.5,(1+W$4)^0.5)</f>
        <v>0</v>
      </c>
    </row>
    <row r="391" spans="2:71">
      <c r="I391" s="2"/>
      <c r="J391" s="2"/>
      <c r="K391" s="2"/>
      <c r="L391" s="2"/>
      <c r="M391" s="2"/>
    </row>
    <row r="392" spans="2:71">
      <c r="B392" t="s">
        <v>23</v>
      </c>
    </row>
    <row r="393" spans="2:71">
      <c r="B393" s="24">
        <v>2011</v>
      </c>
      <c r="C393" s="24">
        <v>1</v>
      </c>
      <c r="E393" s="2">
        <f>IF($F$376="n/a",0,IF(E$378&lt;=$C393,0,IF(E$378&gt;($F$376+$C393),INDEX($D$390:$W$390,,$C393)-SUM($D393:D393),INDEX($D$390:$W$390,,$C393)/$F$376)))</f>
        <v>0</v>
      </c>
      <c r="F393" s="2">
        <f>IF($F$376="n/a",0,IF(F$378&lt;=$C393,0,IF(F$378&gt;($F$376+$C393),INDEX($D$390:$W$390,,$C393)-SUM($D393:E393),INDEX($D$390:$W$390,,$C393)/$F$376)))</f>
        <v>0</v>
      </c>
      <c r="G393" s="2">
        <f>IF($F$376="n/a",0,IF(G$378&lt;=$C393,0,IF(G$378&gt;($F$376+$C393),INDEX($D$390:$W$390,,$C393)-SUM($D393:F393),INDEX($D$390:$W$390,,$C393)/$F$376)))</f>
        <v>0</v>
      </c>
      <c r="H393" s="2">
        <f>IF($F$376="n/a",0,IF(H$378&lt;=$C393,0,IF(H$378&gt;($F$376+$C393),INDEX($D$390:$W$390,,$C393)-SUM($D393:G393),INDEX($D$390:$W$390,,$C393)/$F$376)))</f>
        <v>0</v>
      </c>
      <c r="I393" s="2">
        <f>IF($F$376="n/a",0,IF(I$378&lt;=$C393,0,IF(I$378&gt;($F$376+$C393),INDEX($D$390:$W$390,,$C393)-SUM($D393:H393),INDEX($D$390:$W$390,,$C393)/$F$376)))</f>
        <v>0</v>
      </c>
      <c r="J393" s="2">
        <f>IF($F$376="n/a",0,IF(J$378&lt;=$C393,0,IF(J$378&gt;($F$376+$C393),INDEX($D$390:$W$390,,$C393)-SUM($D393:I393),INDEX($D$390:$W$390,,$C393)/$F$376)))</f>
        <v>0</v>
      </c>
      <c r="K393" s="2">
        <f>IF($F$376="n/a",0,IF(K$378&lt;=$C393,0,IF(K$378&gt;($F$376+$C393),INDEX($D$390:$W$390,,$C393)-SUM($D393:J393),INDEX($D$390:$W$390,,$C393)/$F$376)))</f>
        <v>0</v>
      </c>
      <c r="L393" s="2">
        <f>IF($F$376="n/a",0,IF(L$378&lt;=$C393,0,IF(L$378&gt;($F$376+$C393),INDEX($D$390:$W$390,,$C393)-SUM($D393:K393),INDEX($D$390:$W$390,,$C393)/$F$376)))</f>
        <v>0</v>
      </c>
      <c r="M393" s="2">
        <f>IF($F$376="n/a",0,IF(M$378&lt;=$C393,0,IF(M$378&gt;($F$376+$C393),INDEX($D$390:$W$390,,$C393)-SUM($D393:L393),INDEX($D$390:$W$390,,$C393)/$F$376)))</f>
        <v>0</v>
      </c>
      <c r="N393" s="170">
        <f>IF($F$376="n/a",0,IF(N$378&lt;=$C393,0,IF(N$378&gt;($F$376+$C393),INDEX($D$390:$W$390,,$C393)-SUM($D393:M393),INDEX($D$390:$W$390,,$C393)/$F$376)))*0.5</f>
        <v>0</v>
      </c>
      <c r="O393" s="2">
        <f>IF($F$376="n/a",0,IF(O$378&lt;=$C393,0,IF(O$378&gt;($F$376+$C393),INDEX($D$390:$W$390,,$C393)-SUM($D393:N393),INDEX($D$390:$W$390,,$C393)/$F$376)))</f>
        <v>0</v>
      </c>
      <c r="P393" s="2">
        <f>IF($F$376="n/a",0,IF(P$378&lt;=$C393,0,IF(P$378&gt;($F$376+$C393),INDEX($D$390:$W$390,,$C393)-SUM($D393:O393),INDEX($D$390:$W$390,,$C393)/$F$376)))</f>
        <v>0</v>
      </c>
      <c r="Q393" s="2">
        <f>IF($F$376="n/a",0,IF(Q$378&lt;=$C393,0,IF(Q$378&gt;($F$376+$C393),INDEX($D$390:$W$390,,$C393)-SUM($D393:P393),INDEX($D$390:$W$390,,$C393)/$F$376)))</f>
        <v>0</v>
      </c>
      <c r="R393" s="2">
        <f>IF($F$376="n/a",0,IF(R$378&lt;=$C393,0,IF(R$378&gt;($F$376+$C393),INDEX($D$390:$W$390,,$C393)-SUM($D393:Q393),INDEX($D$390:$W$390,,$C393)/$F$376)))</f>
        <v>0</v>
      </c>
      <c r="S393" s="2">
        <f>IF($F$376="n/a",0,IF(S$378&lt;=$C393,0,IF(S$378&gt;($F$376+$C393),INDEX($D$390:$W$390,,$C393)-SUM($D393:R393),INDEX($D$390:$W$390,,$C393)/$F$376)))</f>
        <v>0</v>
      </c>
      <c r="T393" s="2">
        <f>IF($F$376="n/a",0,IF(T$378&lt;=$C393,0,IF(T$378&gt;($F$376+$C393),INDEX($D$390:$W$390,,$C393)-SUM($D393:S393),INDEX($D$390:$W$390,,$C393)/$F$376)))</f>
        <v>0</v>
      </c>
      <c r="U393" s="2">
        <f>IF($F$376="n/a",0,IF(U$378&lt;=$C393,0,IF(U$378&gt;($F$376+$C393),INDEX($D$390:$W$390,,$C393)-SUM($D393:T393),INDEX($D$390:$W$390,,$C393)/$F$376)))</f>
        <v>0</v>
      </c>
      <c r="V393" s="2">
        <f>IF($F$376="n/a",0,IF(V$378&lt;=$C393,0,IF(V$378&gt;($F$376+$C393),INDEX($D$390:$W$390,,$C393)-SUM($D393:U393),INDEX($D$390:$W$390,,$C393)/$F$376)))</f>
        <v>0</v>
      </c>
      <c r="W393" s="2">
        <f>IF($F$376="n/a",0,IF(W$378&lt;=$C393,0,IF(W$378&gt;($F$376+$C393),INDEX($D$390:$W$390,,$C393)-SUM($D393:V393),INDEX($D$390:$W$390,,$C393)/$F$376)))</f>
        <v>0</v>
      </c>
      <c r="X393" s="2">
        <f>IF($F$376="n/a",0,IF(X$378&lt;=$C393,0,IF(X$378&gt;($F$376+$C393),INDEX($D$390:$W$390,,$C393)-SUM($D393:W393),INDEX($D$390:$W$390,,$C393)/$F$376)))</f>
        <v>0</v>
      </c>
      <c r="Y393" s="2">
        <f>IF($F$376="n/a",0,IF(Y$378&lt;=$C393,0,IF(Y$378&gt;($F$376+$C393),INDEX($D$390:$W$390,,$C393)-SUM($D393:X393),INDEX($D$390:$W$390,,$C393)/$F$376)))</f>
        <v>0</v>
      </c>
      <c r="Z393" s="2">
        <f>IF($F$376="n/a",0,IF(Z$378&lt;=$C393,0,IF(Z$378&gt;($F$376+$C393),INDEX($D$390:$W$390,,$C393)-SUM($D393:Y393),INDEX($D$390:$W$390,,$C393)/$F$376)))</f>
        <v>0</v>
      </c>
      <c r="AA393" s="2">
        <f>IF($F$376="n/a",0,IF(AA$378&lt;=$C393,0,IF(AA$378&gt;($F$376+$C393),INDEX($D$390:$W$390,,$C393)-SUM($D393:Z393),INDEX($D$390:$W$390,,$C393)/$F$376)))</f>
        <v>0</v>
      </c>
      <c r="AB393" s="2">
        <f>IF($F$376="n/a",0,IF(AB$378&lt;=$C393,0,IF(AB$378&gt;($F$376+$C393),INDEX($D$390:$W$390,,$C393)-SUM($D393:AA393),INDEX($D$390:$W$390,,$C393)/$F$376)))</f>
        <v>0</v>
      </c>
      <c r="AC393" s="2">
        <f>IF($F$376="n/a",0,IF(AC$378&lt;=$C393,0,IF(AC$378&gt;($F$376+$C393),INDEX($D$390:$W$390,,$C393)-SUM($D393:AB393),INDEX($D$390:$W$390,,$C393)/$F$376)))</f>
        <v>0</v>
      </c>
      <c r="AD393" s="2">
        <f>IF($F$376="n/a",0,IF(AD$378&lt;=$C393,0,IF(AD$378&gt;($F$376+$C393),INDEX($D$390:$W$390,,$C393)-SUM($D393:AC393),INDEX($D$390:$W$390,,$C393)/$F$376)))</f>
        <v>0</v>
      </c>
      <c r="AE393" s="2">
        <f>IF($F$376="n/a",0,IF(AE$378&lt;=$C393,0,IF(AE$378&gt;($F$376+$C393),INDEX($D$390:$W$390,,$C393)-SUM($D393:AD393),INDEX($D$390:$W$390,,$C393)/$F$376)))</f>
        <v>0</v>
      </c>
      <c r="AF393" s="2">
        <f>IF($F$376="n/a",0,IF(AF$378&lt;=$C393,0,IF(AF$378&gt;($F$376+$C393),INDEX($D$390:$W$390,,$C393)-SUM($D393:AE393),INDEX($D$390:$W$390,,$C393)/$F$376)))</f>
        <v>0</v>
      </c>
      <c r="AG393" s="2">
        <f>IF($F$376="n/a",0,IF(AG$378&lt;=$C393,0,IF(AG$378&gt;($F$376+$C393),INDEX($D$390:$W$390,,$C393)-SUM($D393:AF393),INDEX($D$390:$W$390,,$C393)/$F$376)))</f>
        <v>0</v>
      </c>
      <c r="AH393" s="2">
        <f>IF($F$376="n/a",0,IF(AH$378&lt;=$C393,0,IF(AH$378&gt;($F$376+$C393),INDEX($D$390:$W$390,,$C393)-SUM($D393:AG393),INDEX($D$390:$W$390,,$C393)/$F$376)))</f>
        <v>0</v>
      </c>
      <c r="AI393" s="2">
        <f>IF($F$376="n/a",0,IF(AI$378&lt;=$C393,0,IF(AI$378&gt;($F$376+$C393),INDEX($D$390:$W$390,,$C393)-SUM($D393:AH393),INDEX($D$390:$W$390,,$C393)/$F$376)))</f>
        <v>0</v>
      </c>
      <c r="AJ393" s="2">
        <f>IF($F$376="n/a",0,IF(AJ$378&lt;=$C393,0,IF(AJ$378&gt;($F$376+$C393),INDEX($D$390:$W$390,,$C393)-SUM($D393:AI393),INDEX($D$390:$W$390,,$C393)/$F$376)))</f>
        <v>0</v>
      </c>
      <c r="AK393" s="2">
        <f>IF($F$376="n/a",0,IF(AK$378&lt;=$C393,0,IF(AK$378&gt;($F$376+$C393),INDEX($D$390:$W$390,,$C393)-SUM($D393:AJ393),INDEX($D$390:$W$390,,$C393)/$F$376)))</f>
        <v>0</v>
      </c>
      <c r="AL393" s="2">
        <f>IF($F$376="n/a",0,IF(AL$378&lt;=$C393,0,IF(AL$378&gt;($F$376+$C393),INDEX($D$390:$W$390,,$C393)-SUM($D393:AK393),INDEX($D$390:$W$390,,$C393)/$F$376)))</f>
        <v>0</v>
      </c>
      <c r="AM393" s="2">
        <f>IF($F$376="n/a",0,IF(AM$378&lt;=$C393,0,IF(AM$378&gt;($F$376+$C393),INDEX($D$390:$W$390,,$C393)-SUM($D393:AL393),INDEX($D$390:$W$390,,$C393)/$F$376)))</f>
        <v>0</v>
      </c>
      <c r="AN393" s="2">
        <f>IF($F$376="n/a",0,IF(AN$378&lt;=$C393,0,IF(AN$378&gt;($F$376+$C393),INDEX($D$390:$W$390,,$C393)-SUM($D393:AM393),INDEX($D$390:$W$390,,$C393)/$F$376)))</f>
        <v>0</v>
      </c>
      <c r="AO393" s="2">
        <f>IF($F$376="n/a",0,IF(AO$378&lt;=$C393,0,IF(AO$378&gt;($F$376+$C393),INDEX($D$390:$W$390,,$C393)-SUM($D393:AN393),INDEX($D$390:$W$390,,$C393)/$F$376)))</f>
        <v>0</v>
      </c>
      <c r="AP393" s="2">
        <f>IF($F$376="n/a",0,IF(AP$378&lt;=$C393,0,IF(AP$378&gt;($F$376+$C393),INDEX($D$390:$W$390,,$C393)-SUM($D393:AO393),INDEX($D$390:$W$390,,$C393)/$F$376)))</f>
        <v>0</v>
      </c>
      <c r="AQ393" s="2">
        <f>IF($F$376="n/a",0,IF(AQ$378&lt;=$C393,0,IF(AQ$378&gt;($F$376+$C393),INDEX($D$390:$W$390,,$C393)-SUM($D393:AP393),INDEX($D$390:$W$390,,$C393)/$F$376)))</f>
        <v>0</v>
      </c>
      <c r="AR393" s="2">
        <f>IF($F$376="n/a",0,IF(AR$378&lt;=$C393,0,IF(AR$378&gt;($F$376+$C393),INDEX($D$390:$W$390,,$C393)-SUM($D393:AQ393),INDEX($D$390:$W$390,,$C393)/$F$376)))</f>
        <v>0</v>
      </c>
      <c r="AS393" s="2">
        <f>IF($F$376="n/a",0,IF(AS$378&lt;=$C393,0,IF(AS$378&gt;($F$376+$C393),INDEX($D$390:$W$390,,$C393)-SUM($D393:AR393),INDEX($D$390:$W$390,,$C393)/$F$376)))</f>
        <v>0</v>
      </c>
      <c r="AT393" s="2">
        <f>IF($F$376="n/a",0,IF(AT$378&lt;=$C393,0,IF(AT$378&gt;($F$376+$C393),INDEX($D$390:$W$390,,$C393)-SUM($D393:AS393),INDEX($D$390:$W$390,,$C393)/$F$376)))</f>
        <v>0</v>
      </c>
      <c r="AU393" s="2">
        <f>IF($F$376="n/a",0,IF(AU$378&lt;=$C393,0,IF(AU$378&gt;($F$376+$C393),INDEX($D$390:$W$390,,$C393)-SUM($D393:AT393),INDEX($D$390:$W$390,,$C393)/$F$376)))</f>
        <v>0</v>
      </c>
      <c r="AV393" s="2">
        <f>IF($F$376="n/a",0,IF(AV$378&lt;=$C393,0,IF(AV$378&gt;($F$376+$C393),INDEX($D$390:$W$390,,$C393)-SUM($D393:AU393),INDEX($D$390:$W$390,,$C393)/$F$376)))</f>
        <v>0</v>
      </c>
      <c r="AW393" s="2">
        <f>IF($F$376="n/a",0,IF(AW$378&lt;=$C393,0,IF(AW$378&gt;($F$376+$C393),INDEX($D$390:$W$390,,$C393)-SUM($D393:AV393),INDEX($D$390:$W$390,,$C393)/$F$376)))</f>
        <v>0</v>
      </c>
      <c r="AX393" s="2">
        <f>IF($F$376="n/a",0,IF(AX$378&lt;=$C393,0,IF(AX$378&gt;($F$376+$C393),INDEX($D$390:$W$390,,$C393)-SUM($D393:AW393),INDEX($D$390:$W$390,,$C393)/$F$376)))</f>
        <v>0</v>
      </c>
      <c r="AY393" s="2">
        <f>IF($F$376="n/a",0,IF(AY$378&lt;=$C393,0,IF(AY$378&gt;($F$376+$C393),INDEX($D$390:$W$390,,$C393)-SUM($D393:AX393),INDEX($D$390:$W$390,,$C393)/$F$376)))</f>
        <v>0</v>
      </c>
      <c r="AZ393" s="2">
        <f>IF($F$376="n/a",0,IF(AZ$378&lt;=$C393,0,IF(AZ$378&gt;($F$376+$C393),INDEX($D$390:$W$390,,$C393)-SUM($D393:AY393),INDEX($D$390:$W$390,,$C393)/$F$376)))</f>
        <v>0</v>
      </c>
      <c r="BA393" s="2">
        <f>IF($F$376="n/a",0,IF(BA$378&lt;=$C393,0,IF(BA$378&gt;($F$376+$C393),INDEX($D$390:$W$390,,$C393)-SUM($D393:AZ393),INDEX($D$390:$W$390,,$C393)/$F$376)))</f>
        <v>0</v>
      </c>
      <c r="BB393" s="2">
        <f>IF($F$376="n/a",0,IF(BB$378&lt;=$C393,0,IF(BB$378&gt;($F$376+$C393),INDEX($D$390:$W$390,,$C393)-SUM($D393:BA393),INDEX($D$390:$W$390,,$C393)/$F$376)))</f>
        <v>0</v>
      </c>
      <c r="BC393" s="2">
        <f>IF($F$376="n/a",0,IF(BC$378&lt;=$C393,0,IF(BC$378&gt;($F$376+$C393),INDEX($D$390:$W$390,,$C393)-SUM($D393:BB393),INDEX($D$390:$W$390,,$C393)/$F$376)))</f>
        <v>0</v>
      </c>
      <c r="BD393" s="2">
        <f>IF($F$376="n/a",0,IF(BD$378&lt;=$C393,0,IF(BD$378&gt;($F$376+$C393),INDEX($D$390:$W$390,,$C393)-SUM($D393:BC393),INDEX($D$390:$W$390,,$C393)/$F$376)))</f>
        <v>0</v>
      </c>
      <c r="BE393" s="2">
        <f>IF($F$376="n/a",0,IF(BE$378&lt;=$C393,0,IF(BE$378&gt;($F$376+$C393),INDEX($D$390:$W$390,,$C393)-SUM($D393:BD393),INDEX($D$390:$W$390,,$C393)/$F$376)))</f>
        <v>0</v>
      </c>
      <c r="BF393" s="2">
        <f>IF($F$376="n/a",0,IF(BF$378&lt;=$C393,0,IF(BF$378&gt;($F$376+$C393),INDEX($D$390:$W$390,,$C393)-SUM($D393:BE393),INDEX($D$390:$W$390,,$C393)/$F$376)))</f>
        <v>0</v>
      </c>
      <c r="BG393" s="2">
        <f>IF($F$376="n/a",0,IF(BG$378&lt;=$C393,0,IF(BG$378&gt;($F$376+$C393),INDEX($D$390:$W$390,,$C393)-SUM($D393:BF393),INDEX($D$390:$W$390,,$C393)/$F$376)))</f>
        <v>0</v>
      </c>
      <c r="BH393" s="2">
        <f>IF($F$376="n/a",0,IF(BH$378&lt;=$C393,0,IF(BH$378&gt;($F$376+$C393),INDEX($D$390:$W$390,,$C393)-SUM($D393:BG393),INDEX($D$390:$W$390,,$C393)/$F$376)))</f>
        <v>0</v>
      </c>
      <c r="BI393" s="2">
        <f>IF($F$376="n/a",0,IF(BI$378&lt;=$C393,0,IF(BI$378&gt;($F$376+$C393),INDEX($D$390:$W$390,,$C393)-SUM($D393:BH393),INDEX($D$390:$W$390,,$C393)/$F$376)))</f>
        <v>0</v>
      </c>
      <c r="BJ393" s="2">
        <f>IF($F$376="n/a",0,IF(BJ$378&lt;=$C393,0,IF(BJ$378&gt;($F$376+$C393),INDEX($D$390:$W$390,,$C393)-SUM($D393:BI393),INDEX($D$390:$W$390,,$C393)/$F$376)))</f>
        <v>0</v>
      </c>
      <c r="BK393" s="2">
        <f>IF($F$376="n/a",0,IF(BK$378&lt;=$C393,0,IF(BK$378&gt;($F$376+$C393),INDEX($D$390:$W$390,,$C393)-SUM($D393:BJ393),INDEX($D$390:$W$390,,$C393)/$F$376)))</f>
        <v>0</v>
      </c>
      <c r="BL393" s="2">
        <f>IF($F$376="n/a",0,IF(BL$378&lt;=$C393,0,IF(BL$378&gt;($F$376+$C393),INDEX($D$390:$W$390,,$C393)-SUM($D393:BK393),INDEX($D$390:$W$390,,$C393)/$F$376)))</f>
        <v>0</v>
      </c>
      <c r="BM393" s="2">
        <f>IF($F$376="n/a",0,IF(BM$378&lt;=$C393,0,IF(BM$378&gt;($F$376+$C393),INDEX($D$390:$W$390,,$C393)-SUM($D393:BL393),INDEX($D$390:$W$390,,$C393)/$F$376)))</f>
        <v>0</v>
      </c>
      <c r="BN393" s="2">
        <f>IF($F$376="n/a",0,IF(BN$378&lt;=$C393,0,IF(BN$378&gt;($F$376+$C393),INDEX($D$390:$W$390,,$C393)-SUM($D393:BM393),INDEX($D$390:$W$390,,$C393)/$F$376)))</f>
        <v>0</v>
      </c>
      <c r="BO393" s="2">
        <f>IF($F$376="n/a",0,IF(BO$378&lt;=$C393,0,IF(BO$378&gt;($F$376+$C393),INDEX($D$390:$W$390,,$C393)-SUM($D393:BN393),INDEX($D$390:$W$390,,$C393)/$F$376)))</f>
        <v>0</v>
      </c>
      <c r="BP393" s="2">
        <f>IF($F$376="n/a",0,IF(BP$378&lt;=$C393,0,IF(BP$378&gt;($F$376+$C393),INDEX($D$390:$W$390,,$C393)-SUM($D393:BO393),INDEX($D$390:$W$390,,$C393)/$F$376)))</f>
        <v>0</v>
      </c>
      <c r="BQ393" s="2">
        <f>IF($F$376="n/a",0,IF(BQ$378&lt;=$C393,0,IF(BQ$378&gt;($F$376+$C393),INDEX($D$390:$W$390,,$C393)-SUM($D393:BP393),INDEX($D$390:$W$390,,$C393)/$F$376)))</f>
        <v>0</v>
      </c>
      <c r="BR393" s="2">
        <f>IF($F$376="n/a",0,IF(BR$378&lt;=$C393,0,IF(BR$378&gt;($F$376+$C393),INDEX($D$390:$W$390,,$C393)-SUM($D393:BQ393),INDEX($D$390:$W$390,,$C393)/$F$376)))</f>
        <v>0</v>
      </c>
      <c r="BS393" s="2">
        <f>IF($F$376="n/a",0,IF(BS$378&lt;=$C393,0,IF(BS$378&gt;($F$376+$C393),INDEX($D$390:$W$390,,$C393)-SUM($D393:BR393),INDEX($D$390:$W$390,,$C393)/$F$376)))</f>
        <v>0</v>
      </c>
    </row>
    <row r="394" spans="2:71">
      <c r="B394" s="24">
        <v>2012</v>
      </c>
      <c r="C394" s="24">
        <v>2</v>
      </c>
      <c r="E394" s="2">
        <f>IF($F$376="n/a",0,IF(E$378&lt;=$C394,0,IF(E$378&gt;($F$376+$C394),INDEX($D$390:$W$390,,$C394)-SUM($D394:D394),INDEX($D$390:$W$390,,$C394)/$F$376)))</f>
        <v>0</v>
      </c>
      <c r="F394" s="2">
        <f>IF($F$376="n/a",0,IF(F$378&lt;=$C394,0,IF(F$378&gt;($F$376+$C394),INDEX($D$390:$W$390,,$C394)-SUM($D394:E394),INDEX($D$390:$W$390,,$C394)/$F$376)))</f>
        <v>0</v>
      </c>
      <c r="G394" s="2">
        <f>IF($F$376="n/a",0,IF(G$378&lt;=$C394,0,IF(G$378&gt;($F$376+$C394),INDEX($D$390:$W$390,,$C394)-SUM($D394:F394),INDEX($D$390:$W$390,,$C394)/$F$376)))</f>
        <v>0</v>
      </c>
      <c r="H394" s="2">
        <f>IF($F$376="n/a",0,IF(H$378&lt;=$C394,0,IF(H$378&gt;($F$376+$C394),INDEX($D$390:$W$390,,$C394)-SUM($D394:G394),INDEX($D$390:$W$390,,$C394)/$F$376)))</f>
        <v>0</v>
      </c>
      <c r="I394" s="2">
        <f>IF($F$376="n/a",0,IF(I$378&lt;=$C394,0,IF(I$378&gt;($F$376+$C394),INDEX($D$390:$W$390,,$C394)-SUM($D394:H394),INDEX($D$390:$W$390,,$C394)/$F$376)))</f>
        <v>0</v>
      </c>
      <c r="J394" s="2">
        <f>IF($F$376="n/a",0,IF(J$378&lt;=$C394,0,IF(J$378&gt;($F$376+$C394),INDEX($D$390:$W$390,,$C394)-SUM($D394:I394),INDEX($D$390:$W$390,,$C394)/$F$376)))</f>
        <v>0</v>
      </c>
      <c r="K394" s="2">
        <f>IF($F$376="n/a",0,IF(K$378&lt;=$C394,0,IF(K$378&gt;($F$376+$C394),INDEX($D$390:$W$390,,$C394)-SUM($D394:J394),INDEX($D$390:$W$390,,$C394)/$F$376)))</f>
        <v>0</v>
      </c>
      <c r="L394" s="2">
        <f>IF($F$376="n/a",0,IF(L$378&lt;=$C394,0,IF(L$378&gt;($F$376+$C394),INDEX($D$390:$W$390,,$C394)-SUM($D394:K394),INDEX($D$390:$W$390,,$C394)/$F$376)))</f>
        <v>0</v>
      </c>
      <c r="M394" s="2">
        <f>IF($F$376="n/a",0,IF(M$378&lt;=$C394,0,IF(M$378&gt;($F$376+$C394),INDEX($D$390:$W$390,,$C394)-SUM($D394:L394),INDEX($D$390:$W$390,,$C394)/$F$376)))</f>
        <v>0</v>
      </c>
      <c r="N394" s="170">
        <f>IF($F$376="n/a",0,IF(N$378&lt;=$C394,0,IF(N$378&gt;($F$376+$C394),INDEX($D$390:$W$390,,$C394)-SUM($D394:M394),INDEX($D$390:$W$390,,$C394)/$F$376)))*0.5</f>
        <v>0</v>
      </c>
      <c r="O394" s="2">
        <f>IF($F$376="n/a",0,IF(O$378&lt;=$C394,0,IF(O$378&gt;($F$376+$C394),INDEX($D$390:$W$390,,$C394)-SUM($D394:N394),INDEX($D$390:$W$390,,$C394)/$F$376)))</f>
        <v>0</v>
      </c>
      <c r="P394" s="2">
        <f>IF($F$376="n/a",0,IF(P$378&lt;=$C394,0,IF(P$378&gt;($F$376+$C394),INDEX($D$390:$W$390,,$C394)-SUM($D394:O394),INDEX($D$390:$W$390,,$C394)/$F$376)))</f>
        <v>0</v>
      </c>
      <c r="Q394" s="2">
        <f>IF($F$376="n/a",0,IF(Q$378&lt;=$C394,0,IF(Q$378&gt;($F$376+$C394),INDEX($D$390:$W$390,,$C394)-SUM($D394:P394),INDEX($D$390:$W$390,,$C394)/$F$376)))</f>
        <v>0</v>
      </c>
      <c r="R394" s="2">
        <f>IF($F$376="n/a",0,IF(R$378&lt;=$C394,0,IF(R$378&gt;($F$376+$C394),INDEX($D$390:$W$390,,$C394)-SUM($D394:Q394),INDEX($D$390:$W$390,,$C394)/$F$376)))</f>
        <v>0</v>
      </c>
      <c r="S394" s="2">
        <f>IF($F$376="n/a",0,IF(S$378&lt;=$C394,0,IF(S$378&gt;($F$376+$C394),INDEX($D$390:$W$390,,$C394)-SUM($D394:R394),INDEX($D$390:$W$390,,$C394)/$F$376)))</f>
        <v>0</v>
      </c>
      <c r="T394" s="2">
        <f>IF($F$376="n/a",0,IF(T$378&lt;=$C394,0,IF(T$378&gt;($F$376+$C394),INDEX($D$390:$W$390,,$C394)-SUM($D394:S394),INDEX($D$390:$W$390,,$C394)/$F$376)))</f>
        <v>0</v>
      </c>
      <c r="U394" s="2">
        <f>IF($F$376="n/a",0,IF(U$378&lt;=$C394,0,IF(U$378&gt;($F$376+$C394),INDEX($D$390:$W$390,,$C394)-SUM($D394:T394),INDEX($D$390:$W$390,,$C394)/$F$376)))</f>
        <v>0</v>
      </c>
      <c r="V394" s="2">
        <f>IF($F$376="n/a",0,IF(V$378&lt;=$C394,0,IF(V$378&gt;($F$376+$C394),INDEX($D$390:$W$390,,$C394)-SUM($D394:U394),INDEX($D$390:$W$390,,$C394)/$F$376)))</f>
        <v>0</v>
      </c>
      <c r="W394" s="2">
        <f>IF($F$376="n/a",0,IF(W$378&lt;=$C394,0,IF(W$378&gt;($F$376+$C394),INDEX($D$390:$W$390,,$C394)-SUM($D394:V394),INDEX($D$390:$W$390,,$C394)/$F$376)))</f>
        <v>0</v>
      </c>
      <c r="X394" s="2">
        <f>IF($F$376="n/a",0,IF(X$378&lt;=$C394,0,IF(X$378&gt;($F$376+$C394),INDEX($D$390:$W$390,,$C394)-SUM($D394:W394),INDEX($D$390:$W$390,,$C394)/$F$376)))</f>
        <v>0</v>
      </c>
      <c r="Y394" s="2">
        <f>IF($F$376="n/a",0,IF(Y$378&lt;=$C394,0,IF(Y$378&gt;($F$376+$C394),INDEX($D$390:$W$390,,$C394)-SUM($D394:X394),INDEX($D$390:$W$390,,$C394)/$F$376)))</f>
        <v>0</v>
      </c>
      <c r="Z394" s="2">
        <f>IF($F$376="n/a",0,IF(Z$378&lt;=$C394,0,IF(Z$378&gt;($F$376+$C394),INDEX($D$390:$W$390,,$C394)-SUM($D394:Y394),INDEX($D$390:$W$390,,$C394)/$F$376)))</f>
        <v>0</v>
      </c>
      <c r="AA394" s="2">
        <f>IF($F$376="n/a",0,IF(AA$378&lt;=$C394,0,IF(AA$378&gt;($F$376+$C394),INDEX($D$390:$W$390,,$C394)-SUM($D394:Z394),INDEX($D$390:$W$390,,$C394)/$F$376)))</f>
        <v>0</v>
      </c>
      <c r="AB394" s="2">
        <f>IF($F$376="n/a",0,IF(AB$378&lt;=$C394,0,IF(AB$378&gt;($F$376+$C394),INDEX($D$390:$W$390,,$C394)-SUM($D394:AA394),INDEX($D$390:$W$390,,$C394)/$F$376)))</f>
        <v>0</v>
      </c>
      <c r="AC394" s="2">
        <f>IF($F$376="n/a",0,IF(AC$378&lt;=$C394,0,IF(AC$378&gt;($F$376+$C394),INDEX($D$390:$W$390,,$C394)-SUM($D394:AB394),INDEX($D$390:$W$390,,$C394)/$F$376)))</f>
        <v>0</v>
      </c>
      <c r="AD394" s="2">
        <f>IF($F$376="n/a",0,IF(AD$378&lt;=$C394,0,IF(AD$378&gt;($F$376+$C394),INDEX($D$390:$W$390,,$C394)-SUM($D394:AC394),INDEX($D$390:$W$390,,$C394)/$F$376)))</f>
        <v>0</v>
      </c>
      <c r="AE394" s="2">
        <f>IF($F$376="n/a",0,IF(AE$378&lt;=$C394,0,IF(AE$378&gt;($F$376+$C394),INDEX($D$390:$W$390,,$C394)-SUM($D394:AD394),INDEX($D$390:$W$390,,$C394)/$F$376)))</f>
        <v>0</v>
      </c>
      <c r="AF394" s="2">
        <f>IF($F$376="n/a",0,IF(AF$378&lt;=$C394,0,IF(AF$378&gt;($F$376+$C394),INDEX($D$390:$W$390,,$C394)-SUM($D394:AE394),INDEX($D$390:$W$390,,$C394)/$F$376)))</f>
        <v>0</v>
      </c>
      <c r="AG394" s="2">
        <f>IF($F$376="n/a",0,IF(AG$378&lt;=$C394,0,IF(AG$378&gt;($F$376+$C394),INDEX($D$390:$W$390,,$C394)-SUM($D394:AF394),INDEX($D$390:$W$390,,$C394)/$F$376)))</f>
        <v>0</v>
      </c>
      <c r="AH394" s="2">
        <f>IF($F$376="n/a",0,IF(AH$378&lt;=$C394,0,IF(AH$378&gt;($F$376+$C394),INDEX($D$390:$W$390,,$C394)-SUM($D394:AG394),INDEX($D$390:$W$390,,$C394)/$F$376)))</f>
        <v>0</v>
      </c>
      <c r="AI394" s="2">
        <f>IF($F$376="n/a",0,IF(AI$378&lt;=$C394,0,IF(AI$378&gt;($F$376+$C394),INDEX($D$390:$W$390,,$C394)-SUM($D394:AH394),INDEX($D$390:$W$390,,$C394)/$F$376)))</f>
        <v>0</v>
      </c>
      <c r="AJ394" s="2">
        <f>IF($F$376="n/a",0,IF(AJ$378&lt;=$C394,0,IF(AJ$378&gt;($F$376+$C394),INDEX($D$390:$W$390,,$C394)-SUM($D394:AI394),INDEX($D$390:$W$390,,$C394)/$F$376)))</f>
        <v>0</v>
      </c>
      <c r="AK394" s="2">
        <f>IF($F$376="n/a",0,IF(AK$378&lt;=$C394,0,IF(AK$378&gt;($F$376+$C394),INDEX($D$390:$W$390,,$C394)-SUM($D394:AJ394),INDEX($D$390:$W$390,,$C394)/$F$376)))</f>
        <v>0</v>
      </c>
      <c r="AL394" s="2">
        <f>IF($F$376="n/a",0,IF(AL$378&lt;=$C394,0,IF(AL$378&gt;($F$376+$C394),INDEX($D$390:$W$390,,$C394)-SUM($D394:AK394),INDEX($D$390:$W$390,,$C394)/$F$376)))</f>
        <v>0</v>
      </c>
      <c r="AM394" s="2">
        <f>IF($F$376="n/a",0,IF(AM$378&lt;=$C394,0,IF(AM$378&gt;($F$376+$C394),INDEX($D$390:$W$390,,$C394)-SUM($D394:AL394),INDEX($D$390:$W$390,,$C394)/$F$376)))</f>
        <v>0</v>
      </c>
      <c r="AN394" s="2">
        <f>IF($F$376="n/a",0,IF(AN$378&lt;=$C394,0,IF(AN$378&gt;($F$376+$C394),INDEX($D$390:$W$390,,$C394)-SUM($D394:AM394),INDEX($D$390:$W$390,,$C394)/$F$376)))</f>
        <v>0</v>
      </c>
      <c r="AO394" s="2">
        <f>IF($F$376="n/a",0,IF(AO$378&lt;=$C394,0,IF(AO$378&gt;($F$376+$C394),INDEX($D$390:$W$390,,$C394)-SUM($D394:AN394),INDEX($D$390:$W$390,,$C394)/$F$376)))</f>
        <v>0</v>
      </c>
      <c r="AP394" s="2">
        <f>IF($F$376="n/a",0,IF(AP$378&lt;=$C394,0,IF(AP$378&gt;($F$376+$C394),INDEX($D$390:$W$390,,$C394)-SUM($D394:AO394),INDEX($D$390:$W$390,,$C394)/$F$376)))</f>
        <v>0</v>
      </c>
      <c r="AQ394" s="2">
        <f>IF($F$376="n/a",0,IF(AQ$378&lt;=$C394,0,IF(AQ$378&gt;($F$376+$C394),INDEX($D$390:$W$390,,$C394)-SUM($D394:AP394),INDEX($D$390:$W$390,,$C394)/$F$376)))</f>
        <v>0</v>
      </c>
      <c r="AR394" s="2">
        <f>IF($F$376="n/a",0,IF(AR$378&lt;=$C394,0,IF(AR$378&gt;($F$376+$C394),INDEX($D$390:$W$390,,$C394)-SUM($D394:AQ394),INDEX($D$390:$W$390,,$C394)/$F$376)))</f>
        <v>0</v>
      </c>
      <c r="AS394" s="2">
        <f>IF($F$376="n/a",0,IF(AS$378&lt;=$C394,0,IF(AS$378&gt;($F$376+$C394),INDEX($D$390:$W$390,,$C394)-SUM($D394:AR394),INDEX($D$390:$W$390,,$C394)/$F$376)))</f>
        <v>0</v>
      </c>
      <c r="AT394" s="2">
        <f>IF($F$376="n/a",0,IF(AT$378&lt;=$C394,0,IF(AT$378&gt;($F$376+$C394),INDEX($D$390:$W$390,,$C394)-SUM($D394:AS394),INDEX($D$390:$W$390,,$C394)/$F$376)))</f>
        <v>0</v>
      </c>
      <c r="AU394" s="2">
        <f>IF($F$376="n/a",0,IF(AU$378&lt;=$C394,0,IF(AU$378&gt;($F$376+$C394),INDEX($D$390:$W$390,,$C394)-SUM($D394:AT394),INDEX($D$390:$W$390,,$C394)/$F$376)))</f>
        <v>0</v>
      </c>
      <c r="AV394" s="2">
        <f>IF($F$376="n/a",0,IF(AV$378&lt;=$C394,0,IF(AV$378&gt;($F$376+$C394),INDEX($D$390:$W$390,,$C394)-SUM($D394:AU394),INDEX($D$390:$W$390,,$C394)/$F$376)))</f>
        <v>0</v>
      </c>
      <c r="AW394" s="2">
        <f>IF($F$376="n/a",0,IF(AW$378&lt;=$C394,0,IF(AW$378&gt;($F$376+$C394),INDEX($D$390:$W$390,,$C394)-SUM($D394:AV394),INDEX($D$390:$W$390,,$C394)/$F$376)))</f>
        <v>0</v>
      </c>
      <c r="AX394" s="2">
        <f>IF($F$376="n/a",0,IF(AX$378&lt;=$C394,0,IF(AX$378&gt;($F$376+$C394),INDEX($D$390:$W$390,,$C394)-SUM($D394:AW394),INDEX($D$390:$W$390,,$C394)/$F$376)))</f>
        <v>0</v>
      </c>
      <c r="AY394" s="2">
        <f>IF($F$376="n/a",0,IF(AY$378&lt;=$C394,0,IF(AY$378&gt;($F$376+$C394),INDEX($D$390:$W$390,,$C394)-SUM($D394:AX394),INDEX($D$390:$W$390,,$C394)/$F$376)))</f>
        <v>0</v>
      </c>
      <c r="AZ394" s="2">
        <f>IF($F$376="n/a",0,IF(AZ$378&lt;=$C394,0,IF(AZ$378&gt;($F$376+$C394),INDEX($D$390:$W$390,,$C394)-SUM($D394:AY394),INDEX($D$390:$W$390,,$C394)/$F$376)))</f>
        <v>0</v>
      </c>
      <c r="BA394" s="2">
        <f>IF($F$376="n/a",0,IF(BA$378&lt;=$C394,0,IF(BA$378&gt;($F$376+$C394),INDEX($D$390:$W$390,,$C394)-SUM($D394:AZ394),INDEX($D$390:$W$390,,$C394)/$F$376)))</f>
        <v>0</v>
      </c>
      <c r="BB394" s="2">
        <f>IF($F$376="n/a",0,IF(BB$378&lt;=$C394,0,IF(BB$378&gt;($F$376+$C394),INDEX($D$390:$W$390,,$C394)-SUM($D394:BA394),INDEX($D$390:$W$390,,$C394)/$F$376)))</f>
        <v>0</v>
      </c>
      <c r="BC394" s="2">
        <f>IF($F$376="n/a",0,IF(BC$378&lt;=$C394,0,IF(BC$378&gt;($F$376+$C394),INDEX($D$390:$W$390,,$C394)-SUM($D394:BB394),INDEX($D$390:$W$390,,$C394)/$F$376)))</f>
        <v>0</v>
      </c>
      <c r="BD394" s="2">
        <f>IF($F$376="n/a",0,IF(BD$378&lt;=$C394,0,IF(BD$378&gt;($F$376+$C394),INDEX($D$390:$W$390,,$C394)-SUM($D394:BC394),INDEX($D$390:$W$390,,$C394)/$F$376)))</f>
        <v>0</v>
      </c>
      <c r="BE394" s="2">
        <f>IF($F$376="n/a",0,IF(BE$378&lt;=$C394,0,IF(BE$378&gt;($F$376+$C394),INDEX($D$390:$W$390,,$C394)-SUM($D394:BD394),INDEX($D$390:$W$390,,$C394)/$F$376)))</f>
        <v>0</v>
      </c>
      <c r="BF394" s="2">
        <f>IF($F$376="n/a",0,IF(BF$378&lt;=$C394,0,IF(BF$378&gt;($F$376+$C394),INDEX($D$390:$W$390,,$C394)-SUM($D394:BE394),INDEX($D$390:$W$390,,$C394)/$F$376)))</f>
        <v>0</v>
      </c>
      <c r="BG394" s="2">
        <f>IF($F$376="n/a",0,IF(BG$378&lt;=$C394,0,IF(BG$378&gt;($F$376+$C394),INDEX($D$390:$W$390,,$C394)-SUM($D394:BF394),INDEX($D$390:$W$390,,$C394)/$F$376)))</f>
        <v>0</v>
      </c>
      <c r="BH394" s="2">
        <f>IF($F$376="n/a",0,IF(BH$378&lt;=$C394,0,IF(BH$378&gt;($F$376+$C394),INDEX($D$390:$W$390,,$C394)-SUM($D394:BG394),INDEX($D$390:$W$390,,$C394)/$F$376)))</f>
        <v>0</v>
      </c>
      <c r="BI394" s="2">
        <f>IF($F$376="n/a",0,IF(BI$378&lt;=$C394,0,IF(BI$378&gt;($F$376+$C394),INDEX($D$390:$W$390,,$C394)-SUM($D394:BH394),INDEX($D$390:$W$390,,$C394)/$F$376)))</f>
        <v>0</v>
      </c>
      <c r="BJ394" s="2">
        <f>IF($F$376="n/a",0,IF(BJ$378&lt;=$C394,0,IF(BJ$378&gt;($F$376+$C394),INDEX($D$390:$W$390,,$C394)-SUM($D394:BI394),INDEX($D$390:$W$390,,$C394)/$F$376)))</f>
        <v>0</v>
      </c>
      <c r="BK394" s="2">
        <f>IF($F$376="n/a",0,IF(BK$378&lt;=$C394,0,IF(BK$378&gt;($F$376+$C394),INDEX($D$390:$W$390,,$C394)-SUM($D394:BJ394),INDEX($D$390:$W$390,,$C394)/$F$376)))</f>
        <v>0</v>
      </c>
      <c r="BL394" s="2">
        <f>IF($F$376="n/a",0,IF(BL$378&lt;=$C394,0,IF(BL$378&gt;($F$376+$C394),INDEX($D$390:$W$390,,$C394)-SUM($D394:BK394),INDEX($D$390:$W$390,,$C394)/$F$376)))</f>
        <v>0</v>
      </c>
      <c r="BM394" s="2">
        <f>IF($F$376="n/a",0,IF(BM$378&lt;=$C394,0,IF(BM$378&gt;($F$376+$C394),INDEX($D$390:$W$390,,$C394)-SUM($D394:BL394),INDEX($D$390:$W$390,,$C394)/$F$376)))</f>
        <v>0</v>
      </c>
      <c r="BN394" s="2">
        <f>IF($F$376="n/a",0,IF(BN$378&lt;=$C394,0,IF(BN$378&gt;($F$376+$C394),INDEX($D$390:$W$390,,$C394)-SUM($D394:BM394),INDEX($D$390:$W$390,,$C394)/$F$376)))</f>
        <v>0</v>
      </c>
      <c r="BO394" s="2">
        <f>IF($F$376="n/a",0,IF(BO$378&lt;=$C394,0,IF(BO$378&gt;($F$376+$C394),INDEX($D$390:$W$390,,$C394)-SUM($D394:BN394),INDEX($D$390:$W$390,,$C394)/$F$376)))</f>
        <v>0</v>
      </c>
      <c r="BP394" s="2">
        <f>IF($F$376="n/a",0,IF(BP$378&lt;=$C394,0,IF(BP$378&gt;($F$376+$C394),INDEX($D$390:$W$390,,$C394)-SUM($D394:BO394),INDEX($D$390:$W$390,,$C394)/$F$376)))</f>
        <v>0</v>
      </c>
      <c r="BQ394" s="2">
        <f>IF($F$376="n/a",0,IF(BQ$378&lt;=$C394,0,IF(BQ$378&gt;($F$376+$C394),INDEX($D$390:$W$390,,$C394)-SUM($D394:BP394),INDEX($D$390:$W$390,,$C394)/$F$376)))</f>
        <v>0</v>
      </c>
      <c r="BR394" s="2">
        <f>IF($F$376="n/a",0,IF(BR$378&lt;=$C394,0,IF(BR$378&gt;($F$376+$C394),INDEX($D$390:$W$390,,$C394)-SUM($D394:BQ394),INDEX($D$390:$W$390,,$C394)/$F$376)))</f>
        <v>0</v>
      </c>
      <c r="BS394" s="2">
        <f>IF($F$376="n/a",0,IF(BS$378&lt;=$C394,0,IF(BS$378&gt;($F$376+$C394),INDEX($D$390:$W$390,,$C394)-SUM($D394:BR394),INDEX($D$390:$W$390,,$C394)/$F$376)))</f>
        <v>0</v>
      </c>
    </row>
    <row r="395" spans="2:71">
      <c r="B395" s="24">
        <v>2013</v>
      </c>
      <c r="C395" s="24">
        <v>3</v>
      </c>
      <c r="E395" s="2">
        <f>IF($F$376="n/a",0,IF(E$378&lt;=$C395,0,IF(E$378&gt;($F$376+$C395),INDEX($D$390:$W$390,,$C395)-SUM($D395:D395),INDEX($D$390:$W$390,,$C395)/$F$376)))</f>
        <v>0</v>
      </c>
      <c r="F395" s="2">
        <f>IF($F$376="n/a",0,IF(F$378&lt;=$C395,0,IF(F$378&gt;($F$376+$C395),INDEX($D$390:$W$390,,$C395)-SUM($D395:E395),INDEX($D$390:$W$390,,$C395)/$F$376)))</f>
        <v>0</v>
      </c>
      <c r="G395" s="2">
        <f>IF($F$376="n/a",0,IF(G$378&lt;=$C395,0,IF(G$378&gt;($F$376+$C395),INDEX($D$390:$W$390,,$C395)-SUM($D395:F395),INDEX($D$390:$W$390,,$C395)/$F$376)))</f>
        <v>0</v>
      </c>
      <c r="H395" s="2">
        <f>IF($F$376="n/a",0,IF(H$378&lt;=$C395,0,IF(H$378&gt;($F$376+$C395),INDEX($D$390:$W$390,,$C395)-SUM($D395:G395),INDEX($D$390:$W$390,,$C395)/$F$376)))</f>
        <v>0</v>
      </c>
      <c r="I395" s="2">
        <f>IF($F$376="n/a",0,IF(I$378&lt;=$C395,0,IF(I$378&gt;($F$376+$C395),INDEX($D$390:$W$390,,$C395)-SUM($D395:H395),INDEX($D$390:$W$390,,$C395)/$F$376)))</f>
        <v>0</v>
      </c>
      <c r="J395" s="2">
        <f>IF($F$376="n/a",0,IF(J$378&lt;=$C395,0,IF(J$378&gt;($F$376+$C395),INDEX($D$390:$W$390,,$C395)-SUM($D395:I395),INDEX($D$390:$W$390,,$C395)/$F$376)))</f>
        <v>0</v>
      </c>
      <c r="K395" s="2">
        <f>IF($F$376="n/a",0,IF(K$378&lt;=$C395,0,IF(K$378&gt;($F$376+$C395),INDEX($D$390:$W$390,,$C395)-SUM($D395:J395),INDEX($D$390:$W$390,,$C395)/$F$376)))</f>
        <v>0</v>
      </c>
      <c r="L395" s="2">
        <f>IF($F$376="n/a",0,IF(L$378&lt;=$C395,0,IF(L$378&gt;($F$376+$C395),INDEX($D$390:$W$390,,$C395)-SUM($D395:K395),INDEX($D$390:$W$390,,$C395)/$F$376)))</f>
        <v>0</v>
      </c>
      <c r="M395" s="2">
        <f>IF($F$376="n/a",0,IF(M$378&lt;=$C395,0,IF(M$378&gt;($F$376+$C395),INDEX($D$390:$W$390,,$C395)-SUM($D395:L395),INDEX($D$390:$W$390,,$C395)/$F$376)))</f>
        <v>0</v>
      </c>
      <c r="N395" s="170">
        <f>IF($F$376="n/a",0,IF(N$378&lt;=$C395,0,IF(N$378&gt;($F$376+$C395),INDEX($D$390:$W$390,,$C395)-SUM($D395:M395),INDEX($D$390:$W$390,,$C395)/$F$376)))*0.5</f>
        <v>0</v>
      </c>
      <c r="O395" s="2">
        <f>IF($F$376="n/a",0,IF(O$378&lt;=$C395,0,IF(O$378&gt;($F$376+$C395),INDEX($D$390:$W$390,,$C395)-SUM($D395:N395),INDEX($D$390:$W$390,,$C395)/$F$376)))</f>
        <v>0</v>
      </c>
      <c r="P395" s="2">
        <f>IF($F$376="n/a",0,IF(P$378&lt;=$C395,0,IF(P$378&gt;($F$376+$C395),INDEX($D$390:$W$390,,$C395)-SUM($D395:O395),INDEX($D$390:$W$390,,$C395)/$F$376)))</f>
        <v>0</v>
      </c>
      <c r="Q395" s="2">
        <f>IF($F$376="n/a",0,IF(Q$378&lt;=$C395,0,IF(Q$378&gt;($F$376+$C395),INDEX($D$390:$W$390,,$C395)-SUM($D395:P395),INDEX($D$390:$W$390,,$C395)/$F$376)))</f>
        <v>0</v>
      </c>
      <c r="R395" s="2">
        <f>IF($F$376="n/a",0,IF(R$378&lt;=$C395,0,IF(R$378&gt;($F$376+$C395),INDEX($D$390:$W$390,,$C395)-SUM($D395:Q395),INDEX($D$390:$W$390,,$C395)/$F$376)))</f>
        <v>0</v>
      </c>
      <c r="S395" s="2">
        <f>IF($F$376="n/a",0,IF(S$378&lt;=$C395,0,IF(S$378&gt;($F$376+$C395),INDEX($D$390:$W$390,,$C395)-SUM($D395:R395),INDEX($D$390:$W$390,,$C395)/$F$376)))</f>
        <v>0</v>
      </c>
      <c r="T395" s="2">
        <f>IF($F$376="n/a",0,IF(T$378&lt;=$C395,0,IF(T$378&gt;($F$376+$C395),INDEX($D$390:$W$390,,$C395)-SUM($D395:S395),INDEX($D$390:$W$390,,$C395)/$F$376)))</f>
        <v>0</v>
      </c>
      <c r="U395" s="2">
        <f>IF($F$376="n/a",0,IF(U$378&lt;=$C395,0,IF(U$378&gt;($F$376+$C395),INDEX($D$390:$W$390,,$C395)-SUM($D395:T395),INDEX($D$390:$W$390,,$C395)/$F$376)))</f>
        <v>0</v>
      </c>
      <c r="V395" s="2">
        <f>IF($F$376="n/a",0,IF(V$378&lt;=$C395,0,IF(V$378&gt;($F$376+$C395),INDEX($D$390:$W$390,,$C395)-SUM($D395:U395),INDEX($D$390:$W$390,,$C395)/$F$376)))</f>
        <v>0</v>
      </c>
      <c r="W395" s="2">
        <f>IF($F$376="n/a",0,IF(W$378&lt;=$C395,0,IF(W$378&gt;($F$376+$C395),INDEX($D$390:$W$390,,$C395)-SUM($D395:V395),INDEX($D$390:$W$390,,$C395)/$F$376)))</f>
        <v>0</v>
      </c>
      <c r="X395" s="2">
        <f>IF($F$376="n/a",0,IF(X$378&lt;=$C395,0,IF(X$378&gt;($F$376+$C395),INDEX($D$390:$W$390,,$C395)-SUM($D395:W395),INDEX($D$390:$W$390,,$C395)/$F$376)))</f>
        <v>0</v>
      </c>
      <c r="Y395" s="2">
        <f>IF($F$376="n/a",0,IF(Y$378&lt;=$C395,0,IF(Y$378&gt;($F$376+$C395),INDEX($D$390:$W$390,,$C395)-SUM($D395:X395),INDEX($D$390:$W$390,,$C395)/$F$376)))</f>
        <v>0</v>
      </c>
      <c r="Z395" s="2">
        <f>IF($F$376="n/a",0,IF(Z$378&lt;=$C395,0,IF(Z$378&gt;($F$376+$C395),INDEX($D$390:$W$390,,$C395)-SUM($D395:Y395),INDEX($D$390:$W$390,,$C395)/$F$376)))</f>
        <v>0</v>
      </c>
      <c r="AA395" s="2">
        <f>IF($F$376="n/a",0,IF(AA$378&lt;=$C395,0,IF(AA$378&gt;($F$376+$C395),INDEX($D$390:$W$390,,$C395)-SUM($D395:Z395),INDEX($D$390:$W$390,,$C395)/$F$376)))</f>
        <v>0</v>
      </c>
      <c r="AB395" s="2">
        <f>IF($F$376="n/a",0,IF(AB$378&lt;=$C395,0,IF(AB$378&gt;($F$376+$C395),INDEX($D$390:$W$390,,$C395)-SUM($D395:AA395),INDEX($D$390:$W$390,,$C395)/$F$376)))</f>
        <v>0</v>
      </c>
      <c r="AC395" s="2">
        <f>IF($F$376="n/a",0,IF(AC$378&lt;=$C395,0,IF(AC$378&gt;($F$376+$C395),INDEX($D$390:$W$390,,$C395)-SUM($D395:AB395),INDEX($D$390:$W$390,,$C395)/$F$376)))</f>
        <v>0</v>
      </c>
      <c r="AD395" s="2">
        <f>IF($F$376="n/a",0,IF(AD$378&lt;=$C395,0,IF(AD$378&gt;($F$376+$C395),INDEX($D$390:$W$390,,$C395)-SUM($D395:AC395),INDEX($D$390:$W$390,,$C395)/$F$376)))</f>
        <v>0</v>
      </c>
      <c r="AE395" s="2">
        <f>IF($F$376="n/a",0,IF(AE$378&lt;=$C395,0,IF(AE$378&gt;($F$376+$C395),INDEX($D$390:$W$390,,$C395)-SUM($D395:AD395),INDEX($D$390:$W$390,,$C395)/$F$376)))</f>
        <v>0</v>
      </c>
      <c r="AF395" s="2">
        <f>IF($F$376="n/a",0,IF(AF$378&lt;=$C395,0,IF(AF$378&gt;($F$376+$C395),INDEX($D$390:$W$390,,$C395)-SUM($D395:AE395),INDEX($D$390:$W$390,,$C395)/$F$376)))</f>
        <v>0</v>
      </c>
      <c r="AG395" s="2">
        <f>IF($F$376="n/a",0,IF(AG$378&lt;=$C395,0,IF(AG$378&gt;($F$376+$C395),INDEX($D$390:$W$390,,$C395)-SUM($D395:AF395),INDEX($D$390:$W$390,,$C395)/$F$376)))</f>
        <v>0</v>
      </c>
      <c r="AH395" s="2">
        <f>IF($F$376="n/a",0,IF(AH$378&lt;=$C395,0,IF(AH$378&gt;($F$376+$C395),INDEX($D$390:$W$390,,$C395)-SUM($D395:AG395),INDEX($D$390:$W$390,,$C395)/$F$376)))</f>
        <v>0</v>
      </c>
      <c r="AI395" s="2">
        <f>IF($F$376="n/a",0,IF(AI$378&lt;=$C395,0,IF(AI$378&gt;($F$376+$C395),INDEX($D$390:$W$390,,$C395)-SUM($D395:AH395),INDEX($D$390:$W$390,,$C395)/$F$376)))</f>
        <v>0</v>
      </c>
      <c r="AJ395" s="2">
        <f>IF($F$376="n/a",0,IF(AJ$378&lt;=$C395,0,IF(AJ$378&gt;($F$376+$C395),INDEX($D$390:$W$390,,$C395)-SUM($D395:AI395),INDEX($D$390:$W$390,,$C395)/$F$376)))</f>
        <v>0</v>
      </c>
      <c r="AK395" s="2">
        <f>IF($F$376="n/a",0,IF(AK$378&lt;=$C395,0,IF(AK$378&gt;($F$376+$C395),INDEX($D$390:$W$390,,$C395)-SUM($D395:AJ395),INDEX($D$390:$W$390,,$C395)/$F$376)))</f>
        <v>0</v>
      </c>
      <c r="AL395" s="2">
        <f>IF($F$376="n/a",0,IF(AL$378&lt;=$C395,0,IF(AL$378&gt;($F$376+$C395),INDEX($D$390:$W$390,,$C395)-SUM($D395:AK395),INDEX($D$390:$W$390,,$C395)/$F$376)))</f>
        <v>0</v>
      </c>
      <c r="AM395" s="2">
        <f>IF($F$376="n/a",0,IF(AM$378&lt;=$C395,0,IF(AM$378&gt;($F$376+$C395),INDEX($D$390:$W$390,,$C395)-SUM($D395:AL395),INDEX($D$390:$W$390,,$C395)/$F$376)))</f>
        <v>0</v>
      </c>
      <c r="AN395" s="2">
        <f>IF($F$376="n/a",0,IF(AN$378&lt;=$C395,0,IF(AN$378&gt;($F$376+$C395),INDEX($D$390:$W$390,,$C395)-SUM($D395:AM395),INDEX($D$390:$W$390,,$C395)/$F$376)))</f>
        <v>0</v>
      </c>
      <c r="AO395" s="2">
        <f>IF($F$376="n/a",0,IF(AO$378&lt;=$C395,0,IF(AO$378&gt;($F$376+$C395),INDEX($D$390:$W$390,,$C395)-SUM($D395:AN395),INDEX($D$390:$W$390,,$C395)/$F$376)))</f>
        <v>0</v>
      </c>
      <c r="AP395" s="2">
        <f>IF($F$376="n/a",0,IF(AP$378&lt;=$C395,0,IF(AP$378&gt;($F$376+$C395),INDEX($D$390:$W$390,,$C395)-SUM($D395:AO395),INDEX($D$390:$W$390,,$C395)/$F$376)))</f>
        <v>0</v>
      </c>
      <c r="AQ395" s="2">
        <f>IF($F$376="n/a",0,IF(AQ$378&lt;=$C395,0,IF(AQ$378&gt;($F$376+$C395),INDEX($D$390:$W$390,,$C395)-SUM($D395:AP395),INDEX($D$390:$W$390,,$C395)/$F$376)))</f>
        <v>0</v>
      </c>
      <c r="AR395" s="2">
        <f>IF($F$376="n/a",0,IF(AR$378&lt;=$C395,0,IF(AR$378&gt;($F$376+$C395),INDEX($D$390:$W$390,,$C395)-SUM($D395:AQ395),INDEX($D$390:$W$390,,$C395)/$F$376)))</f>
        <v>0</v>
      </c>
      <c r="AS395" s="2">
        <f>IF($F$376="n/a",0,IF(AS$378&lt;=$C395,0,IF(AS$378&gt;($F$376+$C395),INDEX($D$390:$W$390,,$C395)-SUM($D395:AR395),INDEX($D$390:$W$390,,$C395)/$F$376)))</f>
        <v>0</v>
      </c>
      <c r="AT395" s="2">
        <f>IF($F$376="n/a",0,IF(AT$378&lt;=$C395,0,IF(AT$378&gt;($F$376+$C395),INDEX($D$390:$W$390,,$C395)-SUM($D395:AS395),INDEX($D$390:$W$390,,$C395)/$F$376)))</f>
        <v>0</v>
      </c>
      <c r="AU395" s="2">
        <f>IF($F$376="n/a",0,IF(AU$378&lt;=$C395,0,IF(AU$378&gt;($F$376+$C395),INDEX($D$390:$W$390,,$C395)-SUM($D395:AT395),INDEX($D$390:$W$390,,$C395)/$F$376)))</f>
        <v>0</v>
      </c>
      <c r="AV395" s="2">
        <f>IF($F$376="n/a",0,IF(AV$378&lt;=$C395,0,IF(AV$378&gt;($F$376+$C395),INDEX($D$390:$W$390,,$C395)-SUM($D395:AU395),INDEX($D$390:$W$390,,$C395)/$F$376)))</f>
        <v>0</v>
      </c>
      <c r="AW395" s="2">
        <f>IF($F$376="n/a",0,IF(AW$378&lt;=$C395,0,IF(AW$378&gt;($F$376+$C395),INDEX($D$390:$W$390,,$C395)-SUM($D395:AV395),INDEX($D$390:$W$390,,$C395)/$F$376)))</f>
        <v>0</v>
      </c>
      <c r="AX395" s="2">
        <f>IF($F$376="n/a",0,IF(AX$378&lt;=$C395,0,IF(AX$378&gt;($F$376+$C395),INDEX($D$390:$W$390,,$C395)-SUM($D395:AW395),INDEX($D$390:$W$390,,$C395)/$F$376)))</f>
        <v>0</v>
      </c>
      <c r="AY395" s="2">
        <f>IF($F$376="n/a",0,IF(AY$378&lt;=$C395,0,IF(AY$378&gt;($F$376+$C395),INDEX($D$390:$W$390,,$C395)-SUM($D395:AX395),INDEX($D$390:$W$390,,$C395)/$F$376)))</f>
        <v>0</v>
      </c>
      <c r="AZ395" s="2">
        <f>IF($F$376="n/a",0,IF(AZ$378&lt;=$C395,0,IF(AZ$378&gt;($F$376+$C395),INDEX($D$390:$W$390,,$C395)-SUM($D395:AY395),INDEX($D$390:$W$390,,$C395)/$F$376)))</f>
        <v>0</v>
      </c>
      <c r="BA395" s="2">
        <f>IF($F$376="n/a",0,IF(BA$378&lt;=$C395,0,IF(BA$378&gt;($F$376+$C395),INDEX($D$390:$W$390,,$C395)-SUM($D395:AZ395),INDEX($D$390:$W$390,,$C395)/$F$376)))</f>
        <v>0</v>
      </c>
      <c r="BB395" s="2">
        <f>IF($F$376="n/a",0,IF(BB$378&lt;=$C395,0,IF(BB$378&gt;($F$376+$C395),INDEX($D$390:$W$390,,$C395)-SUM($D395:BA395),INDEX($D$390:$W$390,,$C395)/$F$376)))</f>
        <v>0</v>
      </c>
      <c r="BC395" s="2">
        <f>IF($F$376="n/a",0,IF(BC$378&lt;=$C395,0,IF(BC$378&gt;($F$376+$C395),INDEX($D$390:$W$390,,$C395)-SUM($D395:BB395),INDEX($D$390:$W$390,,$C395)/$F$376)))</f>
        <v>0</v>
      </c>
      <c r="BD395" s="2">
        <f>IF($F$376="n/a",0,IF(BD$378&lt;=$C395,0,IF(BD$378&gt;($F$376+$C395),INDEX($D$390:$W$390,,$C395)-SUM($D395:BC395),INDEX($D$390:$W$390,,$C395)/$F$376)))</f>
        <v>0</v>
      </c>
      <c r="BE395" s="2">
        <f>IF($F$376="n/a",0,IF(BE$378&lt;=$C395,0,IF(BE$378&gt;($F$376+$C395),INDEX($D$390:$W$390,,$C395)-SUM($D395:BD395),INDEX($D$390:$W$390,,$C395)/$F$376)))</f>
        <v>0</v>
      </c>
      <c r="BF395" s="2">
        <f>IF($F$376="n/a",0,IF(BF$378&lt;=$C395,0,IF(BF$378&gt;($F$376+$C395),INDEX($D$390:$W$390,,$C395)-SUM($D395:BE395),INDEX($D$390:$W$390,,$C395)/$F$376)))</f>
        <v>0</v>
      </c>
      <c r="BG395" s="2">
        <f>IF($F$376="n/a",0,IF(BG$378&lt;=$C395,0,IF(BG$378&gt;($F$376+$C395),INDEX($D$390:$W$390,,$C395)-SUM($D395:BF395),INDEX($D$390:$W$390,,$C395)/$F$376)))</f>
        <v>0</v>
      </c>
      <c r="BH395" s="2">
        <f>IF($F$376="n/a",0,IF(BH$378&lt;=$C395,0,IF(BH$378&gt;($F$376+$C395),INDEX($D$390:$W$390,,$C395)-SUM($D395:BG395),INDEX($D$390:$W$390,,$C395)/$F$376)))</f>
        <v>0</v>
      </c>
      <c r="BI395" s="2">
        <f>IF($F$376="n/a",0,IF(BI$378&lt;=$C395,0,IF(BI$378&gt;($F$376+$C395),INDEX($D$390:$W$390,,$C395)-SUM($D395:BH395),INDEX($D$390:$W$390,,$C395)/$F$376)))</f>
        <v>0</v>
      </c>
      <c r="BJ395" s="2">
        <f>IF($F$376="n/a",0,IF(BJ$378&lt;=$C395,0,IF(BJ$378&gt;($F$376+$C395),INDEX($D$390:$W$390,,$C395)-SUM($D395:BI395),INDEX($D$390:$W$390,,$C395)/$F$376)))</f>
        <v>0</v>
      </c>
      <c r="BK395" s="2">
        <f>IF($F$376="n/a",0,IF(BK$378&lt;=$C395,0,IF(BK$378&gt;($F$376+$C395),INDEX($D$390:$W$390,,$C395)-SUM($D395:BJ395),INDEX($D$390:$W$390,,$C395)/$F$376)))</f>
        <v>0</v>
      </c>
      <c r="BL395" s="2">
        <f>IF($F$376="n/a",0,IF(BL$378&lt;=$C395,0,IF(BL$378&gt;($F$376+$C395),INDEX($D$390:$W$390,,$C395)-SUM($D395:BK395),INDEX($D$390:$W$390,,$C395)/$F$376)))</f>
        <v>0</v>
      </c>
      <c r="BM395" s="2">
        <f>IF($F$376="n/a",0,IF(BM$378&lt;=$C395,0,IF(BM$378&gt;($F$376+$C395),INDEX($D$390:$W$390,,$C395)-SUM($D395:BL395),INDEX($D$390:$W$390,,$C395)/$F$376)))</f>
        <v>0</v>
      </c>
      <c r="BN395" s="2">
        <f>IF($F$376="n/a",0,IF(BN$378&lt;=$C395,0,IF(BN$378&gt;($F$376+$C395),INDEX($D$390:$W$390,,$C395)-SUM($D395:BM395),INDEX($D$390:$W$390,,$C395)/$F$376)))</f>
        <v>0</v>
      </c>
      <c r="BO395" s="2">
        <f>IF($F$376="n/a",0,IF(BO$378&lt;=$C395,0,IF(BO$378&gt;($F$376+$C395),INDEX($D$390:$W$390,,$C395)-SUM($D395:BN395),INDEX($D$390:$W$390,,$C395)/$F$376)))</f>
        <v>0</v>
      </c>
      <c r="BP395" s="2">
        <f>IF($F$376="n/a",0,IF(BP$378&lt;=$C395,0,IF(BP$378&gt;($F$376+$C395),INDEX($D$390:$W$390,,$C395)-SUM($D395:BO395),INDEX($D$390:$W$390,,$C395)/$F$376)))</f>
        <v>0</v>
      </c>
      <c r="BQ395" s="2">
        <f>IF($F$376="n/a",0,IF(BQ$378&lt;=$C395,0,IF(BQ$378&gt;($F$376+$C395),INDEX($D$390:$W$390,,$C395)-SUM($D395:BP395),INDEX($D$390:$W$390,,$C395)/$F$376)))</f>
        <v>0</v>
      </c>
      <c r="BR395" s="2">
        <f>IF($F$376="n/a",0,IF(BR$378&lt;=$C395,0,IF(BR$378&gt;($F$376+$C395),INDEX($D$390:$W$390,,$C395)-SUM($D395:BQ395),INDEX($D$390:$W$390,,$C395)/$F$376)))</f>
        <v>0</v>
      </c>
      <c r="BS395" s="2">
        <f>IF($F$376="n/a",0,IF(BS$378&lt;=$C395,0,IF(BS$378&gt;($F$376+$C395),INDEX($D$390:$W$390,,$C395)-SUM($D395:BR395),INDEX($D$390:$W$390,,$C395)/$F$376)))</f>
        <v>0</v>
      </c>
    </row>
    <row r="396" spans="2:71">
      <c r="B396" s="24">
        <v>2014</v>
      </c>
      <c r="C396" s="24">
        <v>4</v>
      </c>
      <c r="E396" s="2">
        <f>IF($F$376="n/a",0,IF(E$378&lt;=$C396,0,IF(E$378&gt;($F$376+$C396),INDEX($D$390:$W$390,,$C396)-SUM($D396:D396),INDEX($D$390:$W$390,,$C396)/$F$376)))</f>
        <v>0</v>
      </c>
      <c r="F396" s="2">
        <f>IF($F$376="n/a",0,IF(F$378&lt;=$C396,0,IF(F$378&gt;($F$376+$C396),INDEX($D$390:$W$390,,$C396)-SUM($D396:E396),INDEX($D$390:$W$390,,$C396)/$F$376)))</f>
        <v>0</v>
      </c>
      <c r="G396" s="2">
        <f>IF($F$376="n/a",0,IF(G$378&lt;=$C396,0,IF(G$378&gt;($F$376+$C396),INDEX($D$390:$W$390,,$C396)-SUM($D396:F396),INDEX($D$390:$W$390,,$C396)/$F$376)))</f>
        <v>0</v>
      </c>
      <c r="H396" s="2">
        <f>IF($F$376="n/a",0,IF(H$378&lt;=$C396,0,IF(H$378&gt;($F$376+$C396),INDEX($D$390:$W$390,,$C396)-SUM($D396:G396),INDEX($D$390:$W$390,,$C396)/$F$376)))</f>
        <v>0</v>
      </c>
      <c r="I396" s="2">
        <f>IF($F$376="n/a",0,IF(I$378&lt;=$C396,0,IF(I$378&gt;($F$376+$C396),INDEX($D$390:$W$390,,$C396)-SUM($D396:H396),INDEX($D$390:$W$390,,$C396)/$F$376)))</f>
        <v>0</v>
      </c>
      <c r="J396" s="2">
        <f>IF($F$376="n/a",0,IF(J$378&lt;=$C396,0,IF(J$378&gt;($F$376+$C396),INDEX($D$390:$W$390,,$C396)-SUM($D396:I396),INDEX($D$390:$W$390,,$C396)/$F$376)))</f>
        <v>0</v>
      </c>
      <c r="K396" s="2">
        <f>IF($F$376="n/a",0,IF(K$378&lt;=$C396,0,IF(K$378&gt;($F$376+$C396),INDEX($D$390:$W$390,,$C396)-SUM($D396:J396),INDEX($D$390:$W$390,,$C396)/$F$376)))</f>
        <v>0</v>
      </c>
      <c r="L396" s="2">
        <f>IF($F$376="n/a",0,IF(L$378&lt;=$C396,0,IF(L$378&gt;($F$376+$C396),INDEX($D$390:$W$390,,$C396)-SUM($D396:K396),INDEX($D$390:$W$390,,$C396)/$F$376)))</f>
        <v>0</v>
      </c>
      <c r="M396" s="2">
        <f>IF($F$376="n/a",0,IF(M$378&lt;=$C396,0,IF(M$378&gt;($F$376+$C396),INDEX($D$390:$W$390,,$C396)-SUM($D396:L396),INDEX($D$390:$W$390,,$C396)/$F$376)))</f>
        <v>0</v>
      </c>
      <c r="N396" s="170">
        <f>IF($F$376="n/a",0,IF(N$378&lt;=$C396,0,IF(N$378&gt;($F$376+$C396),INDEX($D$390:$W$390,,$C396)-SUM($D396:M396),INDEX($D$390:$W$390,,$C396)/$F$376)))*0.5</f>
        <v>0</v>
      </c>
      <c r="O396" s="2">
        <f>IF($F$376="n/a",0,IF(O$378&lt;=$C396,0,IF(O$378&gt;($F$376+$C396),INDEX($D$390:$W$390,,$C396)-SUM($D396:N396),INDEX($D$390:$W$390,,$C396)/$F$376)))</f>
        <v>0</v>
      </c>
      <c r="P396" s="2">
        <f>IF($F$376="n/a",0,IF(P$378&lt;=$C396,0,IF(P$378&gt;($F$376+$C396),INDEX($D$390:$W$390,,$C396)-SUM($D396:O396),INDEX($D$390:$W$390,,$C396)/$F$376)))</f>
        <v>0</v>
      </c>
      <c r="Q396" s="2">
        <f>IF($F$376="n/a",0,IF(Q$378&lt;=$C396,0,IF(Q$378&gt;($F$376+$C396),INDEX($D$390:$W$390,,$C396)-SUM($D396:P396),INDEX($D$390:$W$390,,$C396)/$F$376)))</f>
        <v>0</v>
      </c>
      <c r="R396" s="2">
        <f>IF($F$376="n/a",0,IF(R$378&lt;=$C396,0,IF(R$378&gt;($F$376+$C396),INDEX($D$390:$W$390,,$C396)-SUM($D396:Q396),INDEX($D$390:$W$390,,$C396)/$F$376)))</f>
        <v>0</v>
      </c>
      <c r="S396" s="2">
        <f>IF($F$376="n/a",0,IF(S$378&lt;=$C396,0,IF(S$378&gt;($F$376+$C396),INDEX($D$390:$W$390,,$C396)-SUM($D396:R396),INDEX($D$390:$W$390,,$C396)/$F$376)))</f>
        <v>0</v>
      </c>
      <c r="T396" s="2">
        <f>IF($F$376="n/a",0,IF(T$378&lt;=$C396,0,IF(T$378&gt;($F$376+$C396),INDEX($D$390:$W$390,,$C396)-SUM($D396:S396),INDEX($D$390:$W$390,,$C396)/$F$376)))</f>
        <v>0</v>
      </c>
      <c r="U396" s="2">
        <f>IF($F$376="n/a",0,IF(U$378&lt;=$C396,0,IF(U$378&gt;($F$376+$C396),INDEX($D$390:$W$390,,$C396)-SUM($D396:T396),INDEX($D$390:$W$390,,$C396)/$F$376)))</f>
        <v>0</v>
      </c>
      <c r="V396" s="2">
        <f>IF($F$376="n/a",0,IF(V$378&lt;=$C396,0,IF(V$378&gt;($F$376+$C396),INDEX($D$390:$W$390,,$C396)-SUM($D396:U396),INDEX($D$390:$W$390,,$C396)/$F$376)))</f>
        <v>0</v>
      </c>
      <c r="W396" s="2">
        <f>IF($F$376="n/a",0,IF(W$378&lt;=$C396,0,IF(W$378&gt;($F$376+$C396),INDEX($D$390:$W$390,,$C396)-SUM($D396:V396),INDEX($D$390:$W$390,,$C396)/$F$376)))</f>
        <v>0</v>
      </c>
      <c r="X396" s="2">
        <f>IF($F$376="n/a",0,IF(X$378&lt;=$C396,0,IF(X$378&gt;($F$376+$C396),INDEX($D$390:$W$390,,$C396)-SUM($D396:W396),INDEX($D$390:$W$390,,$C396)/$F$376)))</f>
        <v>0</v>
      </c>
      <c r="Y396" s="2">
        <f>IF($F$376="n/a",0,IF(Y$378&lt;=$C396,0,IF(Y$378&gt;($F$376+$C396),INDEX($D$390:$W$390,,$C396)-SUM($D396:X396),INDEX($D$390:$W$390,,$C396)/$F$376)))</f>
        <v>0</v>
      </c>
      <c r="Z396" s="2">
        <f>IF($F$376="n/a",0,IF(Z$378&lt;=$C396,0,IF(Z$378&gt;($F$376+$C396),INDEX($D$390:$W$390,,$C396)-SUM($D396:Y396),INDEX($D$390:$W$390,,$C396)/$F$376)))</f>
        <v>0</v>
      </c>
      <c r="AA396" s="2">
        <f>IF($F$376="n/a",0,IF(AA$378&lt;=$C396,0,IF(AA$378&gt;($F$376+$C396),INDEX($D$390:$W$390,,$C396)-SUM($D396:Z396),INDEX($D$390:$W$390,,$C396)/$F$376)))</f>
        <v>0</v>
      </c>
      <c r="AB396" s="2">
        <f>IF($F$376="n/a",0,IF(AB$378&lt;=$C396,0,IF(AB$378&gt;($F$376+$C396),INDEX($D$390:$W$390,,$C396)-SUM($D396:AA396),INDEX($D$390:$W$390,,$C396)/$F$376)))</f>
        <v>0</v>
      </c>
      <c r="AC396" s="2">
        <f>IF($F$376="n/a",0,IF(AC$378&lt;=$C396,0,IF(AC$378&gt;($F$376+$C396),INDEX($D$390:$W$390,,$C396)-SUM($D396:AB396),INDEX($D$390:$W$390,,$C396)/$F$376)))</f>
        <v>0</v>
      </c>
      <c r="AD396" s="2">
        <f>IF($F$376="n/a",0,IF(AD$378&lt;=$C396,0,IF(AD$378&gt;($F$376+$C396),INDEX($D$390:$W$390,,$C396)-SUM($D396:AC396),INDEX($D$390:$W$390,,$C396)/$F$376)))</f>
        <v>0</v>
      </c>
      <c r="AE396" s="2">
        <f>IF($F$376="n/a",0,IF(AE$378&lt;=$C396,0,IF(AE$378&gt;($F$376+$C396),INDEX($D$390:$W$390,,$C396)-SUM($D396:AD396),INDEX($D$390:$W$390,,$C396)/$F$376)))</f>
        <v>0</v>
      </c>
      <c r="AF396" s="2">
        <f>IF($F$376="n/a",0,IF(AF$378&lt;=$C396,0,IF(AF$378&gt;($F$376+$C396),INDEX($D$390:$W$390,,$C396)-SUM($D396:AE396),INDEX($D$390:$W$390,,$C396)/$F$376)))</f>
        <v>0</v>
      </c>
      <c r="AG396" s="2">
        <f>IF($F$376="n/a",0,IF(AG$378&lt;=$C396,0,IF(AG$378&gt;($F$376+$C396),INDEX($D$390:$W$390,,$C396)-SUM($D396:AF396),INDEX($D$390:$W$390,,$C396)/$F$376)))</f>
        <v>0</v>
      </c>
      <c r="AH396" s="2">
        <f>IF($F$376="n/a",0,IF(AH$378&lt;=$C396,0,IF(AH$378&gt;($F$376+$C396),INDEX($D$390:$W$390,,$C396)-SUM($D396:AG396),INDEX($D$390:$W$390,,$C396)/$F$376)))</f>
        <v>0</v>
      </c>
      <c r="AI396" s="2">
        <f>IF($F$376="n/a",0,IF(AI$378&lt;=$C396,0,IF(AI$378&gt;($F$376+$C396),INDEX($D$390:$W$390,,$C396)-SUM($D396:AH396),INDEX($D$390:$W$390,,$C396)/$F$376)))</f>
        <v>0</v>
      </c>
      <c r="AJ396" s="2">
        <f>IF($F$376="n/a",0,IF(AJ$378&lt;=$C396,0,IF(AJ$378&gt;($F$376+$C396),INDEX($D$390:$W$390,,$C396)-SUM($D396:AI396),INDEX($D$390:$W$390,,$C396)/$F$376)))</f>
        <v>0</v>
      </c>
      <c r="AK396" s="2">
        <f>IF($F$376="n/a",0,IF(AK$378&lt;=$C396,0,IF(AK$378&gt;($F$376+$C396),INDEX($D$390:$W$390,,$C396)-SUM($D396:AJ396),INDEX($D$390:$W$390,,$C396)/$F$376)))</f>
        <v>0</v>
      </c>
      <c r="AL396" s="2">
        <f>IF($F$376="n/a",0,IF(AL$378&lt;=$C396,0,IF(AL$378&gt;($F$376+$C396),INDEX($D$390:$W$390,,$C396)-SUM($D396:AK396),INDEX($D$390:$W$390,,$C396)/$F$376)))</f>
        <v>0</v>
      </c>
      <c r="AM396" s="2">
        <f>IF($F$376="n/a",0,IF(AM$378&lt;=$C396,0,IF(AM$378&gt;($F$376+$C396),INDEX($D$390:$W$390,,$C396)-SUM($D396:AL396),INDEX($D$390:$W$390,,$C396)/$F$376)))</f>
        <v>0</v>
      </c>
      <c r="AN396" s="2">
        <f>IF($F$376="n/a",0,IF(AN$378&lt;=$C396,0,IF(AN$378&gt;($F$376+$C396),INDEX($D$390:$W$390,,$C396)-SUM($D396:AM396),INDEX($D$390:$W$390,,$C396)/$F$376)))</f>
        <v>0</v>
      </c>
      <c r="AO396" s="2">
        <f>IF($F$376="n/a",0,IF(AO$378&lt;=$C396,0,IF(AO$378&gt;($F$376+$C396),INDEX($D$390:$W$390,,$C396)-SUM($D396:AN396),INDEX($D$390:$W$390,,$C396)/$F$376)))</f>
        <v>0</v>
      </c>
      <c r="AP396" s="2">
        <f>IF($F$376="n/a",0,IF(AP$378&lt;=$C396,0,IF(AP$378&gt;($F$376+$C396),INDEX($D$390:$W$390,,$C396)-SUM($D396:AO396),INDEX($D$390:$W$390,,$C396)/$F$376)))</f>
        <v>0</v>
      </c>
      <c r="AQ396" s="2">
        <f>IF($F$376="n/a",0,IF(AQ$378&lt;=$C396,0,IF(AQ$378&gt;($F$376+$C396),INDEX($D$390:$W$390,,$C396)-SUM($D396:AP396),INDEX($D$390:$W$390,,$C396)/$F$376)))</f>
        <v>0</v>
      </c>
      <c r="AR396" s="2">
        <f>IF($F$376="n/a",0,IF(AR$378&lt;=$C396,0,IF(AR$378&gt;($F$376+$C396),INDEX($D$390:$W$390,,$C396)-SUM($D396:AQ396),INDEX($D$390:$W$390,,$C396)/$F$376)))</f>
        <v>0</v>
      </c>
      <c r="AS396" s="2">
        <f>IF($F$376="n/a",0,IF(AS$378&lt;=$C396,0,IF(AS$378&gt;($F$376+$C396),INDEX($D$390:$W$390,,$C396)-SUM($D396:AR396),INDEX($D$390:$W$390,,$C396)/$F$376)))</f>
        <v>0</v>
      </c>
      <c r="AT396" s="2">
        <f>IF($F$376="n/a",0,IF(AT$378&lt;=$C396,0,IF(AT$378&gt;($F$376+$C396),INDEX($D$390:$W$390,,$C396)-SUM($D396:AS396),INDEX($D$390:$W$390,,$C396)/$F$376)))</f>
        <v>0</v>
      </c>
      <c r="AU396" s="2">
        <f>IF($F$376="n/a",0,IF(AU$378&lt;=$C396,0,IF(AU$378&gt;($F$376+$C396),INDEX($D$390:$W$390,,$C396)-SUM($D396:AT396),INDEX($D$390:$W$390,,$C396)/$F$376)))</f>
        <v>0</v>
      </c>
      <c r="AV396" s="2">
        <f>IF($F$376="n/a",0,IF(AV$378&lt;=$C396,0,IF(AV$378&gt;($F$376+$C396),INDEX($D$390:$W$390,,$C396)-SUM($D396:AU396),INDEX($D$390:$W$390,,$C396)/$F$376)))</f>
        <v>0</v>
      </c>
      <c r="AW396" s="2">
        <f>IF($F$376="n/a",0,IF(AW$378&lt;=$C396,0,IF(AW$378&gt;($F$376+$C396),INDEX($D$390:$W$390,,$C396)-SUM($D396:AV396),INDEX($D$390:$W$390,,$C396)/$F$376)))</f>
        <v>0</v>
      </c>
      <c r="AX396" s="2">
        <f>IF($F$376="n/a",0,IF(AX$378&lt;=$C396,0,IF(AX$378&gt;($F$376+$C396),INDEX($D$390:$W$390,,$C396)-SUM($D396:AW396),INDEX($D$390:$W$390,,$C396)/$F$376)))</f>
        <v>0</v>
      </c>
      <c r="AY396" s="2">
        <f>IF($F$376="n/a",0,IF(AY$378&lt;=$C396,0,IF(AY$378&gt;($F$376+$C396),INDEX($D$390:$W$390,,$C396)-SUM($D396:AX396),INDEX($D$390:$W$390,,$C396)/$F$376)))</f>
        <v>0</v>
      </c>
      <c r="AZ396" s="2">
        <f>IF($F$376="n/a",0,IF(AZ$378&lt;=$C396,0,IF(AZ$378&gt;($F$376+$C396),INDEX($D$390:$W$390,,$C396)-SUM($D396:AY396),INDEX($D$390:$W$390,,$C396)/$F$376)))</f>
        <v>0</v>
      </c>
      <c r="BA396" s="2">
        <f>IF($F$376="n/a",0,IF(BA$378&lt;=$C396,0,IF(BA$378&gt;($F$376+$C396),INDEX($D$390:$W$390,,$C396)-SUM($D396:AZ396),INDEX($D$390:$W$390,,$C396)/$F$376)))</f>
        <v>0</v>
      </c>
      <c r="BB396" s="2">
        <f>IF($F$376="n/a",0,IF(BB$378&lt;=$C396,0,IF(BB$378&gt;($F$376+$C396),INDEX($D$390:$W$390,,$C396)-SUM($D396:BA396),INDEX($D$390:$W$390,,$C396)/$F$376)))</f>
        <v>0</v>
      </c>
      <c r="BC396" s="2">
        <f>IF($F$376="n/a",0,IF(BC$378&lt;=$C396,0,IF(BC$378&gt;($F$376+$C396),INDEX($D$390:$W$390,,$C396)-SUM($D396:BB396),INDEX($D$390:$W$390,,$C396)/$F$376)))</f>
        <v>0</v>
      </c>
      <c r="BD396" s="2">
        <f>IF($F$376="n/a",0,IF(BD$378&lt;=$C396,0,IF(BD$378&gt;($F$376+$C396),INDEX($D$390:$W$390,,$C396)-SUM($D396:BC396),INDEX($D$390:$W$390,,$C396)/$F$376)))</f>
        <v>0</v>
      </c>
      <c r="BE396" s="2">
        <f>IF($F$376="n/a",0,IF(BE$378&lt;=$C396,0,IF(BE$378&gt;($F$376+$C396),INDEX($D$390:$W$390,,$C396)-SUM($D396:BD396),INDEX($D$390:$W$390,,$C396)/$F$376)))</f>
        <v>0</v>
      </c>
      <c r="BF396" s="2">
        <f>IF($F$376="n/a",0,IF(BF$378&lt;=$C396,0,IF(BF$378&gt;($F$376+$C396),INDEX($D$390:$W$390,,$C396)-SUM($D396:BE396),INDEX($D$390:$W$390,,$C396)/$F$376)))</f>
        <v>0</v>
      </c>
      <c r="BG396" s="2">
        <f>IF($F$376="n/a",0,IF(BG$378&lt;=$C396,0,IF(BG$378&gt;($F$376+$C396),INDEX($D$390:$W$390,,$C396)-SUM($D396:BF396),INDEX($D$390:$W$390,,$C396)/$F$376)))</f>
        <v>0</v>
      </c>
      <c r="BH396" s="2">
        <f>IF($F$376="n/a",0,IF(BH$378&lt;=$C396,0,IF(BH$378&gt;($F$376+$C396),INDEX($D$390:$W$390,,$C396)-SUM($D396:BG396),INDEX($D$390:$W$390,,$C396)/$F$376)))</f>
        <v>0</v>
      </c>
      <c r="BI396" s="2">
        <f>IF($F$376="n/a",0,IF(BI$378&lt;=$C396,0,IF(BI$378&gt;($F$376+$C396),INDEX($D$390:$W$390,,$C396)-SUM($D396:BH396),INDEX($D$390:$W$390,,$C396)/$F$376)))</f>
        <v>0</v>
      </c>
      <c r="BJ396" s="2">
        <f>IF($F$376="n/a",0,IF(BJ$378&lt;=$C396,0,IF(BJ$378&gt;($F$376+$C396),INDEX($D$390:$W$390,,$C396)-SUM($D396:BI396),INDEX($D$390:$W$390,,$C396)/$F$376)))</f>
        <v>0</v>
      </c>
      <c r="BK396" s="2">
        <f>IF($F$376="n/a",0,IF(BK$378&lt;=$C396,0,IF(BK$378&gt;($F$376+$C396),INDEX($D$390:$W$390,,$C396)-SUM($D396:BJ396),INDEX($D$390:$W$390,,$C396)/$F$376)))</f>
        <v>0</v>
      </c>
      <c r="BL396" s="2">
        <f>IF($F$376="n/a",0,IF(BL$378&lt;=$C396,0,IF(BL$378&gt;($F$376+$C396),INDEX($D$390:$W$390,,$C396)-SUM($D396:BK396),INDEX($D$390:$W$390,,$C396)/$F$376)))</f>
        <v>0</v>
      </c>
      <c r="BM396" s="2">
        <f>IF($F$376="n/a",0,IF(BM$378&lt;=$C396,0,IF(BM$378&gt;($F$376+$C396),INDEX($D$390:$W$390,,$C396)-SUM($D396:BL396),INDEX($D$390:$W$390,,$C396)/$F$376)))</f>
        <v>0</v>
      </c>
      <c r="BN396" s="2">
        <f>IF($F$376="n/a",0,IF(BN$378&lt;=$C396,0,IF(BN$378&gt;($F$376+$C396),INDEX($D$390:$W$390,,$C396)-SUM($D396:BM396),INDEX($D$390:$W$390,,$C396)/$F$376)))</f>
        <v>0</v>
      </c>
      <c r="BO396" s="2">
        <f>IF($F$376="n/a",0,IF(BO$378&lt;=$C396,0,IF(BO$378&gt;($F$376+$C396),INDEX($D$390:$W$390,,$C396)-SUM($D396:BN396),INDEX($D$390:$W$390,,$C396)/$F$376)))</f>
        <v>0</v>
      </c>
      <c r="BP396" s="2">
        <f>IF($F$376="n/a",0,IF(BP$378&lt;=$C396,0,IF(BP$378&gt;($F$376+$C396),INDEX($D$390:$W$390,,$C396)-SUM($D396:BO396),INDEX($D$390:$W$390,,$C396)/$F$376)))</f>
        <v>0</v>
      </c>
      <c r="BQ396" s="2">
        <f>IF($F$376="n/a",0,IF(BQ$378&lt;=$C396,0,IF(BQ$378&gt;($F$376+$C396),INDEX($D$390:$W$390,,$C396)-SUM($D396:BP396),INDEX($D$390:$W$390,,$C396)/$F$376)))</f>
        <v>0</v>
      </c>
      <c r="BR396" s="2">
        <f>IF($F$376="n/a",0,IF(BR$378&lt;=$C396,0,IF(BR$378&gt;($F$376+$C396),INDEX($D$390:$W$390,,$C396)-SUM($D396:BQ396),INDEX($D$390:$W$390,,$C396)/$F$376)))</f>
        <v>0</v>
      </c>
      <c r="BS396" s="2">
        <f>IF($F$376="n/a",0,IF(BS$378&lt;=$C396,0,IF(BS$378&gt;($F$376+$C396),INDEX($D$390:$W$390,,$C396)-SUM($D396:BR396),INDEX($D$390:$W$390,,$C396)/$F$376)))</f>
        <v>0</v>
      </c>
    </row>
    <row r="397" spans="2:71">
      <c r="B397" s="24">
        <v>2015</v>
      </c>
      <c r="C397" s="24">
        <v>5</v>
      </c>
      <c r="E397" s="2">
        <f>IF($F$376="n/a",0,IF(E$378&lt;=$C397,0,IF(E$378&gt;($F$376+$C397),INDEX($D$390:$W$390,,$C397)-SUM($D397:D397),INDEX($D$390:$W$390,,$C397)/$F$376)))</f>
        <v>0</v>
      </c>
      <c r="F397" s="2">
        <f>IF($F$376="n/a",0,IF(F$378&lt;=$C397,0,IF(F$378&gt;($F$376+$C397),INDEX($D$390:$W$390,,$C397)-SUM($D397:E397),INDEX($D$390:$W$390,,$C397)/$F$376)))</f>
        <v>0</v>
      </c>
      <c r="G397" s="2">
        <f>IF($F$376="n/a",0,IF(G$378&lt;=$C397,0,IF(G$378&gt;($F$376+$C397),INDEX($D$390:$W$390,,$C397)-SUM($D397:F397),INDEX($D$390:$W$390,,$C397)/$F$376)))</f>
        <v>0</v>
      </c>
      <c r="H397" s="2">
        <f>IF($F$376="n/a",0,IF(H$378&lt;=$C397,0,IF(H$378&gt;($F$376+$C397),INDEX($D$390:$W$390,,$C397)-SUM($D397:G397),INDEX($D$390:$W$390,,$C397)/$F$376)))</f>
        <v>0</v>
      </c>
      <c r="I397" s="2">
        <f>IF($F$376="n/a",0,IF(I$378&lt;=$C397,0,IF(I$378&gt;($F$376+$C397),INDEX($D$390:$W$390,,$C397)-SUM($D397:H397),INDEX($D$390:$W$390,,$C397)/$F$376)))</f>
        <v>0</v>
      </c>
      <c r="J397" s="2">
        <f>IF($F$376="n/a",0,IF(J$378&lt;=$C397,0,IF(J$378&gt;($F$376+$C397),INDEX($D$390:$W$390,,$C397)-SUM($D397:I397),INDEX($D$390:$W$390,,$C397)/$F$376)))</f>
        <v>0</v>
      </c>
      <c r="K397" s="2">
        <f>IF($F$376="n/a",0,IF(K$378&lt;=$C397,0,IF(K$378&gt;($F$376+$C397),INDEX($D$390:$W$390,,$C397)-SUM($D397:J397),INDEX($D$390:$W$390,,$C397)/$F$376)))</f>
        <v>0</v>
      </c>
      <c r="L397" s="2">
        <f>IF($F$376="n/a",0,IF(L$378&lt;=$C397,0,IF(L$378&gt;($F$376+$C397),INDEX($D$390:$W$390,,$C397)-SUM($D397:K397),INDEX($D$390:$W$390,,$C397)/$F$376)))</f>
        <v>0</v>
      </c>
      <c r="M397" s="2">
        <f>IF($F$376="n/a",0,IF(M$378&lt;=$C397,0,IF(M$378&gt;($F$376+$C397),INDEX($D$390:$W$390,,$C397)-SUM($D397:L397),INDEX($D$390:$W$390,,$C397)/$F$376)))</f>
        <v>0</v>
      </c>
      <c r="N397" s="170">
        <f>IF($F$376="n/a",0,IF(N$378&lt;=$C397,0,IF(N$378&gt;($F$376+$C397),INDEX($D$390:$W$390,,$C397)-SUM($D397:M397),INDEX($D$390:$W$390,,$C397)/$F$376)))*0.5</f>
        <v>0</v>
      </c>
      <c r="O397" s="2">
        <f>IF($F$376="n/a",0,IF(O$378&lt;=$C397,0,IF(O$378&gt;($F$376+$C397),INDEX($D$390:$W$390,,$C397)-SUM($D397:N397),INDEX($D$390:$W$390,,$C397)/$F$376)))</f>
        <v>0</v>
      </c>
      <c r="P397" s="2">
        <f>IF($F$376="n/a",0,IF(P$378&lt;=$C397,0,IF(P$378&gt;($F$376+$C397),INDEX($D$390:$W$390,,$C397)-SUM($D397:O397),INDEX($D$390:$W$390,,$C397)/$F$376)))</f>
        <v>0</v>
      </c>
      <c r="Q397" s="2">
        <f>IF($F$376="n/a",0,IF(Q$378&lt;=$C397,0,IF(Q$378&gt;($F$376+$C397),INDEX($D$390:$W$390,,$C397)-SUM($D397:P397),INDEX($D$390:$W$390,,$C397)/$F$376)))</f>
        <v>0</v>
      </c>
      <c r="R397" s="2">
        <f>IF($F$376="n/a",0,IF(R$378&lt;=$C397,0,IF(R$378&gt;($F$376+$C397),INDEX($D$390:$W$390,,$C397)-SUM($D397:Q397),INDEX($D$390:$W$390,,$C397)/$F$376)))</f>
        <v>0</v>
      </c>
      <c r="S397" s="2">
        <f>IF($F$376="n/a",0,IF(S$378&lt;=$C397,0,IF(S$378&gt;($F$376+$C397),INDEX($D$390:$W$390,,$C397)-SUM($D397:R397),INDEX($D$390:$W$390,,$C397)/$F$376)))</f>
        <v>0</v>
      </c>
      <c r="T397" s="2">
        <f>IF($F$376="n/a",0,IF(T$378&lt;=$C397,0,IF(T$378&gt;($F$376+$C397),INDEX($D$390:$W$390,,$C397)-SUM($D397:S397),INDEX($D$390:$W$390,,$C397)/$F$376)))</f>
        <v>0</v>
      </c>
      <c r="U397" s="2">
        <f>IF($F$376="n/a",0,IF(U$378&lt;=$C397,0,IF(U$378&gt;($F$376+$C397),INDEX($D$390:$W$390,,$C397)-SUM($D397:T397),INDEX($D$390:$W$390,,$C397)/$F$376)))</f>
        <v>0</v>
      </c>
      <c r="V397" s="2">
        <f>IF($F$376="n/a",0,IF(V$378&lt;=$C397,0,IF(V$378&gt;($F$376+$C397),INDEX($D$390:$W$390,,$C397)-SUM($D397:U397),INDEX($D$390:$W$390,,$C397)/$F$376)))</f>
        <v>0</v>
      </c>
      <c r="W397" s="2">
        <f>IF($F$376="n/a",0,IF(W$378&lt;=$C397,0,IF(W$378&gt;($F$376+$C397),INDEX($D$390:$W$390,,$C397)-SUM($D397:V397),INDEX($D$390:$W$390,,$C397)/$F$376)))</f>
        <v>0</v>
      </c>
      <c r="X397" s="2">
        <f>IF($F$376="n/a",0,IF(X$378&lt;=$C397,0,IF(X$378&gt;($F$376+$C397),INDEX($D$390:$W$390,,$C397)-SUM($D397:W397),INDEX($D$390:$W$390,,$C397)/$F$376)))</f>
        <v>0</v>
      </c>
      <c r="Y397" s="2">
        <f>IF($F$376="n/a",0,IF(Y$378&lt;=$C397,0,IF(Y$378&gt;($F$376+$C397),INDEX($D$390:$W$390,,$C397)-SUM($D397:X397),INDEX($D$390:$W$390,,$C397)/$F$376)))</f>
        <v>0</v>
      </c>
      <c r="Z397" s="2">
        <f>IF($F$376="n/a",0,IF(Z$378&lt;=$C397,0,IF(Z$378&gt;($F$376+$C397),INDEX($D$390:$W$390,,$C397)-SUM($D397:Y397),INDEX($D$390:$W$390,,$C397)/$F$376)))</f>
        <v>0</v>
      </c>
      <c r="AA397" s="2">
        <f>IF($F$376="n/a",0,IF(AA$378&lt;=$C397,0,IF(AA$378&gt;($F$376+$C397),INDEX($D$390:$W$390,,$C397)-SUM($D397:Z397),INDEX($D$390:$W$390,,$C397)/$F$376)))</f>
        <v>0</v>
      </c>
      <c r="AB397" s="2">
        <f>IF($F$376="n/a",0,IF(AB$378&lt;=$C397,0,IF(AB$378&gt;($F$376+$C397),INDEX($D$390:$W$390,,$C397)-SUM($D397:AA397),INDEX($D$390:$W$390,,$C397)/$F$376)))</f>
        <v>0</v>
      </c>
      <c r="AC397" s="2">
        <f>IF($F$376="n/a",0,IF(AC$378&lt;=$C397,0,IF(AC$378&gt;($F$376+$C397),INDEX($D$390:$W$390,,$C397)-SUM($D397:AB397),INDEX($D$390:$W$390,,$C397)/$F$376)))</f>
        <v>0</v>
      </c>
      <c r="AD397" s="2">
        <f>IF($F$376="n/a",0,IF(AD$378&lt;=$C397,0,IF(AD$378&gt;($F$376+$C397),INDEX($D$390:$W$390,,$C397)-SUM($D397:AC397),INDEX($D$390:$W$390,,$C397)/$F$376)))</f>
        <v>0</v>
      </c>
      <c r="AE397" s="2">
        <f>IF($F$376="n/a",0,IF(AE$378&lt;=$C397,0,IF(AE$378&gt;($F$376+$C397),INDEX($D$390:$W$390,,$C397)-SUM($D397:AD397),INDEX($D$390:$W$390,,$C397)/$F$376)))</f>
        <v>0</v>
      </c>
      <c r="AF397" s="2">
        <f>IF($F$376="n/a",0,IF(AF$378&lt;=$C397,0,IF(AF$378&gt;($F$376+$C397),INDEX($D$390:$W$390,,$C397)-SUM($D397:AE397),INDEX($D$390:$W$390,,$C397)/$F$376)))</f>
        <v>0</v>
      </c>
      <c r="AG397" s="2">
        <f>IF($F$376="n/a",0,IF(AG$378&lt;=$C397,0,IF(AG$378&gt;($F$376+$C397),INDEX($D$390:$W$390,,$C397)-SUM($D397:AF397),INDEX($D$390:$W$390,,$C397)/$F$376)))</f>
        <v>0</v>
      </c>
      <c r="AH397" s="2">
        <f>IF($F$376="n/a",0,IF(AH$378&lt;=$C397,0,IF(AH$378&gt;($F$376+$C397),INDEX($D$390:$W$390,,$C397)-SUM($D397:AG397),INDEX($D$390:$W$390,,$C397)/$F$376)))</f>
        <v>0</v>
      </c>
      <c r="AI397" s="2">
        <f>IF($F$376="n/a",0,IF(AI$378&lt;=$C397,0,IF(AI$378&gt;($F$376+$C397),INDEX($D$390:$W$390,,$C397)-SUM($D397:AH397),INDEX($D$390:$W$390,,$C397)/$F$376)))</f>
        <v>0</v>
      </c>
      <c r="AJ397" s="2">
        <f>IF($F$376="n/a",0,IF(AJ$378&lt;=$C397,0,IF(AJ$378&gt;($F$376+$C397),INDEX($D$390:$W$390,,$C397)-SUM($D397:AI397),INDEX($D$390:$W$390,,$C397)/$F$376)))</f>
        <v>0</v>
      </c>
      <c r="AK397" s="2">
        <f>IF($F$376="n/a",0,IF(AK$378&lt;=$C397,0,IF(AK$378&gt;($F$376+$C397),INDEX($D$390:$W$390,,$C397)-SUM($D397:AJ397),INDEX($D$390:$W$390,,$C397)/$F$376)))</f>
        <v>0</v>
      </c>
      <c r="AL397" s="2">
        <f>IF($F$376="n/a",0,IF(AL$378&lt;=$C397,0,IF(AL$378&gt;($F$376+$C397),INDEX($D$390:$W$390,,$C397)-SUM($D397:AK397),INDEX($D$390:$W$390,,$C397)/$F$376)))</f>
        <v>0</v>
      </c>
      <c r="AM397" s="2">
        <f>IF($F$376="n/a",0,IF(AM$378&lt;=$C397,0,IF(AM$378&gt;($F$376+$C397),INDEX($D$390:$W$390,,$C397)-SUM($D397:AL397),INDEX($D$390:$W$390,,$C397)/$F$376)))</f>
        <v>0</v>
      </c>
      <c r="AN397" s="2">
        <f>IF($F$376="n/a",0,IF(AN$378&lt;=$C397,0,IF(AN$378&gt;($F$376+$C397),INDEX($D$390:$W$390,,$C397)-SUM($D397:AM397),INDEX($D$390:$W$390,,$C397)/$F$376)))</f>
        <v>0</v>
      </c>
      <c r="AO397" s="2">
        <f>IF($F$376="n/a",0,IF(AO$378&lt;=$C397,0,IF(AO$378&gt;($F$376+$C397),INDEX($D$390:$W$390,,$C397)-SUM($D397:AN397),INDEX($D$390:$W$390,,$C397)/$F$376)))</f>
        <v>0</v>
      </c>
      <c r="AP397" s="2">
        <f>IF($F$376="n/a",0,IF(AP$378&lt;=$C397,0,IF(AP$378&gt;($F$376+$C397),INDEX($D$390:$W$390,,$C397)-SUM($D397:AO397),INDEX($D$390:$W$390,,$C397)/$F$376)))</f>
        <v>0</v>
      </c>
      <c r="AQ397" s="2">
        <f>IF($F$376="n/a",0,IF(AQ$378&lt;=$C397,0,IF(AQ$378&gt;($F$376+$C397),INDEX($D$390:$W$390,,$C397)-SUM($D397:AP397),INDEX($D$390:$W$390,,$C397)/$F$376)))</f>
        <v>0</v>
      </c>
      <c r="AR397" s="2">
        <f>IF($F$376="n/a",0,IF(AR$378&lt;=$C397,0,IF(AR$378&gt;($F$376+$C397),INDEX($D$390:$W$390,,$C397)-SUM($D397:AQ397),INDEX($D$390:$W$390,,$C397)/$F$376)))</f>
        <v>0</v>
      </c>
      <c r="AS397" s="2">
        <f>IF($F$376="n/a",0,IF(AS$378&lt;=$C397,0,IF(AS$378&gt;($F$376+$C397),INDEX($D$390:$W$390,,$C397)-SUM($D397:AR397),INDEX($D$390:$W$390,,$C397)/$F$376)))</f>
        <v>0</v>
      </c>
      <c r="AT397" s="2">
        <f>IF($F$376="n/a",0,IF(AT$378&lt;=$C397,0,IF(AT$378&gt;($F$376+$C397),INDEX($D$390:$W$390,,$C397)-SUM($D397:AS397),INDEX($D$390:$W$390,,$C397)/$F$376)))</f>
        <v>0</v>
      </c>
      <c r="AU397" s="2">
        <f>IF($F$376="n/a",0,IF(AU$378&lt;=$C397,0,IF(AU$378&gt;($F$376+$C397),INDEX($D$390:$W$390,,$C397)-SUM($D397:AT397),INDEX($D$390:$W$390,,$C397)/$F$376)))</f>
        <v>0</v>
      </c>
      <c r="AV397" s="2">
        <f>IF($F$376="n/a",0,IF(AV$378&lt;=$C397,0,IF(AV$378&gt;($F$376+$C397),INDEX($D$390:$W$390,,$C397)-SUM($D397:AU397),INDEX($D$390:$W$390,,$C397)/$F$376)))</f>
        <v>0</v>
      </c>
      <c r="AW397" s="2">
        <f>IF($F$376="n/a",0,IF(AW$378&lt;=$C397,0,IF(AW$378&gt;($F$376+$C397),INDEX($D$390:$W$390,,$C397)-SUM($D397:AV397),INDEX($D$390:$W$390,,$C397)/$F$376)))</f>
        <v>0</v>
      </c>
      <c r="AX397" s="2">
        <f>IF($F$376="n/a",0,IF(AX$378&lt;=$C397,0,IF(AX$378&gt;($F$376+$C397),INDEX($D$390:$W$390,,$C397)-SUM($D397:AW397),INDEX($D$390:$W$390,,$C397)/$F$376)))</f>
        <v>0</v>
      </c>
      <c r="AY397" s="2">
        <f>IF($F$376="n/a",0,IF(AY$378&lt;=$C397,0,IF(AY$378&gt;($F$376+$C397),INDEX($D$390:$W$390,,$C397)-SUM($D397:AX397),INDEX($D$390:$W$390,,$C397)/$F$376)))</f>
        <v>0</v>
      </c>
      <c r="AZ397" s="2">
        <f>IF($F$376="n/a",0,IF(AZ$378&lt;=$C397,0,IF(AZ$378&gt;($F$376+$C397),INDEX($D$390:$W$390,,$C397)-SUM($D397:AY397),INDEX($D$390:$W$390,,$C397)/$F$376)))</f>
        <v>0</v>
      </c>
      <c r="BA397" s="2">
        <f>IF($F$376="n/a",0,IF(BA$378&lt;=$C397,0,IF(BA$378&gt;($F$376+$C397),INDEX($D$390:$W$390,,$C397)-SUM($D397:AZ397),INDEX($D$390:$W$390,,$C397)/$F$376)))</f>
        <v>0</v>
      </c>
      <c r="BB397" s="2">
        <f>IF($F$376="n/a",0,IF(BB$378&lt;=$C397,0,IF(BB$378&gt;($F$376+$C397),INDEX($D$390:$W$390,,$C397)-SUM($D397:BA397),INDEX($D$390:$W$390,,$C397)/$F$376)))</f>
        <v>0</v>
      </c>
      <c r="BC397" s="2">
        <f>IF($F$376="n/a",0,IF(BC$378&lt;=$C397,0,IF(BC$378&gt;($F$376+$C397),INDEX($D$390:$W$390,,$C397)-SUM($D397:BB397),INDEX($D$390:$W$390,,$C397)/$F$376)))</f>
        <v>0</v>
      </c>
      <c r="BD397" s="2">
        <f>IF($F$376="n/a",0,IF(BD$378&lt;=$C397,0,IF(BD$378&gt;($F$376+$C397),INDEX($D$390:$W$390,,$C397)-SUM($D397:BC397),INDEX($D$390:$W$390,,$C397)/$F$376)))</f>
        <v>0</v>
      </c>
      <c r="BE397" s="2">
        <f>IF($F$376="n/a",0,IF(BE$378&lt;=$C397,0,IF(BE$378&gt;($F$376+$C397),INDEX($D$390:$W$390,,$C397)-SUM($D397:BD397),INDEX($D$390:$W$390,,$C397)/$F$376)))</f>
        <v>0</v>
      </c>
      <c r="BF397" s="2">
        <f>IF($F$376="n/a",0,IF(BF$378&lt;=$C397,0,IF(BF$378&gt;($F$376+$C397),INDEX($D$390:$W$390,,$C397)-SUM($D397:BE397),INDEX($D$390:$W$390,,$C397)/$F$376)))</f>
        <v>0</v>
      </c>
      <c r="BG397" s="2">
        <f>IF($F$376="n/a",0,IF(BG$378&lt;=$C397,0,IF(BG$378&gt;($F$376+$C397),INDEX($D$390:$W$390,,$C397)-SUM($D397:BF397),INDEX($D$390:$W$390,,$C397)/$F$376)))</f>
        <v>0</v>
      </c>
      <c r="BH397" s="2">
        <f>IF($F$376="n/a",0,IF(BH$378&lt;=$C397,0,IF(BH$378&gt;($F$376+$C397),INDEX($D$390:$W$390,,$C397)-SUM($D397:BG397),INDEX($D$390:$W$390,,$C397)/$F$376)))</f>
        <v>0</v>
      </c>
      <c r="BI397" s="2">
        <f>IF($F$376="n/a",0,IF(BI$378&lt;=$C397,0,IF(BI$378&gt;($F$376+$C397),INDEX($D$390:$W$390,,$C397)-SUM($D397:BH397),INDEX($D$390:$W$390,,$C397)/$F$376)))</f>
        <v>0</v>
      </c>
      <c r="BJ397" s="2">
        <f>IF($F$376="n/a",0,IF(BJ$378&lt;=$C397,0,IF(BJ$378&gt;($F$376+$C397),INDEX($D$390:$W$390,,$C397)-SUM($D397:BI397),INDEX($D$390:$W$390,,$C397)/$F$376)))</f>
        <v>0</v>
      </c>
      <c r="BK397" s="2">
        <f>IF($F$376="n/a",0,IF(BK$378&lt;=$C397,0,IF(BK$378&gt;($F$376+$C397),INDEX($D$390:$W$390,,$C397)-SUM($D397:BJ397),INDEX($D$390:$W$390,,$C397)/$F$376)))</f>
        <v>0</v>
      </c>
      <c r="BL397" s="2">
        <f>IF($F$376="n/a",0,IF(BL$378&lt;=$C397,0,IF(BL$378&gt;($F$376+$C397),INDEX($D$390:$W$390,,$C397)-SUM($D397:BK397),INDEX($D$390:$W$390,,$C397)/$F$376)))</f>
        <v>0</v>
      </c>
      <c r="BM397" s="2">
        <f>IF($F$376="n/a",0,IF(BM$378&lt;=$C397,0,IF(BM$378&gt;($F$376+$C397),INDEX($D$390:$W$390,,$C397)-SUM($D397:BL397),INDEX($D$390:$W$390,,$C397)/$F$376)))</f>
        <v>0</v>
      </c>
      <c r="BN397" s="2">
        <f>IF($F$376="n/a",0,IF(BN$378&lt;=$C397,0,IF(BN$378&gt;($F$376+$C397),INDEX($D$390:$W$390,,$C397)-SUM($D397:BM397),INDEX($D$390:$W$390,,$C397)/$F$376)))</f>
        <v>0</v>
      </c>
      <c r="BO397" s="2">
        <f>IF($F$376="n/a",0,IF(BO$378&lt;=$C397,0,IF(BO$378&gt;($F$376+$C397),INDEX($D$390:$W$390,,$C397)-SUM($D397:BN397),INDEX($D$390:$W$390,,$C397)/$F$376)))</f>
        <v>0</v>
      </c>
      <c r="BP397" s="2">
        <f>IF($F$376="n/a",0,IF(BP$378&lt;=$C397,0,IF(BP$378&gt;($F$376+$C397),INDEX($D$390:$W$390,,$C397)-SUM($D397:BO397),INDEX($D$390:$W$390,,$C397)/$F$376)))</f>
        <v>0</v>
      </c>
      <c r="BQ397" s="2">
        <f>IF($F$376="n/a",0,IF(BQ$378&lt;=$C397,0,IF(BQ$378&gt;($F$376+$C397),INDEX($D$390:$W$390,,$C397)-SUM($D397:BP397),INDEX($D$390:$W$390,,$C397)/$F$376)))</f>
        <v>0</v>
      </c>
      <c r="BR397" s="2">
        <f>IF($F$376="n/a",0,IF(BR$378&lt;=$C397,0,IF(BR$378&gt;($F$376+$C397),INDEX($D$390:$W$390,,$C397)-SUM($D397:BQ397),INDEX($D$390:$W$390,,$C397)/$F$376)))</f>
        <v>0</v>
      </c>
      <c r="BS397" s="2">
        <f>IF($F$376="n/a",0,IF(BS$378&lt;=$C397,0,IF(BS$378&gt;($F$376+$C397),INDEX($D$390:$W$390,,$C397)-SUM($D397:BR397),INDEX($D$390:$W$390,,$C397)/$F$376)))</f>
        <v>0</v>
      </c>
    </row>
    <row r="398" spans="2:71">
      <c r="B398" s="24">
        <v>2016</v>
      </c>
      <c r="C398" s="24">
        <v>6</v>
      </c>
      <c r="E398" s="2">
        <f>IF($F$376="n/a",0,IF(E$378&lt;=$C398,0,IF(E$378&gt;($F$376+$C398),INDEX($D$390:$W$390,,$C398)-SUM($D398:D398),INDEX($D$390:$W$390,,$C398)/$F$376)))</f>
        <v>0</v>
      </c>
      <c r="F398" s="2">
        <f>IF($F$376="n/a",0,IF(F$378&lt;=$C398,0,IF(F$378&gt;($F$376+$C398),INDEX($D$390:$W$390,,$C398)-SUM($D398:E398),INDEX($D$390:$W$390,,$C398)/$F$376)))</f>
        <v>0</v>
      </c>
      <c r="G398" s="2">
        <f>IF($F$376="n/a",0,IF(G$378&lt;=$C398,0,IF(G$378&gt;($F$376+$C398),INDEX($D$390:$W$390,,$C398)-SUM($D398:F398),INDEX($D$390:$W$390,,$C398)/$F$376)))</f>
        <v>0</v>
      </c>
      <c r="H398" s="2">
        <f>IF($F$376="n/a",0,IF(H$378&lt;=$C398,0,IF(H$378&gt;($F$376+$C398),INDEX($D$390:$W$390,,$C398)-SUM($D398:G398),INDEX($D$390:$W$390,,$C398)/$F$376)))</f>
        <v>0</v>
      </c>
      <c r="I398" s="2">
        <f>IF($F$376="n/a",0,IF(I$378&lt;=$C398,0,IF(I$378&gt;($F$376+$C398),INDEX($D$390:$W$390,,$C398)-SUM($D398:H398),INDEX($D$390:$W$390,,$C398)/$F$376)))</f>
        <v>0</v>
      </c>
      <c r="J398" s="2">
        <f>IF($F$376="n/a",0,IF(J$378&lt;=$C398,0,IF(J$378&gt;($F$376+$C398),INDEX($D$390:$W$390,,$C398)-SUM($D398:I398),INDEX($D$390:$W$390,,$C398)/$F$376)))</f>
        <v>0</v>
      </c>
      <c r="K398" s="2">
        <f>IF($F$376="n/a",0,IF(K$378&lt;=$C398,0,IF(K$378&gt;($F$376+$C398),INDEX($D$390:$W$390,,$C398)-SUM($D398:J398),INDEX($D$390:$W$390,,$C398)/$F$376)))</f>
        <v>0</v>
      </c>
      <c r="L398" s="2">
        <f>IF($F$376="n/a",0,IF(L$378&lt;=$C398,0,IF(L$378&gt;($F$376+$C398),INDEX($D$390:$W$390,,$C398)-SUM($D398:K398),INDEX($D$390:$W$390,,$C398)/$F$376)))</f>
        <v>0</v>
      </c>
      <c r="M398" s="2">
        <f>IF($F$376="n/a",0,IF(M$378&lt;=$C398,0,IF(M$378&gt;($F$376+$C398),INDEX($D$390:$W$390,,$C398)-SUM($D398:L398),INDEX($D$390:$W$390,,$C398)/$F$376)))</f>
        <v>0</v>
      </c>
      <c r="N398" s="170">
        <f>IF($F$376="n/a",0,IF(N$378&lt;=$C398,0,IF(N$378&gt;($F$376+$C398),INDEX($D$390:$W$390,,$C398)-SUM($D398:M398),INDEX($D$390:$W$390,,$C398)/$F$376)))*0.5</f>
        <v>0</v>
      </c>
      <c r="O398" s="2">
        <f>IF($F$376="n/a",0,IF(O$378&lt;=$C398,0,IF(O$378&gt;($F$376+$C398),INDEX($D$390:$W$390,,$C398)-SUM($D398:N398),INDEX($D$390:$W$390,,$C398)/$F$376)))</f>
        <v>0</v>
      </c>
      <c r="P398" s="2">
        <f>IF($F$376="n/a",0,IF(P$378&lt;=$C398,0,IF(P$378&gt;($F$376+$C398),INDEX($D$390:$W$390,,$C398)-SUM($D398:O398),INDEX($D$390:$W$390,,$C398)/$F$376)))</f>
        <v>0</v>
      </c>
      <c r="Q398" s="2">
        <f>IF($F$376="n/a",0,IF(Q$378&lt;=$C398,0,IF(Q$378&gt;($F$376+$C398),INDEX($D$390:$W$390,,$C398)-SUM($D398:P398),INDEX($D$390:$W$390,,$C398)/$F$376)))</f>
        <v>0</v>
      </c>
      <c r="R398" s="2">
        <f>IF($F$376="n/a",0,IF(R$378&lt;=$C398,0,IF(R$378&gt;($F$376+$C398),INDEX($D$390:$W$390,,$C398)-SUM($D398:Q398),INDEX($D$390:$W$390,,$C398)/$F$376)))</f>
        <v>0</v>
      </c>
      <c r="S398" s="2">
        <f>IF($F$376="n/a",0,IF(S$378&lt;=$C398,0,IF(S$378&gt;($F$376+$C398),INDEX($D$390:$W$390,,$C398)-SUM($D398:R398),INDEX($D$390:$W$390,,$C398)/$F$376)))</f>
        <v>0</v>
      </c>
      <c r="T398" s="2">
        <f>IF($F$376="n/a",0,IF(T$378&lt;=$C398,0,IF(T$378&gt;($F$376+$C398),INDEX($D$390:$W$390,,$C398)-SUM($D398:S398),INDEX($D$390:$W$390,,$C398)/$F$376)))</f>
        <v>0</v>
      </c>
      <c r="U398" s="2">
        <f>IF($F$376="n/a",0,IF(U$378&lt;=$C398,0,IF(U$378&gt;($F$376+$C398),INDEX($D$390:$W$390,,$C398)-SUM($D398:T398),INDEX($D$390:$W$390,,$C398)/$F$376)))</f>
        <v>0</v>
      </c>
      <c r="V398" s="2">
        <f>IF($F$376="n/a",0,IF(V$378&lt;=$C398,0,IF(V$378&gt;($F$376+$C398),INDEX($D$390:$W$390,,$C398)-SUM($D398:U398),INDEX($D$390:$W$390,,$C398)/$F$376)))</f>
        <v>0</v>
      </c>
      <c r="W398" s="2">
        <f>IF($F$376="n/a",0,IF(W$378&lt;=$C398,0,IF(W$378&gt;($F$376+$C398),INDEX($D$390:$W$390,,$C398)-SUM($D398:V398),INDEX($D$390:$W$390,,$C398)/$F$376)))</f>
        <v>0</v>
      </c>
      <c r="X398" s="2">
        <f>IF($F$376="n/a",0,IF(X$378&lt;=$C398,0,IF(X$378&gt;($F$376+$C398),INDEX($D$390:$W$390,,$C398)-SUM($D398:W398),INDEX($D$390:$W$390,,$C398)/$F$376)))</f>
        <v>0</v>
      </c>
      <c r="Y398" s="2">
        <f>IF($F$376="n/a",0,IF(Y$378&lt;=$C398,0,IF(Y$378&gt;($F$376+$C398),INDEX($D$390:$W$390,,$C398)-SUM($D398:X398),INDEX($D$390:$W$390,,$C398)/$F$376)))</f>
        <v>0</v>
      </c>
      <c r="Z398" s="2">
        <f>IF($F$376="n/a",0,IF(Z$378&lt;=$C398,0,IF(Z$378&gt;($F$376+$C398),INDEX($D$390:$W$390,,$C398)-SUM($D398:Y398),INDEX($D$390:$W$390,,$C398)/$F$376)))</f>
        <v>0</v>
      </c>
      <c r="AA398" s="2">
        <f>IF($F$376="n/a",0,IF(AA$378&lt;=$C398,0,IF(AA$378&gt;($F$376+$C398),INDEX($D$390:$W$390,,$C398)-SUM($D398:Z398),INDEX($D$390:$W$390,,$C398)/$F$376)))</f>
        <v>0</v>
      </c>
      <c r="AB398" s="2">
        <f>IF($F$376="n/a",0,IF(AB$378&lt;=$C398,0,IF(AB$378&gt;($F$376+$C398),INDEX($D$390:$W$390,,$C398)-SUM($D398:AA398),INDEX($D$390:$W$390,,$C398)/$F$376)))</f>
        <v>0</v>
      </c>
      <c r="AC398" s="2">
        <f>IF($F$376="n/a",0,IF(AC$378&lt;=$C398,0,IF(AC$378&gt;($F$376+$C398),INDEX($D$390:$W$390,,$C398)-SUM($D398:AB398),INDEX($D$390:$W$390,,$C398)/$F$376)))</f>
        <v>0</v>
      </c>
      <c r="AD398" s="2">
        <f>IF($F$376="n/a",0,IF(AD$378&lt;=$C398,0,IF(AD$378&gt;($F$376+$C398),INDEX($D$390:$W$390,,$C398)-SUM($D398:AC398),INDEX($D$390:$W$390,,$C398)/$F$376)))</f>
        <v>0</v>
      </c>
      <c r="AE398" s="2">
        <f>IF($F$376="n/a",0,IF(AE$378&lt;=$C398,0,IF(AE$378&gt;($F$376+$C398),INDEX($D$390:$W$390,,$C398)-SUM($D398:AD398),INDEX($D$390:$W$390,,$C398)/$F$376)))</f>
        <v>0</v>
      </c>
      <c r="AF398" s="2">
        <f>IF($F$376="n/a",0,IF(AF$378&lt;=$C398,0,IF(AF$378&gt;($F$376+$C398),INDEX($D$390:$W$390,,$C398)-SUM($D398:AE398),INDEX($D$390:$W$390,,$C398)/$F$376)))</f>
        <v>0</v>
      </c>
      <c r="AG398" s="2">
        <f>IF($F$376="n/a",0,IF(AG$378&lt;=$C398,0,IF(AG$378&gt;($F$376+$C398),INDEX($D$390:$W$390,,$C398)-SUM($D398:AF398),INDEX($D$390:$W$390,,$C398)/$F$376)))</f>
        <v>0</v>
      </c>
      <c r="AH398" s="2">
        <f>IF($F$376="n/a",0,IF(AH$378&lt;=$C398,0,IF(AH$378&gt;($F$376+$C398),INDEX($D$390:$W$390,,$C398)-SUM($D398:AG398),INDEX($D$390:$W$390,,$C398)/$F$376)))</f>
        <v>0</v>
      </c>
      <c r="AI398" s="2">
        <f>IF($F$376="n/a",0,IF(AI$378&lt;=$C398,0,IF(AI$378&gt;($F$376+$C398),INDEX($D$390:$W$390,,$C398)-SUM($D398:AH398),INDEX($D$390:$W$390,,$C398)/$F$376)))</f>
        <v>0</v>
      </c>
      <c r="AJ398" s="2">
        <f>IF($F$376="n/a",0,IF(AJ$378&lt;=$C398,0,IF(AJ$378&gt;($F$376+$C398),INDEX($D$390:$W$390,,$C398)-SUM($D398:AI398),INDEX($D$390:$W$390,,$C398)/$F$376)))</f>
        <v>0</v>
      </c>
      <c r="AK398" s="2">
        <f>IF($F$376="n/a",0,IF(AK$378&lt;=$C398,0,IF(AK$378&gt;($F$376+$C398),INDEX($D$390:$W$390,,$C398)-SUM($D398:AJ398),INDEX($D$390:$W$390,,$C398)/$F$376)))</f>
        <v>0</v>
      </c>
      <c r="AL398" s="2">
        <f>IF($F$376="n/a",0,IF(AL$378&lt;=$C398,0,IF(AL$378&gt;($F$376+$C398),INDEX($D$390:$W$390,,$C398)-SUM($D398:AK398),INDEX($D$390:$W$390,,$C398)/$F$376)))</f>
        <v>0</v>
      </c>
      <c r="AM398" s="2">
        <f>IF($F$376="n/a",0,IF(AM$378&lt;=$C398,0,IF(AM$378&gt;($F$376+$C398),INDEX($D$390:$W$390,,$C398)-SUM($D398:AL398),INDEX($D$390:$W$390,,$C398)/$F$376)))</f>
        <v>0</v>
      </c>
      <c r="AN398" s="2">
        <f>IF($F$376="n/a",0,IF(AN$378&lt;=$C398,0,IF(AN$378&gt;($F$376+$C398),INDEX($D$390:$W$390,,$C398)-SUM($D398:AM398),INDEX($D$390:$W$390,,$C398)/$F$376)))</f>
        <v>0</v>
      </c>
      <c r="AO398" s="2">
        <f>IF($F$376="n/a",0,IF(AO$378&lt;=$C398,0,IF(AO$378&gt;($F$376+$C398),INDEX($D$390:$W$390,,$C398)-SUM($D398:AN398),INDEX($D$390:$W$390,,$C398)/$F$376)))</f>
        <v>0</v>
      </c>
      <c r="AP398" s="2">
        <f>IF($F$376="n/a",0,IF(AP$378&lt;=$C398,0,IF(AP$378&gt;($F$376+$C398),INDEX($D$390:$W$390,,$C398)-SUM($D398:AO398),INDEX($D$390:$W$390,,$C398)/$F$376)))</f>
        <v>0</v>
      </c>
      <c r="AQ398" s="2">
        <f>IF($F$376="n/a",0,IF(AQ$378&lt;=$C398,0,IF(AQ$378&gt;($F$376+$C398),INDEX($D$390:$W$390,,$C398)-SUM($D398:AP398),INDEX($D$390:$W$390,,$C398)/$F$376)))</f>
        <v>0</v>
      </c>
      <c r="AR398" s="2">
        <f>IF($F$376="n/a",0,IF(AR$378&lt;=$C398,0,IF(AR$378&gt;($F$376+$C398),INDEX($D$390:$W$390,,$C398)-SUM($D398:AQ398),INDEX($D$390:$W$390,,$C398)/$F$376)))</f>
        <v>0</v>
      </c>
      <c r="AS398" s="2">
        <f>IF($F$376="n/a",0,IF(AS$378&lt;=$C398,0,IF(AS$378&gt;($F$376+$C398),INDEX($D$390:$W$390,,$C398)-SUM($D398:AR398),INDEX($D$390:$W$390,,$C398)/$F$376)))</f>
        <v>0</v>
      </c>
      <c r="AT398" s="2">
        <f>IF($F$376="n/a",0,IF(AT$378&lt;=$C398,0,IF(AT$378&gt;($F$376+$C398),INDEX($D$390:$W$390,,$C398)-SUM($D398:AS398),INDEX($D$390:$W$390,,$C398)/$F$376)))</f>
        <v>0</v>
      </c>
      <c r="AU398" s="2">
        <f>IF($F$376="n/a",0,IF(AU$378&lt;=$C398,0,IF(AU$378&gt;($F$376+$C398),INDEX($D$390:$W$390,,$C398)-SUM($D398:AT398),INDEX($D$390:$W$390,,$C398)/$F$376)))</f>
        <v>0</v>
      </c>
      <c r="AV398" s="2">
        <f>IF($F$376="n/a",0,IF(AV$378&lt;=$C398,0,IF(AV$378&gt;($F$376+$C398),INDEX($D$390:$W$390,,$C398)-SUM($D398:AU398),INDEX($D$390:$W$390,,$C398)/$F$376)))</f>
        <v>0</v>
      </c>
      <c r="AW398" s="2">
        <f>IF($F$376="n/a",0,IF(AW$378&lt;=$C398,0,IF(AW$378&gt;($F$376+$C398),INDEX($D$390:$W$390,,$C398)-SUM($D398:AV398),INDEX($D$390:$W$390,,$C398)/$F$376)))</f>
        <v>0</v>
      </c>
      <c r="AX398" s="2">
        <f>IF($F$376="n/a",0,IF(AX$378&lt;=$C398,0,IF(AX$378&gt;($F$376+$C398),INDEX($D$390:$W$390,,$C398)-SUM($D398:AW398),INDEX($D$390:$W$390,,$C398)/$F$376)))</f>
        <v>0</v>
      </c>
      <c r="AY398" s="2">
        <f>IF($F$376="n/a",0,IF(AY$378&lt;=$C398,0,IF(AY$378&gt;($F$376+$C398),INDEX($D$390:$W$390,,$C398)-SUM($D398:AX398),INDEX($D$390:$W$390,,$C398)/$F$376)))</f>
        <v>0</v>
      </c>
      <c r="AZ398" s="2">
        <f>IF($F$376="n/a",0,IF(AZ$378&lt;=$C398,0,IF(AZ$378&gt;($F$376+$C398),INDEX($D$390:$W$390,,$C398)-SUM($D398:AY398),INDEX($D$390:$W$390,,$C398)/$F$376)))</f>
        <v>0</v>
      </c>
      <c r="BA398" s="2">
        <f>IF($F$376="n/a",0,IF(BA$378&lt;=$C398,0,IF(BA$378&gt;($F$376+$C398),INDEX($D$390:$W$390,,$C398)-SUM($D398:AZ398),INDEX($D$390:$W$390,,$C398)/$F$376)))</f>
        <v>0</v>
      </c>
      <c r="BB398" s="2">
        <f>IF($F$376="n/a",0,IF(BB$378&lt;=$C398,0,IF(BB$378&gt;($F$376+$C398),INDEX($D$390:$W$390,,$C398)-SUM($D398:BA398),INDEX($D$390:$W$390,,$C398)/$F$376)))</f>
        <v>0</v>
      </c>
      <c r="BC398" s="2">
        <f>IF($F$376="n/a",0,IF(BC$378&lt;=$C398,0,IF(BC$378&gt;($F$376+$C398),INDEX($D$390:$W$390,,$C398)-SUM($D398:BB398),INDEX($D$390:$W$390,,$C398)/$F$376)))</f>
        <v>0</v>
      </c>
      <c r="BD398" s="2">
        <f>IF($F$376="n/a",0,IF(BD$378&lt;=$C398,0,IF(BD$378&gt;($F$376+$C398),INDEX($D$390:$W$390,,$C398)-SUM($D398:BC398),INDEX($D$390:$W$390,,$C398)/$F$376)))</f>
        <v>0</v>
      </c>
      <c r="BE398" s="2">
        <f>IF($F$376="n/a",0,IF(BE$378&lt;=$C398,0,IF(BE$378&gt;($F$376+$C398),INDEX($D$390:$W$390,,$C398)-SUM($D398:BD398),INDEX($D$390:$W$390,,$C398)/$F$376)))</f>
        <v>0</v>
      </c>
      <c r="BF398" s="2">
        <f>IF($F$376="n/a",0,IF(BF$378&lt;=$C398,0,IF(BF$378&gt;($F$376+$C398),INDEX($D$390:$W$390,,$C398)-SUM($D398:BE398),INDEX($D$390:$W$390,,$C398)/$F$376)))</f>
        <v>0</v>
      </c>
      <c r="BG398" s="2">
        <f>IF($F$376="n/a",0,IF(BG$378&lt;=$C398,0,IF(BG$378&gt;($F$376+$C398),INDEX($D$390:$W$390,,$C398)-SUM($D398:BF398),INDEX($D$390:$W$390,,$C398)/$F$376)))</f>
        <v>0</v>
      </c>
      <c r="BH398" s="2">
        <f>IF($F$376="n/a",0,IF(BH$378&lt;=$C398,0,IF(BH$378&gt;($F$376+$C398),INDEX($D$390:$W$390,,$C398)-SUM($D398:BG398),INDEX($D$390:$W$390,,$C398)/$F$376)))</f>
        <v>0</v>
      </c>
      <c r="BI398" s="2">
        <f>IF($F$376="n/a",0,IF(BI$378&lt;=$C398,0,IF(BI$378&gt;($F$376+$C398),INDEX($D$390:$W$390,,$C398)-SUM($D398:BH398),INDEX($D$390:$W$390,,$C398)/$F$376)))</f>
        <v>0</v>
      </c>
      <c r="BJ398" s="2">
        <f>IF($F$376="n/a",0,IF(BJ$378&lt;=$C398,0,IF(BJ$378&gt;($F$376+$C398),INDEX($D$390:$W$390,,$C398)-SUM($D398:BI398),INDEX($D$390:$W$390,,$C398)/$F$376)))</f>
        <v>0</v>
      </c>
      <c r="BK398" s="2">
        <f>IF($F$376="n/a",0,IF(BK$378&lt;=$C398,0,IF(BK$378&gt;($F$376+$C398),INDEX($D$390:$W$390,,$C398)-SUM($D398:BJ398),INDEX($D$390:$W$390,,$C398)/$F$376)))</f>
        <v>0</v>
      </c>
      <c r="BL398" s="2">
        <f>IF($F$376="n/a",0,IF(BL$378&lt;=$C398,0,IF(BL$378&gt;($F$376+$C398),INDEX($D$390:$W$390,,$C398)-SUM($D398:BK398),INDEX($D$390:$W$390,,$C398)/$F$376)))</f>
        <v>0</v>
      </c>
      <c r="BM398" s="2">
        <f>IF($F$376="n/a",0,IF(BM$378&lt;=$C398,0,IF(BM$378&gt;($F$376+$C398),INDEX($D$390:$W$390,,$C398)-SUM($D398:BL398),INDEX($D$390:$W$390,,$C398)/$F$376)))</f>
        <v>0</v>
      </c>
      <c r="BN398" s="2">
        <f>IF($F$376="n/a",0,IF(BN$378&lt;=$C398,0,IF(BN$378&gt;($F$376+$C398),INDEX($D$390:$W$390,,$C398)-SUM($D398:BM398),INDEX($D$390:$W$390,,$C398)/$F$376)))</f>
        <v>0</v>
      </c>
      <c r="BO398" s="2">
        <f>IF($F$376="n/a",0,IF(BO$378&lt;=$C398,0,IF(BO$378&gt;($F$376+$C398),INDEX($D$390:$W$390,,$C398)-SUM($D398:BN398),INDEX($D$390:$W$390,,$C398)/$F$376)))</f>
        <v>0</v>
      </c>
      <c r="BP398" s="2">
        <f>IF($F$376="n/a",0,IF(BP$378&lt;=$C398,0,IF(BP$378&gt;($F$376+$C398),INDEX($D$390:$W$390,,$C398)-SUM($D398:BO398),INDEX($D$390:$W$390,,$C398)/$F$376)))</f>
        <v>0</v>
      </c>
      <c r="BQ398" s="2">
        <f>IF($F$376="n/a",0,IF(BQ$378&lt;=$C398,0,IF(BQ$378&gt;($F$376+$C398),INDEX($D$390:$W$390,,$C398)-SUM($D398:BP398),INDEX($D$390:$W$390,,$C398)/$F$376)))</f>
        <v>0</v>
      </c>
      <c r="BR398" s="2">
        <f>IF($F$376="n/a",0,IF(BR$378&lt;=$C398,0,IF(BR$378&gt;($F$376+$C398),INDEX($D$390:$W$390,,$C398)-SUM($D398:BQ398),INDEX($D$390:$W$390,,$C398)/$F$376)))</f>
        <v>0</v>
      </c>
      <c r="BS398" s="2">
        <f>IF($F$376="n/a",0,IF(BS$378&lt;=$C398,0,IF(BS$378&gt;($F$376+$C398),INDEX($D$390:$W$390,,$C398)-SUM($D398:BR398),INDEX($D$390:$W$390,,$C398)/$F$376)))</f>
        <v>0</v>
      </c>
    </row>
    <row r="399" spans="2:71">
      <c r="B399" s="24">
        <v>2017</v>
      </c>
      <c r="C399" s="24">
        <v>7</v>
      </c>
      <c r="E399" s="2">
        <f>IF($F$376="n/a",0,IF(E$378&lt;=$C399,0,IF(E$378&gt;($F$376+$C399),INDEX($D$390:$W$390,,$C399)-SUM($D399:D399),INDEX($D$390:$W$390,,$C399)/$F$376)))</f>
        <v>0</v>
      </c>
      <c r="F399" s="2">
        <f>IF($F$376="n/a",0,IF(F$378&lt;=$C399,0,IF(F$378&gt;($F$376+$C399),INDEX($D$390:$W$390,,$C399)-SUM($D399:E399),INDEX($D$390:$W$390,,$C399)/$F$376)))</f>
        <v>0</v>
      </c>
      <c r="G399" s="2">
        <f>IF($F$376="n/a",0,IF(G$378&lt;=$C399,0,IF(G$378&gt;($F$376+$C399),INDEX($D$390:$W$390,,$C399)-SUM($D399:F399),INDEX($D$390:$W$390,,$C399)/$F$376)))</f>
        <v>0</v>
      </c>
      <c r="H399" s="2">
        <f>IF($F$376="n/a",0,IF(H$378&lt;=$C399,0,IF(H$378&gt;($F$376+$C399),INDEX($D$390:$W$390,,$C399)-SUM($D399:G399),INDEX($D$390:$W$390,,$C399)/$F$376)))</f>
        <v>0</v>
      </c>
      <c r="I399" s="2">
        <f>IF($F$376="n/a",0,IF(I$378&lt;=$C399,0,IF(I$378&gt;($F$376+$C399),INDEX($D$390:$W$390,,$C399)-SUM($D399:H399),INDEX($D$390:$W$390,,$C399)/$F$376)))</f>
        <v>0</v>
      </c>
      <c r="J399" s="2">
        <f>IF($F$376="n/a",0,IF(J$378&lt;=$C399,0,IF(J$378&gt;($F$376+$C399),INDEX($D$390:$W$390,,$C399)-SUM($D399:I399),INDEX($D$390:$W$390,,$C399)/$F$376)))</f>
        <v>0</v>
      </c>
      <c r="K399" s="2">
        <f>IF($F$376="n/a",0,IF(K$378&lt;=$C399,0,IF(K$378&gt;($F$376+$C399),INDEX($D$390:$W$390,,$C399)-SUM($D399:J399),INDEX($D$390:$W$390,,$C399)/$F$376)))</f>
        <v>0</v>
      </c>
      <c r="L399" s="2">
        <f>IF($F$376="n/a",0,IF(L$378&lt;=$C399,0,IF(L$378&gt;($F$376+$C399),INDEX($D$390:$W$390,,$C399)-SUM($D399:K399),INDEX($D$390:$W$390,,$C399)/$F$376)))</f>
        <v>0</v>
      </c>
      <c r="M399" s="2">
        <f>IF($F$376="n/a",0,IF(M$378&lt;=$C399,0,IF(M$378&gt;($F$376+$C399),INDEX($D$390:$W$390,,$C399)-SUM($D399:L399),INDEX($D$390:$W$390,,$C399)/$F$376)))</f>
        <v>0</v>
      </c>
      <c r="N399" s="170">
        <f>IF($F$376="n/a",0,IF(N$378&lt;=$C399,0,IF(N$378&gt;($F$376+$C399),INDEX($D$390:$W$390,,$C399)-SUM($D399:M399),INDEX($D$390:$W$390,,$C399)/$F$376)))*0.5</f>
        <v>0</v>
      </c>
      <c r="O399" s="2">
        <f>IF($F$376="n/a",0,IF(O$378&lt;=$C399,0,IF(O$378&gt;($F$376+$C399),INDEX($D$390:$W$390,,$C399)-SUM($D399:N399),INDEX($D$390:$W$390,,$C399)/$F$376)))</f>
        <v>0</v>
      </c>
      <c r="P399" s="2">
        <f>IF($F$376="n/a",0,IF(P$378&lt;=$C399,0,IF(P$378&gt;($F$376+$C399),INDEX($D$390:$W$390,,$C399)-SUM($D399:O399),INDEX($D$390:$W$390,,$C399)/$F$376)))</f>
        <v>0</v>
      </c>
      <c r="Q399" s="2">
        <f>IF($F$376="n/a",0,IF(Q$378&lt;=$C399,0,IF(Q$378&gt;($F$376+$C399),INDEX($D$390:$W$390,,$C399)-SUM($D399:P399),INDEX($D$390:$W$390,,$C399)/$F$376)))</f>
        <v>0</v>
      </c>
      <c r="R399" s="2">
        <f>IF($F$376="n/a",0,IF(R$378&lt;=$C399,0,IF(R$378&gt;($F$376+$C399),INDEX($D$390:$W$390,,$C399)-SUM($D399:Q399),INDEX($D$390:$W$390,,$C399)/$F$376)))</f>
        <v>0</v>
      </c>
      <c r="S399" s="2">
        <f>IF($F$376="n/a",0,IF(S$378&lt;=$C399,0,IF(S$378&gt;($F$376+$C399),INDEX($D$390:$W$390,,$C399)-SUM($D399:R399),INDEX($D$390:$W$390,,$C399)/$F$376)))</f>
        <v>0</v>
      </c>
      <c r="T399" s="2">
        <f>IF($F$376="n/a",0,IF(T$378&lt;=$C399,0,IF(T$378&gt;($F$376+$C399),INDEX($D$390:$W$390,,$C399)-SUM($D399:S399),INDEX($D$390:$W$390,,$C399)/$F$376)))</f>
        <v>0</v>
      </c>
      <c r="U399" s="2">
        <f>IF($F$376="n/a",0,IF(U$378&lt;=$C399,0,IF(U$378&gt;($F$376+$C399),INDEX($D$390:$W$390,,$C399)-SUM($D399:T399),INDEX($D$390:$W$390,,$C399)/$F$376)))</f>
        <v>0</v>
      </c>
      <c r="V399" s="2">
        <f>IF($F$376="n/a",0,IF(V$378&lt;=$C399,0,IF(V$378&gt;($F$376+$C399),INDEX($D$390:$W$390,,$C399)-SUM($D399:U399),INDEX($D$390:$W$390,,$C399)/$F$376)))</f>
        <v>0</v>
      </c>
      <c r="W399" s="2">
        <f>IF($F$376="n/a",0,IF(W$378&lt;=$C399,0,IF(W$378&gt;($F$376+$C399),INDEX($D$390:$W$390,,$C399)-SUM($D399:V399),INDEX($D$390:$W$390,,$C399)/$F$376)))</f>
        <v>0</v>
      </c>
      <c r="X399" s="2">
        <f>IF($F$376="n/a",0,IF(X$378&lt;=$C399,0,IF(X$378&gt;($F$376+$C399),INDEX($D$390:$W$390,,$C399)-SUM($D399:W399),INDEX($D$390:$W$390,,$C399)/$F$376)))</f>
        <v>0</v>
      </c>
      <c r="Y399" s="2">
        <f>IF($F$376="n/a",0,IF(Y$378&lt;=$C399,0,IF(Y$378&gt;($F$376+$C399),INDEX($D$390:$W$390,,$C399)-SUM($D399:X399),INDEX($D$390:$W$390,,$C399)/$F$376)))</f>
        <v>0</v>
      </c>
      <c r="Z399" s="2">
        <f>IF($F$376="n/a",0,IF(Z$378&lt;=$C399,0,IF(Z$378&gt;($F$376+$C399),INDEX($D$390:$W$390,,$C399)-SUM($D399:Y399),INDEX($D$390:$W$390,,$C399)/$F$376)))</f>
        <v>0</v>
      </c>
      <c r="AA399" s="2">
        <f>IF($F$376="n/a",0,IF(AA$378&lt;=$C399,0,IF(AA$378&gt;($F$376+$C399),INDEX($D$390:$W$390,,$C399)-SUM($D399:Z399),INDEX($D$390:$W$390,,$C399)/$F$376)))</f>
        <v>0</v>
      </c>
      <c r="AB399" s="2">
        <f>IF($F$376="n/a",0,IF(AB$378&lt;=$C399,0,IF(AB$378&gt;($F$376+$C399),INDEX($D$390:$W$390,,$C399)-SUM($D399:AA399),INDEX($D$390:$W$390,,$C399)/$F$376)))</f>
        <v>0</v>
      </c>
      <c r="AC399" s="2">
        <f>IF($F$376="n/a",0,IF(AC$378&lt;=$C399,0,IF(AC$378&gt;($F$376+$C399),INDEX($D$390:$W$390,,$C399)-SUM($D399:AB399),INDEX($D$390:$W$390,,$C399)/$F$376)))</f>
        <v>0</v>
      </c>
      <c r="AD399" s="2">
        <f>IF($F$376="n/a",0,IF(AD$378&lt;=$C399,0,IF(AD$378&gt;($F$376+$C399),INDEX($D$390:$W$390,,$C399)-SUM($D399:AC399),INDEX($D$390:$W$390,,$C399)/$F$376)))</f>
        <v>0</v>
      </c>
      <c r="AE399" s="2">
        <f>IF($F$376="n/a",0,IF(AE$378&lt;=$C399,0,IF(AE$378&gt;($F$376+$C399),INDEX($D$390:$W$390,,$C399)-SUM($D399:AD399),INDEX($D$390:$W$390,,$C399)/$F$376)))</f>
        <v>0</v>
      </c>
      <c r="AF399" s="2">
        <f>IF($F$376="n/a",0,IF(AF$378&lt;=$C399,0,IF(AF$378&gt;($F$376+$C399),INDEX($D$390:$W$390,,$C399)-SUM($D399:AE399),INDEX($D$390:$W$390,,$C399)/$F$376)))</f>
        <v>0</v>
      </c>
      <c r="AG399" s="2">
        <f>IF($F$376="n/a",0,IF(AG$378&lt;=$C399,0,IF(AG$378&gt;($F$376+$C399),INDEX($D$390:$W$390,,$C399)-SUM($D399:AF399),INDEX($D$390:$W$390,,$C399)/$F$376)))</f>
        <v>0</v>
      </c>
      <c r="AH399" s="2">
        <f>IF($F$376="n/a",0,IF(AH$378&lt;=$C399,0,IF(AH$378&gt;($F$376+$C399),INDEX($D$390:$W$390,,$C399)-SUM($D399:AG399),INDEX($D$390:$W$390,,$C399)/$F$376)))</f>
        <v>0</v>
      </c>
      <c r="AI399" s="2">
        <f>IF($F$376="n/a",0,IF(AI$378&lt;=$C399,0,IF(AI$378&gt;($F$376+$C399),INDEX($D$390:$W$390,,$C399)-SUM($D399:AH399),INDEX($D$390:$W$390,,$C399)/$F$376)))</f>
        <v>0</v>
      </c>
      <c r="AJ399" s="2">
        <f>IF($F$376="n/a",0,IF(AJ$378&lt;=$C399,0,IF(AJ$378&gt;($F$376+$C399),INDEX($D$390:$W$390,,$C399)-SUM($D399:AI399),INDEX($D$390:$W$390,,$C399)/$F$376)))</f>
        <v>0</v>
      </c>
      <c r="AK399" s="2">
        <f>IF($F$376="n/a",0,IF(AK$378&lt;=$C399,0,IF(AK$378&gt;($F$376+$C399),INDEX($D$390:$W$390,,$C399)-SUM($D399:AJ399),INDEX($D$390:$W$390,,$C399)/$F$376)))</f>
        <v>0</v>
      </c>
      <c r="AL399" s="2">
        <f>IF($F$376="n/a",0,IF(AL$378&lt;=$C399,0,IF(AL$378&gt;($F$376+$C399),INDEX($D$390:$W$390,,$C399)-SUM($D399:AK399),INDEX($D$390:$W$390,,$C399)/$F$376)))</f>
        <v>0</v>
      </c>
      <c r="AM399" s="2">
        <f>IF($F$376="n/a",0,IF(AM$378&lt;=$C399,0,IF(AM$378&gt;($F$376+$C399),INDEX($D$390:$W$390,,$C399)-SUM($D399:AL399),INDEX($D$390:$W$390,,$C399)/$F$376)))</f>
        <v>0</v>
      </c>
      <c r="AN399" s="2">
        <f>IF($F$376="n/a",0,IF(AN$378&lt;=$C399,0,IF(AN$378&gt;($F$376+$C399),INDEX($D$390:$W$390,,$C399)-SUM($D399:AM399),INDEX($D$390:$W$390,,$C399)/$F$376)))</f>
        <v>0</v>
      </c>
      <c r="AO399" s="2">
        <f>IF($F$376="n/a",0,IF(AO$378&lt;=$C399,0,IF(AO$378&gt;($F$376+$C399),INDEX($D$390:$W$390,,$C399)-SUM($D399:AN399),INDEX($D$390:$W$390,,$C399)/$F$376)))</f>
        <v>0</v>
      </c>
      <c r="AP399" s="2">
        <f>IF($F$376="n/a",0,IF(AP$378&lt;=$C399,0,IF(AP$378&gt;($F$376+$C399),INDEX($D$390:$W$390,,$C399)-SUM($D399:AO399),INDEX($D$390:$W$390,,$C399)/$F$376)))</f>
        <v>0</v>
      </c>
      <c r="AQ399" s="2">
        <f>IF($F$376="n/a",0,IF(AQ$378&lt;=$C399,0,IF(AQ$378&gt;($F$376+$C399),INDEX($D$390:$W$390,,$C399)-SUM($D399:AP399),INDEX($D$390:$W$390,,$C399)/$F$376)))</f>
        <v>0</v>
      </c>
      <c r="AR399" s="2">
        <f>IF($F$376="n/a",0,IF(AR$378&lt;=$C399,0,IF(AR$378&gt;($F$376+$C399),INDEX($D$390:$W$390,,$C399)-SUM($D399:AQ399),INDEX($D$390:$W$390,,$C399)/$F$376)))</f>
        <v>0</v>
      </c>
      <c r="AS399" s="2">
        <f>IF($F$376="n/a",0,IF(AS$378&lt;=$C399,0,IF(AS$378&gt;($F$376+$C399),INDEX($D$390:$W$390,,$C399)-SUM($D399:AR399),INDEX($D$390:$W$390,,$C399)/$F$376)))</f>
        <v>0</v>
      </c>
      <c r="AT399" s="2">
        <f>IF($F$376="n/a",0,IF(AT$378&lt;=$C399,0,IF(AT$378&gt;($F$376+$C399),INDEX($D$390:$W$390,,$C399)-SUM($D399:AS399),INDEX($D$390:$W$390,,$C399)/$F$376)))</f>
        <v>0</v>
      </c>
      <c r="AU399" s="2">
        <f>IF($F$376="n/a",0,IF(AU$378&lt;=$C399,0,IF(AU$378&gt;($F$376+$C399),INDEX($D$390:$W$390,,$C399)-SUM($D399:AT399),INDEX($D$390:$W$390,,$C399)/$F$376)))</f>
        <v>0</v>
      </c>
      <c r="AV399" s="2">
        <f>IF($F$376="n/a",0,IF(AV$378&lt;=$C399,0,IF(AV$378&gt;($F$376+$C399),INDEX($D$390:$W$390,,$C399)-SUM($D399:AU399),INDEX($D$390:$W$390,,$C399)/$F$376)))</f>
        <v>0</v>
      </c>
      <c r="AW399" s="2">
        <f>IF($F$376="n/a",0,IF(AW$378&lt;=$C399,0,IF(AW$378&gt;($F$376+$C399),INDEX($D$390:$W$390,,$C399)-SUM($D399:AV399),INDEX($D$390:$W$390,,$C399)/$F$376)))</f>
        <v>0</v>
      </c>
      <c r="AX399" s="2">
        <f>IF($F$376="n/a",0,IF(AX$378&lt;=$C399,0,IF(AX$378&gt;($F$376+$C399),INDEX($D$390:$W$390,,$C399)-SUM($D399:AW399),INDEX($D$390:$W$390,,$C399)/$F$376)))</f>
        <v>0</v>
      </c>
      <c r="AY399" s="2">
        <f>IF($F$376="n/a",0,IF(AY$378&lt;=$C399,0,IF(AY$378&gt;($F$376+$C399),INDEX($D$390:$W$390,,$C399)-SUM($D399:AX399),INDEX($D$390:$W$390,,$C399)/$F$376)))</f>
        <v>0</v>
      </c>
      <c r="AZ399" s="2">
        <f>IF($F$376="n/a",0,IF(AZ$378&lt;=$C399,0,IF(AZ$378&gt;($F$376+$C399),INDEX($D$390:$W$390,,$C399)-SUM($D399:AY399),INDEX($D$390:$W$390,,$C399)/$F$376)))</f>
        <v>0</v>
      </c>
      <c r="BA399" s="2">
        <f>IF($F$376="n/a",0,IF(BA$378&lt;=$C399,0,IF(BA$378&gt;($F$376+$C399),INDEX($D$390:$W$390,,$C399)-SUM($D399:AZ399),INDEX($D$390:$W$390,,$C399)/$F$376)))</f>
        <v>0</v>
      </c>
      <c r="BB399" s="2">
        <f>IF($F$376="n/a",0,IF(BB$378&lt;=$C399,0,IF(BB$378&gt;($F$376+$C399),INDEX($D$390:$W$390,,$C399)-SUM($D399:BA399),INDEX($D$390:$W$390,,$C399)/$F$376)))</f>
        <v>0</v>
      </c>
      <c r="BC399" s="2">
        <f>IF($F$376="n/a",0,IF(BC$378&lt;=$C399,0,IF(BC$378&gt;($F$376+$C399),INDEX($D$390:$W$390,,$C399)-SUM($D399:BB399),INDEX($D$390:$W$390,,$C399)/$F$376)))</f>
        <v>0</v>
      </c>
      <c r="BD399" s="2">
        <f>IF($F$376="n/a",0,IF(BD$378&lt;=$C399,0,IF(BD$378&gt;($F$376+$C399),INDEX($D$390:$W$390,,$C399)-SUM($D399:BC399),INDEX($D$390:$W$390,,$C399)/$F$376)))</f>
        <v>0</v>
      </c>
      <c r="BE399" s="2">
        <f>IF($F$376="n/a",0,IF(BE$378&lt;=$C399,0,IF(BE$378&gt;($F$376+$C399),INDEX($D$390:$W$390,,$C399)-SUM($D399:BD399),INDEX($D$390:$W$390,,$C399)/$F$376)))</f>
        <v>0</v>
      </c>
      <c r="BF399" s="2">
        <f>IF($F$376="n/a",0,IF(BF$378&lt;=$C399,0,IF(BF$378&gt;($F$376+$C399),INDEX($D$390:$W$390,,$C399)-SUM($D399:BE399),INDEX($D$390:$W$390,,$C399)/$F$376)))</f>
        <v>0</v>
      </c>
      <c r="BG399" s="2">
        <f>IF($F$376="n/a",0,IF(BG$378&lt;=$C399,0,IF(BG$378&gt;($F$376+$C399),INDEX($D$390:$W$390,,$C399)-SUM($D399:BF399),INDEX($D$390:$W$390,,$C399)/$F$376)))</f>
        <v>0</v>
      </c>
      <c r="BH399" s="2">
        <f>IF($F$376="n/a",0,IF(BH$378&lt;=$C399,0,IF(BH$378&gt;($F$376+$C399),INDEX($D$390:$W$390,,$C399)-SUM($D399:BG399),INDEX($D$390:$W$390,,$C399)/$F$376)))</f>
        <v>0</v>
      </c>
      <c r="BI399" s="2">
        <f>IF($F$376="n/a",0,IF(BI$378&lt;=$C399,0,IF(BI$378&gt;($F$376+$C399),INDEX($D$390:$W$390,,$C399)-SUM($D399:BH399),INDEX($D$390:$W$390,,$C399)/$F$376)))</f>
        <v>0</v>
      </c>
      <c r="BJ399" s="2">
        <f>IF($F$376="n/a",0,IF(BJ$378&lt;=$C399,0,IF(BJ$378&gt;($F$376+$C399),INDEX($D$390:$W$390,,$C399)-SUM($D399:BI399),INDEX($D$390:$W$390,,$C399)/$F$376)))</f>
        <v>0</v>
      </c>
      <c r="BK399" s="2">
        <f>IF($F$376="n/a",0,IF(BK$378&lt;=$C399,0,IF(BK$378&gt;($F$376+$C399),INDEX($D$390:$W$390,,$C399)-SUM($D399:BJ399),INDEX($D$390:$W$390,,$C399)/$F$376)))</f>
        <v>0</v>
      </c>
      <c r="BL399" s="2">
        <f>IF($F$376="n/a",0,IF(BL$378&lt;=$C399,0,IF(BL$378&gt;($F$376+$C399),INDEX($D$390:$W$390,,$C399)-SUM($D399:BK399),INDEX($D$390:$W$390,,$C399)/$F$376)))</f>
        <v>0</v>
      </c>
      <c r="BM399" s="2">
        <f>IF($F$376="n/a",0,IF(BM$378&lt;=$C399,0,IF(BM$378&gt;($F$376+$C399),INDEX($D$390:$W$390,,$C399)-SUM($D399:BL399),INDEX($D$390:$W$390,,$C399)/$F$376)))</f>
        <v>0</v>
      </c>
      <c r="BN399" s="2">
        <f>IF($F$376="n/a",0,IF(BN$378&lt;=$C399,0,IF(BN$378&gt;($F$376+$C399),INDEX($D$390:$W$390,,$C399)-SUM($D399:BM399),INDEX($D$390:$W$390,,$C399)/$F$376)))</f>
        <v>0</v>
      </c>
      <c r="BO399" s="2">
        <f>IF($F$376="n/a",0,IF(BO$378&lt;=$C399,0,IF(BO$378&gt;($F$376+$C399),INDEX($D$390:$W$390,,$C399)-SUM($D399:BN399),INDEX($D$390:$W$390,,$C399)/$F$376)))</f>
        <v>0</v>
      </c>
      <c r="BP399" s="2">
        <f>IF($F$376="n/a",0,IF(BP$378&lt;=$C399,0,IF(BP$378&gt;($F$376+$C399),INDEX($D$390:$W$390,,$C399)-SUM($D399:BO399),INDEX($D$390:$W$390,,$C399)/$F$376)))</f>
        <v>0</v>
      </c>
      <c r="BQ399" s="2">
        <f>IF($F$376="n/a",0,IF(BQ$378&lt;=$C399,0,IF(BQ$378&gt;($F$376+$C399),INDEX($D$390:$W$390,,$C399)-SUM($D399:BP399),INDEX($D$390:$W$390,,$C399)/$F$376)))</f>
        <v>0</v>
      </c>
      <c r="BR399" s="2">
        <f>IF($F$376="n/a",0,IF(BR$378&lt;=$C399,0,IF(BR$378&gt;($F$376+$C399),INDEX($D$390:$W$390,,$C399)-SUM($D399:BQ399),INDEX($D$390:$W$390,,$C399)/$F$376)))</f>
        <v>0</v>
      </c>
      <c r="BS399" s="2">
        <f>IF($F$376="n/a",0,IF(BS$378&lt;=$C399,0,IF(BS$378&gt;($F$376+$C399),INDEX($D$390:$W$390,,$C399)-SUM($D399:BR399),INDEX($D$390:$W$390,,$C399)/$F$376)))</f>
        <v>0</v>
      </c>
    </row>
    <row r="400" spans="2:71">
      <c r="B400" s="24">
        <v>2018</v>
      </c>
      <c r="C400" s="24">
        <v>8</v>
      </c>
      <c r="E400" s="2">
        <f>IF($F$376="n/a",0,IF(E$378&lt;=$C400,0,IF(E$378&gt;($F$376+$C400),INDEX($D$390:$W$390,,$C400)-SUM($D400:D400),INDEX($D$390:$W$390,,$C400)/$F$376)))</f>
        <v>0</v>
      </c>
      <c r="F400" s="2">
        <f>IF($F$376="n/a",0,IF(F$378&lt;=$C400,0,IF(F$378&gt;($F$376+$C400),INDEX($D$390:$W$390,,$C400)-SUM($D400:E400),INDEX($D$390:$W$390,,$C400)/$F$376)))</f>
        <v>0</v>
      </c>
      <c r="G400" s="2">
        <f>IF($F$376="n/a",0,IF(G$378&lt;=$C400,0,IF(G$378&gt;($F$376+$C400),INDEX($D$390:$W$390,,$C400)-SUM($D400:F400),INDEX($D$390:$W$390,,$C400)/$F$376)))</f>
        <v>0</v>
      </c>
      <c r="H400" s="2">
        <f>IF($F$376="n/a",0,IF(H$378&lt;=$C400,0,IF(H$378&gt;($F$376+$C400),INDEX($D$390:$W$390,,$C400)-SUM($D400:G400),INDEX($D$390:$W$390,,$C400)/$F$376)))</f>
        <v>0</v>
      </c>
      <c r="I400" s="2">
        <f>IF($F$376="n/a",0,IF(I$378&lt;=$C400,0,IF(I$378&gt;($F$376+$C400),INDEX($D$390:$W$390,,$C400)-SUM($D400:H400),INDEX($D$390:$W$390,,$C400)/$F$376)))</f>
        <v>0</v>
      </c>
      <c r="J400" s="2">
        <f>IF($F$376="n/a",0,IF(J$378&lt;=$C400,0,IF(J$378&gt;($F$376+$C400),INDEX($D$390:$W$390,,$C400)-SUM($D400:I400),INDEX($D$390:$W$390,,$C400)/$F$376)))</f>
        <v>0</v>
      </c>
      <c r="K400" s="2">
        <f>IF($F$376="n/a",0,IF(K$378&lt;=$C400,0,IF(K$378&gt;($F$376+$C400),INDEX($D$390:$W$390,,$C400)-SUM($D400:J400),INDEX($D$390:$W$390,,$C400)/$F$376)))</f>
        <v>0</v>
      </c>
      <c r="L400" s="2">
        <f>IF($F$376="n/a",0,IF(L$378&lt;=$C400,0,IF(L$378&gt;($F$376+$C400),INDEX($D$390:$W$390,,$C400)-SUM($D400:K400),INDEX($D$390:$W$390,,$C400)/$F$376)))</f>
        <v>0</v>
      </c>
      <c r="M400" s="2">
        <f>IF($F$376="n/a",0,IF(M$378&lt;=$C400,0,IF(M$378&gt;($F$376+$C400),INDEX($D$390:$W$390,,$C400)-SUM($D400:L400),INDEX($D$390:$W$390,,$C400)/$F$376)))</f>
        <v>0</v>
      </c>
      <c r="N400" s="170">
        <f>IF($F$376="n/a",0,IF(N$378&lt;=$C400,0,IF(N$378&gt;($F$376+$C400),INDEX($D$390:$W$390,,$C400)-SUM($D400:M400),INDEX($D$390:$W$390,,$C400)/$F$376)))*0.5</f>
        <v>0</v>
      </c>
      <c r="O400" s="2">
        <f>IF($F$376="n/a",0,IF(O$378&lt;=$C400,0,IF(O$378&gt;($F$376+$C400),INDEX($D$390:$W$390,,$C400)-SUM($D400:N400),INDEX($D$390:$W$390,,$C400)/$F$376)))</f>
        <v>0</v>
      </c>
      <c r="P400" s="2">
        <f>IF($F$376="n/a",0,IF(P$378&lt;=$C400,0,IF(P$378&gt;($F$376+$C400),INDEX($D$390:$W$390,,$C400)-SUM($D400:O400),INDEX($D$390:$W$390,,$C400)/$F$376)))</f>
        <v>0</v>
      </c>
      <c r="Q400" s="2">
        <f>IF($F$376="n/a",0,IF(Q$378&lt;=$C400,0,IF(Q$378&gt;($F$376+$C400),INDEX($D$390:$W$390,,$C400)-SUM($D400:P400),INDEX($D$390:$W$390,,$C400)/$F$376)))</f>
        <v>0</v>
      </c>
      <c r="R400" s="2">
        <f>IF($F$376="n/a",0,IF(R$378&lt;=$C400,0,IF(R$378&gt;($F$376+$C400),INDEX($D$390:$W$390,,$C400)-SUM($D400:Q400),INDEX($D$390:$W$390,,$C400)/$F$376)))</f>
        <v>0</v>
      </c>
      <c r="S400" s="2">
        <f>IF($F$376="n/a",0,IF(S$378&lt;=$C400,0,IF(S$378&gt;($F$376+$C400),INDEX($D$390:$W$390,,$C400)-SUM($D400:R400),INDEX($D$390:$W$390,,$C400)/$F$376)))</f>
        <v>0</v>
      </c>
      <c r="T400" s="2">
        <f>IF($F$376="n/a",0,IF(T$378&lt;=$C400,0,IF(T$378&gt;($F$376+$C400),INDEX($D$390:$W$390,,$C400)-SUM($D400:S400),INDEX($D$390:$W$390,,$C400)/$F$376)))</f>
        <v>0</v>
      </c>
      <c r="U400" s="2">
        <f>IF($F$376="n/a",0,IF(U$378&lt;=$C400,0,IF(U$378&gt;($F$376+$C400),INDEX($D$390:$W$390,,$C400)-SUM($D400:T400),INDEX($D$390:$W$390,,$C400)/$F$376)))</f>
        <v>0</v>
      </c>
      <c r="V400" s="2">
        <f>IF($F$376="n/a",0,IF(V$378&lt;=$C400,0,IF(V$378&gt;($F$376+$C400),INDEX($D$390:$W$390,,$C400)-SUM($D400:U400),INDEX($D$390:$W$390,,$C400)/$F$376)))</f>
        <v>0</v>
      </c>
      <c r="W400" s="2">
        <f>IF($F$376="n/a",0,IF(W$378&lt;=$C400,0,IF(W$378&gt;($F$376+$C400),INDEX($D$390:$W$390,,$C400)-SUM($D400:V400),INDEX($D$390:$W$390,,$C400)/$F$376)))</f>
        <v>0</v>
      </c>
      <c r="X400" s="2">
        <f>IF($F$376="n/a",0,IF(X$378&lt;=$C400,0,IF(X$378&gt;($F$376+$C400),INDEX($D$390:$W$390,,$C400)-SUM($D400:W400),INDEX($D$390:$W$390,,$C400)/$F$376)))</f>
        <v>0</v>
      </c>
      <c r="Y400" s="2">
        <f>IF($F$376="n/a",0,IF(Y$378&lt;=$C400,0,IF(Y$378&gt;($F$376+$C400),INDEX($D$390:$W$390,,$C400)-SUM($D400:X400),INDEX($D$390:$W$390,,$C400)/$F$376)))</f>
        <v>0</v>
      </c>
      <c r="Z400" s="2">
        <f>IF($F$376="n/a",0,IF(Z$378&lt;=$C400,0,IF(Z$378&gt;($F$376+$C400),INDEX($D$390:$W$390,,$C400)-SUM($D400:Y400),INDEX($D$390:$W$390,,$C400)/$F$376)))</f>
        <v>0</v>
      </c>
      <c r="AA400" s="2">
        <f>IF($F$376="n/a",0,IF(AA$378&lt;=$C400,0,IF(AA$378&gt;($F$376+$C400),INDEX($D$390:$W$390,,$C400)-SUM($D400:Z400),INDEX($D$390:$W$390,,$C400)/$F$376)))</f>
        <v>0</v>
      </c>
      <c r="AB400" s="2">
        <f>IF($F$376="n/a",0,IF(AB$378&lt;=$C400,0,IF(AB$378&gt;($F$376+$C400),INDEX($D$390:$W$390,,$C400)-SUM($D400:AA400),INDEX($D$390:$W$390,,$C400)/$F$376)))</f>
        <v>0</v>
      </c>
      <c r="AC400" s="2">
        <f>IF($F$376="n/a",0,IF(AC$378&lt;=$C400,0,IF(AC$378&gt;($F$376+$C400),INDEX($D$390:$W$390,,$C400)-SUM($D400:AB400),INDEX($D$390:$W$390,,$C400)/$F$376)))</f>
        <v>0</v>
      </c>
      <c r="AD400" s="2">
        <f>IF($F$376="n/a",0,IF(AD$378&lt;=$C400,0,IF(AD$378&gt;($F$376+$C400),INDEX($D$390:$W$390,,$C400)-SUM($D400:AC400),INDEX($D$390:$W$390,,$C400)/$F$376)))</f>
        <v>0</v>
      </c>
      <c r="AE400" s="2">
        <f>IF($F$376="n/a",0,IF(AE$378&lt;=$C400,0,IF(AE$378&gt;($F$376+$C400),INDEX($D$390:$W$390,,$C400)-SUM($D400:AD400),INDEX($D$390:$W$390,,$C400)/$F$376)))</f>
        <v>0</v>
      </c>
      <c r="AF400" s="2">
        <f>IF($F$376="n/a",0,IF(AF$378&lt;=$C400,0,IF(AF$378&gt;($F$376+$C400),INDEX($D$390:$W$390,,$C400)-SUM($D400:AE400),INDEX($D$390:$W$390,,$C400)/$F$376)))</f>
        <v>0</v>
      </c>
      <c r="AG400" s="2">
        <f>IF($F$376="n/a",0,IF(AG$378&lt;=$C400,0,IF(AG$378&gt;($F$376+$C400),INDEX($D$390:$W$390,,$C400)-SUM($D400:AF400),INDEX($D$390:$W$390,,$C400)/$F$376)))</f>
        <v>0</v>
      </c>
      <c r="AH400" s="2">
        <f>IF($F$376="n/a",0,IF(AH$378&lt;=$C400,0,IF(AH$378&gt;($F$376+$C400),INDEX($D$390:$W$390,,$C400)-SUM($D400:AG400),INDEX($D$390:$W$390,,$C400)/$F$376)))</f>
        <v>0</v>
      </c>
      <c r="AI400" s="2">
        <f>IF($F$376="n/a",0,IF(AI$378&lt;=$C400,0,IF(AI$378&gt;($F$376+$C400),INDEX($D$390:$W$390,,$C400)-SUM($D400:AH400),INDEX($D$390:$W$390,,$C400)/$F$376)))</f>
        <v>0</v>
      </c>
      <c r="AJ400" s="2">
        <f>IF($F$376="n/a",0,IF(AJ$378&lt;=$C400,0,IF(AJ$378&gt;($F$376+$C400),INDEX($D$390:$W$390,,$C400)-SUM($D400:AI400),INDEX($D$390:$W$390,,$C400)/$F$376)))</f>
        <v>0</v>
      </c>
      <c r="AK400" s="2">
        <f>IF($F$376="n/a",0,IF(AK$378&lt;=$C400,0,IF(AK$378&gt;($F$376+$C400),INDEX($D$390:$W$390,,$C400)-SUM($D400:AJ400),INDEX($D$390:$W$390,,$C400)/$F$376)))</f>
        <v>0</v>
      </c>
      <c r="AL400" s="2">
        <f>IF($F$376="n/a",0,IF(AL$378&lt;=$C400,0,IF(AL$378&gt;($F$376+$C400),INDEX($D$390:$W$390,,$C400)-SUM($D400:AK400),INDEX($D$390:$W$390,,$C400)/$F$376)))</f>
        <v>0</v>
      </c>
      <c r="AM400" s="2">
        <f>IF($F$376="n/a",0,IF(AM$378&lt;=$C400,0,IF(AM$378&gt;($F$376+$C400),INDEX($D$390:$W$390,,$C400)-SUM($D400:AL400),INDEX($D$390:$W$390,,$C400)/$F$376)))</f>
        <v>0</v>
      </c>
      <c r="AN400" s="2">
        <f>IF($F$376="n/a",0,IF(AN$378&lt;=$C400,0,IF(AN$378&gt;($F$376+$C400),INDEX($D$390:$W$390,,$C400)-SUM($D400:AM400),INDEX($D$390:$W$390,,$C400)/$F$376)))</f>
        <v>0</v>
      </c>
      <c r="AO400" s="2">
        <f>IF($F$376="n/a",0,IF(AO$378&lt;=$C400,0,IF(AO$378&gt;($F$376+$C400),INDEX($D$390:$W$390,,$C400)-SUM($D400:AN400),INDEX($D$390:$W$390,,$C400)/$F$376)))</f>
        <v>0</v>
      </c>
      <c r="AP400" s="2">
        <f>IF($F$376="n/a",0,IF(AP$378&lt;=$C400,0,IF(AP$378&gt;($F$376+$C400),INDEX($D$390:$W$390,,$C400)-SUM($D400:AO400),INDEX($D$390:$W$390,,$C400)/$F$376)))</f>
        <v>0</v>
      </c>
      <c r="AQ400" s="2">
        <f>IF($F$376="n/a",0,IF(AQ$378&lt;=$C400,0,IF(AQ$378&gt;($F$376+$C400),INDEX($D$390:$W$390,,$C400)-SUM($D400:AP400),INDEX($D$390:$W$390,,$C400)/$F$376)))</f>
        <v>0</v>
      </c>
      <c r="AR400" s="2">
        <f>IF($F$376="n/a",0,IF(AR$378&lt;=$C400,0,IF(AR$378&gt;($F$376+$C400),INDEX($D$390:$W$390,,$C400)-SUM($D400:AQ400),INDEX($D$390:$W$390,,$C400)/$F$376)))</f>
        <v>0</v>
      </c>
      <c r="AS400" s="2">
        <f>IF($F$376="n/a",0,IF(AS$378&lt;=$C400,0,IF(AS$378&gt;($F$376+$C400),INDEX($D$390:$W$390,,$C400)-SUM($D400:AR400),INDEX($D$390:$W$390,,$C400)/$F$376)))</f>
        <v>0</v>
      </c>
      <c r="AT400" s="2">
        <f>IF($F$376="n/a",0,IF(AT$378&lt;=$C400,0,IF(AT$378&gt;($F$376+$C400),INDEX($D$390:$W$390,,$C400)-SUM($D400:AS400),INDEX($D$390:$W$390,,$C400)/$F$376)))</f>
        <v>0</v>
      </c>
      <c r="AU400" s="2">
        <f>IF($F$376="n/a",0,IF(AU$378&lt;=$C400,0,IF(AU$378&gt;($F$376+$C400),INDEX($D$390:$W$390,,$C400)-SUM($D400:AT400),INDEX($D$390:$W$390,,$C400)/$F$376)))</f>
        <v>0</v>
      </c>
      <c r="AV400" s="2">
        <f>IF($F$376="n/a",0,IF(AV$378&lt;=$C400,0,IF(AV$378&gt;($F$376+$C400),INDEX($D$390:$W$390,,$C400)-SUM($D400:AU400),INDEX($D$390:$W$390,,$C400)/$F$376)))</f>
        <v>0</v>
      </c>
      <c r="AW400" s="2">
        <f>IF($F$376="n/a",0,IF(AW$378&lt;=$C400,0,IF(AW$378&gt;($F$376+$C400),INDEX($D$390:$W$390,,$C400)-SUM($D400:AV400),INDEX($D$390:$W$390,,$C400)/$F$376)))</f>
        <v>0</v>
      </c>
      <c r="AX400" s="2">
        <f>IF($F$376="n/a",0,IF(AX$378&lt;=$C400,0,IF(AX$378&gt;($F$376+$C400),INDEX($D$390:$W$390,,$C400)-SUM($D400:AW400),INDEX($D$390:$W$390,,$C400)/$F$376)))</f>
        <v>0</v>
      </c>
      <c r="AY400" s="2">
        <f>IF($F$376="n/a",0,IF(AY$378&lt;=$C400,0,IF(AY$378&gt;($F$376+$C400),INDEX($D$390:$W$390,,$C400)-SUM($D400:AX400),INDEX($D$390:$W$390,,$C400)/$F$376)))</f>
        <v>0</v>
      </c>
      <c r="AZ400" s="2">
        <f>IF($F$376="n/a",0,IF(AZ$378&lt;=$C400,0,IF(AZ$378&gt;($F$376+$C400),INDEX($D$390:$W$390,,$C400)-SUM($D400:AY400),INDEX($D$390:$W$390,,$C400)/$F$376)))</f>
        <v>0</v>
      </c>
      <c r="BA400" s="2">
        <f>IF($F$376="n/a",0,IF(BA$378&lt;=$C400,0,IF(BA$378&gt;($F$376+$C400),INDEX($D$390:$W$390,,$C400)-SUM($D400:AZ400),INDEX($D$390:$W$390,,$C400)/$F$376)))</f>
        <v>0</v>
      </c>
      <c r="BB400" s="2">
        <f>IF($F$376="n/a",0,IF(BB$378&lt;=$C400,0,IF(BB$378&gt;($F$376+$C400),INDEX($D$390:$W$390,,$C400)-SUM($D400:BA400),INDEX($D$390:$W$390,,$C400)/$F$376)))</f>
        <v>0</v>
      </c>
      <c r="BC400" s="2">
        <f>IF($F$376="n/a",0,IF(BC$378&lt;=$C400,0,IF(BC$378&gt;($F$376+$C400),INDEX($D$390:$W$390,,$C400)-SUM($D400:BB400),INDEX($D$390:$W$390,,$C400)/$F$376)))</f>
        <v>0</v>
      </c>
      <c r="BD400" s="2">
        <f>IF($F$376="n/a",0,IF(BD$378&lt;=$C400,0,IF(BD$378&gt;($F$376+$C400),INDEX($D$390:$W$390,,$C400)-SUM($D400:BC400),INDEX($D$390:$W$390,,$C400)/$F$376)))</f>
        <v>0</v>
      </c>
      <c r="BE400" s="2">
        <f>IF($F$376="n/a",0,IF(BE$378&lt;=$C400,0,IF(BE$378&gt;($F$376+$C400),INDEX($D$390:$W$390,,$C400)-SUM($D400:BD400),INDEX($D$390:$W$390,,$C400)/$F$376)))</f>
        <v>0</v>
      </c>
      <c r="BF400" s="2">
        <f>IF($F$376="n/a",0,IF(BF$378&lt;=$C400,0,IF(BF$378&gt;($F$376+$C400),INDEX($D$390:$W$390,,$C400)-SUM($D400:BE400),INDEX($D$390:$W$390,,$C400)/$F$376)))</f>
        <v>0</v>
      </c>
      <c r="BG400" s="2">
        <f>IF($F$376="n/a",0,IF(BG$378&lt;=$C400,0,IF(BG$378&gt;($F$376+$C400),INDEX($D$390:$W$390,,$C400)-SUM($D400:BF400),INDEX($D$390:$W$390,,$C400)/$F$376)))</f>
        <v>0</v>
      </c>
      <c r="BH400" s="2">
        <f>IF($F$376="n/a",0,IF(BH$378&lt;=$C400,0,IF(BH$378&gt;($F$376+$C400),INDEX($D$390:$W$390,,$C400)-SUM($D400:BG400),INDEX($D$390:$W$390,,$C400)/$F$376)))</f>
        <v>0</v>
      </c>
      <c r="BI400" s="2">
        <f>IF($F$376="n/a",0,IF(BI$378&lt;=$C400,0,IF(BI$378&gt;($F$376+$C400),INDEX($D$390:$W$390,,$C400)-SUM($D400:BH400),INDEX($D$390:$W$390,,$C400)/$F$376)))</f>
        <v>0</v>
      </c>
      <c r="BJ400" s="2">
        <f>IF($F$376="n/a",0,IF(BJ$378&lt;=$C400,0,IF(BJ$378&gt;($F$376+$C400),INDEX($D$390:$W$390,,$C400)-SUM($D400:BI400),INDEX($D$390:$W$390,,$C400)/$F$376)))</f>
        <v>0</v>
      </c>
      <c r="BK400" s="2">
        <f>IF($F$376="n/a",0,IF(BK$378&lt;=$C400,0,IF(BK$378&gt;($F$376+$C400),INDEX($D$390:$W$390,,$C400)-SUM($D400:BJ400),INDEX($D$390:$W$390,,$C400)/$F$376)))</f>
        <v>0</v>
      </c>
      <c r="BL400" s="2">
        <f>IF($F$376="n/a",0,IF(BL$378&lt;=$C400,0,IF(BL$378&gt;($F$376+$C400),INDEX($D$390:$W$390,,$C400)-SUM($D400:BK400),INDEX($D$390:$W$390,,$C400)/$F$376)))</f>
        <v>0</v>
      </c>
      <c r="BM400" s="2">
        <f>IF($F$376="n/a",0,IF(BM$378&lt;=$C400,0,IF(BM$378&gt;($F$376+$C400),INDEX($D$390:$W$390,,$C400)-SUM($D400:BL400),INDEX($D$390:$W$390,,$C400)/$F$376)))</f>
        <v>0</v>
      </c>
      <c r="BN400" s="2">
        <f>IF($F$376="n/a",0,IF(BN$378&lt;=$C400,0,IF(BN$378&gt;($F$376+$C400),INDEX($D$390:$W$390,,$C400)-SUM($D400:BM400),INDEX($D$390:$W$390,,$C400)/$F$376)))</f>
        <v>0</v>
      </c>
      <c r="BO400" s="2">
        <f>IF($F$376="n/a",0,IF(BO$378&lt;=$C400,0,IF(BO$378&gt;($F$376+$C400),INDEX($D$390:$W$390,,$C400)-SUM($D400:BN400),INDEX($D$390:$W$390,,$C400)/$F$376)))</f>
        <v>0</v>
      </c>
      <c r="BP400" s="2">
        <f>IF($F$376="n/a",0,IF(BP$378&lt;=$C400,0,IF(BP$378&gt;($F$376+$C400),INDEX($D$390:$W$390,,$C400)-SUM($D400:BO400),INDEX($D$390:$W$390,,$C400)/$F$376)))</f>
        <v>0</v>
      </c>
      <c r="BQ400" s="2">
        <f>IF($F$376="n/a",0,IF(BQ$378&lt;=$C400,0,IF(BQ$378&gt;($F$376+$C400),INDEX($D$390:$W$390,,$C400)-SUM($D400:BP400),INDEX($D$390:$W$390,,$C400)/$F$376)))</f>
        <v>0</v>
      </c>
      <c r="BR400" s="2">
        <f>IF($F$376="n/a",0,IF(BR$378&lt;=$C400,0,IF(BR$378&gt;($F$376+$C400),INDEX($D$390:$W$390,,$C400)-SUM($D400:BQ400),INDEX($D$390:$W$390,,$C400)/$F$376)))</f>
        <v>0</v>
      </c>
      <c r="BS400" s="2">
        <f>IF($F$376="n/a",0,IF(BS$378&lt;=$C400,0,IF(BS$378&gt;($F$376+$C400),INDEX($D$390:$W$390,,$C400)-SUM($D400:BR400),INDEX($D$390:$W$390,,$C400)/$F$376)))</f>
        <v>0</v>
      </c>
    </row>
    <row r="401" spans="2:71">
      <c r="B401" s="24">
        <v>2019</v>
      </c>
      <c r="C401" s="24">
        <v>9</v>
      </c>
      <c r="E401" s="2">
        <f>IF($F$376="n/a",0,IF(E$378&lt;=$C401,0,IF(E$378&gt;($F$376+$C401),INDEX($D$390:$W$390,,$C401)-SUM($D401:D401),INDEX($D$390:$W$390,,$C401)/$F$376)))</f>
        <v>0</v>
      </c>
      <c r="F401" s="2">
        <f>IF($F$376="n/a",0,IF(F$378&lt;=$C401,0,IF(F$378&gt;($F$376+$C401),INDEX($D$390:$W$390,,$C401)-SUM($D401:E401),INDEX($D$390:$W$390,,$C401)/$F$376)))</f>
        <v>0</v>
      </c>
      <c r="G401" s="2">
        <f>IF($F$376="n/a",0,IF(G$378&lt;=$C401,0,IF(G$378&gt;($F$376+$C401),INDEX($D$390:$W$390,,$C401)-SUM($D401:F401),INDEX($D$390:$W$390,,$C401)/$F$376)))</f>
        <v>0</v>
      </c>
      <c r="H401" s="2">
        <f>IF($F$376="n/a",0,IF(H$378&lt;=$C401,0,IF(H$378&gt;($F$376+$C401),INDEX($D$390:$W$390,,$C401)-SUM($D401:G401),INDEX($D$390:$W$390,,$C401)/$F$376)))</f>
        <v>0</v>
      </c>
      <c r="I401" s="2">
        <f>IF($F$376="n/a",0,IF(I$378&lt;=$C401,0,IF(I$378&gt;($F$376+$C401),INDEX($D$390:$W$390,,$C401)-SUM($D401:H401),INDEX($D$390:$W$390,,$C401)/$F$376)))</f>
        <v>0</v>
      </c>
      <c r="J401" s="2">
        <f>IF($F$376="n/a",0,IF(J$378&lt;=$C401,0,IF(J$378&gt;($F$376+$C401),INDEX($D$390:$W$390,,$C401)-SUM($D401:I401),INDEX($D$390:$W$390,,$C401)/$F$376)))</f>
        <v>0</v>
      </c>
      <c r="K401" s="2">
        <f>IF($F$376="n/a",0,IF(K$378&lt;=$C401,0,IF(K$378&gt;($F$376+$C401),INDEX($D$390:$W$390,,$C401)-SUM($D401:J401),INDEX($D$390:$W$390,,$C401)/$F$376)))</f>
        <v>0</v>
      </c>
      <c r="L401" s="2">
        <f>IF($F$376="n/a",0,IF(L$378&lt;=$C401,0,IF(L$378&gt;($F$376+$C401),INDEX($D$390:$W$390,,$C401)-SUM($D401:K401),INDEX($D$390:$W$390,,$C401)/$F$376)))</f>
        <v>0</v>
      </c>
      <c r="M401" s="2">
        <f>IF($F$376="n/a",0,IF(M$378&lt;=$C401,0,IF(M$378&gt;($F$376+$C401),INDEX($D$390:$W$390,,$C401)-SUM($D401:L401),INDEX($D$390:$W$390,,$C401)/$F$376)))</f>
        <v>0</v>
      </c>
      <c r="N401" s="170">
        <f>IF($F$376="n/a",0,IF(N$378&lt;=$C401,0,IF(N$378&gt;($F$376+$C401),INDEX($D$390:$W$390,,$C401)-SUM($D401:M401),INDEX($D$390:$W$390,,$C401)/$F$376)))*0.5</f>
        <v>0</v>
      </c>
      <c r="O401" s="2">
        <f>IF($F$376="n/a",0,IF(O$378&lt;=$C401,0,IF(O$378&gt;($F$376+$C401),INDEX($D$390:$W$390,,$C401)-SUM($D401:N401),INDEX($D$390:$W$390,,$C401)/$F$376)))</f>
        <v>0</v>
      </c>
      <c r="P401" s="2">
        <f>IF($F$376="n/a",0,IF(P$378&lt;=$C401,0,IF(P$378&gt;($F$376+$C401),INDEX($D$390:$W$390,,$C401)-SUM($D401:O401),INDEX($D$390:$W$390,,$C401)/$F$376)))</f>
        <v>0</v>
      </c>
      <c r="Q401" s="2">
        <f>IF($F$376="n/a",0,IF(Q$378&lt;=$C401,0,IF(Q$378&gt;($F$376+$C401),INDEX($D$390:$W$390,,$C401)-SUM($D401:P401),INDEX($D$390:$W$390,,$C401)/$F$376)))</f>
        <v>0</v>
      </c>
      <c r="R401" s="2">
        <f>IF($F$376="n/a",0,IF(R$378&lt;=$C401,0,IF(R$378&gt;($F$376+$C401),INDEX($D$390:$W$390,,$C401)-SUM($D401:Q401),INDEX($D$390:$W$390,,$C401)/$F$376)))</f>
        <v>0</v>
      </c>
      <c r="S401" s="2">
        <f>IF($F$376="n/a",0,IF(S$378&lt;=$C401,0,IF(S$378&gt;($F$376+$C401),INDEX($D$390:$W$390,,$C401)-SUM($D401:R401),INDEX($D$390:$W$390,,$C401)/$F$376)))</f>
        <v>0</v>
      </c>
      <c r="T401" s="2">
        <f>IF($F$376="n/a",0,IF(T$378&lt;=$C401,0,IF(T$378&gt;($F$376+$C401),INDEX($D$390:$W$390,,$C401)-SUM($D401:S401),INDEX($D$390:$W$390,,$C401)/$F$376)))</f>
        <v>0</v>
      </c>
      <c r="U401" s="2">
        <f>IF($F$376="n/a",0,IF(U$378&lt;=$C401,0,IF(U$378&gt;($F$376+$C401),INDEX($D$390:$W$390,,$C401)-SUM($D401:T401),INDEX($D$390:$W$390,,$C401)/$F$376)))</f>
        <v>0</v>
      </c>
      <c r="V401" s="2">
        <f>IF($F$376="n/a",0,IF(V$378&lt;=$C401,0,IF(V$378&gt;($F$376+$C401),INDEX($D$390:$W$390,,$C401)-SUM($D401:U401),INDEX($D$390:$W$390,,$C401)/$F$376)))</f>
        <v>0</v>
      </c>
      <c r="W401" s="2">
        <f>IF($F$376="n/a",0,IF(W$378&lt;=$C401,0,IF(W$378&gt;($F$376+$C401),INDEX($D$390:$W$390,,$C401)-SUM($D401:V401),INDEX($D$390:$W$390,,$C401)/$F$376)))</f>
        <v>0</v>
      </c>
      <c r="X401" s="2">
        <f>IF($F$376="n/a",0,IF(X$378&lt;=$C401,0,IF(X$378&gt;($F$376+$C401),INDEX($D$390:$W$390,,$C401)-SUM($D401:W401),INDEX($D$390:$W$390,,$C401)/$F$376)))</f>
        <v>0</v>
      </c>
      <c r="Y401" s="2">
        <f>IF($F$376="n/a",0,IF(Y$378&lt;=$C401,0,IF(Y$378&gt;($F$376+$C401),INDEX($D$390:$W$390,,$C401)-SUM($D401:X401),INDEX($D$390:$W$390,,$C401)/$F$376)))</f>
        <v>0</v>
      </c>
      <c r="Z401" s="2">
        <f>IF($F$376="n/a",0,IF(Z$378&lt;=$C401,0,IF(Z$378&gt;($F$376+$C401),INDEX($D$390:$W$390,,$C401)-SUM($D401:Y401),INDEX($D$390:$W$390,,$C401)/$F$376)))</f>
        <v>0</v>
      </c>
      <c r="AA401" s="2">
        <f>IF($F$376="n/a",0,IF(AA$378&lt;=$C401,0,IF(AA$378&gt;($F$376+$C401),INDEX($D$390:$W$390,,$C401)-SUM($D401:Z401),INDEX($D$390:$W$390,,$C401)/$F$376)))</f>
        <v>0</v>
      </c>
      <c r="AB401" s="2">
        <f>IF($F$376="n/a",0,IF(AB$378&lt;=$C401,0,IF(AB$378&gt;($F$376+$C401),INDEX($D$390:$W$390,,$C401)-SUM($D401:AA401),INDEX($D$390:$W$390,,$C401)/$F$376)))</f>
        <v>0</v>
      </c>
      <c r="AC401" s="2">
        <f>IF($F$376="n/a",0,IF(AC$378&lt;=$C401,0,IF(AC$378&gt;($F$376+$C401),INDEX($D$390:$W$390,,$C401)-SUM($D401:AB401),INDEX($D$390:$W$390,,$C401)/$F$376)))</f>
        <v>0</v>
      </c>
      <c r="AD401" s="2">
        <f>IF($F$376="n/a",0,IF(AD$378&lt;=$C401,0,IF(AD$378&gt;($F$376+$C401),INDEX($D$390:$W$390,,$C401)-SUM($D401:AC401),INDEX($D$390:$W$390,,$C401)/$F$376)))</f>
        <v>0</v>
      </c>
      <c r="AE401" s="2">
        <f>IF($F$376="n/a",0,IF(AE$378&lt;=$C401,0,IF(AE$378&gt;($F$376+$C401),INDEX($D$390:$W$390,,$C401)-SUM($D401:AD401),INDEX($D$390:$W$390,,$C401)/$F$376)))</f>
        <v>0</v>
      </c>
      <c r="AF401" s="2">
        <f>IF($F$376="n/a",0,IF(AF$378&lt;=$C401,0,IF(AF$378&gt;($F$376+$C401),INDEX($D$390:$W$390,,$C401)-SUM($D401:AE401),INDEX($D$390:$W$390,,$C401)/$F$376)))</f>
        <v>0</v>
      </c>
      <c r="AG401" s="2">
        <f>IF($F$376="n/a",0,IF(AG$378&lt;=$C401,0,IF(AG$378&gt;($F$376+$C401),INDEX($D$390:$W$390,,$C401)-SUM($D401:AF401),INDEX($D$390:$W$390,,$C401)/$F$376)))</f>
        <v>0</v>
      </c>
      <c r="AH401" s="2">
        <f>IF($F$376="n/a",0,IF(AH$378&lt;=$C401,0,IF(AH$378&gt;($F$376+$C401),INDEX($D$390:$W$390,,$C401)-SUM($D401:AG401),INDEX($D$390:$W$390,,$C401)/$F$376)))</f>
        <v>0</v>
      </c>
      <c r="AI401" s="2">
        <f>IF($F$376="n/a",0,IF(AI$378&lt;=$C401,0,IF(AI$378&gt;($F$376+$C401),INDEX($D$390:$W$390,,$C401)-SUM($D401:AH401),INDEX($D$390:$W$390,,$C401)/$F$376)))</f>
        <v>0</v>
      </c>
      <c r="AJ401" s="2">
        <f>IF($F$376="n/a",0,IF(AJ$378&lt;=$C401,0,IF(AJ$378&gt;($F$376+$C401),INDEX($D$390:$W$390,,$C401)-SUM($D401:AI401),INDEX($D$390:$W$390,,$C401)/$F$376)))</f>
        <v>0</v>
      </c>
      <c r="AK401" s="2">
        <f>IF($F$376="n/a",0,IF(AK$378&lt;=$C401,0,IF(AK$378&gt;($F$376+$C401),INDEX($D$390:$W$390,,$C401)-SUM($D401:AJ401),INDEX($D$390:$W$390,,$C401)/$F$376)))</f>
        <v>0</v>
      </c>
      <c r="AL401" s="2">
        <f>IF($F$376="n/a",0,IF(AL$378&lt;=$C401,0,IF(AL$378&gt;($F$376+$C401),INDEX($D$390:$W$390,,$C401)-SUM($D401:AK401),INDEX($D$390:$W$390,,$C401)/$F$376)))</f>
        <v>0</v>
      </c>
      <c r="AM401" s="2">
        <f>IF($F$376="n/a",0,IF(AM$378&lt;=$C401,0,IF(AM$378&gt;($F$376+$C401),INDEX($D$390:$W$390,,$C401)-SUM($D401:AL401),INDEX($D$390:$W$390,,$C401)/$F$376)))</f>
        <v>0</v>
      </c>
      <c r="AN401" s="2">
        <f>IF($F$376="n/a",0,IF(AN$378&lt;=$C401,0,IF(AN$378&gt;($F$376+$C401),INDEX($D$390:$W$390,,$C401)-SUM($D401:AM401),INDEX($D$390:$W$390,,$C401)/$F$376)))</f>
        <v>0</v>
      </c>
      <c r="AO401" s="2">
        <f>IF($F$376="n/a",0,IF(AO$378&lt;=$C401,0,IF(AO$378&gt;($F$376+$C401),INDEX($D$390:$W$390,,$C401)-SUM($D401:AN401),INDEX($D$390:$W$390,,$C401)/$F$376)))</f>
        <v>0</v>
      </c>
      <c r="AP401" s="2">
        <f>IF($F$376="n/a",0,IF(AP$378&lt;=$C401,0,IF(AP$378&gt;($F$376+$C401),INDEX($D$390:$W$390,,$C401)-SUM($D401:AO401),INDEX($D$390:$W$390,,$C401)/$F$376)))</f>
        <v>0</v>
      </c>
      <c r="AQ401" s="2">
        <f>IF($F$376="n/a",0,IF(AQ$378&lt;=$C401,0,IF(AQ$378&gt;($F$376+$C401),INDEX($D$390:$W$390,,$C401)-SUM($D401:AP401),INDEX($D$390:$W$390,,$C401)/$F$376)))</f>
        <v>0</v>
      </c>
      <c r="AR401" s="2">
        <f>IF($F$376="n/a",0,IF(AR$378&lt;=$C401,0,IF(AR$378&gt;($F$376+$C401),INDEX($D$390:$W$390,,$C401)-SUM($D401:AQ401),INDEX($D$390:$W$390,,$C401)/$F$376)))</f>
        <v>0</v>
      </c>
      <c r="AS401" s="2">
        <f>IF($F$376="n/a",0,IF(AS$378&lt;=$C401,0,IF(AS$378&gt;($F$376+$C401),INDEX($D$390:$W$390,,$C401)-SUM($D401:AR401),INDEX($D$390:$W$390,,$C401)/$F$376)))</f>
        <v>0</v>
      </c>
      <c r="AT401" s="2">
        <f>IF($F$376="n/a",0,IF(AT$378&lt;=$C401,0,IF(AT$378&gt;($F$376+$C401),INDEX($D$390:$W$390,,$C401)-SUM($D401:AS401),INDEX($D$390:$W$390,,$C401)/$F$376)))</f>
        <v>0</v>
      </c>
      <c r="AU401" s="2">
        <f>IF($F$376="n/a",0,IF(AU$378&lt;=$C401,0,IF(AU$378&gt;($F$376+$C401),INDEX($D$390:$W$390,,$C401)-SUM($D401:AT401),INDEX($D$390:$W$390,,$C401)/$F$376)))</f>
        <v>0</v>
      </c>
      <c r="AV401" s="2">
        <f>IF($F$376="n/a",0,IF(AV$378&lt;=$C401,0,IF(AV$378&gt;($F$376+$C401),INDEX($D$390:$W$390,,$C401)-SUM($D401:AU401),INDEX($D$390:$W$390,,$C401)/$F$376)))</f>
        <v>0</v>
      </c>
      <c r="AW401" s="2">
        <f>IF($F$376="n/a",0,IF(AW$378&lt;=$C401,0,IF(AW$378&gt;($F$376+$C401),INDEX($D$390:$W$390,,$C401)-SUM($D401:AV401),INDEX($D$390:$W$390,,$C401)/$F$376)))</f>
        <v>0</v>
      </c>
      <c r="AX401" s="2">
        <f>IF($F$376="n/a",0,IF(AX$378&lt;=$C401,0,IF(AX$378&gt;($F$376+$C401),INDEX($D$390:$W$390,,$C401)-SUM($D401:AW401),INDEX($D$390:$W$390,,$C401)/$F$376)))</f>
        <v>0</v>
      </c>
      <c r="AY401" s="2">
        <f>IF($F$376="n/a",0,IF(AY$378&lt;=$C401,0,IF(AY$378&gt;($F$376+$C401),INDEX($D$390:$W$390,,$C401)-SUM($D401:AX401),INDEX($D$390:$W$390,,$C401)/$F$376)))</f>
        <v>0</v>
      </c>
      <c r="AZ401" s="2">
        <f>IF($F$376="n/a",0,IF(AZ$378&lt;=$C401,0,IF(AZ$378&gt;($F$376+$C401),INDEX($D$390:$W$390,,$C401)-SUM($D401:AY401),INDEX($D$390:$W$390,,$C401)/$F$376)))</f>
        <v>0</v>
      </c>
      <c r="BA401" s="2">
        <f>IF($F$376="n/a",0,IF(BA$378&lt;=$C401,0,IF(BA$378&gt;($F$376+$C401),INDEX($D$390:$W$390,,$C401)-SUM($D401:AZ401),INDEX($D$390:$W$390,,$C401)/$F$376)))</f>
        <v>0</v>
      </c>
      <c r="BB401" s="2">
        <f>IF($F$376="n/a",0,IF(BB$378&lt;=$C401,0,IF(BB$378&gt;($F$376+$C401),INDEX($D$390:$W$390,,$C401)-SUM($D401:BA401),INDEX($D$390:$W$390,,$C401)/$F$376)))</f>
        <v>0</v>
      </c>
      <c r="BC401" s="2">
        <f>IF($F$376="n/a",0,IF(BC$378&lt;=$C401,0,IF(BC$378&gt;($F$376+$C401),INDEX($D$390:$W$390,,$C401)-SUM($D401:BB401),INDEX($D$390:$W$390,,$C401)/$F$376)))</f>
        <v>0</v>
      </c>
      <c r="BD401" s="2">
        <f>IF($F$376="n/a",0,IF(BD$378&lt;=$C401,0,IF(BD$378&gt;($F$376+$C401),INDEX($D$390:$W$390,,$C401)-SUM($D401:BC401),INDEX($D$390:$W$390,,$C401)/$F$376)))</f>
        <v>0</v>
      </c>
      <c r="BE401" s="2">
        <f>IF($F$376="n/a",0,IF(BE$378&lt;=$C401,0,IF(BE$378&gt;($F$376+$C401),INDEX($D$390:$W$390,,$C401)-SUM($D401:BD401),INDEX($D$390:$W$390,,$C401)/$F$376)))</f>
        <v>0</v>
      </c>
      <c r="BF401" s="2">
        <f>IF($F$376="n/a",0,IF(BF$378&lt;=$C401,0,IF(BF$378&gt;($F$376+$C401),INDEX($D$390:$W$390,,$C401)-SUM($D401:BE401),INDEX($D$390:$W$390,,$C401)/$F$376)))</f>
        <v>0</v>
      </c>
      <c r="BG401" s="2">
        <f>IF($F$376="n/a",0,IF(BG$378&lt;=$C401,0,IF(BG$378&gt;($F$376+$C401),INDEX($D$390:$W$390,,$C401)-SUM($D401:BF401),INDEX($D$390:$W$390,,$C401)/$F$376)))</f>
        <v>0</v>
      </c>
      <c r="BH401" s="2">
        <f>IF($F$376="n/a",0,IF(BH$378&lt;=$C401,0,IF(BH$378&gt;($F$376+$C401),INDEX($D$390:$W$390,,$C401)-SUM($D401:BG401),INDEX($D$390:$W$390,,$C401)/$F$376)))</f>
        <v>0</v>
      </c>
      <c r="BI401" s="2">
        <f>IF($F$376="n/a",0,IF(BI$378&lt;=$C401,0,IF(BI$378&gt;($F$376+$C401),INDEX($D$390:$W$390,,$C401)-SUM($D401:BH401),INDEX($D$390:$W$390,,$C401)/$F$376)))</f>
        <v>0</v>
      </c>
      <c r="BJ401" s="2">
        <f>IF($F$376="n/a",0,IF(BJ$378&lt;=$C401,0,IF(BJ$378&gt;($F$376+$C401),INDEX($D$390:$W$390,,$C401)-SUM($D401:BI401),INDEX($D$390:$W$390,,$C401)/$F$376)))</f>
        <v>0</v>
      </c>
      <c r="BK401" s="2">
        <f>IF($F$376="n/a",0,IF(BK$378&lt;=$C401,0,IF(BK$378&gt;($F$376+$C401),INDEX($D$390:$W$390,,$C401)-SUM($D401:BJ401),INDEX($D$390:$W$390,,$C401)/$F$376)))</f>
        <v>0</v>
      </c>
      <c r="BL401" s="2">
        <f>IF($F$376="n/a",0,IF(BL$378&lt;=$C401,0,IF(BL$378&gt;($F$376+$C401),INDEX($D$390:$W$390,,$C401)-SUM($D401:BK401),INDEX($D$390:$W$390,,$C401)/$F$376)))</f>
        <v>0</v>
      </c>
      <c r="BM401" s="2">
        <f>IF($F$376="n/a",0,IF(BM$378&lt;=$C401,0,IF(BM$378&gt;($F$376+$C401),INDEX($D$390:$W$390,,$C401)-SUM($D401:BL401),INDEX($D$390:$W$390,,$C401)/$F$376)))</f>
        <v>0</v>
      </c>
      <c r="BN401" s="2">
        <f>IF($F$376="n/a",0,IF(BN$378&lt;=$C401,0,IF(BN$378&gt;($F$376+$C401),INDEX($D$390:$W$390,,$C401)-SUM($D401:BM401),INDEX($D$390:$W$390,,$C401)/$F$376)))</f>
        <v>0</v>
      </c>
      <c r="BO401" s="2">
        <f>IF($F$376="n/a",0,IF(BO$378&lt;=$C401,0,IF(BO$378&gt;($F$376+$C401),INDEX($D$390:$W$390,,$C401)-SUM($D401:BN401),INDEX($D$390:$W$390,,$C401)/$F$376)))</f>
        <v>0</v>
      </c>
      <c r="BP401" s="2">
        <f>IF($F$376="n/a",0,IF(BP$378&lt;=$C401,0,IF(BP$378&gt;($F$376+$C401),INDEX($D$390:$W$390,,$C401)-SUM($D401:BO401),INDEX($D$390:$W$390,,$C401)/$F$376)))</f>
        <v>0</v>
      </c>
      <c r="BQ401" s="2">
        <f>IF($F$376="n/a",0,IF(BQ$378&lt;=$C401,0,IF(BQ$378&gt;($F$376+$C401),INDEX($D$390:$W$390,,$C401)-SUM($D401:BP401),INDEX($D$390:$W$390,,$C401)/$F$376)))</f>
        <v>0</v>
      </c>
      <c r="BR401" s="2">
        <f>IF($F$376="n/a",0,IF(BR$378&lt;=$C401,0,IF(BR$378&gt;($F$376+$C401),INDEX($D$390:$W$390,,$C401)-SUM($D401:BQ401),INDEX($D$390:$W$390,,$C401)/$F$376)))</f>
        <v>0</v>
      </c>
      <c r="BS401" s="2">
        <f>IF($F$376="n/a",0,IF(BS$378&lt;=$C401,0,IF(BS$378&gt;($F$376+$C401),INDEX($D$390:$W$390,,$C401)-SUM($D401:BR401),INDEX($D$390:$W$390,,$C401)/$F$376)))</f>
        <v>0</v>
      </c>
    </row>
    <row r="402" spans="2:71">
      <c r="B402" s="24">
        <v>2020</v>
      </c>
      <c r="C402" s="24">
        <v>10</v>
      </c>
      <c r="E402" s="2">
        <f>IF($F$376="n/a",0,IF(E$378&lt;=$C402,0,IF(E$378&gt;($F$376+$C402),INDEX($D$390:$W$390,,$C402)-SUM($D402:D402),INDEX($D$390:$W$390,,$C402)/$F$376)))</f>
        <v>0</v>
      </c>
      <c r="F402" s="2">
        <f>IF($F$376="n/a",0,IF(F$378&lt;=$C402,0,IF(F$378&gt;($F$376+$C402),INDEX($D$390:$W$390,,$C402)-SUM($D402:E402),INDEX($D$390:$W$390,,$C402)/$F$376)))</f>
        <v>0</v>
      </c>
      <c r="G402" s="2">
        <f>IF($F$376="n/a",0,IF(G$378&lt;=$C402,0,IF(G$378&gt;($F$376+$C402),INDEX($D$390:$W$390,,$C402)-SUM($D402:F402),INDEX($D$390:$W$390,,$C402)/$F$376)))</f>
        <v>0</v>
      </c>
      <c r="H402" s="2">
        <f>IF($F$376="n/a",0,IF(H$378&lt;=$C402,0,IF(H$378&gt;($F$376+$C402),INDEX($D$390:$W$390,,$C402)-SUM($D402:G402),INDEX($D$390:$W$390,,$C402)/$F$376)))</f>
        <v>0</v>
      </c>
      <c r="I402" s="2">
        <f>IF($F$376="n/a",0,IF(I$378&lt;=$C402,0,IF(I$378&gt;($F$376+$C402),INDEX($D$390:$W$390,,$C402)-SUM($D402:H402),INDEX($D$390:$W$390,,$C402)/$F$376)))</f>
        <v>0</v>
      </c>
      <c r="J402" s="2">
        <f>IF($F$376="n/a",0,IF(J$378&lt;=$C402,0,IF(J$378&gt;($F$376+$C402),INDEX($D$390:$W$390,,$C402)-SUM($D402:I402),INDEX($D$390:$W$390,,$C402)/$F$376)))</f>
        <v>0</v>
      </c>
      <c r="K402" s="2">
        <f>IF($F$376="n/a",0,IF(K$378&lt;=$C402,0,IF(K$378&gt;($F$376+$C402),INDEX($D$390:$W$390,,$C402)-SUM($D402:J402),INDEX($D$390:$W$390,,$C402)/$F$376)))</f>
        <v>0</v>
      </c>
      <c r="L402" s="2">
        <f>IF($F$376="n/a",0,IF(L$378&lt;=$C402,0,IF(L$378&gt;($F$376+$C402),INDEX($D$390:$W$390,,$C402)-SUM($D402:K402),INDEX($D$390:$W$390,,$C402)/$F$376)))</f>
        <v>0</v>
      </c>
      <c r="M402" s="2">
        <f>IF($F$376="n/a",0,IF(M$378&lt;=$C402,0,IF(M$378&gt;($F$376+$C402),INDEX($D$390:$W$390,,$C402)-SUM($D402:L402),INDEX($D$390:$W$390,,$C402)/$F$376)))</f>
        <v>0</v>
      </c>
      <c r="N402" s="170">
        <f>IF($F$376="n/a",0,IF(N$378&lt;=$C402,0,IF(N$378&gt;($F$376+$C402),INDEX($D$390:$W$390,,$C402)-SUM($D402:M402),INDEX($D$390:$W$390,,$C402)/$F$376)))*0.5</f>
        <v>0</v>
      </c>
      <c r="O402" s="2">
        <f>IF($F$376="n/a",0,IF(O$378&lt;=$C402,0,IF(O$378&gt;($F$376+$C402),INDEX($D$390:$W$390,,$C402)-SUM($D402:N402),INDEX($D$390:$W$390,,$C402)/$F$376)))</f>
        <v>0</v>
      </c>
      <c r="P402" s="2">
        <f>IF($F$376="n/a",0,IF(P$378&lt;=$C402,0,IF(P$378&gt;($F$376+$C402),INDEX($D$390:$W$390,,$C402)-SUM($D402:O402),INDEX($D$390:$W$390,,$C402)/$F$376)))</f>
        <v>0</v>
      </c>
      <c r="Q402" s="2">
        <f>IF($F$376="n/a",0,IF(Q$378&lt;=$C402,0,IF(Q$378&gt;($F$376+$C402),INDEX($D$390:$W$390,,$C402)-SUM($D402:P402),INDEX($D$390:$W$390,,$C402)/$F$376)))</f>
        <v>0</v>
      </c>
      <c r="R402" s="2">
        <f>IF($F$376="n/a",0,IF(R$378&lt;=$C402,0,IF(R$378&gt;($F$376+$C402),INDEX($D$390:$W$390,,$C402)-SUM($D402:Q402),INDEX($D$390:$W$390,,$C402)/$F$376)))</f>
        <v>0</v>
      </c>
      <c r="S402" s="2">
        <f>IF($F$376="n/a",0,IF(S$378&lt;=$C402,0,IF(S$378&gt;($F$376+$C402),INDEX($D$390:$W$390,,$C402)-SUM($D402:R402),INDEX($D$390:$W$390,,$C402)/$F$376)))</f>
        <v>0</v>
      </c>
      <c r="T402" s="2">
        <f>IF($F$376="n/a",0,IF(T$378&lt;=$C402,0,IF(T$378&gt;($F$376+$C402),INDEX($D$390:$W$390,,$C402)-SUM($D402:S402),INDEX($D$390:$W$390,,$C402)/$F$376)))</f>
        <v>0</v>
      </c>
      <c r="U402" s="2">
        <f>IF($F$376="n/a",0,IF(U$378&lt;=$C402,0,IF(U$378&gt;($F$376+$C402),INDEX($D$390:$W$390,,$C402)-SUM($D402:T402),INDEX($D$390:$W$390,,$C402)/$F$376)))</f>
        <v>0</v>
      </c>
      <c r="V402" s="2">
        <f>IF($F$376="n/a",0,IF(V$378&lt;=$C402,0,IF(V$378&gt;($F$376+$C402),INDEX($D$390:$W$390,,$C402)-SUM($D402:U402),INDEX($D$390:$W$390,,$C402)/$F$376)))</f>
        <v>0</v>
      </c>
      <c r="W402" s="2">
        <f>IF($F$376="n/a",0,IF(W$378&lt;=$C402,0,IF(W$378&gt;($F$376+$C402),INDEX($D$390:$W$390,,$C402)-SUM($D402:V402),INDEX($D$390:$W$390,,$C402)/$F$376)))</f>
        <v>0</v>
      </c>
      <c r="X402" s="2">
        <f>IF($F$376="n/a",0,IF(X$378&lt;=$C402,0,IF(X$378&gt;($F$376+$C402),INDEX($D$390:$W$390,,$C402)-SUM($D402:W402),INDEX($D$390:$W$390,,$C402)/$F$376)))</f>
        <v>0</v>
      </c>
      <c r="Y402" s="2">
        <f>IF($F$376="n/a",0,IF(Y$378&lt;=$C402,0,IF(Y$378&gt;($F$376+$C402),INDEX($D$390:$W$390,,$C402)-SUM($D402:X402),INDEX($D$390:$W$390,,$C402)/$F$376)))</f>
        <v>0</v>
      </c>
      <c r="Z402" s="2">
        <f>IF($F$376="n/a",0,IF(Z$378&lt;=$C402,0,IF(Z$378&gt;($F$376+$C402),INDEX($D$390:$W$390,,$C402)-SUM($D402:Y402),INDEX($D$390:$W$390,,$C402)/$F$376)))</f>
        <v>0</v>
      </c>
      <c r="AA402" s="2">
        <f>IF($F$376="n/a",0,IF(AA$378&lt;=$C402,0,IF(AA$378&gt;($F$376+$C402),INDEX($D$390:$W$390,,$C402)-SUM($D402:Z402),INDEX($D$390:$W$390,,$C402)/$F$376)))</f>
        <v>0</v>
      </c>
      <c r="AB402" s="2">
        <f>IF($F$376="n/a",0,IF(AB$378&lt;=$C402,0,IF(AB$378&gt;($F$376+$C402),INDEX($D$390:$W$390,,$C402)-SUM($D402:AA402),INDEX($D$390:$W$390,,$C402)/$F$376)))</f>
        <v>0</v>
      </c>
      <c r="AC402" s="2">
        <f>IF($F$376="n/a",0,IF(AC$378&lt;=$C402,0,IF(AC$378&gt;($F$376+$C402),INDEX($D$390:$W$390,,$C402)-SUM($D402:AB402),INDEX($D$390:$W$390,,$C402)/$F$376)))</f>
        <v>0</v>
      </c>
      <c r="AD402" s="2">
        <f>IF($F$376="n/a",0,IF(AD$378&lt;=$C402,0,IF(AD$378&gt;($F$376+$C402),INDEX($D$390:$W$390,,$C402)-SUM($D402:AC402),INDEX($D$390:$W$390,,$C402)/$F$376)))</f>
        <v>0</v>
      </c>
      <c r="AE402" s="2">
        <f>IF($F$376="n/a",0,IF(AE$378&lt;=$C402,0,IF(AE$378&gt;($F$376+$C402),INDEX($D$390:$W$390,,$C402)-SUM($D402:AD402),INDEX($D$390:$W$390,,$C402)/$F$376)))</f>
        <v>0</v>
      </c>
      <c r="AF402" s="2">
        <f>IF($F$376="n/a",0,IF(AF$378&lt;=$C402,0,IF(AF$378&gt;($F$376+$C402),INDEX($D$390:$W$390,,$C402)-SUM($D402:AE402),INDEX($D$390:$W$390,,$C402)/$F$376)))</f>
        <v>0</v>
      </c>
      <c r="AG402" s="2">
        <f>IF($F$376="n/a",0,IF(AG$378&lt;=$C402,0,IF(AG$378&gt;($F$376+$C402),INDEX($D$390:$W$390,,$C402)-SUM($D402:AF402),INDEX($D$390:$W$390,,$C402)/$F$376)))</f>
        <v>0</v>
      </c>
      <c r="AH402" s="2">
        <f>IF($F$376="n/a",0,IF(AH$378&lt;=$C402,0,IF(AH$378&gt;($F$376+$C402),INDEX($D$390:$W$390,,$C402)-SUM($D402:AG402),INDEX($D$390:$W$390,,$C402)/$F$376)))</f>
        <v>0</v>
      </c>
      <c r="AI402" s="2">
        <f>IF($F$376="n/a",0,IF(AI$378&lt;=$C402,0,IF(AI$378&gt;($F$376+$C402),INDEX($D$390:$W$390,,$C402)-SUM($D402:AH402),INDEX($D$390:$W$390,,$C402)/$F$376)))</f>
        <v>0</v>
      </c>
      <c r="AJ402" s="2">
        <f>IF($F$376="n/a",0,IF(AJ$378&lt;=$C402,0,IF(AJ$378&gt;($F$376+$C402),INDEX($D$390:$W$390,,$C402)-SUM($D402:AI402),INDEX($D$390:$W$390,,$C402)/$F$376)))</f>
        <v>0</v>
      </c>
      <c r="AK402" s="2">
        <f>IF($F$376="n/a",0,IF(AK$378&lt;=$C402,0,IF(AK$378&gt;($F$376+$C402),INDEX($D$390:$W$390,,$C402)-SUM($D402:AJ402),INDEX($D$390:$W$390,,$C402)/$F$376)))</f>
        <v>0</v>
      </c>
      <c r="AL402" s="2">
        <f>IF($F$376="n/a",0,IF(AL$378&lt;=$C402,0,IF(AL$378&gt;($F$376+$C402),INDEX($D$390:$W$390,,$C402)-SUM($D402:AK402),INDEX($D$390:$W$390,,$C402)/$F$376)))</f>
        <v>0</v>
      </c>
      <c r="AM402" s="2">
        <f>IF($F$376="n/a",0,IF(AM$378&lt;=$C402,0,IF(AM$378&gt;($F$376+$C402),INDEX($D$390:$W$390,,$C402)-SUM($D402:AL402),INDEX($D$390:$W$390,,$C402)/$F$376)))</f>
        <v>0</v>
      </c>
      <c r="AN402" s="2">
        <f>IF($F$376="n/a",0,IF(AN$378&lt;=$C402,0,IF(AN$378&gt;($F$376+$C402),INDEX($D$390:$W$390,,$C402)-SUM($D402:AM402),INDEX($D$390:$W$390,,$C402)/$F$376)))</f>
        <v>0</v>
      </c>
      <c r="AO402" s="2">
        <f>IF($F$376="n/a",0,IF(AO$378&lt;=$C402,0,IF(AO$378&gt;($F$376+$C402),INDEX($D$390:$W$390,,$C402)-SUM($D402:AN402),INDEX($D$390:$W$390,,$C402)/$F$376)))</f>
        <v>0</v>
      </c>
      <c r="AP402" s="2">
        <f>IF($F$376="n/a",0,IF(AP$378&lt;=$C402,0,IF(AP$378&gt;($F$376+$C402),INDEX($D$390:$W$390,,$C402)-SUM($D402:AO402),INDEX($D$390:$W$390,,$C402)/$F$376)))</f>
        <v>0</v>
      </c>
      <c r="AQ402" s="2">
        <f>IF($F$376="n/a",0,IF(AQ$378&lt;=$C402,0,IF(AQ$378&gt;($F$376+$C402),INDEX($D$390:$W$390,,$C402)-SUM($D402:AP402),INDEX($D$390:$W$390,,$C402)/$F$376)))</f>
        <v>0</v>
      </c>
      <c r="AR402" s="2">
        <f>IF($F$376="n/a",0,IF(AR$378&lt;=$C402,0,IF(AR$378&gt;($F$376+$C402),INDEX($D$390:$W$390,,$C402)-SUM($D402:AQ402),INDEX($D$390:$W$390,,$C402)/$F$376)))</f>
        <v>0</v>
      </c>
      <c r="AS402" s="2">
        <f>IF($F$376="n/a",0,IF(AS$378&lt;=$C402,0,IF(AS$378&gt;($F$376+$C402),INDEX($D$390:$W$390,,$C402)-SUM($D402:AR402),INDEX($D$390:$W$390,,$C402)/$F$376)))</f>
        <v>0</v>
      </c>
      <c r="AT402" s="2">
        <f>IF($F$376="n/a",0,IF(AT$378&lt;=$C402,0,IF(AT$378&gt;($F$376+$C402),INDEX($D$390:$W$390,,$C402)-SUM($D402:AS402),INDEX($D$390:$W$390,,$C402)/$F$376)))</f>
        <v>0</v>
      </c>
      <c r="AU402" s="2">
        <f>IF($F$376="n/a",0,IF(AU$378&lt;=$C402,0,IF(AU$378&gt;($F$376+$C402),INDEX($D$390:$W$390,,$C402)-SUM($D402:AT402),INDEX($D$390:$W$390,,$C402)/$F$376)))</f>
        <v>0</v>
      </c>
      <c r="AV402" s="2">
        <f>IF($F$376="n/a",0,IF(AV$378&lt;=$C402,0,IF(AV$378&gt;($F$376+$C402),INDEX($D$390:$W$390,,$C402)-SUM($D402:AU402),INDEX($D$390:$W$390,,$C402)/$F$376)))</f>
        <v>0</v>
      </c>
      <c r="AW402" s="2">
        <f>IF($F$376="n/a",0,IF(AW$378&lt;=$C402,0,IF(AW$378&gt;($F$376+$C402),INDEX($D$390:$W$390,,$C402)-SUM($D402:AV402),INDEX($D$390:$W$390,,$C402)/$F$376)))</f>
        <v>0</v>
      </c>
      <c r="AX402" s="2">
        <f>IF($F$376="n/a",0,IF(AX$378&lt;=$C402,0,IF(AX$378&gt;($F$376+$C402),INDEX($D$390:$W$390,,$C402)-SUM($D402:AW402),INDEX($D$390:$W$390,,$C402)/$F$376)))</f>
        <v>0</v>
      </c>
      <c r="AY402" s="2">
        <f>IF($F$376="n/a",0,IF(AY$378&lt;=$C402,0,IF(AY$378&gt;($F$376+$C402),INDEX($D$390:$W$390,,$C402)-SUM($D402:AX402),INDEX($D$390:$W$390,,$C402)/$F$376)))</f>
        <v>0</v>
      </c>
      <c r="AZ402" s="2">
        <f>IF($F$376="n/a",0,IF(AZ$378&lt;=$C402,0,IF(AZ$378&gt;($F$376+$C402),INDEX($D$390:$W$390,,$C402)-SUM($D402:AY402),INDEX($D$390:$W$390,,$C402)/$F$376)))</f>
        <v>0</v>
      </c>
      <c r="BA402" s="2">
        <f>IF($F$376="n/a",0,IF(BA$378&lt;=$C402,0,IF(BA$378&gt;($F$376+$C402),INDEX($D$390:$W$390,,$C402)-SUM($D402:AZ402),INDEX($D$390:$W$390,,$C402)/$F$376)))</f>
        <v>0</v>
      </c>
      <c r="BB402" s="2">
        <f>IF($F$376="n/a",0,IF(BB$378&lt;=$C402,0,IF(BB$378&gt;($F$376+$C402),INDEX($D$390:$W$390,,$C402)-SUM($D402:BA402),INDEX($D$390:$W$390,,$C402)/$F$376)))</f>
        <v>0</v>
      </c>
      <c r="BC402" s="2">
        <f>IF($F$376="n/a",0,IF(BC$378&lt;=$C402,0,IF(BC$378&gt;($F$376+$C402),INDEX($D$390:$W$390,,$C402)-SUM($D402:BB402),INDEX($D$390:$W$390,,$C402)/$F$376)))</f>
        <v>0</v>
      </c>
      <c r="BD402" s="2">
        <f>IF($F$376="n/a",0,IF(BD$378&lt;=$C402,0,IF(BD$378&gt;($F$376+$C402),INDEX($D$390:$W$390,,$C402)-SUM($D402:BC402),INDEX($D$390:$W$390,,$C402)/$F$376)))</f>
        <v>0</v>
      </c>
      <c r="BE402" s="2">
        <f>IF($F$376="n/a",0,IF(BE$378&lt;=$C402,0,IF(BE$378&gt;($F$376+$C402),INDEX($D$390:$W$390,,$C402)-SUM($D402:BD402),INDEX($D$390:$W$390,,$C402)/$F$376)))</f>
        <v>0</v>
      </c>
      <c r="BF402" s="2">
        <f>IF($F$376="n/a",0,IF(BF$378&lt;=$C402,0,IF(BF$378&gt;($F$376+$C402),INDEX($D$390:$W$390,,$C402)-SUM($D402:BE402),INDEX($D$390:$W$390,,$C402)/$F$376)))</f>
        <v>0</v>
      </c>
      <c r="BG402" s="2">
        <f>IF($F$376="n/a",0,IF(BG$378&lt;=$C402,0,IF(BG$378&gt;($F$376+$C402),INDEX($D$390:$W$390,,$C402)-SUM($D402:BF402),INDEX($D$390:$W$390,,$C402)/$F$376)))</f>
        <v>0</v>
      </c>
      <c r="BH402" s="2">
        <f>IF($F$376="n/a",0,IF(BH$378&lt;=$C402,0,IF(BH$378&gt;($F$376+$C402),INDEX($D$390:$W$390,,$C402)-SUM($D402:BG402),INDEX($D$390:$W$390,,$C402)/$F$376)))</f>
        <v>0</v>
      </c>
      <c r="BI402" s="2">
        <f>IF($F$376="n/a",0,IF(BI$378&lt;=$C402,0,IF(BI$378&gt;($F$376+$C402),INDEX($D$390:$W$390,,$C402)-SUM($D402:BH402),INDEX($D$390:$W$390,,$C402)/$F$376)))</f>
        <v>0</v>
      </c>
      <c r="BJ402" s="2">
        <f>IF($F$376="n/a",0,IF(BJ$378&lt;=$C402,0,IF(BJ$378&gt;($F$376+$C402),INDEX($D$390:$W$390,,$C402)-SUM($D402:BI402),INDEX($D$390:$W$390,,$C402)/$F$376)))</f>
        <v>0</v>
      </c>
      <c r="BK402" s="2">
        <f>IF($F$376="n/a",0,IF(BK$378&lt;=$C402,0,IF(BK$378&gt;($F$376+$C402),INDEX($D$390:$W$390,,$C402)-SUM($D402:BJ402),INDEX($D$390:$W$390,,$C402)/$F$376)))</f>
        <v>0</v>
      </c>
      <c r="BL402" s="2">
        <f>IF($F$376="n/a",0,IF(BL$378&lt;=$C402,0,IF(BL$378&gt;($F$376+$C402),INDEX($D$390:$W$390,,$C402)-SUM($D402:BK402),INDEX($D$390:$W$390,,$C402)/$F$376)))</f>
        <v>0</v>
      </c>
      <c r="BM402" s="2">
        <f>IF($F$376="n/a",0,IF(BM$378&lt;=$C402,0,IF(BM$378&gt;($F$376+$C402),INDEX($D$390:$W$390,,$C402)-SUM($D402:BL402),INDEX($D$390:$W$390,,$C402)/$F$376)))</f>
        <v>0</v>
      </c>
      <c r="BN402" s="2">
        <f>IF($F$376="n/a",0,IF(BN$378&lt;=$C402,0,IF(BN$378&gt;($F$376+$C402),INDEX($D$390:$W$390,,$C402)-SUM($D402:BM402),INDEX($D$390:$W$390,,$C402)/$F$376)))</f>
        <v>0</v>
      </c>
      <c r="BO402" s="2">
        <f>IF($F$376="n/a",0,IF(BO$378&lt;=$C402,0,IF(BO$378&gt;($F$376+$C402),INDEX($D$390:$W$390,,$C402)-SUM($D402:BN402),INDEX($D$390:$W$390,,$C402)/$F$376)))</f>
        <v>0</v>
      </c>
      <c r="BP402" s="2">
        <f>IF($F$376="n/a",0,IF(BP$378&lt;=$C402,0,IF(BP$378&gt;($F$376+$C402),INDEX($D$390:$W$390,,$C402)-SUM($D402:BO402),INDEX($D$390:$W$390,,$C402)/$F$376)))</f>
        <v>0</v>
      </c>
      <c r="BQ402" s="2">
        <f>IF($F$376="n/a",0,IF(BQ$378&lt;=$C402,0,IF(BQ$378&gt;($F$376+$C402),INDEX($D$390:$W$390,,$C402)-SUM($D402:BP402),INDEX($D$390:$W$390,,$C402)/$F$376)))</f>
        <v>0</v>
      </c>
      <c r="BR402" s="2">
        <f>IF($F$376="n/a",0,IF(BR$378&lt;=$C402,0,IF(BR$378&gt;($F$376+$C402),INDEX($D$390:$W$390,,$C402)-SUM($D402:BQ402),INDEX($D$390:$W$390,,$C402)/$F$376)))</f>
        <v>0</v>
      </c>
      <c r="BS402" s="2">
        <f>IF($F$376="n/a",0,IF(BS$378&lt;=$C402,0,IF(BS$378&gt;($F$376+$C402),INDEX($D$390:$W$390,,$C402)-SUM($D402:BR402),INDEX($D$390:$W$390,,$C402)/$F$376)))</f>
        <v>0</v>
      </c>
    </row>
    <row r="403" spans="2:71" outlineLevel="1">
      <c r="B403" s="24">
        <v>2021</v>
      </c>
      <c r="C403" s="24">
        <v>11</v>
      </c>
      <c r="E403" s="2">
        <f>IF($F$376="n/a",0,IF(E$378&lt;=$C403,0,IF(E$378&gt;($F$376+$C403),INDEX($D$390:$W$390,,$C403)-SUM($D403:D403),INDEX($D$390:$W$390,,$C403)/$F$376)))</f>
        <v>0</v>
      </c>
      <c r="F403" s="2">
        <f>IF($F$376="n/a",0,IF(F$378&lt;=$C403,0,IF(F$378&gt;($F$376+$C403),INDEX($D$390:$W$390,,$C403)-SUM($D403:E403),INDEX($D$390:$W$390,,$C403)/$F$376)))</f>
        <v>0</v>
      </c>
      <c r="G403" s="2">
        <f>IF($F$376="n/a",0,IF(G$378&lt;=$C403,0,IF(G$378&gt;($F$376+$C403),INDEX($D$390:$W$390,,$C403)-SUM($D403:F403),INDEX($D$390:$W$390,,$C403)/$F$376)))</f>
        <v>0</v>
      </c>
      <c r="H403" s="2">
        <f>IF($F$376="n/a",0,IF(H$378&lt;=$C403,0,IF(H$378&gt;($F$376+$C403),INDEX($D$390:$W$390,,$C403)-SUM($D403:G403),INDEX($D$390:$W$390,,$C403)/$F$376)))</f>
        <v>0</v>
      </c>
      <c r="I403" s="2">
        <f>IF($F$376="n/a",0,IF(I$378&lt;=$C403,0,IF(I$378&gt;($F$376+$C403),INDEX($D$390:$W$390,,$C403)-SUM($D403:H403),INDEX($D$390:$W$390,,$C403)/$F$376)))</f>
        <v>0</v>
      </c>
      <c r="J403" s="2">
        <f>IF($F$376="n/a",0,IF(J$378&lt;=$C403,0,IF(J$378&gt;($F$376+$C403),INDEX($D$390:$W$390,,$C403)-SUM($D403:I403),INDEX($D$390:$W$390,,$C403)/$F$376)))</f>
        <v>0</v>
      </c>
      <c r="K403" s="2">
        <f>IF($F$376="n/a",0,IF(K$378&lt;=$C403,0,IF(K$378&gt;($F$376+$C403),INDEX($D$390:$W$390,,$C403)-SUM($D403:J403),INDEX($D$390:$W$390,,$C403)/$F$376)))</f>
        <v>0</v>
      </c>
      <c r="L403" s="2">
        <f>IF($F$376="n/a",0,IF(L$378&lt;=$C403,0,IF(L$378&gt;($F$376+$C403),INDEX($D$390:$W$390,,$C403)-SUM($D403:K403),INDEX($D$390:$W$390,,$C403)/$F$376)))</f>
        <v>0</v>
      </c>
      <c r="M403" s="2">
        <f>IF($F$376="n/a",0,IF(M$378&lt;=$C403,0,IF(M$378&gt;($F$376+$C403),INDEX($D$390:$W$390,,$C403)-SUM($D403:L403),INDEX($D$390:$W$390,,$C403)/$F$376)))</f>
        <v>0</v>
      </c>
      <c r="N403" s="2">
        <f>IF($F$376="n/a",0,IF(N$378&lt;=$C403,0,IF(N$378&gt;($F$376+$C403),INDEX($D$390:$W$390,,$C403)-SUM($D403:M403),INDEX($D$390:$W$390,,$C403)/$F$376)))</f>
        <v>0</v>
      </c>
      <c r="O403" s="2">
        <f>IF($F$376="n/a",0,IF(O$378&lt;=$C403,0,IF(O$378&gt;($F$376+$C403),INDEX($D$390:$W$390,,$C403)-SUM($D403:N403),INDEX($D$390:$W$390,,$C403)/$F$376)))</f>
        <v>0</v>
      </c>
      <c r="P403" s="2">
        <f>IF($F$376="n/a",0,IF(P$378&lt;=$C403,0,IF(P$378&gt;($F$376+$C403),INDEX($D$390:$W$390,,$C403)-SUM($D403:O403),INDEX($D$390:$W$390,,$C403)/$F$376)))</f>
        <v>0</v>
      </c>
      <c r="Q403" s="2">
        <f>IF($F$376="n/a",0,IF(Q$378&lt;=$C403,0,IF(Q$378&gt;($F$376+$C403),INDEX($D$390:$W$390,,$C403)-SUM($D403:P403),INDEX($D$390:$W$390,,$C403)/$F$376)))</f>
        <v>0</v>
      </c>
      <c r="R403" s="2">
        <f>IF($F$376="n/a",0,IF(R$378&lt;=$C403,0,IF(R$378&gt;($F$376+$C403),INDEX($D$390:$W$390,,$C403)-SUM($D403:Q403),INDEX($D$390:$W$390,,$C403)/$F$376)))</f>
        <v>0</v>
      </c>
      <c r="S403" s="2">
        <f>IF($F$376="n/a",0,IF(S$378&lt;=$C403,0,IF(S$378&gt;($F$376+$C403),INDEX($D$390:$W$390,,$C403)-SUM($D403:R403),INDEX($D$390:$W$390,,$C403)/$F$376)))</f>
        <v>0</v>
      </c>
      <c r="T403" s="2">
        <f>IF($F$376="n/a",0,IF(T$378&lt;=$C403,0,IF(T$378&gt;($F$376+$C403),INDEX($D$390:$W$390,,$C403)-SUM($D403:S403),INDEX($D$390:$W$390,,$C403)/$F$376)))</f>
        <v>0</v>
      </c>
      <c r="U403" s="2">
        <f>IF($F$376="n/a",0,IF(U$378&lt;=$C403,0,IF(U$378&gt;($F$376+$C403),INDEX($D$390:$W$390,,$C403)-SUM($D403:T403),INDEX($D$390:$W$390,,$C403)/$F$376)))</f>
        <v>0</v>
      </c>
      <c r="V403" s="2">
        <f>IF($F$376="n/a",0,IF(V$378&lt;=$C403,0,IF(V$378&gt;($F$376+$C403),INDEX($D$390:$W$390,,$C403)-SUM($D403:U403),INDEX($D$390:$W$390,,$C403)/$F$376)))</f>
        <v>0</v>
      </c>
      <c r="W403" s="2">
        <f>IF($F$376="n/a",0,IF(W$378&lt;=$C403,0,IF(W$378&gt;($F$376+$C403),INDEX($D$390:$W$390,,$C403)-SUM($D403:V403),INDEX($D$390:$W$390,,$C403)/$F$376)))</f>
        <v>0</v>
      </c>
      <c r="X403" s="2">
        <f>IF($F$376="n/a",0,IF(X$378&lt;=$C403,0,IF(X$378&gt;($F$376+$C403),INDEX($D$390:$W$390,,$C403)-SUM($D403:W403),INDEX($D$390:$W$390,,$C403)/$F$376)))</f>
        <v>0</v>
      </c>
      <c r="Y403" s="2">
        <f>IF($F$376="n/a",0,IF(Y$378&lt;=$C403,0,IF(Y$378&gt;($F$376+$C403),INDEX($D$390:$W$390,,$C403)-SUM($D403:X403),INDEX($D$390:$W$390,,$C403)/$F$376)))</f>
        <v>0</v>
      </c>
      <c r="Z403" s="2">
        <f>IF($F$376="n/a",0,IF(Z$378&lt;=$C403,0,IF(Z$378&gt;($F$376+$C403),INDEX($D$390:$W$390,,$C403)-SUM($D403:Y403),INDEX($D$390:$W$390,,$C403)/$F$376)))</f>
        <v>0</v>
      </c>
      <c r="AA403" s="2">
        <f>IF($F$376="n/a",0,IF(AA$378&lt;=$C403,0,IF(AA$378&gt;($F$376+$C403),INDEX($D$390:$W$390,,$C403)-SUM($D403:Z403),INDEX($D$390:$W$390,,$C403)/$F$376)))</f>
        <v>0</v>
      </c>
      <c r="AB403" s="2">
        <f>IF($F$376="n/a",0,IF(AB$378&lt;=$C403,0,IF(AB$378&gt;($F$376+$C403),INDEX($D$390:$W$390,,$C403)-SUM($D403:AA403),INDEX($D$390:$W$390,,$C403)/$F$376)))</f>
        <v>0</v>
      </c>
      <c r="AC403" s="2">
        <f>IF($F$376="n/a",0,IF(AC$378&lt;=$C403,0,IF(AC$378&gt;($F$376+$C403),INDEX($D$390:$W$390,,$C403)-SUM($D403:AB403),INDEX($D$390:$W$390,,$C403)/$F$376)))</f>
        <v>0</v>
      </c>
      <c r="AD403" s="2">
        <f>IF($F$376="n/a",0,IF(AD$378&lt;=$C403,0,IF(AD$378&gt;($F$376+$C403),INDEX($D$390:$W$390,,$C403)-SUM($D403:AC403),INDEX($D$390:$W$390,,$C403)/$F$376)))</f>
        <v>0</v>
      </c>
      <c r="AE403" s="2">
        <f>IF($F$376="n/a",0,IF(AE$378&lt;=$C403,0,IF(AE$378&gt;($F$376+$C403),INDEX($D$390:$W$390,,$C403)-SUM($D403:AD403),INDEX($D$390:$W$390,,$C403)/$F$376)))</f>
        <v>0</v>
      </c>
      <c r="AF403" s="2">
        <f>IF($F$376="n/a",0,IF(AF$378&lt;=$C403,0,IF(AF$378&gt;($F$376+$C403),INDEX($D$390:$W$390,,$C403)-SUM($D403:AE403),INDEX($D$390:$W$390,,$C403)/$F$376)))</f>
        <v>0</v>
      </c>
      <c r="AG403" s="2">
        <f>IF($F$376="n/a",0,IF(AG$378&lt;=$C403,0,IF(AG$378&gt;($F$376+$C403),INDEX($D$390:$W$390,,$C403)-SUM($D403:AF403),INDEX($D$390:$W$390,,$C403)/$F$376)))</f>
        <v>0</v>
      </c>
      <c r="AH403" s="2">
        <f>IF($F$376="n/a",0,IF(AH$378&lt;=$C403,0,IF(AH$378&gt;($F$376+$C403),INDEX($D$390:$W$390,,$C403)-SUM($D403:AG403),INDEX($D$390:$W$390,,$C403)/$F$376)))</f>
        <v>0</v>
      </c>
      <c r="AI403" s="2">
        <f>IF($F$376="n/a",0,IF(AI$378&lt;=$C403,0,IF(AI$378&gt;($F$376+$C403),INDEX($D$390:$W$390,,$C403)-SUM($D403:AH403),INDEX($D$390:$W$390,,$C403)/$F$376)))</f>
        <v>0</v>
      </c>
      <c r="AJ403" s="2">
        <f>IF($F$376="n/a",0,IF(AJ$378&lt;=$C403,0,IF(AJ$378&gt;($F$376+$C403),INDEX($D$390:$W$390,,$C403)-SUM($D403:AI403),INDEX($D$390:$W$390,,$C403)/$F$376)))</f>
        <v>0</v>
      </c>
      <c r="AK403" s="2">
        <f>IF($F$376="n/a",0,IF(AK$378&lt;=$C403,0,IF(AK$378&gt;($F$376+$C403),INDEX($D$390:$W$390,,$C403)-SUM($D403:AJ403),INDEX($D$390:$W$390,,$C403)/$F$376)))</f>
        <v>0</v>
      </c>
      <c r="AL403" s="2">
        <f>IF($F$376="n/a",0,IF(AL$378&lt;=$C403,0,IF(AL$378&gt;($F$376+$C403),INDEX($D$390:$W$390,,$C403)-SUM($D403:AK403),INDEX($D$390:$W$390,,$C403)/$F$376)))</f>
        <v>0</v>
      </c>
      <c r="AM403" s="2">
        <f>IF($F$376="n/a",0,IF(AM$378&lt;=$C403,0,IF(AM$378&gt;($F$376+$C403),INDEX($D$390:$W$390,,$C403)-SUM($D403:AL403),INDEX($D$390:$W$390,,$C403)/$F$376)))</f>
        <v>0</v>
      </c>
      <c r="AN403" s="2">
        <f>IF($F$376="n/a",0,IF(AN$378&lt;=$C403,0,IF(AN$378&gt;($F$376+$C403),INDEX($D$390:$W$390,,$C403)-SUM($D403:AM403),INDEX($D$390:$W$390,,$C403)/$F$376)))</f>
        <v>0</v>
      </c>
      <c r="AO403" s="2">
        <f>IF($F$376="n/a",0,IF(AO$378&lt;=$C403,0,IF(AO$378&gt;($F$376+$C403),INDEX($D$390:$W$390,,$C403)-SUM($D403:AN403),INDEX($D$390:$W$390,,$C403)/$F$376)))</f>
        <v>0</v>
      </c>
      <c r="AP403" s="2">
        <f>IF($F$376="n/a",0,IF(AP$378&lt;=$C403,0,IF(AP$378&gt;($F$376+$C403),INDEX($D$390:$W$390,,$C403)-SUM($D403:AO403),INDEX($D$390:$W$390,,$C403)/$F$376)))</f>
        <v>0</v>
      </c>
      <c r="AQ403" s="2">
        <f>IF($F$376="n/a",0,IF(AQ$378&lt;=$C403,0,IF(AQ$378&gt;($F$376+$C403),INDEX($D$390:$W$390,,$C403)-SUM($D403:AP403),INDEX($D$390:$W$390,,$C403)/$F$376)))</f>
        <v>0</v>
      </c>
      <c r="AR403" s="2">
        <f>IF($F$376="n/a",0,IF(AR$378&lt;=$C403,0,IF(AR$378&gt;($F$376+$C403),INDEX($D$390:$W$390,,$C403)-SUM($D403:AQ403),INDEX($D$390:$W$390,,$C403)/$F$376)))</f>
        <v>0</v>
      </c>
      <c r="AS403" s="2">
        <f>IF($F$376="n/a",0,IF(AS$378&lt;=$C403,0,IF(AS$378&gt;($F$376+$C403),INDEX($D$390:$W$390,,$C403)-SUM($D403:AR403),INDEX($D$390:$W$390,,$C403)/$F$376)))</f>
        <v>0</v>
      </c>
      <c r="AT403" s="2">
        <f>IF($F$376="n/a",0,IF(AT$378&lt;=$C403,0,IF(AT$378&gt;($F$376+$C403),INDEX($D$390:$W$390,,$C403)-SUM($D403:AS403),INDEX($D$390:$W$390,,$C403)/$F$376)))</f>
        <v>0</v>
      </c>
      <c r="AU403" s="2">
        <f>IF($F$376="n/a",0,IF(AU$378&lt;=$C403,0,IF(AU$378&gt;($F$376+$C403),INDEX($D$390:$W$390,,$C403)-SUM($D403:AT403),INDEX($D$390:$W$390,,$C403)/$F$376)))</f>
        <v>0</v>
      </c>
      <c r="AV403" s="2">
        <f>IF($F$376="n/a",0,IF(AV$378&lt;=$C403,0,IF(AV$378&gt;($F$376+$C403),INDEX($D$390:$W$390,,$C403)-SUM($D403:AU403),INDEX($D$390:$W$390,,$C403)/$F$376)))</f>
        <v>0</v>
      </c>
      <c r="AW403" s="2">
        <f>IF($F$376="n/a",0,IF(AW$378&lt;=$C403,0,IF(AW$378&gt;($F$376+$C403),INDEX($D$390:$W$390,,$C403)-SUM($D403:AV403),INDEX($D$390:$W$390,,$C403)/$F$376)))</f>
        <v>0</v>
      </c>
      <c r="AX403" s="2">
        <f>IF($F$376="n/a",0,IF(AX$378&lt;=$C403,0,IF(AX$378&gt;($F$376+$C403),INDEX($D$390:$W$390,,$C403)-SUM($D403:AW403),INDEX($D$390:$W$390,,$C403)/$F$376)))</f>
        <v>0</v>
      </c>
      <c r="AY403" s="2">
        <f>IF($F$376="n/a",0,IF(AY$378&lt;=$C403,0,IF(AY$378&gt;($F$376+$C403),INDEX($D$390:$W$390,,$C403)-SUM($D403:AX403),INDEX($D$390:$W$390,,$C403)/$F$376)))</f>
        <v>0</v>
      </c>
      <c r="AZ403" s="2">
        <f>IF($F$376="n/a",0,IF(AZ$378&lt;=$C403,0,IF(AZ$378&gt;($F$376+$C403),INDEX($D$390:$W$390,,$C403)-SUM($D403:AY403),INDEX($D$390:$W$390,,$C403)/$F$376)))</f>
        <v>0</v>
      </c>
      <c r="BA403" s="2">
        <f>IF($F$376="n/a",0,IF(BA$378&lt;=$C403,0,IF(BA$378&gt;($F$376+$C403),INDEX($D$390:$W$390,,$C403)-SUM($D403:AZ403),INDEX($D$390:$W$390,,$C403)/$F$376)))</f>
        <v>0</v>
      </c>
      <c r="BB403" s="2">
        <f>IF($F$376="n/a",0,IF(BB$378&lt;=$C403,0,IF(BB$378&gt;($F$376+$C403),INDEX($D$390:$W$390,,$C403)-SUM($D403:BA403),INDEX($D$390:$W$390,,$C403)/$F$376)))</f>
        <v>0</v>
      </c>
      <c r="BC403" s="2">
        <f>IF($F$376="n/a",0,IF(BC$378&lt;=$C403,0,IF(BC$378&gt;($F$376+$C403),INDEX($D$390:$W$390,,$C403)-SUM($D403:BB403),INDEX($D$390:$W$390,,$C403)/$F$376)))</f>
        <v>0</v>
      </c>
      <c r="BD403" s="2">
        <f>IF($F$376="n/a",0,IF(BD$378&lt;=$C403,0,IF(BD$378&gt;($F$376+$C403),INDEX($D$390:$W$390,,$C403)-SUM($D403:BC403),INDEX($D$390:$W$390,,$C403)/$F$376)))</f>
        <v>0</v>
      </c>
      <c r="BE403" s="2">
        <f>IF($F$376="n/a",0,IF(BE$378&lt;=$C403,0,IF(BE$378&gt;($F$376+$C403),INDEX($D$390:$W$390,,$C403)-SUM($D403:BD403),INDEX($D$390:$W$390,,$C403)/$F$376)))</f>
        <v>0</v>
      </c>
      <c r="BF403" s="2">
        <f>IF($F$376="n/a",0,IF(BF$378&lt;=$C403,0,IF(BF$378&gt;($F$376+$C403),INDEX($D$390:$W$390,,$C403)-SUM($D403:BE403),INDEX($D$390:$W$390,,$C403)/$F$376)))</f>
        <v>0</v>
      </c>
      <c r="BG403" s="2">
        <f>IF($F$376="n/a",0,IF(BG$378&lt;=$C403,0,IF(BG$378&gt;($F$376+$C403),INDEX($D$390:$W$390,,$C403)-SUM($D403:BF403),INDEX($D$390:$W$390,,$C403)/$F$376)))</f>
        <v>0</v>
      </c>
      <c r="BH403" s="2">
        <f>IF($F$376="n/a",0,IF(BH$378&lt;=$C403,0,IF(BH$378&gt;($F$376+$C403),INDEX($D$390:$W$390,,$C403)-SUM($D403:BG403),INDEX($D$390:$W$390,,$C403)/$F$376)))</f>
        <v>0</v>
      </c>
      <c r="BI403" s="2">
        <f>IF($F$376="n/a",0,IF(BI$378&lt;=$C403,0,IF(BI$378&gt;($F$376+$C403),INDEX($D$390:$W$390,,$C403)-SUM($D403:BH403),INDEX($D$390:$W$390,,$C403)/$F$376)))</f>
        <v>0</v>
      </c>
      <c r="BJ403" s="2">
        <f>IF($F$376="n/a",0,IF(BJ$378&lt;=$C403,0,IF(BJ$378&gt;($F$376+$C403),INDEX($D$390:$W$390,,$C403)-SUM($D403:BI403),INDEX($D$390:$W$390,,$C403)/$F$376)))</f>
        <v>0</v>
      </c>
      <c r="BK403" s="2">
        <f>IF($F$376="n/a",0,IF(BK$378&lt;=$C403,0,IF(BK$378&gt;($F$376+$C403),INDEX($D$390:$W$390,,$C403)-SUM($D403:BJ403),INDEX($D$390:$W$390,,$C403)/$F$376)))</f>
        <v>0</v>
      </c>
      <c r="BL403" s="2">
        <f>IF($F$376="n/a",0,IF(BL$378&lt;=$C403,0,IF(BL$378&gt;($F$376+$C403),INDEX($D$390:$W$390,,$C403)-SUM($D403:BK403),INDEX($D$390:$W$390,,$C403)/$F$376)))</f>
        <v>0</v>
      </c>
      <c r="BM403" s="2">
        <f>IF($F$376="n/a",0,IF(BM$378&lt;=$C403,0,IF(BM$378&gt;($F$376+$C403),INDEX($D$390:$W$390,,$C403)-SUM($D403:BL403),INDEX($D$390:$W$390,,$C403)/$F$376)))</f>
        <v>0</v>
      </c>
      <c r="BN403" s="2">
        <f>IF($F$376="n/a",0,IF(BN$378&lt;=$C403,0,IF(BN$378&gt;($F$376+$C403),INDEX($D$390:$W$390,,$C403)-SUM($D403:BM403),INDEX($D$390:$W$390,,$C403)/$F$376)))</f>
        <v>0</v>
      </c>
      <c r="BO403" s="2">
        <f>IF($F$376="n/a",0,IF(BO$378&lt;=$C403,0,IF(BO$378&gt;($F$376+$C403),INDEX($D$390:$W$390,,$C403)-SUM($D403:BN403),INDEX($D$390:$W$390,,$C403)/$F$376)))</f>
        <v>0</v>
      </c>
      <c r="BP403" s="2">
        <f>IF($F$376="n/a",0,IF(BP$378&lt;=$C403,0,IF(BP$378&gt;($F$376+$C403),INDEX($D$390:$W$390,,$C403)-SUM($D403:BO403),INDEX($D$390:$W$390,,$C403)/$F$376)))</f>
        <v>0</v>
      </c>
      <c r="BQ403" s="2">
        <f>IF($F$376="n/a",0,IF(BQ$378&lt;=$C403,0,IF(BQ$378&gt;($F$376+$C403),INDEX($D$390:$W$390,,$C403)-SUM($D403:BP403),INDEX($D$390:$W$390,,$C403)/$F$376)))</f>
        <v>0</v>
      </c>
      <c r="BR403" s="2">
        <f>IF($F$376="n/a",0,IF(BR$378&lt;=$C403,0,IF(BR$378&gt;($F$376+$C403),INDEX($D$390:$W$390,,$C403)-SUM($D403:BQ403),INDEX($D$390:$W$390,,$C403)/$F$376)))</f>
        <v>0</v>
      </c>
      <c r="BS403" s="2">
        <f>IF($F$376="n/a",0,IF(BS$378&lt;=$C403,0,IF(BS$378&gt;($F$376+$C403),INDEX($D$390:$W$390,,$C403)-SUM($D403:BR403),INDEX($D$390:$W$390,,$C403)/$F$376)))</f>
        <v>0</v>
      </c>
    </row>
    <row r="404" spans="2:71" outlineLevel="1">
      <c r="B404" s="24">
        <v>2022</v>
      </c>
      <c r="C404" s="24">
        <v>12</v>
      </c>
      <c r="E404" s="2">
        <f>IF($F$376="n/a",0,IF(E$378&lt;=$C404,0,IF(E$378&gt;($F$376+$C404),INDEX($D$390:$W$390,,$C404)-SUM($D404:D404),INDEX($D$390:$W$390,,$C404)/$F$376)))</f>
        <v>0</v>
      </c>
      <c r="F404" s="2">
        <f>IF($F$376="n/a",0,IF(F$378&lt;=$C404,0,IF(F$378&gt;($F$376+$C404),INDEX($D$390:$W$390,,$C404)-SUM($D404:E404),INDEX($D$390:$W$390,,$C404)/$F$376)))</f>
        <v>0</v>
      </c>
      <c r="G404" s="2">
        <f>IF($F$376="n/a",0,IF(G$378&lt;=$C404,0,IF(G$378&gt;($F$376+$C404),INDEX($D$390:$W$390,,$C404)-SUM($D404:F404),INDEX($D$390:$W$390,,$C404)/$F$376)))</f>
        <v>0</v>
      </c>
      <c r="H404" s="2">
        <f>IF($F$376="n/a",0,IF(H$378&lt;=$C404,0,IF(H$378&gt;($F$376+$C404),INDEX($D$390:$W$390,,$C404)-SUM($D404:G404),INDEX($D$390:$W$390,,$C404)/$F$376)))</f>
        <v>0</v>
      </c>
      <c r="I404" s="2">
        <f>IF($F$376="n/a",0,IF(I$378&lt;=$C404,0,IF(I$378&gt;($F$376+$C404),INDEX($D$390:$W$390,,$C404)-SUM($D404:H404),INDEX($D$390:$W$390,,$C404)/$F$376)))</f>
        <v>0</v>
      </c>
      <c r="J404" s="2">
        <f>IF($F$376="n/a",0,IF(J$378&lt;=$C404,0,IF(J$378&gt;($F$376+$C404),INDEX($D$390:$W$390,,$C404)-SUM($D404:I404),INDEX($D$390:$W$390,,$C404)/$F$376)))</f>
        <v>0</v>
      </c>
      <c r="K404" s="2">
        <f>IF($F$376="n/a",0,IF(K$378&lt;=$C404,0,IF(K$378&gt;($F$376+$C404),INDEX($D$390:$W$390,,$C404)-SUM($D404:J404),INDEX($D$390:$W$390,,$C404)/$F$376)))</f>
        <v>0</v>
      </c>
      <c r="L404" s="2">
        <f>IF($F$376="n/a",0,IF(L$378&lt;=$C404,0,IF(L$378&gt;($F$376+$C404),INDEX($D$390:$W$390,,$C404)-SUM($D404:K404),INDEX($D$390:$W$390,,$C404)/$F$376)))</f>
        <v>0</v>
      </c>
      <c r="M404" s="2">
        <f>IF($F$376="n/a",0,IF(M$378&lt;=$C404,0,IF(M$378&gt;($F$376+$C404),INDEX($D$390:$W$390,,$C404)-SUM($D404:L404),INDEX($D$390:$W$390,,$C404)/$F$376)))</f>
        <v>0</v>
      </c>
      <c r="N404" s="2">
        <f>IF($F$376="n/a",0,IF(N$378&lt;=$C404,0,IF(N$378&gt;($F$376+$C404),INDEX($D$390:$W$390,,$C404)-SUM($D404:M404),INDEX($D$390:$W$390,,$C404)/$F$376)))</f>
        <v>0</v>
      </c>
      <c r="O404" s="2">
        <f>IF($F$376="n/a",0,IF(O$378&lt;=$C404,0,IF(O$378&gt;($F$376+$C404),INDEX($D$390:$W$390,,$C404)-SUM($D404:N404),INDEX($D$390:$W$390,,$C404)/$F$376)))</f>
        <v>0</v>
      </c>
      <c r="P404" s="2">
        <f>IF($F$376="n/a",0,IF(P$378&lt;=$C404,0,IF(P$378&gt;($F$376+$C404),INDEX($D$390:$W$390,,$C404)-SUM($D404:O404),INDEX($D$390:$W$390,,$C404)/$F$376)))</f>
        <v>0</v>
      </c>
      <c r="Q404" s="2">
        <f>IF($F$376="n/a",0,IF(Q$378&lt;=$C404,0,IF(Q$378&gt;($F$376+$C404),INDEX($D$390:$W$390,,$C404)-SUM($D404:P404),INDEX($D$390:$W$390,,$C404)/$F$376)))</f>
        <v>0</v>
      </c>
      <c r="R404" s="2">
        <f>IF($F$376="n/a",0,IF(R$378&lt;=$C404,0,IF(R$378&gt;($F$376+$C404),INDEX($D$390:$W$390,,$C404)-SUM($D404:Q404),INDEX($D$390:$W$390,,$C404)/$F$376)))</f>
        <v>0</v>
      </c>
      <c r="S404" s="2">
        <f>IF($F$376="n/a",0,IF(S$378&lt;=$C404,0,IF(S$378&gt;($F$376+$C404),INDEX($D$390:$W$390,,$C404)-SUM($D404:R404),INDEX($D$390:$W$390,,$C404)/$F$376)))</f>
        <v>0</v>
      </c>
      <c r="T404" s="2">
        <f>IF($F$376="n/a",0,IF(T$378&lt;=$C404,0,IF(T$378&gt;($F$376+$C404),INDEX($D$390:$W$390,,$C404)-SUM($D404:S404),INDEX($D$390:$W$390,,$C404)/$F$376)))</f>
        <v>0</v>
      </c>
      <c r="U404" s="2">
        <f>IF($F$376="n/a",0,IF(U$378&lt;=$C404,0,IF(U$378&gt;($F$376+$C404),INDEX($D$390:$W$390,,$C404)-SUM($D404:T404),INDEX($D$390:$W$390,,$C404)/$F$376)))</f>
        <v>0</v>
      </c>
      <c r="V404" s="2">
        <f>IF($F$376="n/a",0,IF(V$378&lt;=$C404,0,IF(V$378&gt;($F$376+$C404),INDEX($D$390:$W$390,,$C404)-SUM($D404:U404),INDEX($D$390:$W$390,,$C404)/$F$376)))</f>
        <v>0</v>
      </c>
      <c r="W404" s="2">
        <f>IF($F$376="n/a",0,IF(W$378&lt;=$C404,0,IF(W$378&gt;($F$376+$C404),INDEX($D$390:$W$390,,$C404)-SUM($D404:V404),INDEX($D$390:$W$390,,$C404)/$F$376)))</f>
        <v>0</v>
      </c>
      <c r="X404" s="2">
        <f>IF($F$376="n/a",0,IF(X$378&lt;=$C404,0,IF(X$378&gt;($F$376+$C404),INDEX($D$390:$W$390,,$C404)-SUM($D404:W404),INDEX($D$390:$W$390,,$C404)/$F$376)))</f>
        <v>0</v>
      </c>
      <c r="Y404" s="2">
        <f>IF($F$376="n/a",0,IF(Y$378&lt;=$C404,0,IF(Y$378&gt;($F$376+$C404),INDEX($D$390:$W$390,,$C404)-SUM($D404:X404),INDEX($D$390:$W$390,,$C404)/$F$376)))</f>
        <v>0</v>
      </c>
      <c r="Z404" s="2">
        <f>IF($F$376="n/a",0,IF(Z$378&lt;=$C404,0,IF(Z$378&gt;($F$376+$C404),INDEX($D$390:$W$390,,$C404)-SUM($D404:Y404),INDEX($D$390:$W$390,,$C404)/$F$376)))</f>
        <v>0</v>
      </c>
      <c r="AA404" s="2">
        <f>IF($F$376="n/a",0,IF(AA$378&lt;=$C404,0,IF(AA$378&gt;($F$376+$C404),INDEX($D$390:$W$390,,$C404)-SUM($D404:Z404),INDEX($D$390:$W$390,,$C404)/$F$376)))</f>
        <v>0</v>
      </c>
      <c r="AB404" s="2">
        <f>IF($F$376="n/a",0,IF(AB$378&lt;=$C404,0,IF(AB$378&gt;($F$376+$C404),INDEX($D$390:$W$390,,$C404)-SUM($D404:AA404),INDEX($D$390:$W$390,,$C404)/$F$376)))</f>
        <v>0</v>
      </c>
      <c r="AC404" s="2">
        <f>IF($F$376="n/a",0,IF(AC$378&lt;=$C404,0,IF(AC$378&gt;($F$376+$C404),INDEX($D$390:$W$390,,$C404)-SUM($D404:AB404),INDEX($D$390:$W$390,,$C404)/$F$376)))</f>
        <v>0</v>
      </c>
      <c r="AD404" s="2">
        <f>IF($F$376="n/a",0,IF(AD$378&lt;=$C404,0,IF(AD$378&gt;($F$376+$C404),INDEX($D$390:$W$390,,$C404)-SUM($D404:AC404),INDEX($D$390:$W$390,,$C404)/$F$376)))</f>
        <v>0</v>
      </c>
      <c r="AE404" s="2">
        <f>IF($F$376="n/a",0,IF(AE$378&lt;=$C404,0,IF(AE$378&gt;($F$376+$C404),INDEX($D$390:$W$390,,$C404)-SUM($D404:AD404),INDEX($D$390:$W$390,,$C404)/$F$376)))</f>
        <v>0</v>
      </c>
      <c r="AF404" s="2">
        <f>IF($F$376="n/a",0,IF(AF$378&lt;=$C404,0,IF(AF$378&gt;($F$376+$C404),INDEX($D$390:$W$390,,$C404)-SUM($D404:AE404),INDEX($D$390:$W$390,,$C404)/$F$376)))</f>
        <v>0</v>
      </c>
      <c r="AG404" s="2">
        <f>IF($F$376="n/a",0,IF(AG$378&lt;=$C404,0,IF(AG$378&gt;($F$376+$C404),INDEX($D$390:$W$390,,$C404)-SUM($D404:AF404),INDEX($D$390:$W$390,,$C404)/$F$376)))</f>
        <v>0</v>
      </c>
      <c r="AH404" s="2">
        <f>IF($F$376="n/a",0,IF(AH$378&lt;=$C404,0,IF(AH$378&gt;($F$376+$C404),INDEX($D$390:$W$390,,$C404)-SUM($D404:AG404),INDEX($D$390:$W$390,,$C404)/$F$376)))</f>
        <v>0</v>
      </c>
      <c r="AI404" s="2">
        <f>IF($F$376="n/a",0,IF(AI$378&lt;=$C404,0,IF(AI$378&gt;($F$376+$C404),INDEX($D$390:$W$390,,$C404)-SUM($D404:AH404),INDEX($D$390:$W$390,,$C404)/$F$376)))</f>
        <v>0</v>
      </c>
      <c r="AJ404" s="2">
        <f>IF($F$376="n/a",0,IF(AJ$378&lt;=$C404,0,IF(AJ$378&gt;($F$376+$C404),INDEX($D$390:$W$390,,$C404)-SUM($D404:AI404),INDEX($D$390:$W$390,,$C404)/$F$376)))</f>
        <v>0</v>
      </c>
      <c r="AK404" s="2">
        <f>IF($F$376="n/a",0,IF(AK$378&lt;=$C404,0,IF(AK$378&gt;($F$376+$C404),INDEX($D$390:$W$390,,$C404)-SUM($D404:AJ404),INDEX($D$390:$W$390,,$C404)/$F$376)))</f>
        <v>0</v>
      </c>
      <c r="AL404" s="2">
        <f>IF($F$376="n/a",0,IF(AL$378&lt;=$C404,0,IF(AL$378&gt;($F$376+$C404),INDEX($D$390:$W$390,,$C404)-SUM($D404:AK404),INDEX($D$390:$W$390,,$C404)/$F$376)))</f>
        <v>0</v>
      </c>
      <c r="AM404" s="2">
        <f>IF($F$376="n/a",0,IF(AM$378&lt;=$C404,0,IF(AM$378&gt;($F$376+$C404),INDEX($D$390:$W$390,,$C404)-SUM($D404:AL404),INDEX($D$390:$W$390,,$C404)/$F$376)))</f>
        <v>0</v>
      </c>
      <c r="AN404" s="2">
        <f>IF($F$376="n/a",0,IF(AN$378&lt;=$C404,0,IF(AN$378&gt;($F$376+$C404),INDEX($D$390:$W$390,,$C404)-SUM($D404:AM404),INDEX($D$390:$W$390,,$C404)/$F$376)))</f>
        <v>0</v>
      </c>
      <c r="AO404" s="2">
        <f>IF($F$376="n/a",0,IF(AO$378&lt;=$C404,0,IF(AO$378&gt;($F$376+$C404),INDEX($D$390:$W$390,,$C404)-SUM($D404:AN404),INDEX($D$390:$W$390,,$C404)/$F$376)))</f>
        <v>0</v>
      </c>
      <c r="AP404" s="2">
        <f>IF($F$376="n/a",0,IF(AP$378&lt;=$C404,0,IF(AP$378&gt;($F$376+$C404),INDEX($D$390:$W$390,,$C404)-SUM($D404:AO404),INDEX($D$390:$W$390,,$C404)/$F$376)))</f>
        <v>0</v>
      </c>
      <c r="AQ404" s="2">
        <f>IF($F$376="n/a",0,IF(AQ$378&lt;=$C404,0,IF(AQ$378&gt;($F$376+$C404),INDEX($D$390:$W$390,,$C404)-SUM($D404:AP404),INDEX($D$390:$W$390,,$C404)/$F$376)))</f>
        <v>0</v>
      </c>
      <c r="AR404" s="2">
        <f>IF($F$376="n/a",0,IF(AR$378&lt;=$C404,0,IF(AR$378&gt;($F$376+$C404),INDEX($D$390:$W$390,,$C404)-SUM($D404:AQ404),INDEX($D$390:$W$390,,$C404)/$F$376)))</f>
        <v>0</v>
      </c>
      <c r="AS404" s="2">
        <f>IF($F$376="n/a",0,IF(AS$378&lt;=$C404,0,IF(AS$378&gt;($F$376+$C404),INDEX($D$390:$W$390,,$C404)-SUM($D404:AR404),INDEX($D$390:$W$390,,$C404)/$F$376)))</f>
        <v>0</v>
      </c>
      <c r="AT404" s="2">
        <f>IF($F$376="n/a",0,IF(AT$378&lt;=$C404,0,IF(AT$378&gt;($F$376+$C404),INDEX($D$390:$W$390,,$C404)-SUM($D404:AS404),INDEX($D$390:$W$390,,$C404)/$F$376)))</f>
        <v>0</v>
      </c>
      <c r="AU404" s="2">
        <f>IF($F$376="n/a",0,IF(AU$378&lt;=$C404,0,IF(AU$378&gt;($F$376+$C404),INDEX($D$390:$W$390,,$C404)-SUM($D404:AT404),INDEX($D$390:$W$390,,$C404)/$F$376)))</f>
        <v>0</v>
      </c>
      <c r="AV404" s="2">
        <f>IF($F$376="n/a",0,IF(AV$378&lt;=$C404,0,IF(AV$378&gt;($F$376+$C404),INDEX($D$390:$W$390,,$C404)-SUM($D404:AU404),INDEX($D$390:$W$390,,$C404)/$F$376)))</f>
        <v>0</v>
      </c>
      <c r="AW404" s="2">
        <f>IF($F$376="n/a",0,IF(AW$378&lt;=$C404,0,IF(AW$378&gt;($F$376+$C404),INDEX($D$390:$W$390,,$C404)-SUM($D404:AV404),INDEX($D$390:$W$390,,$C404)/$F$376)))</f>
        <v>0</v>
      </c>
      <c r="AX404" s="2">
        <f>IF($F$376="n/a",0,IF(AX$378&lt;=$C404,0,IF(AX$378&gt;($F$376+$C404),INDEX($D$390:$W$390,,$C404)-SUM($D404:AW404),INDEX($D$390:$W$390,,$C404)/$F$376)))</f>
        <v>0</v>
      </c>
      <c r="AY404" s="2">
        <f>IF($F$376="n/a",0,IF(AY$378&lt;=$C404,0,IF(AY$378&gt;($F$376+$C404),INDEX($D$390:$W$390,,$C404)-SUM($D404:AX404),INDEX($D$390:$W$390,,$C404)/$F$376)))</f>
        <v>0</v>
      </c>
      <c r="AZ404" s="2">
        <f>IF($F$376="n/a",0,IF(AZ$378&lt;=$C404,0,IF(AZ$378&gt;($F$376+$C404),INDEX($D$390:$W$390,,$C404)-SUM($D404:AY404),INDEX($D$390:$W$390,,$C404)/$F$376)))</f>
        <v>0</v>
      </c>
      <c r="BA404" s="2">
        <f>IF($F$376="n/a",0,IF(BA$378&lt;=$C404,0,IF(BA$378&gt;($F$376+$C404),INDEX($D$390:$W$390,,$C404)-SUM($D404:AZ404),INDEX($D$390:$W$390,,$C404)/$F$376)))</f>
        <v>0</v>
      </c>
      <c r="BB404" s="2">
        <f>IF($F$376="n/a",0,IF(BB$378&lt;=$C404,0,IF(BB$378&gt;($F$376+$C404),INDEX($D$390:$W$390,,$C404)-SUM($D404:BA404),INDEX($D$390:$W$390,,$C404)/$F$376)))</f>
        <v>0</v>
      </c>
      <c r="BC404" s="2">
        <f>IF($F$376="n/a",0,IF(BC$378&lt;=$C404,0,IF(BC$378&gt;($F$376+$C404),INDEX($D$390:$W$390,,$C404)-SUM($D404:BB404),INDEX($D$390:$W$390,,$C404)/$F$376)))</f>
        <v>0</v>
      </c>
      <c r="BD404" s="2">
        <f>IF($F$376="n/a",0,IF(BD$378&lt;=$C404,0,IF(BD$378&gt;($F$376+$C404),INDEX($D$390:$W$390,,$C404)-SUM($D404:BC404),INDEX($D$390:$W$390,,$C404)/$F$376)))</f>
        <v>0</v>
      </c>
      <c r="BE404" s="2">
        <f>IF($F$376="n/a",0,IF(BE$378&lt;=$C404,0,IF(BE$378&gt;($F$376+$C404),INDEX($D$390:$W$390,,$C404)-SUM($D404:BD404),INDEX($D$390:$W$390,,$C404)/$F$376)))</f>
        <v>0</v>
      </c>
      <c r="BF404" s="2">
        <f>IF($F$376="n/a",0,IF(BF$378&lt;=$C404,0,IF(BF$378&gt;($F$376+$C404),INDEX($D$390:$W$390,,$C404)-SUM($D404:BE404),INDEX($D$390:$W$390,,$C404)/$F$376)))</f>
        <v>0</v>
      </c>
      <c r="BG404" s="2">
        <f>IF($F$376="n/a",0,IF(BG$378&lt;=$C404,0,IF(BG$378&gt;($F$376+$C404),INDEX($D$390:$W$390,,$C404)-SUM($D404:BF404),INDEX($D$390:$W$390,,$C404)/$F$376)))</f>
        <v>0</v>
      </c>
      <c r="BH404" s="2">
        <f>IF($F$376="n/a",0,IF(BH$378&lt;=$C404,0,IF(BH$378&gt;($F$376+$C404),INDEX($D$390:$W$390,,$C404)-SUM($D404:BG404),INDEX($D$390:$W$390,,$C404)/$F$376)))</f>
        <v>0</v>
      </c>
      <c r="BI404" s="2">
        <f>IF($F$376="n/a",0,IF(BI$378&lt;=$C404,0,IF(BI$378&gt;($F$376+$C404),INDEX($D$390:$W$390,,$C404)-SUM($D404:BH404),INDEX($D$390:$W$390,,$C404)/$F$376)))</f>
        <v>0</v>
      </c>
      <c r="BJ404" s="2">
        <f>IF($F$376="n/a",0,IF(BJ$378&lt;=$C404,0,IF(BJ$378&gt;($F$376+$C404),INDEX($D$390:$W$390,,$C404)-SUM($D404:BI404),INDEX($D$390:$W$390,,$C404)/$F$376)))</f>
        <v>0</v>
      </c>
      <c r="BK404" s="2">
        <f>IF($F$376="n/a",0,IF(BK$378&lt;=$C404,0,IF(BK$378&gt;($F$376+$C404),INDEX($D$390:$W$390,,$C404)-SUM($D404:BJ404),INDEX($D$390:$W$390,,$C404)/$F$376)))</f>
        <v>0</v>
      </c>
      <c r="BL404" s="2">
        <f>IF($F$376="n/a",0,IF(BL$378&lt;=$C404,0,IF(BL$378&gt;($F$376+$C404),INDEX($D$390:$W$390,,$C404)-SUM($D404:BK404),INDEX($D$390:$W$390,,$C404)/$F$376)))</f>
        <v>0</v>
      </c>
      <c r="BM404" s="2">
        <f>IF($F$376="n/a",0,IF(BM$378&lt;=$C404,0,IF(BM$378&gt;($F$376+$C404),INDEX($D$390:$W$390,,$C404)-SUM($D404:BL404),INDEX($D$390:$W$390,,$C404)/$F$376)))</f>
        <v>0</v>
      </c>
      <c r="BN404" s="2">
        <f>IF($F$376="n/a",0,IF(BN$378&lt;=$C404,0,IF(BN$378&gt;($F$376+$C404),INDEX($D$390:$W$390,,$C404)-SUM($D404:BM404),INDEX($D$390:$W$390,,$C404)/$F$376)))</f>
        <v>0</v>
      </c>
      <c r="BO404" s="2">
        <f>IF($F$376="n/a",0,IF(BO$378&lt;=$C404,0,IF(BO$378&gt;($F$376+$C404),INDEX($D$390:$W$390,,$C404)-SUM($D404:BN404),INDEX($D$390:$W$390,,$C404)/$F$376)))</f>
        <v>0</v>
      </c>
      <c r="BP404" s="2">
        <f>IF($F$376="n/a",0,IF(BP$378&lt;=$C404,0,IF(BP$378&gt;($F$376+$C404),INDEX($D$390:$W$390,,$C404)-SUM($D404:BO404),INDEX($D$390:$W$390,,$C404)/$F$376)))</f>
        <v>0</v>
      </c>
      <c r="BQ404" s="2">
        <f>IF($F$376="n/a",0,IF(BQ$378&lt;=$C404,0,IF(BQ$378&gt;($F$376+$C404),INDEX($D$390:$W$390,,$C404)-SUM($D404:BP404),INDEX($D$390:$W$390,,$C404)/$F$376)))</f>
        <v>0</v>
      </c>
      <c r="BR404" s="2">
        <f>IF($F$376="n/a",0,IF(BR$378&lt;=$C404,0,IF(BR$378&gt;($F$376+$C404),INDEX($D$390:$W$390,,$C404)-SUM($D404:BQ404),INDEX($D$390:$W$390,,$C404)/$F$376)))</f>
        <v>0</v>
      </c>
      <c r="BS404" s="2">
        <f>IF($F$376="n/a",0,IF(BS$378&lt;=$C404,0,IF(BS$378&gt;($F$376+$C404),INDEX($D$390:$W$390,,$C404)-SUM($D404:BR404),INDEX($D$390:$W$390,,$C404)/$F$376)))</f>
        <v>0</v>
      </c>
    </row>
    <row r="405" spans="2:71" outlineLevel="1">
      <c r="B405" s="24">
        <v>2023</v>
      </c>
      <c r="C405" s="24">
        <v>13</v>
      </c>
      <c r="E405" s="2">
        <f>IF($F$376="n/a",0,IF(E$378&lt;=$C405,0,IF(E$378&gt;($F$376+$C405),INDEX($D$390:$W$390,,$C405)-SUM($D405:D405),INDEX($D$390:$W$390,,$C405)/$F$376)))</f>
        <v>0</v>
      </c>
      <c r="F405" s="2">
        <f>IF($F$376="n/a",0,IF(F$378&lt;=$C405,0,IF(F$378&gt;($F$376+$C405),INDEX($D$390:$W$390,,$C405)-SUM($D405:E405),INDEX($D$390:$W$390,,$C405)/$F$376)))</f>
        <v>0</v>
      </c>
      <c r="G405" s="2">
        <f>IF($F$376="n/a",0,IF(G$378&lt;=$C405,0,IF(G$378&gt;($F$376+$C405),INDEX($D$390:$W$390,,$C405)-SUM($D405:F405),INDEX($D$390:$W$390,,$C405)/$F$376)))</f>
        <v>0</v>
      </c>
      <c r="H405" s="2">
        <f>IF($F$376="n/a",0,IF(H$378&lt;=$C405,0,IF(H$378&gt;($F$376+$C405),INDEX($D$390:$W$390,,$C405)-SUM($D405:G405),INDEX($D$390:$W$390,,$C405)/$F$376)))</f>
        <v>0</v>
      </c>
      <c r="I405" s="2">
        <f>IF($F$376="n/a",0,IF(I$378&lt;=$C405,0,IF(I$378&gt;($F$376+$C405),INDEX($D$390:$W$390,,$C405)-SUM($D405:H405),INDEX($D$390:$W$390,,$C405)/$F$376)))</f>
        <v>0</v>
      </c>
      <c r="J405" s="2">
        <f>IF($F$376="n/a",0,IF(J$378&lt;=$C405,0,IF(J$378&gt;($F$376+$C405),INDEX($D$390:$W$390,,$C405)-SUM($D405:I405),INDEX($D$390:$W$390,,$C405)/$F$376)))</f>
        <v>0</v>
      </c>
      <c r="K405" s="2">
        <f>IF($F$376="n/a",0,IF(K$378&lt;=$C405,0,IF(K$378&gt;($F$376+$C405),INDEX($D$390:$W$390,,$C405)-SUM($D405:J405),INDEX($D$390:$W$390,,$C405)/$F$376)))</f>
        <v>0</v>
      </c>
      <c r="L405" s="2">
        <f>IF($F$376="n/a",0,IF(L$378&lt;=$C405,0,IF(L$378&gt;($F$376+$C405),INDEX($D$390:$W$390,,$C405)-SUM($D405:K405),INDEX($D$390:$W$390,,$C405)/$F$376)))</f>
        <v>0</v>
      </c>
      <c r="M405" s="2">
        <f>IF($F$376="n/a",0,IF(M$378&lt;=$C405,0,IF(M$378&gt;($F$376+$C405),INDEX($D$390:$W$390,,$C405)-SUM($D405:L405),INDEX($D$390:$W$390,,$C405)/$F$376)))</f>
        <v>0</v>
      </c>
      <c r="N405" s="2">
        <f>IF($F$376="n/a",0,IF(N$378&lt;=$C405,0,IF(N$378&gt;($F$376+$C405),INDEX($D$390:$W$390,,$C405)-SUM($D405:M405),INDEX($D$390:$W$390,,$C405)/$F$376)))</f>
        <v>0</v>
      </c>
      <c r="O405" s="2">
        <f>IF($F$376="n/a",0,IF(O$378&lt;=$C405,0,IF(O$378&gt;($F$376+$C405),INDEX($D$390:$W$390,,$C405)-SUM($D405:N405),INDEX($D$390:$W$390,,$C405)/$F$376)))</f>
        <v>0</v>
      </c>
      <c r="P405" s="2">
        <f>IF($F$376="n/a",0,IF(P$378&lt;=$C405,0,IF(P$378&gt;($F$376+$C405),INDEX($D$390:$W$390,,$C405)-SUM($D405:O405),INDEX($D$390:$W$390,,$C405)/$F$376)))</f>
        <v>0</v>
      </c>
      <c r="Q405" s="2">
        <f>IF($F$376="n/a",0,IF(Q$378&lt;=$C405,0,IF(Q$378&gt;($F$376+$C405),INDEX($D$390:$W$390,,$C405)-SUM($D405:P405),INDEX($D$390:$W$390,,$C405)/$F$376)))</f>
        <v>0</v>
      </c>
      <c r="R405" s="2">
        <f>IF($F$376="n/a",0,IF(R$378&lt;=$C405,0,IF(R$378&gt;($F$376+$C405),INDEX($D$390:$W$390,,$C405)-SUM($D405:Q405),INDEX($D$390:$W$390,,$C405)/$F$376)))</f>
        <v>0</v>
      </c>
      <c r="S405" s="2">
        <f>IF($F$376="n/a",0,IF(S$378&lt;=$C405,0,IF(S$378&gt;($F$376+$C405),INDEX($D$390:$W$390,,$C405)-SUM($D405:R405),INDEX($D$390:$W$390,,$C405)/$F$376)))</f>
        <v>0</v>
      </c>
      <c r="T405" s="2">
        <f>IF($F$376="n/a",0,IF(T$378&lt;=$C405,0,IF(T$378&gt;($F$376+$C405),INDEX($D$390:$W$390,,$C405)-SUM($D405:S405),INDEX($D$390:$W$390,,$C405)/$F$376)))</f>
        <v>0</v>
      </c>
      <c r="U405" s="2">
        <f>IF($F$376="n/a",0,IF(U$378&lt;=$C405,0,IF(U$378&gt;($F$376+$C405),INDEX($D$390:$W$390,,$C405)-SUM($D405:T405),INDEX($D$390:$W$390,,$C405)/$F$376)))</f>
        <v>0</v>
      </c>
      <c r="V405" s="2">
        <f>IF($F$376="n/a",0,IF(V$378&lt;=$C405,0,IF(V$378&gt;($F$376+$C405),INDEX($D$390:$W$390,,$C405)-SUM($D405:U405),INDEX($D$390:$W$390,,$C405)/$F$376)))</f>
        <v>0</v>
      </c>
      <c r="W405" s="2">
        <f>IF($F$376="n/a",0,IF(W$378&lt;=$C405,0,IF(W$378&gt;($F$376+$C405),INDEX($D$390:$W$390,,$C405)-SUM($D405:V405),INDEX($D$390:$W$390,,$C405)/$F$376)))</f>
        <v>0</v>
      </c>
      <c r="X405" s="2">
        <f>IF($F$376="n/a",0,IF(X$378&lt;=$C405,0,IF(X$378&gt;($F$376+$C405),INDEX($D$390:$W$390,,$C405)-SUM($D405:W405),INDEX($D$390:$W$390,,$C405)/$F$376)))</f>
        <v>0</v>
      </c>
      <c r="Y405" s="2">
        <f>IF($F$376="n/a",0,IF(Y$378&lt;=$C405,0,IF(Y$378&gt;($F$376+$C405),INDEX($D$390:$W$390,,$C405)-SUM($D405:X405),INDEX($D$390:$W$390,,$C405)/$F$376)))</f>
        <v>0</v>
      </c>
      <c r="Z405" s="2">
        <f>IF($F$376="n/a",0,IF(Z$378&lt;=$C405,0,IF(Z$378&gt;($F$376+$C405),INDEX($D$390:$W$390,,$C405)-SUM($D405:Y405),INDEX($D$390:$W$390,,$C405)/$F$376)))</f>
        <v>0</v>
      </c>
      <c r="AA405" s="2">
        <f>IF($F$376="n/a",0,IF(AA$378&lt;=$C405,0,IF(AA$378&gt;($F$376+$C405),INDEX($D$390:$W$390,,$C405)-SUM($D405:Z405),INDEX($D$390:$W$390,,$C405)/$F$376)))</f>
        <v>0</v>
      </c>
      <c r="AB405" s="2">
        <f>IF($F$376="n/a",0,IF(AB$378&lt;=$C405,0,IF(AB$378&gt;($F$376+$C405),INDEX($D$390:$W$390,,$C405)-SUM($D405:AA405),INDEX($D$390:$W$390,,$C405)/$F$376)))</f>
        <v>0</v>
      </c>
      <c r="AC405" s="2">
        <f>IF($F$376="n/a",0,IF(AC$378&lt;=$C405,0,IF(AC$378&gt;($F$376+$C405),INDEX($D$390:$W$390,,$C405)-SUM($D405:AB405),INDEX($D$390:$W$390,,$C405)/$F$376)))</f>
        <v>0</v>
      </c>
      <c r="AD405" s="2">
        <f>IF($F$376="n/a",0,IF(AD$378&lt;=$C405,0,IF(AD$378&gt;($F$376+$C405),INDEX($D$390:$W$390,,$C405)-SUM($D405:AC405),INDEX($D$390:$W$390,,$C405)/$F$376)))</f>
        <v>0</v>
      </c>
      <c r="AE405" s="2">
        <f>IF($F$376="n/a",0,IF(AE$378&lt;=$C405,0,IF(AE$378&gt;($F$376+$C405),INDEX($D$390:$W$390,,$C405)-SUM($D405:AD405),INDEX($D$390:$W$390,,$C405)/$F$376)))</f>
        <v>0</v>
      </c>
      <c r="AF405" s="2">
        <f>IF($F$376="n/a",0,IF(AF$378&lt;=$C405,0,IF(AF$378&gt;($F$376+$C405),INDEX($D$390:$W$390,,$C405)-SUM($D405:AE405),INDEX($D$390:$W$390,,$C405)/$F$376)))</f>
        <v>0</v>
      </c>
      <c r="AG405" s="2">
        <f>IF($F$376="n/a",0,IF(AG$378&lt;=$C405,0,IF(AG$378&gt;($F$376+$C405),INDEX($D$390:$W$390,,$C405)-SUM($D405:AF405),INDEX($D$390:$W$390,,$C405)/$F$376)))</f>
        <v>0</v>
      </c>
      <c r="AH405" s="2">
        <f>IF($F$376="n/a",0,IF(AH$378&lt;=$C405,0,IF(AH$378&gt;($F$376+$C405),INDEX($D$390:$W$390,,$C405)-SUM($D405:AG405),INDEX($D$390:$W$390,,$C405)/$F$376)))</f>
        <v>0</v>
      </c>
      <c r="AI405" s="2">
        <f>IF($F$376="n/a",0,IF(AI$378&lt;=$C405,0,IF(AI$378&gt;($F$376+$C405),INDEX($D$390:$W$390,,$C405)-SUM($D405:AH405),INDEX($D$390:$W$390,,$C405)/$F$376)))</f>
        <v>0</v>
      </c>
      <c r="AJ405" s="2">
        <f>IF($F$376="n/a",0,IF(AJ$378&lt;=$C405,0,IF(AJ$378&gt;($F$376+$C405),INDEX($D$390:$W$390,,$C405)-SUM($D405:AI405),INDEX($D$390:$W$390,,$C405)/$F$376)))</f>
        <v>0</v>
      </c>
      <c r="AK405" s="2">
        <f>IF($F$376="n/a",0,IF(AK$378&lt;=$C405,0,IF(AK$378&gt;($F$376+$C405),INDEX($D$390:$W$390,,$C405)-SUM($D405:AJ405),INDEX($D$390:$W$390,,$C405)/$F$376)))</f>
        <v>0</v>
      </c>
      <c r="AL405" s="2">
        <f>IF($F$376="n/a",0,IF(AL$378&lt;=$C405,0,IF(AL$378&gt;($F$376+$C405),INDEX($D$390:$W$390,,$C405)-SUM($D405:AK405),INDEX($D$390:$W$390,,$C405)/$F$376)))</f>
        <v>0</v>
      </c>
      <c r="AM405" s="2">
        <f>IF($F$376="n/a",0,IF(AM$378&lt;=$C405,0,IF(AM$378&gt;($F$376+$C405),INDEX($D$390:$W$390,,$C405)-SUM($D405:AL405),INDEX($D$390:$W$390,,$C405)/$F$376)))</f>
        <v>0</v>
      </c>
      <c r="AN405" s="2">
        <f>IF($F$376="n/a",0,IF(AN$378&lt;=$C405,0,IF(AN$378&gt;($F$376+$C405),INDEX($D$390:$W$390,,$C405)-SUM($D405:AM405),INDEX($D$390:$W$390,,$C405)/$F$376)))</f>
        <v>0</v>
      </c>
      <c r="AO405" s="2">
        <f>IF($F$376="n/a",0,IF(AO$378&lt;=$C405,0,IF(AO$378&gt;($F$376+$C405),INDEX($D$390:$W$390,,$C405)-SUM($D405:AN405),INDEX($D$390:$W$390,,$C405)/$F$376)))</f>
        <v>0</v>
      </c>
      <c r="AP405" s="2">
        <f>IF($F$376="n/a",0,IF(AP$378&lt;=$C405,0,IF(AP$378&gt;($F$376+$C405),INDEX($D$390:$W$390,,$C405)-SUM($D405:AO405),INDEX($D$390:$W$390,,$C405)/$F$376)))</f>
        <v>0</v>
      </c>
      <c r="AQ405" s="2">
        <f>IF($F$376="n/a",0,IF(AQ$378&lt;=$C405,0,IF(AQ$378&gt;($F$376+$C405),INDEX($D$390:$W$390,,$C405)-SUM($D405:AP405),INDEX($D$390:$W$390,,$C405)/$F$376)))</f>
        <v>0</v>
      </c>
      <c r="AR405" s="2">
        <f>IF($F$376="n/a",0,IF(AR$378&lt;=$C405,0,IF(AR$378&gt;($F$376+$C405),INDEX($D$390:$W$390,,$C405)-SUM($D405:AQ405),INDEX($D$390:$W$390,,$C405)/$F$376)))</f>
        <v>0</v>
      </c>
      <c r="AS405" s="2">
        <f>IF($F$376="n/a",0,IF(AS$378&lt;=$C405,0,IF(AS$378&gt;($F$376+$C405),INDEX($D$390:$W$390,,$C405)-SUM($D405:AR405),INDEX($D$390:$W$390,,$C405)/$F$376)))</f>
        <v>0</v>
      </c>
      <c r="AT405" s="2">
        <f>IF($F$376="n/a",0,IF(AT$378&lt;=$C405,0,IF(AT$378&gt;($F$376+$C405),INDEX($D$390:$W$390,,$C405)-SUM($D405:AS405),INDEX($D$390:$W$390,,$C405)/$F$376)))</f>
        <v>0</v>
      </c>
      <c r="AU405" s="2">
        <f>IF($F$376="n/a",0,IF(AU$378&lt;=$C405,0,IF(AU$378&gt;($F$376+$C405),INDEX($D$390:$W$390,,$C405)-SUM($D405:AT405),INDEX($D$390:$W$390,,$C405)/$F$376)))</f>
        <v>0</v>
      </c>
      <c r="AV405" s="2">
        <f>IF($F$376="n/a",0,IF(AV$378&lt;=$C405,0,IF(AV$378&gt;($F$376+$C405),INDEX($D$390:$W$390,,$C405)-SUM($D405:AU405),INDEX($D$390:$W$390,,$C405)/$F$376)))</f>
        <v>0</v>
      </c>
      <c r="AW405" s="2">
        <f>IF($F$376="n/a",0,IF(AW$378&lt;=$C405,0,IF(AW$378&gt;($F$376+$C405),INDEX($D$390:$W$390,,$C405)-SUM($D405:AV405),INDEX($D$390:$W$390,,$C405)/$F$376)))</f>
        <v>0</v>
      </c>
      <c r="AX405" s="2">
        <f>IF($F$376="n/a",0,IF(AX$378&lt;=$C405,0,IF(AX$378&gt;($F$376+$C405),INDEX($D$390:$W$390,,$C405)-SUM($D405:AW405),INDEX($D$390:$W$390,,$C405)/$F$376)))</f>
        <v>0</v>
      </c>
      <c r="AY405" s="2">
        <f>IF($F$376="n/a",0,IF(AY$378&lt;=$C405,0,IF(AY$378&gt;($F$376+$C405),INDEX($D$390:$W$390,,$C405)-SUM($D405:AX405),INDEX($D$390:$W$390,,$C405)/$F$376)))</f>
        <v>0</v>
      </c>
      <c r="AZ405" s="2">
        <f>IF($F$376="n/a",0,IF(AZ$378&lt;=$C405,0,IF(AZ$378&gt;($F$376+$C405),INDEX($D$390:$W$390,,$C405)-SUM($D405:AY405),INDEX($D$390:$W$390,,$C405)/$F$376)))</f>
        <v>0</v>
      </c>
      <c r="BA405" s="2">
        <f>IF($F$376="n/a",0,IF(BA$378&lt;=$C405,0,IF(BA$378&gt;($F$376+$C405),INDEX($D$390:$W$390,,$C405)-SUM($D405:AZ405),INDEX($D$390:$W$390,,$C405)/$F$376)))</f>
        <v>0</v>
      </c>
      <c r="BB405" s="2">
        <f>IF($F$376="n/a",0,IF(BB$378&lt;=$C405,0,IF(BB$378&gt;($F$376+$C405),INDEX($D$390:$W$390,,$C405)-SUM($D405:BA405),INDEX($D$390:$W$390,,$C405)/$F$376)))</f>
        <v>0</v>
      </c>
      <c r="BC405" s="2">
        <f>IF($F$376="n/a",0,IF(BC$378&lt;=$C405,0,IF(BC$378&gt;($F$376+$C405),INDEX($D$390:$W$390,,$C405)-SUM($D405:BB405),INDEX($D$390:$W$390,,$C405)/$F$376)))</f>
        <v>0</v>
      </c>
      <c r="BD405" s="2">
        <f>IF($F$376="n/a",0,IF(BD$378&lt;=$C405,0,IF(BD$378&gt;($F$376+$C405),INDEX($D$390:$W$390,,$C405)-SUM($D405:BC405),INDEX($D$390:$W$390,,$C405)/$F$376)))</f>
        <v>0</v>
      </c>
      <c r="BE405" s="2">
        <f>IF($F$376="n/a",0,IF(BE$378&lt;=$C405,0,IF(BE$378&gt;($F$376+$C405),INDEX($D$390:$W$390,,$C405)-SUM($D405:BD405),INDEX($D$390:$W$390,,$C405)/$F$376)))</f>
        <v>0</v>
      </c>
      <c r="BF405" s="2">
        <f>IF($F$376="n/a",0,IF(BF$378&lt;=$C405,0,IF(BF$378&gt;($F$376+$C405),INDEX($D$390:$W$390,,$C405)-SUM($D405:BE405),INDEX($D$390:$W$390,,$C405)/$F$376)))</f>
        <v>0</v>
      </c>
      <c r="BG405" s="2">
        <f>IF($F$376="n/a",0,IF(BG$378&lt;=$C405,0,IF(BG$378&gt;($F$376+$C405),INDEX($D$390:$W$390,,$C405)-SUM($D405:BF405),INDEX($D$390:$W$390,,$C405)/$F$376)))</f>
        <v>0</v>
      </c>
      <c r="BH405" s="2">
        <f>IF($F$376="n/a",0,IF(BH$378&lt;=$C405,0,IF(BH$378&gt;($F$376+$C405),INDEX($D$390:$W$390,,$C405)-SUM($D405:BG405),INDEX($D$390:$W$390,,$C405)/$F$376)))</f>
        <v>0</v>
      </c>
      <c r="BI405" s="2">
        <f>IF($F$376="n/a",0,IF(BI$378&lt;=$C405,0,IF(BI$378&gt;($F$376+$C405),INDEX($D$390:$W$390,,$C405)-SUM($D405:BH405),INDEX($D$390:$W$390,,$C405)/$F$376)))</f>
        <v>0</v>
      </c>
      <c r="BJ405" s="2">
        <f>IF($F$376="n/a",0,IF(BJ$378&lt;=$C405,0,IF(BJ$378&gt;($F$376+$C405),INDEX($D$390:$W$390,,$C405)-SUM($D405:BI405),INDEX($D$390:$W$390,,$C405)/$F$376)))</f>
        <v>0</v>
      </c>
      <c r="BK405" s="2">
        <f>IF($F$376="n/a",0,IF(BK$378&lt;=$C405,0,IF(BK$378&gt;($F$376+$C405),INDEX($D$390:$W$390,,$C405)-SUM($D405:BJ405),INDEX($D$390:$W$390,,$C405)/$F$376)))</f>
        <v>0</v>
      </c>
      <c r="BL405" s="2">
        <f>IF($F$376="n/a",0,IF(BL$378&lt;=$C405,0,IF(BL$378&gt;($F$376+$C405),INDEX($D$390:$W$390,,$C405)-SUM($D405:BK405),INDEX($D$390:$W$390,,$C405)/$F$376)))</f>
        <v>0</v>
      </c>
      <c r="BM405" s="2">
        <f>IF($F$376="n/a",0,IF(BM$378&lt;=$C405,0,IF(BM$378&gt;($F$376+$C405),INDEX($D$390:$W$390,,$C405)-SUM($D405:BL405),INDEX($D$390:$W$390,,$C405)/$F$376)))</f>
        <v>0</v>
      </c>
      <c r="BN405" s="2">
        <f>IF($F$376="n/a",0,IF(BN$378&lt;=$C405,0,IF(BN$378&gt;($F$376+$C405),INDEX($D$390:$W$390,,$C405)-SUM($D405:BM405),INDEX($D$390:$W$390,,$C405)/$F$376)))</f>
        <v>0</v>
      </c>
      <c r="BO405" s="2">
        <f>IF($F$376="n/a",0,IF(BO$378&lt;=$C405,0,IF(BO$378&gt;($F$376+$C405),INDEX($D$390:$W$390,,$C405)-SUM($D405:BN405),INDEX($D$390:$W$390,,$C405)/$F$376)))</f>
        <v>0</v>
      </c>
      <c r="BP405" s="2">
        <f>IF($F$376="n/a",0,IF(BP$378&lt;=$C405,0,IF(BP$378&gt;($F$376+$C405),INDEX($D$390:$W$390,,$C405)-SUM($D405:BO405),INDEX($D$390:$W$390,,$C405)/$F$376)))</f>
        <v>0</v>
      </c>
      <c r="BQ405" s="2">
        <f>IF($F$376="n/a",0,IF(BQ$378&lt;=$C405,0,IF(BQ$378&gt;($F$376+$C405),INDEX($D$390:$W$390,,$C405)-SUM($D405:BP405),INDEX($D$390:$W$390,,$C405)/$F$376)))</f>
        <v>0</v>
      </c>
      <c r="BR405" s="2">
        <f>IF($F$376="n/a",0,IF(BR$378&lt;=$C405,0,IF(BR$378&gt;($F$376+$C405),INDEX($D$390:$W$390,,$C405)-SUM($D405:BQ405),INDEX($D$390:$W$390,,$C405)/$F$376)))</f>
        <v>0</v>
      </c>
      <c r="BS405" s="2">
        <f>IF($F$376="n/a",0,IF(BS$378&lt;=$C405,0,IF(BS$378&gt;($F$376+$C405),INDEX($D$390:$W$390,,$C405)-SUM($D405:BR405),INDEX($D$390:$W$390,,$C405)/$F$376)))</f>
        <v>0</v>
      </c>
    </row>
    <row r="406" spans="2:71" outlineLevel="1">
      <c r="B406" s="24">
        <v>2024</v>
      </c>
      <c r="C406" s="24">
        <v>14</v>
      </c>
      <c r="E406" s="2">
        <f>IF($F$376="n/a",0,IF(E$378&lt;=$C406,0,IF(E$378&gt;($F$376+$C406),INDEX($D$390:$W$390,,$C406)-SUM($D406:D406),INDEX($D$390:$W$390,,$C406)/$F$376)))</f>
        <v>0</v>
      </c>
      <c r="F406" s="2">
        <f>IF($F$376="n/a",0,IF(F$378&lt;=$C406,0,IF(F$378&gt;($F$376+$C406),INDEX($D$390:$W$390,,$C406)-SUM($D406:E406),INDEX($D$390:$W$390,,$C406)/$F$376)))</f>
        <v>0</v>
      </c>
      <c r="G406" s="2">
        <f>IF($F$376="n/a",0,IF(G$378&lt;=$C406,0,IF(G$378&gt;($F$376+$C406),INDEX($D$390:$W$390,,$C406)-SUM($D406:F406),INDEX($D$390:$W$390,,$C406)/$F$376)))</f>
        <v>0</v>
      </c>
      <c r="H406" s="2">
        <f>IF($F$376="n/a",0,IF(H$378&lt;=$C406,0,IF(H$378&gt;($F$376+$C406),INDEX($D$390:$W$390,,$C406)-SUM($D406:G406),INDEX($D$390:$W$390,,$C406)/$F$376)))</f>
        <v>0</v>
      </c>
      <c r="I406" s="2">
        <f>IF($F$376="n/a",0,IF(I$378&lt;=$C406,0,IF(I$378&gt;($F$376+$C406),INDEX($D$390:$W$390,,$C406)-SUM($D406:H406),INDEX($D$390:$W$390,,$C406)/$F$376)))</f>
        <v>0</v>
      </c>
      <c r="J406" s="2">
        <f>IF($F$376="n/a",0,IF(J$378&lt;=$C406,0,IF(J$378&gt;($F$376+$C406),INDEX($D$390:$W$390,,$C406)-SUM($D406:I406),INDEX($D$390:$W$390,,$C406)/$F$376)))</f>
        <v>0</v>
      </c>
      <c r="K406" s="2">
        <f>IF($F$376="n/a",0,IF(K$378&lt;=$C406,0,IF(K$378&gt;($F$376+$C406),INDEX($D$390:$W$390,,$C406)-SUM($D406:J406),INDEX($D$390:$W$390,,$C406)/$F$376)))</f>
        <v>0</v>
      </c>
      <c r="L406" s="2">
        <f>IF($F$376="n/a",0,IF(L$378&lt;=$C406,0,IF(L$378&gt;($F$376+$C406),INDEX($D$390:$W$390,,$C406)-SUM($D406:K406),INDEX($D$390:$W$390,,$C406)/$F$376)))</f>
        <v>0</v>
      </c>
      <c r="M406" s="2">
        <f>IF($F$376="n/a",0,IF(M$378&lt;=$C406,0,IF(M$378&gt;($F$376+$C406),INDEX($D$390:$W$390,,$C406)-SUM($D406:L406),INDEX($D$390:$W$390,,$C406)/$F$376)))</f>
        <v>0</v>
      </c>
      <c r="N406" s="2">
        <f>IF($F$376="n/a",0,IF(N$378&lt;=$C406,0,IF(N$378&gt;($F$376+$C406),INDEX($D$390:$W$390,,$C406)-SUM($D406:M406),INDEX($D$390:$W$390,,$C406)/$F$376)))</f>
        <v>0</v>
      </c>
      <c r="O406" s="2">
        <f>IF($F$376="n/a",0,IF(O$378&lt;=$C406,0,IF(O$378&gt;($F$376+$C406),INDEX($D$390:$W$390,,$C406)-SUM($D406:N406),INDEX($D$390:$W$390,,$C406)/$F$376)))</f>
        <v>0</v>
      </c>
      <c r="P406" s="2">
        <f>IF($F$376="n/a",0,IF(P$378&lt;=$C406,0,IF(P$378&gt;($F$376+$C406),INDEX($D$390:$W$390,,$C406)-SUM($D406:O406),INDEX($D$390:$W$390,,$C406)/$F$376)))</f>
        <v>0</v>
      </c>
      <c r="Q406" s="2">
        <f>IF($F$376="n/a",0,IF(Q$378&lt;=$C406,0,IF(Q$378&gt;($F$376+$C406),INDEX($D$390:$W$390,,$C406)-SUM($D406:P406),INDEX($D$390:$W$390,,$C406)/$F$376)))</f>
        <v>0</v>
      </c>
      <c r="R406" s="2">
        <f>IF($F$376="n/a",0,IF(R$378&lt;=$C406,0,IF(R$378&gt;($F$376+$C406),INDEX($D$390:$W$390,,$C406)-SUM($D406:Q406),INDEX($D$390:$W$390,,$C406)/$F$376)))</f>
        <v>0</v>
      </c>
      <c r="S406" s="2">
        <f>IF($F$376="n/a",0,IF(S$378&lt;=$C406,0,IF(S$378&gt;($F$376+$C406),INDEX($D$390:$W$390,,$C406)-SUM($D406:R406),INDEX($D$390:$W$390,,$C406)/$F$376)))</f>
        <v>0</v>
      </c>
      <c r="T406" s="2">
        <f>IF($F$376="n/a",0,IF(T$378&lt;=$C406,0,IF(T$378&gt;($F$376+$C406),INDEX($D$390:$W$390,,$C406)-SUM($D406:S406),INDEX($D$390:$W$390,,$C406)/$F$376)))</f>
        <v>0</v>
      </c>
      <c r="U406" s="2">
        <f>IF($F$376="n/a",0,IF(U$378&lt;=$C406,0,IF(U$378&gt;($F$376+$C406),INDEX($D$390:$W$390,,$C406)-SUM($D406:T406),INDEX($D$390:$W$390,,$C406)/$F$376)))</f>
        <v>0</v>
      </c>
      <c r="V406" s="2">
        <f>IF($F$376="n/a",0,IF(V$378&lt;=$C406,0,IF(V$378&gt;($F$376+$C406),INDEX($D$390:$W$390,,$C406)-SUM($D406:U406),INDEX($D$390:$W$390,,$C406)/$F$376)))</f>
        <v>0</v>
      </c>
      <c r="W406" s="2">
        <f>IF($F$376="n/a",0,IF(W$378&lt;=$C406,0,IF(W$378&gt;($F$376+$C406),INDEX($D$390:$W$390,,$C406)-SUM($D406:V406),INDEX($D$390:$W$390,,$C406)/$F$376)))</f>
        <v>0</v>
      </c>
      <c r="X406" s="2">
        <f>IF($F$376="n/a",0,IF(X$378&lt;=$C406,0,IF(X$378&gt;($F$376+$C406),INDEX($D$390:$W$390,,$C406)-SUM($D406:W406),INDEX($D$390:$W$390,,$C406)/$F$376)))</f>
        <v>0</v>
      </c>
      <c r="Y406" s="2">
        <f>IF($F$376="n/a",0,IF(Y$378&lt;=$C406,0,IF(Y$378&gt;($F$376+$C406),INDEX($D$390:$W$390,,$C406)-SUM($D406:X406),INDEX($D$390:$W$390,,$C406)/$F$376)))</f>
        <v>0</v>
      </c>
      <c r="Z406" s="2">
        <f>IF($F$376="n/a",0,IF(Z$378&lt;=$C406,0,IF(Z$378&gt;($F$376+$C406),INDEX($D$390:$W$390,,$C406)-SUM($D406:Y406),INDEX($D$390:$W$390,,$C406)/$F$376)))</f>
        <v>0</v>
      </c>
      <c r="AA406" s="2">
        <f>IF($F$376="n/a",0,IF(AA$378&lt;=$C406,0,IF(AA$378&gt;($F$376+$C406),INDEX($D$390:$W$390,,$C406)-SUM($D406:Z406),INDEX($D$390:$W$390,,$C406)/$F$376)))</f>
        <v>0</v>
      </c>
      <c r="AB406" s="2">
        <f>IF($F$376="n/a",0,IF(AB$378&lt;=$C406,0,IF(AB$378&gt;($F$376+$C406),INDEX($D$390:$W$390,,$C406)-SUM($D406:AA406),INDEX($D$390:$W$390,,$C406)/$F$376)))</f>
        <v>0</v>
      </c>
      <c r="AC406" s="2">
        <f>IF($F$376="n/a",0,IF(AC$378&lt;=$C406,0,IF(AC$378&gt;($F$376+$C406),INDEX($D$390:$W$390,,$C406)-SUM($D406:AB406),INDEX($D$390:$W$390,,$C406)/$F$376)))</f>
        <v>0</v>
      </c>
      <c r="AD406" s="2">
        <f>IF($F$376="n/a",0,IF(AD$378&lt;=$C406,0,IF(AD$378&gt;($F$376+$C406),INDEX($D$390:$W$390,,$C406)-SUM($D406:AC406),INDEX($D$390:$W$390,,$C406)/$F$376)))</f>
        <v>0</v>
      </c>
      <c r="AE406" s="2">
        <f>IF($F$376="n/a",0,IF(AE$378&lt;=$C406,0,IF(AE$378&gt;($F$376+$C406),INDEX($D$390:$W$390,,$C406)-SUM($D406:AD406),INDEX($D$390:$W$390,,$C406)/$F$376)))</f>
        <v>0</v>
      </c>
      <c r="AF406" s="2">
        <f>IF($F$376="n/a",0,IF(AF$378&lt;=$C406,0,IF(AF$378&gt;($F$376+$C406),INDEX($D$390:$W$390,,$C406)-SUM($D406:AE406),INDEX($D$390:$W$390,,$C406)/$F$376)))</f>
        <v>0</v>
      </c>
      <c r="AG406" s="2">
        <f>IF($F$376="n/a",0,IF(AG$378&lt;=$C406,0,IF(AG$378&gt;($F$376+$C406),INDEX($D$390:$W$390,,$C406)-SUM($D406:AF406),INDEX($D$390:$W$390,,$C406)/$F$376)))</f>
        <v>0</v>
      </c>
      <c r="AH406" s="2">
        <f>IF($F$376="n/a",0,IF(AH$378&lt;=$C406,0,IF(AH$378&gt;($F$376+$C406),INDEX($D$390:$W$390,,$C406)-SUM($D406:AG406),INDEX($D$390:$W$390,,$C406)/$F$376)))</f>
        <v>0</v>
      </c>
      <c r="AI406" s="2">
        <f>IF($F$376="n/a",0,IF(AI$378&lt;=$C406,0,IF(AI$378&gt;($F$376+$C406),INDEX($D$390:$W$390,,$C406)-SUM($D406:AH406),INDEX($D$390:$W$390,,$C406)/$F$376)))</f>
        <v>0</v>
      </c>
      <c r="AJ406" s="2">
        <f>IF($F$376="n/a",0,IF(AJ$378&lt;=$C406,0,IF(AJ$378&gt;($F$376+$C406),INDEX($D$390:$W$390,,$C406)-SUM($D406:AI406),INDEX($D$390:$W$390,,$C406)/$F$376)))</f>
        <v>0</v>
      </c>
      <c r="AK406" s="2">
        <f>IF($F$376="n/a",0,IF(AK$378&lt;=$C406,0,IF(AK$378&gt;($F$376+$C406),INDEX($D$390:$W$390,,$C406)-SUM($D406:AJ406),INDEX($D$390:$W$390,,$C406)/$F$376)))</f>
        <v>0</v>
      </c>
      <c r="AL406" s="2">
        <f>IF($F$376="n/a",0,IF(AL$378&lt;=$C406,0,IF(AL$378&gt;($F$376+$C406),INDEX($D$390:$W$390,,$C406)-SUM($D406:AK406),INDEX($D$390:$W$390,,$C406)/$F$376)))</f>
        <v>0</v>
      </c>
      <c r="AM406" s="2">
        <f>IF($F$376="n/a",0,IF(AM$378&lt;=$C406,0,IF(AM$378&gt;($F$376+$C406),INDEX($D$390:$W$390,,$C406)-SUM($D406:AL406),INDEX($D$390:$W$390,,$C406)/$F$376)))</f>
        <v>0</v>
      </c>
      <c r="AN406" s="2">
        <f>IF($F$376="n/a",0,IF(AN$378&lt;=$C406,0,IF(AN$378&gt;($F$376+$C406),INDEX($D$390:$W$390,,$C406)-SUM($D406:AM406),INDEX($D$390:$W$390,,$C406)/$F$376)))</f>
        <v>0</v>
      </c>
      <c r="AO406" s="2">
        <f>IF($F$376="n/a",0,IF(AO$378&lt;=$C406,0,IF(AO$378&gt;($F$376+$C406),INDEX($D$390:$W$390,,$C406)-SUM($D406:AN406),INDEX($D$390:$W$390,,$C406)/$F$376)))</f>
        <v>0</v>
      </c>
      <c r="AP406" s="2">
        <f>IF($F$376="n/a",0,IF(AP$378&lt;=$C406,0,IF(AP$378&gt;($F$376+$C406),INDEX($D$390:$W$390,,$C406)-SUM($D406:AO406),INDEX($D$390:$W$390,,$C406)/$F$376)))</f>
        <v>0</v>
      </c>
      <c r="AQ406" s="2">
        <f>IF($F$376="n/a",0,IF(AQ$378&lt;=$C406,0,IF(AQ$378&gt;($F$376+$C406),INDEX($D$390:$W$390,,$C406)-SUM($D406:AP406),INDEX($D$390:$W$390,,$C406)/$F$376)))</f>
        <v>0</v>
      </c>
      <c r="AR406" s="2">
        <f>IF($F$376="n/a",0,IF(AR$378&lt;=$C406,0,IF(AR$378&gt;($F$376+$C406),INDEX($D$390:$W$390,,$C406)-SUM($D406:AQ406),INDEX($D$390:$W$390,,$C406)/$F$376)))</f>
        <v>0</v>
      </c>
      <c r="AS406" s="2">
        <f>IF($F$376="n/a",0,IF(AS$378&lt;=$C406,0,IF(AS$378&gt;($F$376+$C406),INDEX($D$390:$W$390,,$C406)-SUM($D406:AR406),INDEX($D$390:$W$390,,$C406)/$F$376)))</f>
        <v>0</v>
      </c>
      <c r="AT406" s="2">
        <f>IF($F$376="n/a",0,IF(AT$378&lt;=$C406,0,IF(AT$378&gt;($F$376+$C406),INDEX($D$390:$W$390,,$C406)-SUM($D406:AS406),INDEX($D$390:$W$390,,$C406)/$F$376)))</f>
        <v>0</v>
      </c>
      <c r="AU406" s="2">
        <f>IF($F$376="n/a",0,IF(AU$378&lt;=$C406,0,IF(AU$378&gt;($F$376+$C406),INDEX($D$390:$W$390,,$C406)-SUM($D406:AT406),INDEX($D$390:$W$390,,$C406)/$F$376)))</f>
        <v>0</v>
      </c>
      <c r="AV406" s="2">
        <f>IF($F$376="n/a",0,IF(AV$378&lt;=$C406,0,IF(AV$378&gt;($F$376+$C406),INDEX($D$390:$W$390,,$C406)-SUM($D406:AU406),INDEX($D$390:$W$390,,$C406)/$F$376)))</f>
        <v>0</v>
      </c>
      <c r="AW406" s="2">
        <f>IF($F$376="n/a",0,IF(AW$378&lt;=$C406,0,IF(AW$378&gt;($F$376+$C406),INDEX($D$390:$W$390,,$C406)-SUM($D406:AV406),INDEX($D$390:$W$390,,$C406)/$F$376)))</f>
        <v>0</v>
      </c>
      <c r="AX406" s="2">
        <f>IF($F$376="n/a",0,IF(AX$378&lt;=$C406,0,IF(AX$378&gt;($F$376+$C406),INDEX($D$390:$W$390,,$C406)-SUM($D406:AW406),INDEX($D$390:$W$390,,$C406)/$F$376)))</f>
        <v>0</v>
      </c>
      <c r="AY406" s="2">
        <f>IF($F$376="n/a",0,IF(AY$378&lt;=$C406,0,IF(AY$378&gt;($F$376+$C406),INDEX($D$390:$W$390,,$C406)-SUM($D406:AX406),INDEX($D$390:$W$390,,$C406)/$F$376)))</f>
        <v>0</v>
      </c>
      <c r="AZ406" s="2">
        <f>IF($F$376="n/a",0,IF(AZ$378&lt;=$C406,0,IF(AZ$378&gt;($F$376+$C406),INDEX($D$390:$W$390,,$C406)-SUM($D406:AY406),INDEX($D$390:$W$390,,$C406)/$F$376)))</f>
        <v>0</v>
      </c>
      <c r="BA406" s="2">
        <f>IF($F$376="n/a",0,IF(BA$378&lt;=$C406,0,IF(BA$378&gt;($F$376+$C406),INDEX($D$390:$W$390,,$C406)-SUM($D406:AZ406),INDEX($D$390:$W$390,,$C406)/$F$376)))</f>
        <v>0</v>
      </c>
      <c r="BB406" s="2">
        <f>IF($F$376="n/a",0,IF(BB$378&lt;=$C406,0,IF(BB$378&gt;($F$376+$C406),INDEX($D$390:$W$390,,$C406)-SUM($D406:BA406),INDEX($D$390:$W$390,,$C406)/$F$376)))</f>
        <v>0</v>
      </c>
      <c r="BC406" s="2">
        <f>IF($F$376="n/a",0,IF(BC$378&lt;=$C406,0,IF(BC$378&gt;($F$376+$C406),INDEX($D$390:$W$390,,$C406)-SUM($D406:BB406),INDEX($D$390:$W$390,,$C406)/$F$376)))</f>
        <v>0</v>
      </c>
      <c r="BD406" s="2">
        <f>IF($F$376="n/a",0,IF(BD$378&lt;=$C406,0,IF(BD$378&gt;($F$376+$C406),INDEX($D$390:$W$390,,$C406)-SUM($D406:BC406),INDEX($D$390:$W$390,,$C406)/$F$376)))</f>
        <v>0</v>
      </c>
      <c r="BE406" s="2">
        <f>IF($F$376="n/a",0,IF(BE$378&lt;=$C406,0,IF(BE$378&gt;($F$376+$C406),INDEX($D$390:$W$390,,$C406)-SUM($D406:BD406),INDEX($D$390:$W$390,,$C406)/$F$376)))</f>
        <v>0</v>
      </c>
      <c r="BF406" s="2">
        <f>IF($F$376="n/a",0,IF(BF$378&lt;=$C406,0,IF(BF$378&gt;($F$376+$C406),INDEX($D$390:$W$390,,$C406)-SUM($D406:BE406),INDEX($D$390:$W$390,,$C406)/$F$376)))</f>
        <v>0</v>
      </c>
      <c r="BG406" s="2">
        <f>IF($F$376="n/a",0,IF(BG$378&lt;=$C406,0,IF(BG$378&gt;($F$376+$C406),INDEX($D$390:$W$390,,$C406)-SUM($D406:BF406),INDEX($D$390:$W$390,,$C406)/$F$376)))</f>
        <v>0</v>
      </c>
      <c r="BH406" s="2">
        <f>IF($F$376="n/a",0,IF(BH$378&lt;=$C406,0,IF(BH$378&gt;($F$376+$C406),INDEX($D$390:$W$390,,$C406)-SUM($D406:BG406),INDEX($D$390:$W$390,,$C406)/$F$376)))</f>
        <v>0</v>
      </c>
      <c r="BI406" s="2">
        <f>IF($F$376="n/a",0,IF(BI$378&lt;=$C406,0,IF(BI$378&gt;($F$376+$C406),INDEX($D$390:$W$390,,$C406)-SUM($D406:BH406),INDEX($D$390:$W$390,,$C406)/$F$376)))</f>
        <v>0</v>
      </c>
      <c r="BJ406" s="2">
        <f>IF($F$376="n/a",0,IF(BJ$378&lt;=$C406,0,IF(BJ$378&gt;($F$376+$C406),INDEX($D$390:$W$390,,$C406)-SUM($D406:BI406),INDEX($D$390:$W$390,,$C406)/$F$376)))</f>
        <v>0</v>
      </c>
      <c r="BK406" s="2">
        <f>IF($F$376="n/a",0,IF(BK$378&lt;=$C406,0,IF(BK$378&gt;($F$376+$C406),INDEX($D$390:$W$390,,$C406)-SUM($D406:BJ406),INDEX($D$390:$W$390,,$C406)/$F$376)))</f>
        <v>0</v>
      </c>
      <c r="BL406" s="2">
        <f>IF($F$376="n/a",0,IF(BL$378&lt;=$C406,0,IF(BL$378&gt;($F$376+$C406),INDEX($D$390:$W$390,,$C406)-SUM($D406:BK406),INDEX($D$390:$W$390,,$C406)/$F$376)))</f>
        <v>0</v>
      </c>
      <c r="BM406" s="2">
        <f>IF($F$376="n/a",0,IF(BM$378&lt;=$C406,0,IF(BM$378&gt;($F$376+$C406),INDEX($D$390:$W$390,,$C406)-SUM($D406:BL406),INDEX($D$390:$W$390,,$C406)/$F$376)))</f>
        <v>0</v>
      </c>
      <c r="BN406" s="2">
        <f>IF($F$376="n/a",0,IF(BN$378&lt;=$C406,0,IF(BN$378&gt;($F$376+$C406),INDEX($D$390:$W$390,,$C406)-SUM($D406:BM406),INDEX($D$390:$W$390,,$C406)/$F$376)))</f>
        <v>0</v>
      </c>
      <c r="BO406" s="2">
        <f>IF($F$376="n/a",0,IF(BO$378&lt;=$C406,0,IF(BO$378&gt;($F$376+$C406),INDEX($D$390:$W$390,,$C406)-SUM($D406:BN406),INDEX($D$390:$W$390,,$C406)/$F$376)))</f>
        <v>0</v>
      </c>
      <c r="BP406" s="2">
        <f>IF($F$376="n/a",0,IF(BP$378&lt;=$C406,0,IF(BP$378&gt;($F$376+$C406),INDEX($D$390:$W$390,,$C406)-SUM($D406:BO406),INDEX($D$390:$W$390,,$C406)/$F$376)))</f>
        <v>0</v>
      </c>
      <c r="BQ406" s="2">
        <f>IF($F$376="n/a",0,IF(BQ$378&lt;=$C406,0,IF(BQ$378&gt;($F$376+$C406),INDEX($D$390:$W$390,,$C406)-SUM($D406:BP406),INDEX($D$390:$W$390,,$C406)/$F$376)))</f>
        <v>0</v>
      </c>
      <c r="BR406" s="2">
        <f>IF($F$376="n/a",0,IF(BR$378&lt;=$C406,0,IF(BR$378&gt;($F$376+$C406),INDEX($D$390:$W$390,,$C406)-SUM($D406:BQ406),INDEX($D$390:$W$390,,$C406)/$F$376)))</f>
        <v>0</v>
      </c>
      <c r="BS406" s="2">
        <f>IF($F$376="n/a",0,IF(BS$378&lt;=$C406,0,IF(BS$378&gt;($F$376+$C406),INDEX($D$390:$W$390,,$C406)-SUM($D406:BR406),INDEX($D$390:$W$390,,$C406)/$F$376)))</f>
        <v>0</v>
      </c>
    </row>
    <row r="407" spans="2:71" outlineLevel="1">
      <c r="B407" s="24">
        <v>2025</v>
      </c>
      <c r="C407" s="24">
        <v>15</v>
      </c>
      <c r="E407" s="2">
        <f>IF($F$376="n/a",0,IF(E$378&lt;=$C407,0,IF(E$378&gt;($F$376+$C407),INDEX($D$390:$W$390,,$C407)-SUM($D407:D407),INDEX($D$390:$W$390,,$C407)/$F$376)))</f>
        <v>0</v>
      </c>
      <c r="F407" s="2">
        <f>IF($F$376="n/a",0,IF(F$378&lt;=$C407,0,IF(F$378&gt;($F$376+$C407),INDEX($D$390:$W$390,,$C407)-SUM($D407:E407),INDEX($D$390:$W$390,,$C407)/$F$376)))</f>
        <v>0</v>
      </c>
      <c r="G407" s="2">
        <f>IF($F$376="n/a",0,IF(G$378&lt;=$C407,0,IF(G$378&gt;($F$376+$C407),INDEX($D$390:$W$390,,$C407)-SUM($D407:F407),INDEX($D$390:$W$390,,$C407)/$F$376)))</f>
        <v>0</v>
      </c>
      <c r="H407" s="2">
        <f>IF($F$376="n/a",0,IF(H$378&lt;=$C407,0,IF(H$378&gt;($F$376+$C407),INDEX($D$390:$W$390,,$C407)-SUM($D407:G407),INDEX($D$390:$W$390,,$C407)/$F$376)))</f>
        <v>0</v>
      </c>
      <c r="I407" s="2">
        <f>IF($F$376="n/a",0,IF(I$378&lt;=$C407,0,IF(I$378&gt;($F$376+$C407),INDEX($D$390:$W$390,,$C407)-SUM($D407:H407),INDEX($D$390:$W$390,,$C407)/$F$376)))</f>
        <v>0</v>
      </c>
      <c r="J407" s="2">
        <f>IF($F$376="n/a",0,IF(J$378&lt;=$C407,0,IF(J$378&gt;($F$376+$C407),INDEX($D$390:$W$390,,$C407)-SUM($D407:I407),INDEX($D$390:$W$390,,$C407)/$F$376)))</f>
        <v>0</v>
      </c>
      <c r="K407" s="2">
        <f>IF($F$376="n/a",0,IF(K$378&lt;=$C407,0,IF(K$378&gt;($F$376+$C407),INDEX($D$390:$W$390,,$C407)-SUM($D407:J407),INDEX($D$390:$W$390,,$C407)/$F$376)))</f>
        <v>0</v>
      </c>
      <c r="L407" s="2">
        <f>IF($F$376="n/a",0,IF(L$378&lt;=$C407,0,IF(L$378&gt;($F$376+$C407),INDEX($D$390:$W$390,,$C407)-SUM($D407:K407),INDEX($D$390:$W$390,,$C407)/$F$376)))</f>
        <v>0</v>
      </c>
      <c r="M407" s="2">
        <f>IF($F$376="n/a",0,IF(M$378&lt;=$C407,0,IF(M$378&gt;($F$376+$C407),INDEX($D$390:$W$390,,$C407)-SUM($D407:L407),INDEX($D$390:$W$390,,$C407)/$F$376)))</f>
        <v>0</v>
      </c>
      <c r="N407" s="2">
        <f>IF($F$376="n/a",0,IF(N$378&lt;=$C407,0,IF(N$378&gt;($F$376+$C407),INDEX($D$390:$W$390,,$C407)-SUM($D407:M407),INDEX($D$390:$W$390,,$C407)/$F$376)))</f>
        <v>0</v>
      </c>
      <c r="O407" s="2">
        <f>IF($F$376="n/a",0,IF(O$378&lt;=$C407,0,IF(O$378&gt;($F$376+$C407),INDEX($D$390:$W$390,,$C407)-SUM($D407:N407),INDEX($D$390:$W$390,,$C407)/$F$376)))</f>
        <v>0</v>
      </c>
      <c r="P407" s="2">
        <f>IF($F$376="n/a",0,IF(P$378&lt;=$C407,0,IF(P$378&gt;($F$376+$C407),INDEX($D$390:$W$390,,$C407)-SUM($D407:O407),INDEX($D$390:$W$390,,$C407)/$F$376)))</f>
        <v>0</v>
      </c>
      <c r="Q407" s="2">
        <f>IF($F$376="n/a",0,IF(Q$378&lt;=$C407,0,IF(Q$378&gt;($F$376+$C407),INDEX($D$390:$W$390,,$C407)-SUM($D407:P407),INDEX($D$390:$W$390,,$C407)/$F$376)))</f>
        <v>0</v>
      </c>
      <c r="R407" s="2">
        <f>IF($F$376="n/a",0,IF(R$378&lt;=$C407,0,IF(R$378&gt;($F$376+$C407),INDEX($D$390:$W$390,,$C407)-SUM($D407:Q407),INDEX($D$390:$W$390,,$C407)/$F$376)))</f>
        <v>0</v>
      </c>
      <c r="S407" s="2">
        <f>IF($F$376="n/a",0,IF(S$378&lt;=$C407,0,IF(S$378&gt;($F$376+$C407),INDEX($D$390:$W$390,,$C407)-SUM($D407:R407),INDEX($D$390:$W$390,,$C407)/$F$376)))</f>
        <v>0</v>
      </c>
      <c r="T407" s="2">
        <f>IF($F$376="n/a",0,IF(T$378&lt;=$C407,0,IF(T$378&gt;($F$376+$C407),INDEX($D$390:$W$390,,$C407)-SUM($D407:S407),INDEX($D$390:$W$390,,$C407)/$F$376)))</f>
        <v>0</v>
      </c>
      <c r="U407" s="2">
        <f>IF($F$376="n/a",0,IF(U$378&lt;=$C407,0,IF(U$378&gt;($F$376+$C407),INDEX($D$390:$W$390,,$C407)-SUM($D407:T407),INDEX($D$390:$W$390,,$C407)/$F$376)))</f>
        <v>0</v>
      </c>
      <c r="V407" s="2">
        <f>IF($F$376="n/a",0,IF(V$378&lt;=$C407,0,IF(V$378&gt;($F$376+$C407),INDEX($D$390:$W$390,,$C407)-SUM($D407:U407),INDEX($D$390:$W$390,,$C407)/$F$376)))</f>
        <v>0</v>
      </c>
      <c r="W407" s="2">
        <f>IF($F$376="n/a",0,IF(W$378&lt;=$C407,0,IF(W$378&gt;($F$376+$C407),INDEX($D$390:$W$390,,$C407)-SUM($D407:V407),INDEX($D$390:$W$390,,$C407)/$F$376)))</f>
        <v>0</v>
      </c>
      <c r="X407" s="2">
        <f>IF($F$376="n/a",0,IF(X$378&lt;=$C407,0,IF(X$378&gt;($F$376+$C407),INDEX($D$390:$W$390,,$C407)-SUM($D407:W407),INDEX($D$390:$W$390,,$C407)/$F$376)))</f>
        <v>0</v>
      </c>
      <c r="Y407" s="2">
        <f>IF($F$376="n/a",0,IF(Y$378&lt;=$C407,0,IF(Y$378&gt;($F$376+$C407),INDEX($D$390:$W$390,,$C407)-SUM($D407:X407),INDEX($D$390:$W$390,,$C407)/$F$376)))</f>
        <v>0</v>
      </c>
      <c r="Z407" s="2">
        <f>IF($F$376="n/a",0,IF(Z$378&lt;=$C407,0,IF(Z$378&gt;($F$376+$C407),INDEX($D$390:$W$390,,$C407)-SUM($D407:Y407),INDEX($D$390:$W$390,,$C407)/$F$376)))</f>
        <v>0</v>
      </c>
      <c r="AA407" s="2">
        <f>IF($F$376="n/a",0,IF(AA$378&lt;=$C407,0,IF(AA$378&gt;($F$376+$C407),INDEX($D$390:$W$390,,$C407)-SUM($D407:Z407),INDEX($D$390:$W$390,,$C407)/$F$376)))</f>
        <v>0</v>
      </c>
      <c r="AB407" s="2">
        <f>IF($F$376="n/a",0,IF(AB$378&lt;=$C407,0,IF(AB$378&gt;($F$376+$C407),INDEX($D$390:$W$390,,$C407)-SUM($D407:AA407),INDEX($D$390:$W$390,,$C407)/$F$376)))</f>
        <v>0</v>
      </c>
      <c r="AC407" s="2">
        <f>IF($F$376="n/a",0,IF(AC$378&lt;=$C407,0,IF(AC$378&gt;($F$376+$C407),INDEX($D$390:$W$390,,$C407)-SUM($D407:AB407),INDEX($D$390:$W$390,,$C407)/$F$376)))</f>
        <v>0</v>
      </c>
      <c r="AD407" s="2">
        <f>IF($F$376="n/a",0,IF(AD$378&lt;=$C407,0,IF(AD$378&gt;($F$376+$C407),INDEX($D$390:$W$390,,$C407)-SUM($D407:AC407),INDEX($D$390:$W$390,,$C407)/$F$376)))</f>
        <v>0</v>
      </c>
      <c r="AE407" s="2">
        <f>IF($F$376="n/a",0,IF(AE$378&lt;=$C407,0,IF(AE$378&gt;($F$376+$C407),INDEX($D$390:$W$390,,$C407)-SUM($D407:AD407),INDEX($D$390:$W$390,,$C407)/$F$376)))</f>
        <v>0</v>
      </c>
      <c r="AF407" s="2">
        <f>IF($F$376="n/a",0,IF(AF$378&lt;=$C407,0,IF(AF$378&gt;($F$376+$C407),INDEX($D$390:$W$390,,$C407)-SUM($D407:AE407),INDEX($D$390:$W$390,,$C407)/$F$376)))</f>
        <v>0</v>
      </c>
      <c r="AG407" s="2">
        <f>IF($F$376="n/a",0,IF(AG$378&lt;=$C407,0,IF(AG$378&gt;($F$376+$C407),INDEX($D$390:$W$390,,$C407)-SUM($D407:AF407),INDEX($D$390:$W$390,,$C407)/$F$376)))</f>
        <v>0</v>
      </c>
      <c r="AH407" s="2">
        <f>IF($F$376="n/a",0,IF(AH$378&lt;=$C407,0,IF(AH$378&gt;($F$376+$C407),INDEX($D$390:$W$390,,$C407)-SUM($D407:AG407),INDEX($D$390:$W$390,,$C407)/$F$376)))</f>
        <v>0</v>
      </c>
      <c r="AI407" s="2">
        <f>IF($F$376="n/a",0,IF(AI$378&lt;=$C407,0,IF(AI$378&gt;($F$376+$C407),INDEX($D$390:$W$390,,$C407)-SUM($D407:AH407),INDEX($D$390:$W$390,,$C407)/$F$376)))</f>
        <v>0</v>
      </c>
      <c r="AJ407" s="2">
        <f>IF($F$376="n/a",0,IF(AJ$378&lt;=$C407,0,IF(AJ$378&gt;($F$376+$C407),INDEX($D$390:$W$390,,$C407)-SUM($D407:AI407),INDEX($D$390:$W$390,,$C407)/$F$376)))</f>
        <v>0</v>
      </c>
      <c r="AK407" s="2">
        <f>IF($F$376="n/a",0,IF(AK$378&lt;=$C407,0,IF(AK$378&gt;($F$376+$C407),INDEX($D$390:$W$390,,$C407)-SUM($D407:AJ407),INDEX($D$390:$W$390,,$C407)/$F$376)))</f>
        <v>0</v>
      </c>
      <c r="AL407" s="2">
        <f>IF($F$376="n/a",0,IF(AL$378&lt;=$C407,0,IF(AL$378&gt;($F$376+$C407),INDEX($D$390:$W$390,,$C407)-SUM($D407:AK407),INDEX($D$390:$W$390,,$C407)/$F$376)))</f>
        <v>0</v>
      </c>
      <c r="AM407" s="2">
        <f>IF($F$376="n/a",0,IF(AM$378&lt;=$C407,0,IF(AM$378&gt;($F$376+$C407),INDEX($D$390:$W$390,,$C407)-SUM($D407:AL407),INDEX($D$390:$W$390,,$C407)/$F$376)))</f>
        <v>0</v>
      </c>
      <c r="AN407" s="2">
        <f>IF($F$376="n/a",0,IF(AN$378&lt;=$C407,0,IF(AN$378&gt;($F$376+$C407),INDEX($D$390:$W$390,,$C407)-SUM($D407:AM407),INDEX($D$390:$W$390,,$C407)/$F$376)))</f>
        <v>0</v>
      </c>
      <c r="AO407" s="2">
        <f>IF($F$376="n/a",0,IF(AO$378&lt;=$C407,0,IF(AO$378&gt;($F$376+$C407),INDEX($D$390:$W$390,,$C407)-SUM($D407:AN407),INDEX($D$390:$W$390,,$C407)/$F$376)))</f>
        <v>0</v>
      </c>
      <c r="AP407" s="2">
        <f>IF($F$376="n/a",0,IF(AP$378&lt;=$C407,0,IF(AP$378&gt;($F$376+$C407),INDEX($D$390:$W$390,,$C407)-SUM($D407:AO407),INDEX($D$390:$W$390,,$C407)/$F$376)))</f>
        <v>0</v>
      </c>
      <c r="AQ407" s="2">
        <f>IF($F$376="n/a",0,IF(AQ$378&lt;=$C407,0,IF(AQ$378&gt;($F$376+$C407),INDEX($D$390:$W$390,,$C407)-SUM($D407:AP407),INDEX($D$390:$W$390,,$C407)/$F$376)))</f>
        <v>0</v>
      </c>
      <c r="AR407" s="2">
        <f>IF($F$376="n/a",0,IF(AR$378&lt;=$C407,0,IF(AR$378&gt;($F$376+$C407),INDEX($D$390:$W$390,,$C407)-SUM($D407:AQ407),INDEX($D$390:$W$390,,$C407)/$F$376)))</f>
        <v>0</v>
      </c>
      <c r="AS407" s="2">
        <f>IF($F$376="n/a",0,IF(AS$378&lt;=$C407,0,IF(AS$378&gt;($F$376+$C407),INDEX($D$390:$W$390,,$C407)-SUM($D407:AR407),INDEX($D$390:$W$390,,$C407)/$F$376)))</f>
        <v>0</v>
      </c>
      <c r="AT407" s="2">
        <f>IF($F$376="n/a",0,IF(AT$378&lt;=$C407,0,IF(AT$378&gt;($F$376+$C407),INDEX($D$390:$W$390,,$C407)-SUM($D407:AS407),INDEX($D$390:$W$390,,$C407)/$F$376)))</f>
        <v>0</v>
      </c>
      <c r="AU407" s="2">
        <f>IF($F$376="n/a",0,IF(AU$378&lt;=$C407,0,IF(AU$378&gt;($F$376+$C407),INDEX($D$390:$W$390,,$C407)-SUM($D407:AT407),INDEX($D$390:$W$390,,$C407)/$F$376)))</f>
        <v>0</v>
      </c>
      <c r="AV407" s="2">
        <f>IF($F$376="n/a",0,IF(AV$378&lt;=$C407,0,IF(AV$378&gt;($F$376+$C407),INDEX($D$390:$W$390,,$C407)-SUM($D407:AU407),INDEX($D$390:$W$390,,$C407)/$F$376)))</f>
        <v>0</v>
      </c>
      <c r="AW407" s="2">
        <f>IF($F$376="n/a",0,IF(AW$378&lt;=$C407,0,IF(AW$378&gt;($F$376+$C407),INDEX($D$390:$W$390,,$C407)-SUM($D407:AV407),INDEX($D$390:$W$390,,$C407)/$F$376)))</f>
        <v>0</v>
      </c>
      <c r="AX407" s="2">
        <f>IF($F$376="n/a",0,IF(AX$378&lt;=$C407,0,IF(AX$378&gt;($F$376+$C407),INDEX($D$390:$W$390,,$C407)-SUM($D407:AW407),INDEX($D$390:$W$390,,$C407)/$F$376)))</f>
        <v>0</v>
      </c>
      <c r="AY407" s="2">
        <f>IF($F$376="n/a",0,IF(AY$378&lt;=$C407,0,IF(AY$378&gt;($F$376+$C407),INDEX($D$390:$W$390,,$C407)-SUM($D407:AX407),INDEX($D$390:$W$390,,$C407)/$F$376)))</f>
        <v>0</v>
      </c>
      <c r="AZ407" s="2">
        <f>IF($F$376="n/a",0,IF(AZ$378&lt;=$C407,0,IF(AZ$378&gt;($F$376+$C407),INDEX($D$390:$W$390,,$C407)-SUM($D407:AY407),INDEX($D$390:$W$390,,$C407)/$F$376)))</f>
        <v>0</v>
      </c>
      <c r="BA407" s="2">
        <f>IF($F$376="n/a",0,IF(BA$378&lt;=$C407,0,IF(BA$378&gt;($F$376+$C407),INDEX($D$390:$W$390,,$C407)-SUM($D407:AZ407),INDEX($D$390:$W$390,,$C407)/$F$376)))</f>
        <v>0</v>
      </c>
      <c r="BB407" s="2">
        <f>IF($F$376="n/a",0,IF(BB$378&lt;=$C407,0,IF(BB$378&gt;($F$376+$C407),INDEX($D$390:$W$390,,$C407)-SUM($D407:BA407),INDEX($D$390:$W$390,,$C407)/$F$376)))</f>
        <v>0</v>
      </c>
      <c r="BC407" s="2">
        <f>IF($F$376="n/a",0,IF(BC$378&lt;=$C407,0,IF(BC$378&gt;($F$376+$C407),INDEX($D$390:$W$390,,$C407)-SUM($D407:BB407),INDEX($D$390:$W$390,,$C407)/$F$376)))</f>
        <v>0</v>
      </c>
      <c r="BD407" s="2">
        <f>IF($F$376="n/a",0,IF(BD$378&lt;=$C407,0,IF(BD$378&gt;($F$376+$C407),INDEX($D$390:$W$390,,$C407)-SUM($D407:BC407),INDEX($D$390:$W$390,,$C407)/$F$376)))</f>
        <v>0</v>
      </c>
      <c r="BE407" s="2">
        <f>IF($F$376="n/a",0,IF(BE$378&lt;=$C407,0,IF(BE$378&gt;($F$376+$C407),INDEX($D$390:$W$390,,$C407)-SUM($D407:BD407),INDEX($D$390:$W$390,,$C407)/$F$376)))</f>
        <v>0</v>
      </c>
      <c r="BF407" s="2">
        <f>IF($F$376="n/a",0,IF(BF$378&lt;=$C407,0,IF(BF$378&gt;($F$376+$C407),INDEX($D$390:$W$390,,$C407)-SUM($D407:BE407),INDEX($D$390:$W$390,,$C407)/$F$376)))</f>
        <v>0</v>
      </c>
      <c r="BG407" s="2">
        <f>IF($F$376="n/a",0,IF(BG$378&lt;=$C407,0,IF(BG$378&gt;($F$376+$C407),INDEX($D$390:$W$390,,$C407)-SUM($D407:BF407),INDEX($D$390:$W$390,,$C407)/$F$376)))</f>
        <v>0</v>
      </c>
      <c r="BH407" s="2">
        <f>IF($F$376="n/a",0,IF(BH$378&lt;=$C407,0,IF(BH$378&gt;($F$376+$C407),INDEX($D$390:$W$390,,$C407)-SUM($D407:BG407),INDEX($D$390:$W$390,,$C407)/$F$376)))</f>
        <v>0</v>
      </c>
      <c r="BI407" s="2">
        <f>IF($F$376="n/a",0,IF(BI$378&lt;=$C407,0,IF(BI$378&gt;($F$376+$C407),INDEX($D$390:$W$390,,$C407)-SUM($D407:BH407),INDEX($D$390:$W$390,,$C407)/$F$376)))</f>
        <v>0</v>
      </c>
      <c r="BJ407" s="2">
        <f>IF($F$376="n/a",0,IF(BJ$378&lt;=$C407,0,IF(BJ$378&gt;($F$376+$C407),INDEX($D$390:$W$390,,$C407)-SUM($D407:BI407),INDEX($D$390:$W$390,,$C407)/$F$376)))</f>
        <v>0</v>
      </c>
      <c r="BK407" s="2">
        <f>IF($F$376="n/a",0,IF(BK$378&lt;=$C407,0,IF(BK$378&gt;($F$376+$C407),INDEX($D$390:$W$390,,$C407)-SUM($D407:BJ407),INDEX($D$390:$W$390,,$C407)/$F$376)))</f>
        <v>0</v>
      </c>
      <c r="BL407" s="2">
        <f>IF($F$376="n/a",0,IF(BL$378&lt;=$C407,0,IF(BL$378&gt;($F$376+$C407),INDEX($D$390:$W$390,,$C407)-SUM($D407:BK407),INDEX($D$390:$W$390,,$C407)/$F$376)))</f>
        <v>0</v>
      </c>
      <c r="BM407" s="2">
        <f>IF($F$376="n/a",0,IF(BM$378&lt;=$C407,0,IF(BM$378&gt;($F$376+$C407),INDEX($D$390:$W$390,,$C407)-SUM($D407:BL407),INDEX($D$390:$W$390,,$C407)/$F$376)))</f>
        <v>0</v>
      </c>
      <c r="BN407" s="2">
        <f>IF($F$376="n/a",0,IF(BN$378&lt;=$C407,0,IF(BN$378&gt;($F$376+$C407),INDEX($D$390:$W$390,,$C407)-SUM($D407:BM407),INDEX($D$390:$W$390,,$C407)/$F$376)))</f>
        <v>0</v>
      </c>
      <c r="BO407" s="2">
        <f>IF($F$376="n/a",0,IF(BO$378&lt;=$C407,0,IF(BO$378&gt;($F$376+$C407),INDEX($D$390:$W$390,,$C407)-SUM($D407:BN407),INDEX($D$390:$W$390,,$C407)/$F$376)))</f>
        <v>0</v>
      </c>
      <c r="BP407" s="2">
        <f>IF($F$376="n/a",0,IF(BP$378&lt;=$C407,0,IF(BP$378&gt;($F$376+$C407),INDEX($D$390:$W$390,,$C407)-SUM($D407:BO407),INDEX($D$390:$W$390,,$C407)/$F$376)))</f>
        <v>0</v>
      </c>
      <c r="BQ407" s="2">
        <f>IF($F$376="n/a",0,IF(BQ$378&lt;=$C407,0,IF(BQ$378&gt;($F$376+$C407),INDEX($D$390:$W$390,,$C407)-SUM($D407:BP407),INDEX($D$390:$W$390,,$C407)/$F$376)))</f>
        <v>0</v>
      </c>
      <c r="BR407" s="2">
        <f>IF($F$376="n/a",0,IF(BR$378&lt;=$C407,0,IF(BR$378&gt;($F$376+$C407),INDEX($D$390:$W$390,,$C407)-SUM($D407:BQ407),INDEX($D$390:$W$390,,$C407)/$F$376)))</f>
        <v>0</v>
      </c>
      <c r="BS407" s="2">
        <f>IF($F$376="n/a",0,IF(BS$378&lt;=$C407,0,IF(BS$378&gt;($F$376+$C407),INDEX($D$390:$W$390,,$C407)-SUM($D407:BR407),INDEX($D$390:$W$390,,$C407)/$F$376)))</f>
        <v>0</v>
      </c>
    </row>
    <row r="408" spans="2:71" outlineLevel="1">
      <c r="B408" s="24">
        <v>2026</v>
      </c>
      <c r="C408" s="24">
        <v>16</v>
      </c>
      <c r="E408" s="2">
        <f>IF($F$376="n/a",0,IF(E$378&lt;=$C408,0,IF(E$378&gt;($F$376+$C408),INDEX($D$390:$W$390,,$C408)-SUM($D408:D408),INDEX($D$390:$W$390,,$C408)/$F$376)))</f>
        <v>0</v>
      </c>
      <c r="F408" s="2">
        <f>IF($F$376="n/a",0,IF(F$378&lt;=$C408,0,IF(F$378&gt;($F$376+$C408),INDEX($D$390:$W$390,,$C408)-SUM($D408:E408),INDEX($D$390:$W$390,,$C408)/$F$376)))</f>
        <v>0</v>
      </c>
      <c r="G408" s="2">
        <f>IF($F$376="n/a",0,IF(G$378&lt;=$C408,0,IF(G$378&gt;($F$376+$C408),INDEX($D$390:$W$390,,$C408)-SUM($D408:F408),INDEX($D$390:$W$390,,$C408)/$F$376)))</f>
        <v>0</v>
      </c>
      <c r="H408" s="2">
        <f>IF($F$376="n/a",0,IF(H$378&lt;=$C408,0,IF(H$378&gt;($F$376+$C408),INDEX($D$390:$W$390,,$C408)-SUM($D408:G408),INDEX($D$390:$W$390,,$C408)/$F$376)))</f>
        <v>0</v>
      </c>
      <c r="I408" s="2">
        <f>IF($F$376="n/a",0,IF(I$378&lt;=$C408,0,IF(I$378&gt;($F$376+$C408),INDEX($D$390:$W$390,,$C408)-SUM($D408:H408),INDEX($D$390:$W$390,,$C408)/$F$376)))</f>
        <v>0</v>
      </c>
      <c r="J408" s="2">
        <f>IF($F$376="n/a",0,IF(J$378&lt;=$C408,0,IF(J$378&gt;($F$376+$C408),INDEX($D$390:$W$390,,$C408)-SUM($D408:I408),INDEX($D$390:$W$390,,$C408)/$F$376)))</f>
        <v>0</v>
      </c>
      <c r="K408" s="2">
        <f>IF($F$376="n/a",0,IF(K$378&lt;=$C408,0,IF(K$378&gt;($F$376+$C408),INDEX($D$390:$W$390,,$C408)-SUM($D408:J408),INDEX($D$390:$W$390,,$C408)/$F$376)))</f>
        <v>0</v>
      </c>
      <c r="L408" s="2">
        <f>IF($F$376="n/a",0,IF(L$378&lt;=$C408,0,IF(L$378&gt;($F$376+$C408),INDEX($D$390:$W$390,,$C408)-SUM($D408:K408),INDEX($D$390:$W$390,,$C408)/$F$376)))</f>
        <v>0</v>
      </c>
      <c r="M408" s="2">
        <f>IF($F$376="n/a",0,IF(M$378&lt;=$C408,0,IF(M$378&gt;($F$376+$C408),INDEX($D$390:$W$390,,$C408)-SUM($D408:L408),INDEX($D$390:$W$390,,$C408)/$F$376)))</f>
        <v>0</v>
      </c>
      <c r="N408" s="2">
        <f>IF($F$376="n/a",0,IF(N$378&lt;=$C408,0,IF(N$378&gt;($F$376+$C408),INDEX($D$390:$W$390,,$C408)-SUM($D408:M408),INDEX($D$390:$W$390,,$C408)/$F$376)))</f>
        <v>0</v>
      </c>
      <c r="O408" s="2">
        <f>IF($F$376="n/a",0,IF(O$378&lt;=$C408,0,IF(O$378&gt;($F$376+$C408),INDEX($D$390:$W$390,,$C408)-SUM($D408:N408),INDEX($D$390:$W$390,,$C408)/$F$376)))</f>
        <v>0</v>
      </c>
      <c r="P408" s="2">
        <f>IF($F$376="n/a",0,IF(P$378&lt;=$C408,0,IF(P$378&gt;($F$376+$C408),INDEX($D$390:$W$390,,$C408)-SUM($D408:O408),INDEX($D$390:$W$390,,$C408)/$F$376)))</f>
        <v>0</v>
      </c>
      <c r="Q408" s="2">
        <f>IF($F$376="n/a",0,IF(Q$378&lt;=$C408,0,IF(Q$378&gt;($F$376+$C408),INDEX($D$390:$W$390,,$C408)-SUM($D408:P408),INDEX($D$390:$W$390,,$C408)/$F$376)))</f>
        <v>0</v>
      </c>
      <c r="R408" s="2">
        <f>IF($F$376="n/a",0,IF(R$378&lt;=$C408,0,IF(R$378&gt;($F$376+$C408),INDEX($D$390:$W$390,,$C408)-SUM($D408:Q408),INDEX($D$390:$W$390,,$C408)/$F$376)))</f>
        <v>0</v>
      </c>
      <c r="S408" s="2">
        <f>IF($F$376="n/a",0,IF(S$378&lt;=$C408,0,IF(S$378&gt;($F$376+$C408),INDEX($D$390:$W$390,,$C408)-SUM($D408:R408),INDEX($D$390:$W$390,,$C408)/$F$376)))</f>
        <v>0</v>
      </c>
      <c r="T408" s="2">
        <f>IF($F$376="n/a",0,IF(T$378&lt;=$C408,0,IF(T$378&gt;($F$376+$C408),INDEX($D$390:$W$390,,$C408)-SUM($D408:S408),INDEX($D$390:$W$390,,$C408)/$F$376)))</f>
        <v>0</v>
      </c>
      <c r="U408" s="2">
        <f>IF($F$376="n/a",0,IF(U$378&lt;=$C408,0,IF(U$378&gt;($F$376+$C408),INDEX($D$390:$W$390,,$C408)-SUM($D408:T408),INDEX($D$390:$W$390,,$C408)/$F$376)))</f>
        <v>0</v>
      </c>
      <c r="V408" s="2">
        <f>IF($F$376="n/a",0,IF(V$378&lt;=$C408,0,IF(V$378&gt;($F$376+$C408),INDEX($D$390:$W$390,,$C408)-SUM($D408:U408),INDEX($D$390:$W$390,,$C408)/$F$376)))</f>
        <v>0</v>
      </c>
      <c r="W408" s="2">
        <f>IF($F$376="n/a",0,IF(W$378&lt;=$C408,0,IF(W$378&gt;($F$376+$C408),INDEX($D$390:$W$390,,$C408)-SUM($D408:V408),INDEX($D$390:$W$390,,$C408)/$F$376)))</f>
        <v>0</v>
      </c>
      <c r="X408" s="2">
        <f>IF($F$376="n/a",0,IF(X$378&lt;=$C408,0,IF(X$378&gt;($F$376+$C408),INDEX($D$390:$W$390,,$C408)-SUM($D408:W408),INDEX($D$390:$W$390,,$C408)/$F$376)))</f>
        <v>0</v>
      </c>
      <c r="Y408" s="2">
        <f>IF($F$376="n/a",0,IF(Y$378&lt;=$C408,0,IF(Y$378&gt;($F$376+$C408),INDEX($D$390:$W$390,,$C408)-SUM($D408:X408),INDEX($D$390:$W$390,,$C408)/$F$376)))</f>
        <v>0</v>
      </c>
      <c r="Z408" s="2">
        <f>IF($F$376="n/a",0,IF(Z$378&lt;=$C408,0,IF(Z$378&gt;($F$376+$C408),INDEX($D$390:$W$390,,$C408)-SUM($D408:Y408),INDEX($D$390:$W$390,,$C408)/$F$376)))</f>
        <v>0</v>
      </c>
      <c r="AA408" s="2">
        <f>IF($F$376="n/a",0,IF(AA$378&lt;=$C408,0,IF(AA$378&gt;($F$376+$C408),INDEX($D$390:$W$390,,$C408)-SUM($D408:Z408),INDEX($D$390:$W$390,,$C408)/$F$376)))</f>
        <v>0</v>
      </c>
      <c r="AB408" s="2">
        <f>IF($F$376="n/a",0,IF(AB$378&lt;=$C408,0,IF(AB$378&gt;($F$376+$C408),INDEX($D$390:$W$390,,$C408)-SUM($D408:AA408),INDEX($D$390:$W$390,,$C408)/$F$376)))</f>
        <v>0</v>
      </c>
      <c r="AC408" s="2">
        <f>IF($F$376="n/a",0,IF(AC$378&lt;=$C408,0,IF(AC$378&gt;($F$376+$C408),INDEX($D$390:$W$390,,$C408)-SUM($D408:AB408),INDEX($D$390:$W$390,,$C408)/$F$376)))</f>
        <v>0</v>
      </c>
      <c r="AD408" s="2">
        <f>IF($F$376="n/a",0,IF(AD$378&lt;=$C408,0,IF(AD$378&gt;($F$376+$C408),INDEX($D$390:$W$390,,$C408)-SUM($D408:AC408),INDEX($D$390:$W$390,,$C408)/$F$376)))</f>
        <v>0</v>
      </c>
      <c r="AE408" s="2">
        <f>IF($F$376="n/a",0,IF(AE$378&lt;=$C408,0,IF(AE$378&gt;($F$376+$C408),INDEX($D$390:$W$390,,$C408)-SUM($D408:AD408),INDEX($D$390:$W$390,,$C408)/$F$376)))</f>
        <v>0</v>
      </c>
      <c r="AF408" s="2">
        <f>IF($F$376="n/a",0,IF(AF$378&lt;=$C408,0,IF(AF$378&gt;($F$376+$C408),INDEX($D$390:$W$390,,$C408)-SUM($D408:AE408),INDEX($D$390:$W$390,,$C408)/$F$376)))</f>
        <v>0</v>
      </c>
      <c r="AG408" s="2">
        <f>IF($F$376="n/a",0,IF(AG$378&lt;=$C408,0,IF(AG$378&gt;($F$376+$C408),INDEX($D$390:$W$390,,$C408)-SUM($D408:AF408),INDEX($D$390:$W$390,,$C408)/$F$376)))</f>
        <v>0</v>
      </c>
      <c r="AH408" s="2">
        <f>IF($F$376="n/a",0,IF(AH$378&lt;=$C408,0,IF(AH$378&gt;($F$376+$C408),INDEX($D$390:$W$390,,$C408)-SUM($D408:AG408),INDEX($D$390:$W$390,,$C408)/$F$376)))</f>
        <v>0</v>
      </c>
      <c r="AI408" s="2">
        <f>IF($F$376="n/a",0,IF(AI$378&lt;=$C408,0,IF(AI$378&gt;($F$376+$C408),INDEX($D$390:$W$390,,$C408)-SUM($D408:AH408),INDEX($D$390:$W$390,,$C408)/$F$376)))</f>
        <v>0</v>
      </c>
      <c r="AJ408" s="2">
        <f>IF($F$376="n/a",0,IF(AJ$378&lt;=$C408,0,IF(AJ$378&gt;($F$376+$C408),INDEX($D$390:$W$390,,$C408)-SUM($D408:AI408),INDEX($D$390:$W$390,,$C408)/$F$376)))</f>
        <v>0</v>
      </c>
      <c r="AK408" s="2">
        <f>IF($F$376="n/a",0,IF(AK$378&lt;=$C408,0,IF(AK$378&gt;($F$376+$C408),INDEX($D$390:$W$390,,$C408)-SUM($D408:AJ408),INDEX($D$390:$W$390,,$C408)/$F$376)))</f>
        <v>0</v>
      </c>
      <c r="AL408" s="2">
        <f>IF($F$376="n/a",0,IF(AL$378&lt;=$C408,0,IF(AL$378&gt;($F$376+$C408),INDEX($D$390:$W$390,,$C408)-SUM($D408:AK408),INDEX($D$390:$W$390,,$C408)/$F$376)))</f>
        <v>0</v>
      </c>
      <c r="AM408" s="2">
        <f>IF($F$376="n/a",0,IF(AM$378&lt;=$C408,0,IF(AM$378&gt;($F$376+$C408),INDEX($D$390:$W$390,,$C408)-SUM($D408:AL408),INDEX($D$390:$W$390,,$C408)/$F$376)))</f>
        <v>0</v>
      </c>
      <c r="AN408" s="2">
        <f>IF($F$376="n/a",0,IF(AN$378&lt;=$C408,0,IF(AN$378&gt;($F$376+$C408),INDEX($D$390:$W$390,,$C408)-SUM($D408:AM408),INDEX($D$390:$W$390,,$C408)/$F$376)))</f>
        <v>0</v>
      </c>
      <c r="AO408" s="2">
        <f>IF($F$376="n/a",0,IF(AO$378&lt;=$C408,0,IF(AO$378&gt;($F$376+$C408),INDEX($D$390:$W$390,,$C408)-SUM($D408:AN408),INDEX($D$390:$W$390,,$C408)/$F$376)))</f>
        <v>0</v>
      </c>
      <c r="AP408" s="2">
        <f>IF($F$376="n/a",0,IF(AP$378&lt;=$C408,0,IF(AP$378&gt;($F$376+$C408),INDEX($D$390:$W$390,,$C408)-SUM($D408:AO408),INDEX($D$390:$W$390,,$C408)/$F$376)))</f>
        <v>0</v>
      </c>
      <c r="AQ408" s="2">
        <f>IF($F$376="n/a",0,IF(AQ$378&lt;=$C408,0,IF(AQ$378&gt;($F$376+$C408),INDEX($D$390:$W$390,,$C408)-SUM($D408:AP408),INDEX($D$390:$W$390,,$C408)/$F$376)))</f>
        <v>0</v>
      </c>
      <c r="AR408" s="2">
        <f>IF($F$376="n/a",0,IF(AR$378&lt;=$C408,0,IF(AR$378&gt;($F$376+$C408),INDEX($D$390:$W$390,,$C408)-SUM($D408:AQ408),INDEX($D$390:$W$390,,$C408)/$F$376)))</f>
        <v>0</v>
      </c>
      <c r="AS408" s="2">
        <f>IF($F$376="n/a",0,IF(AS$378&lt;=$C408,0,IF(AS$378&gt;($F$376+$C408),INDEX($D$390:$W$390,,$C408)-SUM($D408:AR408),INDEX($D$390:$W$390,,$C408)/$F$376)))</f>
        <v>0</v>
      </c>
      <c r="AT408" s="2">
        <f>IF($F$376="n/a",0,IF(AT$378&lt;=$C408,0,IF(AT$378&gt;($F$376+$C408),INDEX($D$390:$W$390,,$C408)-SUM($D408:AS408),INDEX($D$390:$W$390,,$C408)/$F$376)))</f>
        <v>0</v>
      </c>
      <c r="AU408" s="2">
        <f>IF($F$376="n/a",0,IF(AU$378&lt;=$C408,0,IF(AU$378&gt;($F$376+$C408),INDEX($D$390:$W$390,,$C408)-SUM($D408:AT408),INDEX($D$390:$W$390,,$C408)/$F$376)))</f>
        <v>0</v>
      </c>
      <c r="AV408" s="2">
        <f>IF($F$376="n/a",0,IF(AV$378&lt;=$C408,0,IF(AV$378&gt;($F$376+$C408),INDEX($D$390:$W$390,,$C408)-SUM($D408:AU408),INDEX($D$390:$W$390,,$C408)/$F$376)))</f>
        <v>0</v>
      </c>
      <c r="AW408" s="2">
        <f>IF($F$376="n/a",0,IF(AW$378&lt;=$C408,0,IF(AW$378&gt;($F$376+$C408),INDEX($D$390:$W$390,,$C408)-SUM($D408:AV408),INDEX($D$390:$W$390,,$C408)/$F$376)))</f>
        <v>0</v>
      </c>
      <c r="AX408" s="2">
        <f>IF($F$376="n/a",0,IF(AX$378&lt;=$C408,0,IF(AX$378&gt;($F$376+$C408),INDEX($D$390:$W$390,,$C408)-SUM($D408:AW408),INDEX($D$390:$W$390,,$C408)/$F$376)))</f>
        <v>0</v>
      </c>
      <c r="AY408" s="2">
        <f>IF($F$376="n/a",0,IF(AY$378&lt;=$C408,0,IF(AY$378&gt;($F$376+$C408),INDEX($D$390:$W$390,,$C408)-SUM($D408:AX408),INDEX($D$390:$W$390,,$C408)/$F$376)))</f>
        <v>0</v>
      </c>
      <c r="AZ408" s="2">
        <f>IF($F$376="n/a",0,IF(AZ$378&lt;=$C408,0,IF(AZ$378&gt;($F$376+$C408),INDEX($D$390:$W$390,,$C408)-SUM($D408:AY408),INDEX($D$390:$W$390,,$C408)/$F$376)))</f>
        <v>0</v>
      </c>
      <c r="BA408" s="2">
        <f>IF($F$376="n/a",0,IF(BA$378&lt;=$C408,0,IF(BA$378&gt;($F$376+$C408),INDEX($D$390:$W$390,,$C408)-SUM($D408:AZ408),INDEX($D$390:$W$390,,$C408)/$F$376)))</f>
        <v>0</v>
      </c>
      <c r="BB408" s="2">
        <f>IF($F$376="n/a",0,IF(BB$378&lt;=$C408,0,IF(BB$378&gt;($F$376+$C408),INDEX($D$390:$W$390,,$C408)-SUM($D408:BA408),INDEX($D$390:$W$390,,$C408)/$F$376)))</f>
        <v>0</v>
      </c>
      <c r="BC408" s="2">
        <f>IF($F$376="n/a",0,IF(BC$378&lt;=$C408,0,IF(BC$378&gt;($F$376+$C408),INDEX($D$390:$W$390,,$C408)-SUM($D408:BB408),INDEX($D$390:$W$390,,$C408)/$F$376)))</f>
        <v>0</v>
      </c>
      <c r="BD408" s="2">
        <f>IF($F$376="n/a",0,IF(BD$378&lt;=$C408,0,IF(BD$378&gt;($F$376+$C408),INDEX($D$390:$W$390,,$C408)-SUM($D408:BC408),INDEX($D$390:$W$390,,$C408)/$F$376)))</f>
        <v>0</v>
      </c>
      <c r="BE408" s="2">
        <f>IF($F$376="n/a",0,IF(BE$378&lt;=$C408,0,IF(BE$378&gt;($F$376+$C408),INDEX($D$390:$W$390,,$C408)-SUM($D408:BD408),INDEX($D$390:$W$390,,$C408)/$F$376)))</f>
        <v>0</v>
      </c>
      <c r="BF408" s="2">
        <f>IF($F$376="n/a",0,IF(BF$378&lt;=$C408,0,IF(BF$378&gt;($F$376+$C408),INDEX($D$390:$W$390,,$C408)-SUM($D408:BE408),INDEX($D$390:$W$390,,$C408)/$F$376)))</f>
        <v>0</v>
      </c>
      <c r="BG408" s="2">
        <f>IF($F$376="n/a",0,IF(BG$378&lt;=$C408,0,IF(BG$378&gt;($F$376+$C408),INDEX($D$390:$W$390,,$C408)-SUM($D408:BF408),INDEX($D$390:$W$390,,$C408)/$F$376)))</f>
        <v>0</v>
      </c>
      <c r="BH408" s="2">
        <f>IF($F$376="n/a",0,IF(BH$378&lt;=$C408,0,IF(BH$378&gt;($F$376+$C408),INDEX($D$390:$W$390,,$C408)-SUM($D408:BG408),INDEX($D$390:$W$390,,$C408)/$F$376)))</f>
        <v>0</v>
      </c>
      <c r="BI408" s="2">
        <f>IF($F$376="n/a",0,IF(BI$378&lt;=$C408,0,IF(BI$378&gt;($F$376+$C408),INDEX($D$390:$W$390,,$C408)-SUM($D408:BH408),INDEX($D$390:$W$390,,$C408)/$F$376)))</f>
        <v>0</v>
      </c>
      <c r="BJ408" s="2">
        <f>IF($F$376="n/a",0,IF(BJ$378&lt;=$C408,0,IF(BJ$378&gt;($F$376+$C408),INDEX($D$390:$W$390,,$C408)-SUM($D408:BI408),INDEX($D$390:$W$390,,$C408)/$F$376)))</f>
        <v>0</v>
      </c>
      <c r="BK408" s="2">
        <f>IF($F$376="n/a",0,IF(BK$378&lt;=$C408,0,IF(BK$378&gt;($F$376+$C408),INDEX($D$390:$W$390,,$C408)-SUM($D408:BJ408),INDEX($D$390:$W$390,,$C408)/$F$376)))</f>
        <v>0</v>
      </c>
      <c r="BL408" s="2">
        <f>IF($F$376="n/a",0,IF(BL$378&lt;=$C408,0,IF(BL$378&gt;($F$376+$C408),INDEX($D$390:$W$390,,$C408)-SUM($D408:BK408),INDEX($D$390:$W$390,,$C408)/$F$376)))</f>
        <v>0</v>
      </c>
      <c r="BM408" s="2">
        <f>IF($F$376="n/a",0,IF(BM$378&lt;=$C408,0,IF(BM$378&gt;($F$376+$C408),INDEX($D$390:$W$390,,$C408)-SUM($D408:BL408),INDEX($D$390:$W$390,,$C408)/$F$376)))</f>
        <v>0</v>
      </c>
      <c r="BN408" s="2">
        <f>IF($F$376="n/a",0,IF(BN$378&lt;=$C408,0,IF(BN$378&gt;($F$376+$C408),INDEX($D$390:$W$390,,$C408)-SUM($D408:BM408),INDEX($D$390:$W$390,,$C408)/$F$376)))</f>
        <v>0</v>
      </c>
      <c r="BO408" s="2">
        <f>IF($F$376="n/a",0,IF(BO$378&lt;=$C408,0,IF(BO$378&gt;($F$376+$C408),INDEX($D$390:$W$390,,$C408)-SUM($D408:BN408),INDEX($D$390:$W$390,,$C408)/$F$376)))</f>
        <v>0</v>
      </c>
      <c r="BP408" s="2">
        <f>IF($F$376="n/a",0,IF(BP$378&lt;=$C408,0,IF(BP$378&gt;($F$376+$C408),INDEX($D$390:$W$390,,$C408)-SUM($D408:BO408),INDEX($D$390:$W$390,,$C408)/$F$376)))</f>
        <v>0</v>
      </c>
      <c r="BQ408" s="2">
        <f>IF($F$376="n/a",0,IF(BQ$378&lt;=$C408,0,IF(BQ$378&gt;($F$376+$C408),INDEX($D$390:$W$390,,$C408)-SUM($D408:BP408),INDEX($D$390:$W$390,,$C408)/$F$376)))</f>
        <v>0</v>
      </c>
      <c r="BR408" s="2">
        <f>IF($F$376="n/a",0,IF(BR$378&lt;=$C408,0,IF(BR$378&gt;($F$376+$C408),INDEX($D$390:$W$390,,$C408)-SUM($D408:BQ408),INDEX($D$390:$W$390,,$C408)/$F$376)))</f>
        <v>0</v>
      </c>
      <c r="BS408" s="2">
        <f>IF($F$376="n/a",0,IF(BS$378&lt;=$C408,0,IF(BS$378&gt;($F$376+$C408),INDEX($D$390:$W$390,,$C408)-SUM($D408:BR408),INDEX($D$390:$W$390,,$C408)/$F$376)))</f>
        <v>0</v>
      </c>
    </row>
    <row r="409" spans="2:71" outlineLevel="1">
      <c r="B409" s="24">
        <v>2027</v>
      </c>
      <c r="C409" s="24">
        <v>17</v>
      </c>
      <c r="E409" s="2">
        <f>IF($F$376="n/a",0,IF(E$378&lt;=$C409,0,IF(E$378&gt;($F$376+$C409),INDEX($D$390:$W$390,,$C409)-SUM($D409:D409),INDEX($D$390:$W$390,,$C409)/$F$376)))</f>
        <v>0</v>
      </c>
      <c r="F409" s="2">
        <f>IF($F$376="n/a",0,IF(F$378&lt;=$C409,0,IF(F$378&gt;($F$376+$C409),INDEX($D$390:$W$390,,$C409)-SUM($D409:E409),INDEX($D$390:$W$390,,$C409)/$F$376)))</f>
        <v>0</v>
      </c>
      <c r="G409" s="2">
        <f>IF($F$376="n/a",0,IF(G$378&lt;=$C409,0,IF(G$378&gt;($F$376+$C409),INDEX($D$390:$W$390,,$C409)-SUM($D409:F409),INDEX($D$390:$W$390,,$C409)/$F$376)))</f>
        <v>0</v>
      </c>
      <c r="H409" s="2">
        <f>IF($F$376="n/a",0,IF(H$378&lt;=$C409,0,IF(H$378&gt;($F$376+$C409),INDEX($D$390:$W$390,,$C409)-SUM($D409:G409),INDEX($D$390:$W$390,,$C409)/$F$376)))</f>
        <v>0</v>
      </c>
      <c r="I409" s="2">
        <f>IF($F$376="n/a",0,IF(I$378&lt;=$C409,0,IF(I$378&gt;($F$376+$C409),INDEX($D$390:$W$390,,$C409)-SUM($D409:H409),INDEX($D$390:$W$390,,$C409)/$F$376)))</f>
        <v>0</v>
      </c>
      <c r="J409" s="2">
        <f>IF($F$376="n/a",0,IF(J$378&lt;=$C409,0,IF(J$378&gt;($F$376+$C409),INDEX($D$390:$W$390,,$C409)-SUM($D409:I409),INDEX($D$390:$W$390,,$C409)/$F$376)))</f>
        <v>0</v>
      </c>
      <c r="K409" s="2">
        <f>IF($F$376="n/a",0,IF(K$378&lt;=$C409,0,IF(K$378&gt;($F$376+$C409),INDEX($D$390:$W$390,,$C409)-SUM($D409:J409),INDEX($D$390:$W$390,,$C409)/$F$376)))</f>
        <v>0</v>
      </c>
      <c r="L409" s="2">
        <f>IF($F$376="n/a",0,IF(L$378&lt;=$C409,0,IF(L$378&gt;($F$376+$C409),INDEX($D$390:$W$390,,$C409)-SUM($D409:K409),INDEX($D$390:$W$390,,$C409)/$F$376)))</f>
        <v>0</v>
      </c>
      <c r="M409" s="2">
        <f>IF($F$376="n/a",0,IF(M$378&lt;=$C409,0,IF(M$378&gt;($F$376+$C409),INDEX($D$390:$W$390,,$C409)-SUM($D409:L409),INDEX($D$390:$W$390,,$C409)/$F$376)))</f>
        <v>0</v>
      </c>
      <c r="N409" s="2">
        <f>IF($F$376="n/a",0,IF(N$378&lt;=$C409,0,IF(N$378&gt;($F$376+$C409),INDEX($D$390:$W$390,,$C409)-SUM($D409:M409),INDEX($D$390:$W$390,,$C409)/$F$376)))</f>
        <v>0</v>
      </c>
      <c r="O409" s="2">
        <f>IF($F$376="n/a",0,IF(O$378&lt;=$C409,0,IF(O$378&gt;($F$376+$C409),INDEX($D$390:$W$390,,$C409)-SUM($D409:N409),INDEX($D$390:$W$390,,$C409)/$F$376)))</f>
        <v>0</v>
      </c>
      <c r="P409" s="2">
        <f>IF($F$376="n/a",0,IF(P$378&lt;=$C409,0,IF(P$378&gt;($F$376+$C409),INDEX($D$390:$W$390,,$C409)-SUM($D409:O409),INDEX($D$390:$W$390,,$C409)/$F$376)))</f>
        <v>0</v>
      </c>
      <c r="Q409" s="2">
        <f>IF($F$376="n/a",0,IF(Q$378&lt;=$C409,0,IF(Q$378&gt;($F$376+$C409),INDEX($D$390:$W$390,,$C409)-SUM($D409:P409),INDEX($D$390:$W$390,,$C409)/$F$376)))</f>
        <v>0</v>
      </c>
      <c r="R409" s="2">
        <f>IF($F$376="n/a",0,IF(R$378&lt;=$C409,0,IF(R$378&gt;($F$376+$C409),INDEX($D$390:$W$390,,$C409)-SUM($D409:Q409),INDEX($D$390:$W$390,,$C409)/$F$376)))</f>
        <v>0</v>
      </c>
      <c r="S409" s="2">
        <f>IF($F$376="n/a",0,IF(S$378&lt;=$C409,0,IF(S$378&gt;($F$376+$C409),INDEX($D$390:$W$390,,$C409)-SUM($D409:R409),INDEX($D$390:$W$390,,$C409)/$F$376)))</f>
        <v>0</v>
      </c>
      <c r="T409" s="2">
        <f>IF($F$376="n/a",0,IF(T$378&lt;=$C409,0,IF(T$378&gt;($F$376+$C409),INDEX($D$390:$W$390,,$C409)-SUM($D409:S409),INDEX($D$390:$W$390,,$C409)/$F$376)))</f>
        <v>0</v>
      </c>
      <c r="U409" s="2">
        <f>IF($F$376="n/a",0,IF(U$378&lt;=$C409,0,IF(U$378&gt;($F$376+$C409),INDEX($D$390:$W$390,,$C409)-SUM($D409:T409),INDEX($D$390:$W$390,,$C409)/$F$376)))</f>
        <v>0</v>
      </c>
      <c r="V409" s="2">
        <f>IF($F$376="n/a",0,IF(V$378&lt;=$C409,0,IF(V$378&gt;($F$376+$C409),INDEX($D$390:$W$390,,$C409)-SUM($D409:U409),INDEX($D$390:$W$390,,$C409)/$F$376)))</f>
        <v>0</v>
      </c>
      <c r="W409" s="2">
        <f>IF($F$376="n/a",0,IF(W$378&lt;=$C409,0,IF(W$378&gt;($F$376+$C409),INDEX($D$390:$W$390,,$C409)-SUM($D409:V409),INDEX($D$390:$W$390,,$C409)/$F$376)))</f>
        <v>0</v>
      </c>
      <c r="X409" s="2">
        <f>IF($F$376="n/a",0,IF(X$378&lt;=$C409,0,IF(X$378&gt;($F$376+$C409),INDEX($D$390:$W$390,,$C409)-SUM($D409:W409),INDEX($D$390:$W$390,,$C409)/$F$376)))</f>
        <v>0</v>
      </c>
      <c r="Y409" s="2">
        <f>IF($F$376="n/a",0,IF(Y$378&lt;=$C409,0,IF(Y$378&gt;($F$376+$C409),INDEX($D$390:$W$390,,$C409)-SUM($D409:X409),INDEX($D$390:$W$390,,$C409)/$F$376)))</f>
        <v>0</v>
      </c>
      <c r="Z409" s="2">
        <f>IF($F$376="n/a",0,IF(Z$378&lt;=$C409,0,IF(Z$378&gt;($F$376+$C409),INDEX($D$390:$W$390,,$C409)-SUM($D409:Y409),INDEX($D$390:$W$390,,$C409)/$F$376)))</f>
        <v>0</v>
      </c>
      <c r="AA409" s="2">
        <f>IF($F$376="n/a",0,IF(AA$378&lt;=$C409,0,IF(AA$378&gt;($F$376+$C409),INDEX($D$390:$W$390,,$C409)-SUM($D409:Z409),INDEX($D$390:$W$390,,$C409)/$F$376)))</f>
        <v>0</v>
      </c>
      <c r="AB409" s="2">
        <f>IF($F$376="n/a",0,IF(AB$378&lt;=$C409,0,IF(AB$378&gt;($F$376+$C409),INDEX($D$390:$W$390,,$C409)-SUM($D409:AA409),INDEX($D$390:$W$390,,$C409)/$F$376)))</f>
        <v>0</v>
      </c>
      <c r="AC409" s="2">
        <f>IF($F$376="n/a",0,IF(AC$378&lt;=$C409,0,IF(AC$378&gt;($F$376+$C409),INDEX($D$390:$W$390,,$C409)-SUM($D409:AB409),INDEX($D$390:$W$390,,$C409)/$F$376)))</f>
        <v>0</v>
      </c>
      <c r="AD409" s="2">
        <f>IF($F$376="n/a",0,IF(AD$378&lt;=$C409,0,IF(AD$378&gt;($F$376+$C409),INDEX($D$390:$W$390,,$C409)-SUM($D409:AC409),INDEX($D$390:$W$390,,$C409)/$F$376)))</f>
        <v>0</v>
      </c>
      <c r="AE409" s="2">
        <f>IF($F$376="n/a",0,IF(AE$378&lt;=$C409,0,IF(AE$378&gt;($F$376+$C409),INDEX($D$390:$W$390,,$C409)-SUM($D409:AD409),INDEX($D$390:$W$390,,$C409)/$F$376)))</f>
        <v>0</v>
      </c>
      <c r="AF409" s="2">
        <f>IF($F$376="n/a",0,IF(AF$378&lt;=$C409,0,IF(AF$378&gt;($F$376+$C409),INDEX($D$390:$W$390,,$C409)-SUM($D409:AE409),INDEX($D$390:$W$390,,$C409)/$F$376)))</f>
        <v>0</v>
      </c>
      <c r="AG409" s="2">
        <f>IF($F$376="n/a",0,IF(AG$378&lt;=$C409,0,IF(AG$378&gt;($F$376+$C409),INDEX($D$390:$W$390,,$C409)-SUM($D409:AF409),INDEX($D$390:$W$390,,$C409)/$F$376)))</f>
        <v>0</v>
      </c>
      <c r="AH409" s="2">
        <f>IF($F$376="n/a",0,IF(AH$378&lt;=$C409,0,IF(AH$378&gt;($F$376+$C409),INDEX($D$390:$W$390,,$C409)-SUM($D409:AG409),INDEX($D$390:$W$390,,$C409)/$F$376)))</f>
        <v>0</v>
      </c>
      <c r="AI409" s="2">
        <f>IF($F$376="n/a",0,IF(AI$378&lt;=$C409,0,IF(AI$378&gt;($F$376+$C409),INDEX($D$390:$W$390,,$C409)-SUM($D409:AH409),INDEX($D$390:$W$390,,$C409)/$F$376)))</f>
        <v>0</v>
      </c>
      <c r="AJ409" s="2">
        <f>IF($F$376="n/a",0,IF(AJ$378&lt;=$C409,0,IF(AJ$378&gt;($F$376+$C409),INDEX($D$390:$W$390,,$C409)-SUM($D409:AI409),INDEX($D$390:$W$390,,$C409)/$F$376)))</f>
        <v>0</v>
      </c>
      <c r="AK409" s="2">
        <f>IF($F$376="n/a",0,IF(AK$378&lt;=$C409,0,IF(AK$378&gt;($F$376+$C409),INDEX($D$390:$W$390,,$C409)-SUM($D409:AJ409),INDEX($D$390:$W$390,,$C409)/$F$376)))</f>
        <v>0</v>
      </c>
      <c r="AL409" s="2">
        <f>IF($F$376="n/a",0,IF(AL$378&lt;=$C409,0,IF(AL$378&gt;($F$376+$C409),INDEX($D$390:$W$390,,$C409)-SUM($D409:AK409),INDEX($D$390:$W$390,,$C409)/$F$376)))</f>
        <v>0</v>
      </c>
      <c r="AM409" s="2">
        <f>IF($F$376="n/a",0,IF(AM$378&lt;=$C409,0,IF(AM$378&gt;($F$376+$C409),INDEX($D$390:$W$390,,$C409)-SUM($D409:AL409),INDEX($D$390:$W$390,,$C409)/$F$376)))</f>
        <v>0</v>
      </c>
      <c r="AN409" s="2">
        <f>IF($F$376="n/a",0,IF(AN$378&lt;=$C409,0,IF(AN$378&gt;($F$376+$C409),INDEX($D$390:$W$390,,$C409)-SUM($D409:AM409),INDEX($D$390:$W$390,,$C409)/$F$376)))</f>
        <v>0</v>
      </c>
      <c r="AO409" s="2">
        <f>IF($F$376="n/a",0,IF(AO$378&lt;=$C409,0,IF(AO$378&gt;($F$376+$C409),INDEX($D$390:$W$390,,$C409)-SUM($D409:AN409),INDEX($D$390:$W$390,,$C409)/$F$376)))</f>
        <v>0</v>
      </c>
      <c r="AP409" s="2">
        <f>IF($F$376="n/a",0,IF(AP$378&lt;=$C409,0,IF(AP$378&gt;($F$376+$C409),INDEX($D$390:$W$390,,$C409)-SUM($D409:AO409),INDEX($D$390:$W$390,,$C409)/$F$376)))</f>
        <v>0</v>
      </c>
      <c r="AQ409" s="2">
        <f>IF($F$376="n/a",0,IF(AQ$378&lt;=$C409,0,IF(AQ$378&gt;($F$376+$C409),INDEX($D$390:$W$390,,$C409)-SUM($D409:AP409),INDEX($D$390:$W$390,,$C409)/$F$376)))</f>
        <v>0</v>
      </c>
      <c r="AR409" s="2">
        <f>IF($F$376="n/a",0,IF(AR$378&lt;=$C409,0,IF(AR$378&gt;($F$376+$C409),INDEX($D$390:$W$390,,$C409)-SUM($D409:AQ409),INDEX($D$390:$W$390,,$C409)/$F$376)))</f>
        <v>0</v>
      </c>
      <c r="AS409" s="2">
        <f>IF($F$376="n/a",0,IF(AS$378&lt;=$C409,0,IF(AS$378&gt;($F$376+$C409),INDEX($D$390:$W$390,,$C409)-SUM($D409:AR409),INDEX($D$390:$W$390,,$C409)/$F$376)))</f>
        <v>0</v>
      </c>
      <c r="AT409" s="2">
        <f>IF($F$376="n/a",0,IF(AT$378&lt;=$C409,0,IF(AT$378&gt;($F$376+$C409),INDEX($D$390:$W$390,,$C409)-SUM($D409:AS409),INDEX($D$390:$W$390,,$C409)/$F$376)))</f>
        <v>0</v>
      </c>
      <c r="AU409" s="2">
        <f>IF($F$376="n/a",0,IF(AU$378&lt;=$C409,0,IF(AU$378&gt;($F$376+$C409),INDEX($D$390:$W$390,,$C409)-SUM($D409:AT409),INDEX($D$390:$W$390,,$C409)/$F$376)))</f>
        <v>0</v>
      </c>
      <c r="AV409" s="2">
        <f>IF($F$376="n/a",0,IF(AV$378&lt;=$C409,0,IF(AV$378&gt;($F$376+$C409),INDEX($D$390:$W$390,,$C409)-SUM($D409:AU409),INDEX($D$390:$W$390,,$C409)/$F$376)))</f>
        <v>0</v>
      </c>
      <c r="AW409" s="2">
        <f>IF($F$376="n/a",0,IF(AW$378&lt;=$C409,0,IF(AW$378&gt;($F$376+$C409),INDEX($D$390:$W$390,,$C409)-SUM($D409:AV409),INDEX($D$390:$W$390,,$C409)/$F$376)))</f>
        <v>0</v>
      </c>
      <c r="AX409" s="2">
        <f>IF($F$376="n/a",0,IF(AX$378&lt;=$C409,0,IF(AX$378&gt;($F$376+$C409),INDEX($D$390:$W$390,,$C409)-SUM($D409:AW409),INDEX($D$390:$W$390,,$C409)/$F$376)))</f>
        <v>0</v>
      </c>
      <c r="AY409" s="2">
        <f>IF($F$376="n/a",0,IF(AY$378&lt;=$C409,0,IF(AY$378&gt;($F$376+$C409),INDEX($D$390:$W$390,,$C409)-SUM($D409:AX409),INDEX($D$390:$W$390,,$C409)/$F$376)))</f>
        <v>0</v>
      </c>
      <c r="AZ409" s="2">
        <f>IF($F$376="n/a",0,IF(AZ$378&lt;=$C409,0,IF(AZ$378&gt;($F$376+$C409),INDEX($D$390:$W$390,,$C409)-SUM($D409:AY409),INDEX($D$390:$W$390,,$C409)/$F$376)))</f>
        <v>0</v>
      </c>
      <c r="BA409" s="2">
        <f>IF($F$376="n/a",0,IF(BA$378&lt;=$C409,0,IF(BA$378&gt;($F$376+$C409),INDEX($D$390:$W$390,,$C409)-SUM($D409:AZ409),INDEX($D$390:$W$390,,$C409)/$F$376)))</f>
        <v>0</v>
      </c>
      <c r="BB409" s="2">
        <f>IF($F$376="n/a",0,IF(BB$378&lt;=$C409,0,IF(BB$378&gt;($F$376+$C409),INDEX($D$390:$W$390,,$C409)-SUM($D409:BA409),INDEX($D$390:$W$390,,$C409)/$F$376)))</f>
        <v>0</v>
      </c>
      <c r="BC409" s="2">
        <f>IF($F$376="n/a",0,IF(BC$378&lt;=$C409,0,IF(BC$378&gt;($F$376+$C409),INDEX($D$390:$W$390,,$C409)-SUM($D409:BB409),INDEX($D$390:$W$390,,$C409)/$F$376)))</f>
        <v>0</v>
      </c>
      <c r="BD409" s="2">
        <f>IF($F$376="n/a",0,IF(BD$378&lt;=$C409,0,IF(BD$378&gt;($F$376+$C409),INDEX($D$390:$W$390,,$C409)-SUM($D409:BC409),INDEX($D$390:$W$390,,$C409)/$F$376)))</f>
        <v>0</v>
      </c>
      <c r="BE409" s="2">
        <f>IF($F$376="n/a",0,IF(BE$378&lt;=$C409,0,IF(BE$378&gt;($F$376+$C409),INDEX($D$390:$W$390,,$C409)-SUM($D409:BD409),INDEX($D$390:$W$390,,$C409)/$F$376)))</f>
        <v>0</v>
      </c>
      <c r="BF409" s="2">
        <f>IF($F$376="n/a",0,IF(BF$378&lt;=$C409,0,IF(BF$378&gt;($F$376+$C409),INDEX($D$390:$W$390,,$C409)-SUM($D409:BE409),INDEX($D$390:$W$390,,$C409)/$F$376)))</f>
        <v>0</v>
      </c>
      <c r="BG409" s="2">
        <f>IF($F$376="n/a",0,IF(BG$378&lt;=$C409,0,IF(BG$378&gt;($F$376+$C409),INDEX($D$390:$W$390,,$C409)-SUM($D409:BF409),INDEX($D$390:$W$390,,$C409)/$F$376)))</f>
        <v>0</v>
      </c>
      <c r="BH409" s="2">
        <f>IF($F$376="n/a",0,IF(BH$378&lt;=$C409,0,IF(BH$378&gt;($F$376+$C409),INDEX($D$390:$W$390,,$C409)-SUM($D409:BG409),INDEX($D$390:$W$390,,$C409)/$F$376)))</f>
        <v>0</v>
      </c>
      <c r="BI409" s="2">
        <f>IF($F$376="n/a",0,IF(BI$378&lt;=$C409,0,IF(BI$378&gt;($F$376+$C409),INDEX($D$390:$W$390,,$C409)-SUM($D409:BH409),INDEX($D$390:$W$390,,$C409)/$F$376)))</f>
        <v>0</v>
      </c>
      <c r="BJ409" s="2">
        <f>IF($F$376="n/a",0,IF(BJ$378&lt;=$C409,0,IF(BJ$378&gt;($F$376+$C409),INDEX($D$390:$W$390,,$C409)-SUM($D409:BI409),INDEX($D$390:$W$390,,$C409)/$F$376)))</f>
        <v>0</v>
      </c>
      <c r="BK409" s="2">
        <f>IF($F$376="n/a",0,IF(BK$378&lt;=$C409,0,IF(BK$378&gt;($F$376+$C409),INDEX($D$390:$W$390,,$C409)-SUM($D409:BJ409),INDEX($D$390:$W$390,,$C409)/$F$376)))</f>
        <v>0</v>
      </c>
      <c r="BL409" s="2">
        <f>IF($F$376="n/a",0,IF(BL$378&lt;=$C409,0,IF(BL$378&gt;($F$376+$C409),INDEX($D$390:$W$390,,$C409)-SUM($D409:BK409),INDEX($D$390:$W$390,,$C409)/$F$376)))</f>
        <v>0</v>
      </c>
      <c r="BM409" s="2">
        <f>IF($F$376="n/a",0,IF(BM$378&lt;=$C409,0,IF(BM$378&gt;($F$376+$C409),INDEX($D$390:$W$390,,$C409)-SUM($D409:BL409),INDEX($D$390:$W$390,,$C409)/$F$376)))</f>
        <v>0</v>
      </c>
      <c r="BN409" s="2">
        <f>IF($F$376="n/a",0,IF(BN$378&lt;=$C409,0,IF(BN$378&gt;($F$376+$C409),INDEX($D$390:$W$390,,$C409)-SUM($D409:BM409),INDEX($D$390:$W$390,,$C409)/$F$376)))</f>
        <v>0</v>
      </c>
      <c r="BO409" s="2">
        <f>IF($F$376="n/a",0,IF(BO$378&lt;=$C409,0,IF(BO$378&gt;($F$376+$C409),INDEX($D$390:$W$390,,$C409)-SUM($D409:BN409),INDEX($D$390:$W$390,,$C409)/$F$376)))</f>
        <v>0</v>
      </c>
      <c r="BP409" s="2">
        <f>IF($F$376="n/a",0,IF(BP$378&lt;=$C409,0,IF(BP$378&gt;($F$376+$C409),INDEX($D$390:$W$390,,$C409)-SUM($D409:BO409),INDEX($D$390:$W$390,,$C409)/$F$376)))</f>
        <v>0</v>
      </c>
      <c r="BQ409" s="2">
        <f>IF($F$376="n/a",0,IF(BQ$378&lt;=$C409,0,IF(BQ$378&gt;($F$376+$C409),INDEX($D$390:$W$390,,$C409)-SUM($D409:BP409),INDEX($D$390:$W$390,,$C409)/$F$376)))</f>
        <v>0</v>
      </c>
      <c r="BR409" s="2">
        <f>IF($F$376="n/a",0,IF(BR$378&lt;=$C409,0,IF(BR$378&gt;($F$376+$C409),INDEX($D$390:$W$390,,$C409)-SUM($D409:BQ409),INDEX($D$390:$W$390,,$C409)/$F$376)))</f>
        <v>0</v>
      </c>
      <c r="BS409" s="2">
        <f>IF($F$376="n/a",0,IF(BS$378&lt;=$C409,0,IF(BS$378&gt;($F$376+$C409),INDEX($D$390:$W$390,,$C409)-SUM($D409:BR409),INDEX($D$390:$W$390,,$C409)/$F$376)))</f>
        <v>0</v>
      </c>
    </row>
    <row r="410" spans="2:71" outlineLevel="1">
      <c r="B410" s="24">
        <v>2028</v>
      </c>
      <c r="C410" s="24">
        <v>18</v>
      </c>
      <c r="E410" s="2">
        <f>IF($F$376="n/a",0,IF(E$378&lt;=$C410,0,IF(E$378&gt;($F$376+$C410),INDEX($D$390:$W$390,,$C410)-SUM($D410:D410),INDEX($D$390:$W$390,,$C410)/$F$376)))</f>
        <v>0</v>
      </c>
      <c r="F410" s="2">
        <f>IF($F$376="n/a",0,IF(F$378&lt;=$C410,0,IF(F$378&gt;($F$376+$C410),INDEX($D$390:$W$390,,$C410)-SUM($D410:E410),INDEX($D$390:$W$390,,$C410)/$F$376)))</f>
        <v>0</v>
      </c>
      <c r="G410" s="2">
        <f>IF($F$376="n/a",0,IF(G$378&lt;=$C410,0,IF(G$378&gt;($F$376+$C410),INDEX($D$390:$W$390,,$C410)-SUM($D410:F410),INDEX($D$390:$W$390,,$C410)/$F$376)))</f>
        <v>0</v>
      </c>
      <c r="H410" s="2">
        <f>IF($F$376="n/a",0,IF(H$378&lt;=$C410,0,IF(H$378&gt;($F$376+$C410),INDEX($D$390:$W$390,,$C410)-SUM($D410:G410),INDEX($D$390:$W$390,,$C410)/$F$376)))</f>
        <v>0</v>
      </c>
      <c r="I410" s="2">
        <f>IF($F$376="n/a",0,IF(I$378&lt;=$C410,0,IF(I$378&gt;($F$376+$C410),INDEX($D$390:$W$390,,$C410)-SUM($D410:H410),INDEX($D$390:$W$390,,$C410)/$F$376)))</f>
        <v>0</v>
      </c>
      <c r="J410" s="2">
        <f>IF($F$376="n/a",0,IF(J$378&lt;=$C410,0,IF(J$378&gt;($F$376+$C410),INDEX($D$390:$W$390,,$C410)-SUM($D410:I410),INDEX($D$390:$W$390,,$C410)/$F$376)))</f>
        <v>0</v>
      </c>
      <c r="K410" s="2">
        <f>IF($F$376="n/a",0,IF(K$378&lt;=$C410,0,IF(K$378&gt;($F$376+$C410),INDEX($D$390:$W$390,,$C410)-SUM($D410:J410),INDEX($D$390:$W$390,,$C410)/$F$376)))</f>
        <v>0</v>
      </c>
      <c r="L410" s="2">
        <f>IF($F$376="n/a",0,IF(L$378&lt;=$C410,0,IF(L$378&gt;($F$376+$C410),INDEX($D$390:$W$390,,$C410)-SUM($D410:K410),INDEX($D$390:$W$390,,$C410)/$F$376)))</f>
        <v>0</v>
      </c>
      <c r="M410" s="2">
        <f>IF($F$376="n/a",0,IF(M$378&lt;=$C410,0,IF(M$378&gt;($F$376+$C410),INDEX($D$390:$W$390,,$C410)-SUM($D410:L410),INDEX($D$390:$W$390,,$C410)/$F$376)))</f>
        <v>0</v>
      </c>
      <c r="N410" s="2">
        <f>IF($F$376="n/a",0,IF(N$378&lt;=$C410,0,IF(N$378&gt;($F$376+$C410),INDEX($D$390:$W$390,,$C410)-SUM($D410:M410),INDEX($D$390:$W$390,,$C410)/$F$376)))</f>
        <v>0</v>
      </c>
      <c r="O410" s="2">
        <f>IF($F$376="n/a",0,IF(O$378&lt;=$C410,0,IF(O$378&gt;($F$376+$C410),INDEX($D$390:$W$390,,$C410)-SUM($D410:N410),INDEX($D$390:$W$390,,$C410)/$F$376)))</f>
        <v>0</v>
      </c>
      <c r="P410" s="2">
        <f>IF($F$376="n/a",0,IF(P$378&lt;=$C410,0,IF(P$378&gt;($F$376+$C410),INDEX($D$390:$W$390,,$C410)-SUM($D410:O410),INDEX($D$390:$W$390,,$C410)/$F$376)))</f>
        <v>0</v>
      </c>
      <c r="Q410" s="2">
        <f>IF($F$376="n/a",0,IF(Q$378&lt;=$C410,0,IF(Q$378&gt;($F$376+$C410),INDEX($D$390:$W$390,,$C410)-SUM($D410:P410),INDEX($D$390:$W$390,,$C410)/$F$376)))</f>
        <v>0</v>
      </c>
      <c r="R410" s="2">
        <f>IF($F$376="n/a",0,IF(R$378&lt;=$C410,0,IF(R$378&gt;($F$376+$C410),INDEX($D$390:$W$390,,$C410)-SUM($D410:Q410),INDEX($D$390:$W$390,,$C410)/$F$376)))</f>
        <v>0</v>
      </c>
      <c r="S410" s="2">
        <f>IF($F$376="n/a",0,IF(S$378&lt;=$C410,0,IF(S$378&gt;($F$376+$C410),INDEX($D$390:$W$390,,$C410)-SUM($D410:R410),INDEX($D$390:$W$390,,$C410)/$F$376)))</f>
        <v>0</v>
      </c>
      <c r="T410" s="2">
        <f>IF($F$376="n/a",0,IF(T$378&lt;=$C410,0,IF(T$378&gt;($F$376+$C410),INDEX($D$390:$W$390,,$C410)-SUM($D410:S410),INDEX($D$390:$W$390,,$C410)/$F$376)))</f>
        <v>0</v>
      </c>
      <c r="U410" s="2">
        <f>IF($F$376="n/a",0,IF(U$378&lt;=$C410,0,IF(U$378&gt;($F$376+$C410),INDEX($D$390:$W$390,,$C410)-SUM($D410:T410),INDEX($D$390:$W$390,,$C410)/$F$376)))</f>
        <v>0</v>
      </c>
      <c r="V410" s="2">
        <f>IF($F$376="n/a",0,IF(V$378&lt;=$C410,0,IF(V$378&gt;($F$376+$C410),INDEX($D$390:$W$390,,$C410)-SUM($D410:U410),INDEX($D$390:$W$390,,$C410)/$F$376)))</f>
        <v>0</v>
      </c>
      <c r="W410" s="2">
        <f>IF($F$376="n/a",0,IF(W$378&lt;=$C410,0,IF(W$378&gt;($F$376+$C410),INDEX($D$390:$W$390,,$C410)-SUM($D410:V410),INDEX($D$390:$W$390,,$C410)/$F$376)))</f>
        <v>0</v>
      </c>
      <c r="X410" s="2">
        <f>IF($F$376="n/a",0,IF(X$378&lt;=$C410,0,IF(X$378&gt;($F$376+$C410),INDEX($D$390:$W$390,,$C410)-SUM($D410:W410),INDEX($D$390:$W$390,,$C410)/$F$376)))</f>
        <v>0</v>
      </c>
      <c r="Y410" s="2">
        <f>IF($F$376="n/a",0,IF(Y$378&lt;=$C410,0,IF(Y$378&gt;($F$376+$C410),INDEX($D$390:$W$390,,$C410)-SUM($D410:X410),INDEX($D$390:$W$390,,$C410)/$F$376)))</f>
        <v>0</v>
      </c>
      <c r="Z410" s="2">
        <f>IF($F$376="n/a",0,IF(Z$378&lt;=$C410,0,IF(Z$378&gt;($F$376+$C410),INDEX($D$390:$W$390,,$C410)-SUM($D410:Y410),INDEX($D$390:$W$390,,$C410)/$F$376)))</f>
        <v>0</v>
      </c>
      <c r="AA410" s="2">
        <f>IF($F$376="n/a",0,IF(AA$378&lt;=$C410,0,IF(AA$378&gt;($F$376+$C410),INDEX($D$390:$W$390,,$C410)-SUM($D410:Z410),INDEX($D$390:$W$390,,$C410)/$F$376)))</f>
        <v>0</v>
      </c>
      <c r="AB410" s="2">
        <f>IF($F$376="n/a",0,IF(AB$378&lt;=$C410,0,IF(AB$378&gt;($F$376+$C410),INDEX($D$390:$W$390,,$C410)-SUM($D410:AA410),INDEX($D$390:$W$390,,$C410)/$F$376)))</f>
        <v>0</v>
      </c>
      <c r="AC410" s="2">
        <f>IF($F$376="n/a",0,IF(AC$378&lt;=$C410,0,IF(AC$378&gt;($F$376+$C410),INDEX($D$390:$W$390,,$C410)-SUM($D410:AB410),INDEX($D$390:$W$390,,$C410)/$F$376)))</f>
        <v>0</v>
      </c>
      <c r="AD410" s="2">
        <f>IF($F$376="n/a",0,IF(AD$378&lt;=$C410,0,IF(AD$378&gt;($F$376+$C410),INDEX($D$390:$W$390,,$C410)-SUM($D410:AC410),INDEX($D$390:$W$390,,$C410)/$F$376)))</f>
        <v>0</v>
      </c>
      <c r="AE410" s="2">
        <f>IF($F$376="n/a",0,IF(AE$378&lt;=$C410,0,IF(AE$378&gt;($F$376+$C410),INDEX($D$390:$W$390,,$C410)-SUM($D410:AD410),INDEX($D$390:$W$390,,$C410)/$F$376)))</f>
        <v>0</v>
      </c>
      <c r="AF410" s="2">
        <f>IF($F$376="n/a",0,IF(AF$378&lt;=$C410,0,IF(AF$378&gt;($F$376+$C410),INDEX($D$390:$W$390,,$C410)-SUM($D410:AE410),INDEX($D$390:$W$390,,$C410)/$F$376)))</f>
        <v>0</v>
      </c>
      <c r="AG410" s="2">
        <f>IF($F$376="n/a",0,IF(AG$378&lt;=$C410,0,IF(AG$378&gt;($F$376+$C410),INDEX($D$390:$W$390,,$C410)-SUM($D410:AF410),INDEX($D$390:$W$390,,$C410)/$F$376)))</f>
        <v>0</v>
      </c>
      <c r="AH410" s="2">
        <f>IF($F$376="n/a",0,IF(AH$378&lt;=$C410,0,IF(AH$378&gt;($F$376+$C410),INDEX($D$390:$W$390,,$C410)-SUM($D410:AG410),INDEX($D$390:$W$390,,$C410)/$F$376)))</f>
        <v>0</v>
      </c>
      <c r="AI410" s="2">
        <f>IF($F$376="n/a",0,IF(AI$378&lt;=$C410,0,IF(AI$378&gt;($F$376+$C410),INDEX($D$390:$W$390,,$C410)-SUM($D410:AH410),INDEX($D$390:$W$390,,$C410)/$F$376)))</f>
        <v>0</v>
      </c>
      <c r="AJ410" s="2">
        <f>IF($F$376="n/a",0,IF(AJ$378&lt;=$C410,0,IF(AJ$378&gt;($F$376+$C410),INDEX($D$390:$W$390,,$C410)-SUM($D410:AI410),INDEX($D$390:$W$390,,$C410)/$F$376)))</f>
        <v>0</v>
      </c>
      <c r="AK410" s="2">
        <f>IF($F$376="n/a",0,IF(AK$378&lt;=$C410,0,IF(AK$378&gt;($F$376+$C410),INDEX($D$390:$W$390,,$C410)-SUM($D410:AJ410),INDEX($D$390:$W$390,,$C410)/$F$376)))</f>
        <v>0</v>
      </c>
      <c r="AL410" s="2">
        <f>IF($F$376="n/a",0,IF(AL$378&lt;=$C410,0,IF(AL$378&gt;($F$376+$C410),INDEX($D$390:$W$390,,$C410)-SUM($D410:AK410),INDEX($D$390:$W$390,,$C410)/$F$376)))</f>
        <v>0</v>
      </c>
      <c r="AM410" s="2">
        <f>IF($F$376="n/a",0,IF(AM$378&lt;=$C410,0,IF(AM$378&gt;($F$376+$C410),INDEX($D$390:$W$390,,$C410)-SUM($D410:AL410),INDEX($D$390:$W$390,,$C410)/$F$376)))</f>
        <v>0</v>
      </c>
      <c r="AN410" s="2">
        <f>IF($F$376="n/a",0,IF(AN$378&lt;=$C410,0,IF(AN$378&gt;($F$376+$C410),INDEX($D$390:$W$390,,$C410)-SUM($D410:AM410),INDEX($D$390:$W$390,,$C410)/$F$376)))</f>
        <v>0</v>
      </c>
      <c r="AO410" s="2">
        <f>IF($F$376="n/a",0,IF(AO$378&lt;=$C410,0,IF(AO$378&gt;($F$376+$C410),INDEX($D$390:$W$390,,$C410)-SUM($D410:AN410),INDEX($D$390:$W$390,,$C410)/$F$376)))</f>
        <v>0</v>
      </c>
      <c r="AP410" s="2">
        <f>IF($F$376="n/a",0,IF(AP$378&lt;=$C410,0,IF(AP$378&gt;($F$376+$C410),INDEX($D$390:$W$390,,$C410)-SUM($D410:AO410),INDEX($D$390:$W$390,,$C410)/$F$376)))</f>
        <v>0</v>
      </c>
      <c r="AQ410" s="2">
        <f>IF($F$376="n/a",0,IF(AQ$378&lt;=$C410,0,IF(AQ$378&gt;($F$376+$C410),INDEX($D$390:$W$390,,$C410)-SUM($D410:AP410),INDEX($D$390:$W$390,,$C410)/$F$376)))</f>
        <v>0</v>
      </c>
      <c r="AR410" s="2">
        <f>IF($F$376="n/a",0,IF(AR$378&lt;=$C410,0,IF(AR$378&gt;($F$376+$C410),INDEX($D$390:$W$390,,$C410)-SUM($D410:AQ410),INDEX($D$390:$W$390,,$C410)/$F$376)))</f>
        <v>0</v>
      </c>
      <c r="AS410" s="2">
        <f>IF($F$376="n/a",0,IF(AS$378&lt;=$C410,0,IF(AS$378&gt;($F$376+$C410),INDEX($D$390:$W$390,,$C410)-SUM($D410:AR410),INDEX($D$390:$W$390,,$C410)/$F$376)))</f>
        <v>0</v>
      </c>
      <c r="AT410" s="2">
        <f>IF($F$376="n/a",0,IF(AT$378&lt;=$C410,0,IF(AT$378&gt;($F$376+$C410),INDEX($D$390:$W$390,,$C410)-SUM($D410:AS410),INDEX($D$390:$W$390,,$C410)/$F$376)))</f>
        <v>0</v>
      </c>
      <c r="AU410" s="2">
        <f>IF($F$376="n/a",0,IF(AU$378&lt;=$C410,0,IF(AU$378&gt;($F$376+$C410),INDEX($D$390:$W$390,,$C410)-SUM($D410:AT410),INDEX($D$390:$W$390,,$C410)/$F$376)))</f>
        <v>0</v>
      </c>
      <c r="AV410" s="2">
        <f>IF($F$376="n/a",0,IF(AV$378&lt;=$C410,0,IF(AV$378&gt;($F$376+$C410),INDEX($D$390:$W$390,,$C410)-SUM($D410:AU410),INDEX($D$390:$W$390,,$C410)/$F$376)))</f>
        <v>0</v>
      </c>
      <c r="AW410" s="2">
        <f>IF($F$376="n/a",0,IF(AW$378&lt;=$C410,0,IF(AW$378&gt;($F$376+$C410),INDEX($D$390:$W$390,,$C410)-SUM($D410:AV410),INDEX($D$390:$W$390,,$C410)/$F$376)))</f>
        <v>0</v>
      </c>
      <c r="AX410" s="2">
        <f>IF($F$376="n/a",0,IF(AX$378&lt;=$C410,0,IF(AX$378&gt;($F$376+$C410),INDEX($D$390:$W$390,,$C410)-SUM($D410:AW410),INDEX($D$390:$W$390,,$C410)/$F$376)))</f>
        <v>0</v>
      </c>
      <c r="AY410" s="2">
        <f>IF($F$376="n/a",0,IF(AY$378&lt;=$C410,0,IF(AY$378&gt;($F$376+$C410),INDEX($D$390:$W$390,,$C410)-SUM($D410:AX410),INDEX($D$390:$W$390,,$C410)/$F$376)))</f>
        <v>0</v>
      </c>
      <c r="AZ410" s="2">
        <f>IF($F$376="n/a",0,IF(AZ$378&lt;=$C410,0,IF(AZ$378&gt;($F$376+$C410),INDEX($D$390:$W$390,,$C410)-SUM($D410:AY410),INDEX($D$390:$W$390,,$C410)/$F$376)))</f>
        <v>0</v>
      </c>
      <c r="BA410" s="2">
        <f>IF($F$376="n/a",0,IF(BA$378&lt;=$C410,0,IF(BA$378&gt;($F$376+$C410),INDEX($D$390:$W$390,,$C410)-SUM($D410:AZ410),INDEX($D$390:$W$390,,$C410)/$F$376)))</f>
        <v>0</v>
      </c>
      <c r="BB410" s="2">
        <f>IF($F$376="n/a",0,IF(BB$378&lt;=$C410,0,IF(BB$378&gt;($F$376+$C410),INDEX($D$390:$W$390,,$C410)-SUM($D410:BA410),INDEX($D$390:$W$390,,$C410)/$F$376)))</f>
        <v>0</v>
      </c>
      <c r="BC410" s="2">
        <f>IF($F$376="n/a",0,IF(BC$378&lt;=$C410,0,IF(BC$378&gt;($F$376+$C410),INDEX($D$390:$W$390,,$C410)-SUM($D410:BB410),INDEX($D$390:$W$390,,$C410)/$F$376)))</f>
        <v>0</v>
      </c>
      <c r="BD410" s="2">
        <f>IF($F$376="n/a",0,IF(BD$378&lt;=$C410,0,IF(BD$378&gt;($F$376+$C410),INDEX($D$390:$W$390,,$C410)-SUM($D410:BC410),INDEX($D$390:$W$390,,$C410)/$F$376)))</f>
        <v>0</v>
      </c>
      <c r="BE410" s="2">
        <f>IF($F$376="n/a",0,IF(BE$378&lt;=$C410,0,IF(BE$378&gt;($F$376+$C410),INDEX($D$390:$W$390,,$C410)-SUM($D410:BD410),INDEX($D$390:$W$390,,$C410)/$F$376)))</f>
        <v>0</v>
      </c>
      <c r="BF410" s="2">
        <f>IF($F$376="n/a",0,IF(BF$378&lt;=$C410,0,IF(BF$378&gt;($F$376+$C410),INDEX($D$390:$W$390,,$C410)-SUM($D410:BE410),INDEX($D$390:$W$390,,$C410)/$F$376)))</f>
        <v>0</v>
      </c>
      <c r="BG410" s="2">
        <f>IF($F$376="n/a",0,IF(BG$378&lt;=$C410,0,IF(BG$378&gt;($F$376+$C410),INDEX($D$390:$W$390,,$C410)-SUM($D410:BF410),INDEX($D$390:$W$390,,$C410)/$F$376)))</f>
        <v>0</v>
      </c>
      <c r="BH410" s="2">
        <f>IF($F$376="n/a",0,IF(BH$378&lt;=$C410,0,IF(BH$378&gt;($F$376+$C410),INDEX($D$390:$W$390,,$C410)-SUM($D410:BG410),INDEX($D$390:$W$390,,$C410)/$F$376)))</f>
        <v>0</v>
      </c>
      <c r="BI410" s="2">
        <f>IF($F$376="n/a",0,IF(BI$378&lt;=$C410,0,IF(BI$378&gt;($F$376+$C410),INDEX($D$390:$W$390,,$C410)-SUM($D410:BH410),INDEX($D$390:$W$390,,$C410)/$F$376)))</f>
        <v>0</v>
      </c>
      <c r="BJ410" s="2">
        <f>IF($F$376="n/a",0,IF(BJ$378&lt;=$C410,0,IF(BJ$378&gt;($F$376+$C410),INDEX($D$390:$W$390,,$C410)-SUM($D410:BI410),INDEX($D$390:$W$390,,$C410)/$F$376)))</f>
        <v>0</v>
      </c>
      <c r="BK410" s="2">
        <f>IF($F$376="n/a",0,IF(BK$378&lt;=$C410,0,IF(BK$378&gt;($F$376+$C410),INDEX($D$390:$W$390,,$C410)-SUM($D410:BJ410),INDEX($D$390:$W$390,,$C410)/$F$376)))</f>
        <v>0</v>
      </c>
      <c r="BL410" s="2">
        <f>IF($F$376="n/a",0,IF(BL$378&lt;=$C410,0,IF(BL$378&gt;($F$376+$C410),INDEX($D$390:$W$390,,$C410)-SUM($D410:BK410),INDEX($D$390:$W$390,,$C410)/$F$376)))</f>
        <v>0</v>
      </c>
      <c r="BM410" s="2">
        <f>IF($F$376="n/a",0,IF(BM$378&lt;=$C410,0,IF(BM$378&gt;($F$376+$C410),INDEX($D$390:$W$390,,$C410)-SUM($D410:BL410),INDEX($D$390:$W$390,,$C410)/$F$376)))</f>
        <v>0</v>
      </c>
      <c r="BN410" s="2">
        <f>IF($F$376="n/a",0,IF(BN$378&lt;=$C410,0,IF(BN$378&gt;($F$376+$C410),INDEX($D$390:$W$390,,$C410)-SUM($D410:BM410),INDEX($D$390:$W$390,,$C410)/$F$376)))</f>
        <v>0</v>
      </c>
      <c r="BO410" s="2">
        <f>IF($F$376="n/a",0,IF(BO$378&lt;=$C410,0,IF(BO$378&gt;($F$376+$C410),INDEX($D$390:$W$390,,$C410)-SUM($D410:BN410),INDEX($D$390:$W$390,,$C410)/$F$376)))</f>
        <v>0</v>
      </c>
      <c r="BP410" s="2">
        <f>IF($F$376="n/a",0,IF(BP$378&lt;=$C410,0,IF(BP$378&gt;($F$376+$C410),INDEX($D$390:$W$390,,$C410)-SUM($D410:BO410),INDEX($D$390:$W$390,,$C410)/$F$376)))</f>
        <v>0</v>
      </c>
      <c r="BQ410" s="2">
        <f>IF($F$376="n/a",0,IF(BQ$378&lt;=$C410,0,IF(BQ$378&gt;($F$376+$C410),INDEX($D$390:$W$390,,$C410)-SUM($D410:BP410),INDEX($D$390:$W$390,,$C410)/$F$376)))</f>
        <v>0</v>
      </c>
      <c r="BR410" s="2">
        <f>IF($F$376="n/a",0,IF(BR$378&lt;=$C410,0,IF(BR$378&gt;($F$376+$C410),INDEX($D$390:$W$390,,$C410)-SUM($D410:BQ410),INDEX($D$390:$W$390,,$C410)/$F$376)))</f>
        <v>0</v>
      </c>
      <c r="BS410" s="2">
        <f>IF($F$376="n/a",0,IF(BS$378&lt;=$C410,0,IF(BS$378&gt;($F$376+$C410),INDEX($D$390:$W$390,,$C410)-SUM($D410:BR410),INDEX($D$390:$W$390,,$C410)/$F$376)))</f>
        <v>0</v>
      </c>
    </row>
    <row r="411" spans="2:71" outlineLevel="1">
      <c r="B411" s="24">
        <v>2029</v>
      </c>
      <c r="C411" s="24">
        <v>19</v>
      </c>
      <c r="E411" s="2">
        <f>IF($F$376="n/a",0,IF(E$378&lt;=$C411,0,IF(E$378&gt;($F$376+$C411),INDEX($D$390:$W$390,,$C411)-SUM($D411:D411),INDEX($D$390:$W$390,,$C411)/$F$376)))</f>
        <v>0</v>
      </c>
      <c r="F411" s="2">
        <f>IF($F$376="n/a",0,IF(F$378&lt;=$C411,0,IF(F$378&gt;($F$376+$C411),INDEX($D$390:$W$390,,$C411)-SUM($D411:E411),INDEX($D$390:$W$390,,$C411)/$F$376)))</f>
        <v>0</v>
      </c>
      <c r="G411" s="2">
        <f>IF($F$376="n/a",0,IF(G$378&lt;=$C411,0,IF(G$378&gt;($F$376+$C411),INDEX($D$390:$W$390,,$C411)-SUM($D411:F411),INDEX($D$390:$W$390,,$C411)/$F$376)))</f>
        <v>0</v>
      </c>
      <c r="H411" s="2">
        <f>IF($F$376="n/a",0,IF(H$378&lt;=$C411,0,IF(H$378&gt;($F$376+$C411),INDEX($D$390:$W$390,,$C411)-SUM($D411:G411),INDEX($D$390:$W$390,,$C411)/$F$376)))</f>
        <v>0</v>
      </c>
      <c r="I411" s="2">
        <f>IF($F$376="n/a",0,IF(I$378&lt;=$C411,0,IF(I$378&gt;($F$376+$C411),INDEX($D$390:$W$390,,$C411)-SUM($D411:H411),INDEX($D$390:$W$390,,$C411)/$F$376)))</f>
        <v>0</v>
      </c>
      <c r="J411" s="2">
        <f>IF($F$376="n/a",0,IF(J$378&lt;=$C411,0,IF(J$378&gt;($F$376+$C411),INDEX($D$390:$W$390,,$C411)-SUM($D411:I411),INDEX($D$390:$W$390,,$C411)/$F$376)))</f>
        <v>0</v>
      </c>
      <c r="K411" s="2">
        <f>IF($F$376="n/a",0,IF(K$378&lt;=$C411,0,IF(K$378&gt;($F$376+$C411),INDEX($D$390:$W$390,,$C411)-SUM($D411:J411),INDEX($D$390:$W$390,,$C411)/$F$376)))</f>
        <v>0</v>
      </c>
      <c r="L411" s="2">
        <f>IF($F$376="n/a",0,IF(L$378&lt;=$C411,0,IF(L$378&gt;($F$376+$C411),INDEX($D$390:$W$390,,$C411)-SUM($D411:K411),INDEX($D$390:$W$390,,$C411)/$F$376)))</f>
        <v>0</v>
      </c>
      <c r="M411" s="2">
        <f>IF($F$376="n/a",0,IF(M$378&lt;=$C411,0,IF(M$378&gt;($F$376+$C411),INDEX($D$390:$W$390,,$C411)-SUM($D411:L411),INDEX($D$390:$W$390,,$C411)/$F$376)))</f>
        <v>0</v>
      </c>
      <c r="N411" s="2">
        <f>IF($F$376="n/a",0,IF(N$378&lt;=$C411,0,IF(N$378&gt;($F$376+$C411),INDEX($D$390:$W$390,,$C411)-SUM($D411:M411),INDEX($D$390:$W$390,,$C411)/$F$376)))</f>
        <v>0</v>
      </c>
      <c r="O411" s="2">
        <f>IF($F$376="n/a",0,IF(O$378&lt;=$C411,0,IF(O$378&gt;($F$376+$C411),INDEX($D$390:$W$390,,$C411)-SUM($D411:N411),INDEX($D$390:$W$390,,$C411)/$F$376)))</f>
        <v>0</v>
      </c>
      <c r="P411" s="2">
        <f>IF($F$376="n/a",0,IF(P$378&lt;=$C411,0,IF(P$378&gt;($F$376+$C411),INDEX($D$390:$W$390,,$C411)-SUM($D411:O411),INDEX($D$390:$W$390,,$C411)/$F$376)))</f>
        <v>0</v>
      </c>
      <c r="Q411" s="2">
        <f>IF($F$376="n/a",0,IF(Q$378&lt;=$C411,0,IF(Q$378&gt;($F$376+$C411),INDEX($D$390:$W$390,,$C411)-SUM($D411:P411),INDEX($D$390:$W$390,,$C411)/$F$376)))</f>
        <v>0</v>
      </c>
      <c r="R411" s="2">
        <f>IF($F$376="n/a",0,IF(R$378&lt;=$C411,0,IF(R$378&gt;($F$376+$C411),INDEX($D$390:$W$390,,$C411)-SUM($D411:Q411),INDEX($D$390:$W$390,,$C411)/$F$376)))</f>
        <v>0</v>
      </c>
      <c r="S411" s="2">
        <f>IF($F$376="n/a",0,IF(S$378&lt;=$C411,0,IF(S$378&gt;($F$376+$C411),INDEX($D$390:$W$390,,$C411)-SUM($D411:R411),INDEX($D$390:$W$390,,$C411)/$F$376)))</f>
        <v>0</v>
      </c>
      <c r="T411" s="2">
        <f>IF($F$376="n/a",0,IF(T$378&lt;=$C411,0,IF(T$378&gt;($F$376+$C411),INDEX($D$390:$W$390,,$C411)-SUM($D411:S411),INDEX($D$390:$W$390,,$C411)/$F$376)))</f>
        <v>0</v>
      </c>
      <c r="U411" s="2">
        <f>IF($F$376="n/a",0,IF(U$378&lt;=$C411,0,IF(U$378&gt;($F$376+$C411),INDEX($D$390:$W$390,,$C411)-SUM($D411:T411),INDEX($D$390:$W$390,,$C411)/$F$376)))</f>
        <v>0</v>
      </c>
      <c r="V411" s="2">
        <f>IF($F$376="n/a",0,IF(V$378&lt;=$C411,0,IF(V$378&gt;($F$376+$C411),INDEX($D$390:$W$390,,$C411)-SUM($D411:U411),INDEX($D$390:$W$390,,$C411)/$F$376)))</f>
        <v>0</v>
      </c>
      <c r="W411" s="2">
        <f>IF($F$376="n/a",0,IF(W$378&lt;=$C411,0,IF(W$378&gt;($F$376+$C411),INDEX($D$390:$W$390,,$C411)-SUM($D411:V411),INDEX($D$390:$W$390,,$C411)/$F$376)))</f>
        <v>0</v>
      </c>
      <c r="X411" s="2">
        <f>IF($F$376="n/a",0,IF(X$378&lt;=$C411,0,IF(X$378&gt;($F$376+$C411),INDEX($D$390:$W$390,,$C411)-SUM($D411:W411),INDEX($D$390:$W$390,,$C411)/$F$376)))</f>
        <v>0</v>
      </c>
      <c r="Y411" s="2">
        <f>IF($F$376="n/a",0,IF(Y$378&lt;=$C411,0,IF(Y$378&gt;($F$376+$C411),INDEX($D$390:$W$390,,$C411)-SUM($D411:X411),INDEX($D$390:$W$390,,$C411)/$F$376)))</f>
        <v>0</v>
      </c>
      <c r="Z411" s="2">
        <f>IF($F$376="n/a",0,IF(Z$378&lt;=$C411,0,IF(Z$378&gt;($F$376+$C411),INDEX($D$390:$W$390,,$C411)-SUM($D411:Y411),INDEX($D$390:$W$390,,$C411)/$F$376)))</f>
        <v>0</v>
      </c>
      <c r="AA411" s="2">
        <f>IF($F$376="n/a",0,IF(AA$378&lt;=$C411,0,IF(AA$378&gt;($F$376+$C411),INDEX($D$390:$W$390,,$C411)-SUM($D411:Z411),INDEX($D$390:$W$390,,$C411)/$F$376)))</f>
        <v>0</v>
      </c>
      <c r="AB411" s="2">
        <f>IF($F$376="n/a",0,IF(AB$378&lt;=$C411,0,IF(AB$378&gt;($F$376+$C411),INDEX($D$390:$W$390,,$C411)-SUM($D411:AA411),INDEX($D$390:$W$390,,$C411)/$F$376)))</f>
        <v>0</v>
      </c>
      <c r="AC411" s="2">
        <f>IF($F$376="n/a",0,IF(AC$378&lt;=$C411,0,IF(AC$378&gt;($F$376+$C411),INDEX($D$390:$W$390,,$C411)-SUM($D411:AB411),INDEX($D$390:$W$390,,$C411)/$F$376)))</f>
        <v>0</v>
      </c>
      <c r="AD411" s="2">
        <f>IF($F$376="n/a",0,IF(AD$378&lt;=$C411,0,IF(AD$378&gt;($F$376+$C411),INDEX($D$390:$W$390,,$C411)-SUM($D411:AC411),INDEX($D$390:$W$390,,$C411)/$F$376)))</f>
        <v>0</v>
      </c>
      <c r="AE411" s="2">
        <f>IF($F$376="n/a",0,IF(AE$378&lt;=$C411,0,IF(AE$378&gt;($F$376+$C411),INDEX($D$390:$W$390,,$C411)-SUM($D411:AD411),INDEX($D$390:$W$390,,$C411)/$F$376)))</f>
        <v>0</v>
      </c>
      <c r="AF411" s="2">
        <f>IF($F$376="n/a",0,IF(AF$378&lt;=$C411,0,IF(AF$378&gt;($F$376+$C411),INDEX($D$390:$W$390,,$C411)-SUM($D411:AE411),INDEX($D$390:$W$390,,$C411)/$F$376)))</f>
        <v>0</v>
      </c>
      <c r="AG411" s="2">
        <f>IF($F$376="n/a",0,IF(AG$378&lt;=$C411,0,IF(AG$378&gt;($F$376+$C411),INDEX($D$390:$W$390,,$C411)-SUM($D411:AF411),INDEX($D$390:$W$390,,$C411)/$F$376)))</f>
        <v>0</v>
      </c>
      <c r="AH411" s="2">
        <f>IF($F$376="n/a",0,IF(AH$378&lt;=$C411,0,IF(AH$378&gt;($F$376+$C411),INDEX($D$390:$W$390,,$C411)-SUM($D411:AG411),INDEX($D$390:$W$390,,$C411)/$F$376)))</f>
        <v>0</v>
      </c>
      <c r="AI411" s="2">
        <f>IF($F$376="n/a",0,IF(AI$378&lt;=$C411,0,IF(AI$378&gt;($F$376+$C411),INDEX($D$390:$W$390,,$C411)-SUM($D411:AH411),INDEX($D$390:$W$390,,$C411)/$F$376)))</f>
        <v>0</v>
      </c>
      <c r="AJ411" s="2">
        <f>IF($F$376="n/a",0,IF(AJ$378&lt;=$C411,0,IF(AJ$378&gt;($F$376+$C411),INDEX($D$390:$W$390,,$C411)-SUM($D411:AI411),INDEX($D$390:$W$390,,$C411)/$F$376)))</f>
        <v>0</v>
      </c>
      <c r="AK411" s="2">
        <f>IF($F$376="n/a",0,IF(AK$378&lt;=$C411,0,IF(AK$378&gt;($F$376+$C411),INDEX($D$390:$W$390,,$C411)-SUM($D411:AJ411),INDEX($D$390:$W$390,,$C411)/$F$376)))</f>
        <v>0</v>
      </c>
      <c r="AL411" s="2">
        <f>IF($F$376="n/a",0,IF(AL$378&lt;=$C411,0,IF(AL$378&gt;($F$376+$C411),INDEX($D$390:$W$390,,$C411)-SUM($D411:AK411),INDEX($D$390:$W$390,,$C411)/$F$376)))</f>
        <v>0</v>
      </c>
      <c r="AM411" s="2">
        <f>IF($F$376="n/a",0,IF(AM$378&lt;=$C411,0,IF(AM$378&gt;($F$376+$C411),INDEX($D$390:$W$390,,$C411)-SUM($D411:AL411),INDEX($D$390:$W$390,,$C411)/$F$376)))</f>
        <v>0</v>
      </c>
      <c r="AN411" s="2">
        <f>IF($F$376="n/a",0,IF(AN$378&lt;=$C411,0,IF(AN$378&gt;($F$376+$C411),INDEX($D$390:$W$390,,$C411)-SUM($D411:AM411),INDEX($D$390:$W$390,,$C411)/$F$376)))</f>
        <v>0</v>
      </c>
      <c r="AO411" s="2">
        <f>IF($F$376="n/a",0,IF(AO$378&lt;=$C411,0,IF(AO$378&gt;($F$376+$C411),INDEX($D$390:$W$390,,$C411)-SUM($D411:AN411),INDEX($D$390:$W$390,,$C411)/$F$376)))</f>
        <v>0</v>
      </c>
      <c r="AP411" s="2">
        <f>IF($F$376="n/a",0,IF(AP$378&lt;=$C411,0,IF(AP$378&gt;($F$376+$C411),INDEX($D$390:$W$390,,$C411)-SUM($D411:AO411),INDEX($D$390:$W$390,,$C411)/$F$376)))</f>
        <v>0</v>
      </c>
      <c r="AQ411" s="2">
        <f>IF($F$376="n/a",0,IF(AQ$378&lt;=$C411,0,IF(AQ$378&gt;($F$376+$C411),INDEX($D$390:$W$390,,$C411)-SUM($D411:AP411),INDEX($D$390:$W$390,,$C411)/$F$376)))</f>
        <v>0</v>
      </c>
      <c r="AR411" s="2">
        <f>IF($F$376="n/a",0,IF(AR$378&lt;=$C411,0,IF(AR$378&gt;($F$376+$C411),INDEX($D$390:$W$390,,$C411)-SUM($D411:AQ411),INDEX($D$390:$W$390,,$C411)/$F$376)))</f>
        <v>0</v>
      </c>
      <c r="AS411" s="2">
        <f>IF($F$376="n/a",0,IF(AS$378&lt;=$C411,0,IF(AS$378&gt;($F$376+$C411),INDEX($D$390:$W$390,,$C411)-SUM($D411:AR411),INDEX($D$390:$W$390,,$C411)/$F$376)))</f>
        <v>0</v>
      </c>
      <c r="AT411" s="2">
        <f>IF($F$376="n/a",0,IF(AT$378&lt;=$C411,0,IF(AT$378&gt;($F$376+$C411),INDEX($D$390:$W$390,,$C411)-SUM($D411:AS411),INDEX($D$390:$W$390,,$C411)/$F$376)))</f>
        <v>0</v>
      </c>
      <c r="AU411" s="2">
        <f>IF($F$376="n/a",0,IF(AU$378&lt;=$C411,0,IF(AU$378&gt;($F$376+$C411),INDEX($D$390:$W$390,,$C411)-SUM($D411:AT411),INDEX($D$390:$W$390,,$C411)/$F$376)))</f>
        <v>0</v>
      </c>
      <c r="AV411" s="2">
        <f>IF($F$376="n/a",0,IF(AV$378&lt;=$C411,0,IF(AV$378&gt;($F$376+$C411),INDEX($D$390:$W$390,,$C411)-SUM($D411:AU411),INDEX($D$390:$W$390,,$C411)/$F$376)))</f>
        <v>0</v>
      </c>
      <c r="AW411" s="2">
        <f>IF($F$376="n/a",0,IF(AW$378&lt;=$C411,0,IF(AW$378&gt;($F$376+$C411),INDEX($D$390:$W$390,,$C411)-SUM($D411:AV411),INDEX($D$390:$W$390,,$C411)/$F$376)))</f>
        <v>0</v>
      </c>
      <c r="AX411" s="2">
        <f>IF($F$376="n/a",0,IF(AX$378&lt;=$C411,0,IF(AX$378&gt;($F$376+$C411),INDEX($D$390:$W$390,,$C411)-SUM($D411:AW411),INDEX($D$390:$W$390,,$C411)/$F$376)))</f>
        <v>0</v>
      </c>
      <c r="AY411" s="2">
        <f>IF($F$376="n/a",0,IF(AY$378&lt;=$C411,0,IF(AY$378&gt;($F$376+$C411),INDEX($D$390:$W$390,,$C411)-SUM($D411:AX411),INDEX($D$390:$W$390,,$C411)/$F$376)))</f>
        <v>0</v>
      </c>
      <c r="AZ411" s="2">
        <f>IF($F$376="n/a",0,IF(AZ$378&lt;=$C411,0,IF(AZ$378&gt;($F$376+$C411),INDEX($D$390:$W$390,,$C411)-SUM($D411:AY411),INDEX($D$390:$W$390,,$C411)/$F$376)))</f>
        <v>0</v>
      </c>
      <c r="BA411" s="2">
        <f>IF($F$376="n/a",0,IF(BA$378&lt;=$C411,0,IF(BA$378&gt;($F$376+$C411),INDEX($D$390:$W$390,,$C411)-SUM($D411:AZ411),INDEX($D$390:$W$390,,$C411)/$F$376)))</f>
        <v>0</v>
      </c>
      <c r="BB411" s="2">
        <f>IF($F$376="n/a",0,IF(BB$378&lt;=$C411,0,IF(BB$378&gt;($F$376+$C411),INDEX($D$390:$W$390,,$C411)-SUM($D411:BA411),INDEX($D$390:$W$390,,$C411)/$F$376)))</f>
        <v>0</v>
      </c>
      <c r="BC411" s="2">
        <f>IF($F$376="n/a",0,IF(BC$378&lt;=$C411,0,IF(BC$378&gt;($F$376+$C411),INDEX($D$390:$W$390,,$C411)-SUM($D411:BB411),INDEX($D$390:$W$390,,$C411)/$F$376)))</f>
        <v>0</v>
      </c>
      <c r="BD411" s="2">
        <f>IF($F$376="n/a",0,IF(BD$378&lt;=$C411,0,IF(BD$378&gt;($F$376+$C411),INDEX($D$390:$W$390,,$C411)-SUM($D411:BC411),INDEX($D$390:$W$390,,$C411)/$F$376)))</f>
        <v>0</v>
      </c>
      <c r="BE411" s="2">
        <f>IF($F$376="n/a",0,IF(BE$378&lt;=$C411,0,IF(BE$378&gt;($F$376+$C411),INDEX($D$390:$W$390,,$C411)-SUM($D411:BD411),INDEX($D$390:$W$390,,$C411)/$F$376)))</f>
        <v>0</v>
      </c>
      <c r="BF411" s="2">
        <f>IF($F$376="n/a",0,IF(BF$378&lt;=$C411,0,IF(BF$378&gt;($F$376+$C411),INDEX($D$390:$W$390,,$C411)-SUM($D411:BE411),INDEX($D$390:$W$390,,$C411)/$F$376)))</f>
        <v>0</v>
      </c>
      <c r="BG411" s="2">
        <f>IF($F$376="n/a",0,IF(BG$378&lt;=$C411,0,IF(BG$378&gt;($F$376+$C411),INDEX($D$390:$W$390,,$C411)-SUM($D411:BF411),INDEX($D$390:$W$390,,$C411)/$F$376)))</f>
        <v>0</v>
      </c>
      <c r="BH411" s="2">
        <f>IF($F$376="n/a",0,IF(BH$378&lt;=$C411,0,IF(BH$378&gt;($F$376+$C411),INDEX($D$390:$W$390,,$C411)-SUM($D411:BG411),INDEX($D$390:$W$390,,$C411)/$F$376)))</f>
        <v>0</v>
      </c>
      <c r="BI411" s="2">
        <f>IF($F$376="n/a",0,IF(BI$378&lt;=$C411,0,IF(BI$378&gt;($F$376+$C411),INDEX($D$390:$W$390,,$C411)-SUM($D411:BH411),INDEX($D$390:$W$390,,$C411)/$F$376)))</f>
        <v>0</v>
      </c>
      <c r="BJ411" s="2">
        <f>IF($F$376="n/a",0,IF(BJ$378&lt;=$C411,0,IF(BJ$378&gt;($F$376+$C411),INDEX($D$390:$W$390,,$C411)-SUM($D411:BI411),INDEX($D$390:$W$390,,$C411)/$F$376)))</f>
        <v>0</v>
      </c>
      <c r="BK411" s="2">
        <f>IF($F$376="n/a",0,IF(BK$378&lt;=$C411,0,IF(BK$378&gt;($F$376+$C411),INDEX($D$390:$W$390,,$C411)-SUM($D411:BJ411),INDEX($D$390:$W$390,,$C411)/$F$376)))</f>
        <v>0</v>
      </c>
      <c r="BL411" s="2">
        <f>IF($F$376="n/a",0,IF(BL$378&lt;=$C411,0,IF(BL$378&gt;($F$376+$C411),INDEX($D$390:$W$390,,$C411)-SUM($D411:BK411),INDEX($D$390:$W$390,,$C411)/$F$376)))</f>
        <v>0</v>
      </c>
      <c r="BM411" s="2">
        <f>IF($F$376="n/a",0,IF(BM$378&lt;=$C411,0,IF(BM$378&gt;($F$376+$C411),INDEX($D$390:$W$390,,$C411)-SUM($D411:BL411),INDEX($D$390:$W$390,,$C411)/$F$376)))</f>
        <v>0</v>
      </c>
      <c r="BN411" s="2">
        <f>IF($F$376="n/a",0,IF(BN$378&lt;=$C411,0,IF(BN$378&gt;($F$376+$C411),INDEX($D$390:$W$390,,$C411)-SUM($D411:BM411),INDEX($D$390:$W$390,,$C411)/$F$376)))</f>
        <v>0</v>
      </c>
      <c r="BO411" s="2">
        <f>IF($F$376="n/a",0,IF(BO$378&lt;=$C411,0,IF(BO$378&gt;($F$376+$C411),INDEX($D$390:$W$390,,$C411)-SUM($D411:BN411),INDEX($D$390:$W$390,,$C411)/$F$376)))</f>
        <v>0</v>
      </c>
      <c r="BP411" s="2">
        <f>IF($F$376="n/a",0,IF(BP$378&lt;=$C411,0,IF(BP$378&gt;($F$376+$C411),INDEX($D$390:$W$390,,$C411)-SUM($D411:BO411),INDEX($D$390:$W$390,,$C411)/$F$376)))</f>
        <v>0</v>
      </c>
      <c r="BQ411" s="2">
        <f>IF($F$376="n/a",0,IF(BQ$378&lt;=$C411,0,IF(BQ$378&gt;($F$376+$C411),INDEX($D$390:$W$390,,$C411)-SUM($D411:BP411),INDEX($D$390:$W$390,,$C411)/$F$376)))</f>
        <v>0</v>
      </c>
      <c r="BR411" s="2">
        <f>IF($F$376="n/a",0,IF(BR$378&lt;=$C411,0,IF(BR$378&gt;($F$376+$C411),INDEX($D$390:$W$390,,$C411)-SUM($D411:BQ411),INDEX($D$390:$W$390,,$C411)/$F$376)))</f>
        <v>0</v>
      </c>
      <c r="BS411" s="2">
        <f>IF($F$376="n/a",0,IF(BS$378&lt;=$C411,0,IF(BS$378&gt;($F$376+$C411),INDEX($D$390:$W$390,,$C411)-SUM($D411:BR411),INDEX($D$390:$W$390,,$C411)/$F$376)))</f>
        <v>0</v>
      </c>
    </row>
    <row r="412" spans="2:71" outlineLevel="1">
      <c r="B412" s="24">
        <v>2030</v>
      </c>
      <c r="C412" s="24">
        <v>20</v>
      </c>
      <c r="E412" s="2">
        <f>IF($F$376="n/a",0,IF(E$378&lt;=$C412,0,IF(E$378&gt;($F$376+$C412),INDEX($D$390:$W$390,,$C412)-SUM($D412:D412),INDEX($D$390:$W$390,,$C412)/$F$376)))</f>
        <v>0</v>
      </c>
      <c r="F412" s="2">
        <f>IF($F$376="n/a",0,IF(F$378&lt;=$C412,0,IF(F$378&gt;($F$376+$C412),INDEX($D$390:$W$390,,$C412)-SUM($D412:E412),INDEX($D$390:$W$390,,$C412)/$F$376)))</f>
        <v>0</v>
      </c>
      <c r="G412" s="2">
        <f>IF($F$376="n/a",0,IF(G$378&lt;=$C412,0,IF(G$378&gt;($F$376+$C412),INDEX($D$390:$W$390,,$C412)-SUM($D412:F412),INDEX($D$390:$W$390,,$C412)/$F$376)))</f>
        <v>0</v>
      </c>
      <c r="H412" s="2">
        <f>IF($F$376="n/a",0,IF(H$378&lt;=$C412,0,IF(H$378&gt;($F$376+$C412),INDEX($D$390:$W$390,,$C412)-SUM($D412:G412),INDEX($D$390:$W$390,,$C412)/$F$376)))</f>
        <v>0</v>
      </c>
      <c r="I412" s="2">
        <f>IF($F$376="n/a",0,IF(I$378&lt;=$C412,0,IF(I$378&gt;($F$376+$C412),INDEX($D$390:$W$390,,$C412)-SUM($D412:H412),INDEX($D$390:$W$390,,$C412)/$F$376)))</f>
        <v>0</v>
      </c>
      <c r="J412" s="2">
        <f>IF($F$376="n/a",0,IF(J$378&lt;=$C412,0,IF(J$378&gt;($F$376+$C412),INDEX($D$390:$W$390,,$C412)-SUM($D412:I412),INDEX($D$390:$W$390,,$C412)/$F$376)))</f>
        <v>0</v>
      </c>
      <c r="K412" s="2">
        <f>IF($F$376="n/a",0,IF(K$378&lt;=$C412,0,IF(K$378&gt;($F$376+$C412),INDEX($D$390:$W$390,,$C412)-SUM($D412:J412),INDEX($D$390:$W$390,,$C412)/$F$376)))</f>
        <v>0</v>
      </c>
      <c r="L412" s="2">
        <f>IF($F$376="n/a",0,IF(L$378&lt;=$C412,0,IF(L$378&gt;($F$376+$C412),INDEX($D$390:$W$390,,$C412)-SUM($D412:K412),INDEX($D$390:$W$390,,$C412)/$F$376)))</f>
        <v>0</v>
      </c>
      <c r="M412" s="2">
        <f>IF($F$376="n/a",0,IF(M$378&lt;=$C412,0,IF(M$378&gt;($F$376+$C412),INDEX($D$390:$W$390,,$C412)-SUM($D412:L412),INDEX($D$390:$W$390,,$C412)/$F$376)))</f>
        <v>0</v>
      </c>
      <c r="N412" s="2">
        <f>IF($F$376="n/a",0,IF(N$378&lt;=$C412,0,IF(N$378&gt;($F$376+$C412),INDEX($D$390:$W$390,,$C412)-SUM($D412:M412),INDEX($D$390:$W$390,,$C412)/$F$376)))</f>
        <v>0</v>
      </c>
      <c r="O412" s="2">
        <f>IF($F$376="n/a",0,IF(O$378&lt;=$C412,0,IF(O$378&gt;($F$376+$C412),INDEX($D$390:$W$390,,$C412)-SUM($D412:N412),INDEX($D$390:$W$390,,$C412)/$F$376)))</f>
        <v>0</v>
      </c>
      <c r="P412" s="2">
        <f>IF($F$376="n/a",0,IF(P$378&lt;=$C412,0,IF(P$378&gt;($F$376+$C412),INDEX($D$390:$W$390,,$C412)-SUM($D412:O412),INDEX($D$390:$W$390,,$C412)/$F$376)))</f>
        <v>0</v>
      </c>
      <c r="Q412" s="2">
        <f>IF($F$376="n/a",0,IF(Q$378&lt;=$C412,0,IF(Q$378&gt;($F$376+$C412),INDEX($D$390:$W$390,,$C412)-SUM($D412:P412),INDEX($D$390:$W$390,,$C412)/$F$376)))</f>
        <v>0</v>
      </c>
      <c r="R412" s="2">
        <f>IF($F$376="n/a",0,IF(R$378&lt;=$C412,0,IF(R$378&gt;($F$376+$C412),INDEX($D$390:$W$390,,$C412)-SUM($D412:Q412),INDEX($D$390:$W$390,,$C412)/$F$376)))</f>
        <v>0</v>
      </c>
      <c r="S412" s="2">
        <f>IF($F$376="n/a",0,IF(S$378&lt;=$C412,0,IF(S$378&gt;($F$376+$C412),INDEX($D$390:$W$390,,$C412)-SUM($D412:R412),INDEX($D$390:$W$390,,$C412)/$F$376)))</f>
        <v>0</v>
      </c>
      <c r="T412" s="2">
        <f>IF($F$376="n/a",0,IF(T$378&lt;=$C412,0,IF(T$378&gt;($F$376+$C412),INDEX($D$390:$W$390,,$C412)-SUM($D412:S412),INDEX($D$390:$W$390,,$C412)/$F$376)))</f>
        <v>0</v>
      </c>
      <c r="U412" s="2">
        <f>IF($F$376="n/a",0,IF(U$378&lt;=$C412,0,IF(U$378&gt;($F$376+$C412),INDEX($D$390:$W$390,,$C412)-SUM($D412:T412),INDEX($D$390:$W$390,,$C412)/$F$376)))</f>
        <v>0</v>
      </c>
      <c r="V412" s="2">
        <f>IF($F$376="n/a",0,IF(V$378&lt;=$C412,0,IF(V$378&gt;($F$376+$C412),INDEX($D$390:$W$390,,$C412)-SUM($D412:U412),INDEX($D$390:$W$390,,$C412)/$F$376)))</f>
        <v>0</v>
      </c>
      <c r="W412" s="2">
        <f>IF($F$376="n/a",0,IF(W$378&lt;=$C412,0,IF(W$378&gt;($F$376+$C412),INDEX($D$390:$W$390,,$C412)-SUM($D412:V412),INDEX($D$390:$W$390,,$C412)/$F$376)))</f>
        <v>0</v>
      </c>
      <c r="X412" s="2">
        <f>IF($F$376="n/a",0,IF(X$378&lt;=$C412,0,IF(X$378&gt;($F$376+$C412),INDEX($D$390:$W$390,,$C412)-SUM($D412:W412),INDEX($D$390:$W$390,,$C412)/$F$376)))</f>
        <v>0</v>
      </c>
      <c r="Y412" s="2">
        <f>IF($F$376="n/a",0,IF(Y$378&lt;=$C412,0,IF(Y$378&gt;($F$376+$C412),INDEX($D$390:$W$390,,$C412)-SUM($D412:X412),INDEX($D$390:$W$390,,$C412)/$F$376)))</f>
        <v>0</v>
      </c>
      <c r="Z412" s="2">
        <f>IF($F$376="n/a",0,IF(Z$378&lt;=$C412,0,IF(Z$378&gt;($F$376+$C412),INDEX($D$390:$W$390,,$C412)-SUM($D412:Y412),INDEX($D$390:$W$390,,$C412)/$F$376)))</f>
        <v>0</v>
      </c>
      <c r="AA412" s="2">
        <f>IF($F$376="n/a",0,IF(AA$378&lt;=$C412,0,IF(AA$378&gt;($F$376+$C412),INDEX($D$390:$W$390,,$C412)-SUM($D412:Z412),INDEX($D$390:$W$390,,$C412)/$F$376)))</f>
        <v>0</v>
      </c>
      <c r="AB412" s="2">
        <f>IF($F$376="n/a",0,IF(AB$378&lt;=$C412,0,IF(AB$378&gt;($F$376+$C412),INDEX($D$390:$W$390,,$C412)-SUM($D412:AA412),INDEX($D$390:$W$390,,$C412)/$F$376)))</f>
        <v>0</v>
      </c>
      <c r="AC412" s="2">
        <f>IF($F$376="n/a",0,IF(AC$378&lt;=$C412,0,IF(AC$378&gt;($F$376+$C412),INDEX($D$390:$W$390,,$C412)-SUM($D412:AB412),INDEX($D$390:$W$390,,$C412)/$F$376)))</f>
        <v>0</v>
      </c>
      <c r="AD412" s="2">
        <f>IF($F$376="n/a",0,IF(AD$378&lt;=$C412,0,IF(AD$378&gt;($F$376+$C412),INDEX($D$390:$W$390,,$C412)-SUM($D412:AC412),INDEX($D$390:$W$390,,$C412)/$F$376)))</f>
        <v>0</v>
      </c>
      <c r="AE412" s="2">
        <f>IF($F$376="n/a",0,IF(AE$378&lt;=$C412,0,IF(AE$378&gt;($F$376+$C412),INDEX($D$390:$W$390,,$C412)-SUM($D412:AD412),INDEX($D$390:$W$390,,$C412)/$F$376)))</f>
        <v>0</v>
      </c>
      <c r="AF412" s="2">
        <f>IF($F$376="n/a",0,IF(AF$378&lt;=$C412,0,IF(AF$378&gt;($F$376+$C412),INDEX($D$390:$W$390,,$C412)-SUM($D412:AE412),INDEX($D$390:$W$390,,$C412)/$F$376)))</f>
        <v>0</v>
      </c>
      <c r="AG412" s="2">
        <f>IF($F$376="n/a",0,IF(AG$378&lt;=$C412,0,IF(AG$378&gt;($F$376+$C412),INDEX($D$390:$W$390,,$C412)-SUM($D412:AF412),INDEX($D$390:$W$390,,$C412)/$F$376)))</f>
        <v>0</v>
      </c>
      <c r="AH412" s="2">
        <f>IF($F$376="n/a",0,IF(AH$378&lt;=$C412,0,IF(AH$378&gt;($F$376+$C412),INDEX($D$390:$W$390,,$C412)-SUM($D412:AG412),INDEX($D$390:$W$390,,$C412)/$F$376)))</f>
        <v>0</v>
      </c>
      <c r="AI412" s="2">
        <f>IF($F$376="n/a",0,IF(AI$378&lt;=$C412,0,IF(AI$378&gt;($F$376+$C412),INDEX($D$390:$W$390,,$C412)-SUM($D412:AH412),INDEX($D$390:$W$390,,$C412)/$F$376)))</f>
        <v>0</v>
      </c>
      <c r="AJ412" s="2">
        <f>IF($F$376="n/a",0,IF(AJ$378&lt;=$C412,0,IF(AJ$378&gt;($F$376+$C412),INDEX($D$390:$W$390,,$C412)-SUM($D412:AI412),INDEX($D$390:$W$390,,$C412)/$F$376)))</f>
        <v>0</v>
      </c>
      <c r="AK412" s="2">
        <f>IF($F$376="n/a",0,IF(AK$378&lt;=$C412,0,IF(AK$378&gt;($F$376+$C412),INDEX($D$390:$W$390,,$C412)-SUM($D412:AJ412),INDEX($D$390:$W$390,,$C412)/$F$376)))</f>
        <v>0</v>
      </c>
      <c r="AL412" s="2">
        <f>IF($F$376="n/a",0,IF(AL$378&lt;=$C412,0,IF(AL$378&gt;($F$376+$C412),INDEX($D$390:$W$390,,$C412)-SUM($D412:AK412),INDEX($D$390:$W$390,,$C412)/$F$376)))</f>
        <v>0</v>
      </c>
      <c r="AM412" s="2">
        <f>IF($F$376="n/a",0,IF(AM$378&lt;=$C412,0,IF(AM$378&gt;($F$376+$C412),INDEX($D$390:$W$390,,$C412)-SUM($D412:AL412),INDEX($D$390:$W$390,,$C412)/$F$376)))</f>
        <v>0</v>
      </c>
      <c r="AN412" s="2">
        <f>IF($F$376="n/a",0,IF(AN$378&lt;=$C412,0,IF(AN$378&gt;($F$376+$C412),INDEX($D$390:$W$390,,$C412)-SUM($D412:AM412),INDEX($D$390:$W$390,,$C412)/$F$376)))</f>
        <v>0</v>
      </c>
      <c r="AO412" s="2">
        <f>IF($F$376="n/a",0,IF(AO$378&lt;=$C412,0,IF(AO$378&gt;($F$376+$C412),INDEX($D$390:$W$390,,$C412)-SUM($D412:AN412),INDEX($D$390:$W$390,,$C412)/$F$376)))</f>
        <v>0</v>
      </c>
      <c r="AP412" s="2">
        <f>IF($F$376="n/a",0,IF(AP$378&lt;=$C412,0,IF(AP$378&gt;($F$376+$C412),INDEX($D$390:$W$390,,$C412)-SUM($D412:AO412),INDEX($D$390:$W$390,,$C412)/$F$376)))</f>
        <v>0</v>
      </c>
      <c r="AQ412" s="2">
        <f>IF($F$376="n/a",0,IF(AQ$378&lt;=$C412,0,IF(AQ$378&gt;($F$376+$C412),INDEX($D$390:$W$390,,$C412)-SUM($D412:AP412),INDEX($D$390:$W$390,,$C412)/$F$376)))</f>
        <v>0</v>
      </c>
      <c r="AR412" s="2">
        <f>IF($F$376="n/a",0,IF(AR$378&lt;=$C412,0,IF(AR$378&gt;($F$376+$C412),INDEX($D$390:$W$390,,$C412)-SUM($D412:AQ412),INDEX($D$390:$W$390,,$C412)/$F$376)))</f>
        <v>0</v>
      </c>
      <c r="AS412" s="2">
        <f>IF($F$376="n/a",0,IF(AS$378&lt;=$C412,0,IF(AS$378&gt;($F$376+$C412),INDEX($D$390:$W$390,,$C412)-SUM($D412:AR412),INDEX($D$390:$W$390,,$C412)/$F$376)))</f>
        <v>0</v>
      </c>
      <c r="AT412" s="2">
        <f>IF($F$376="n/a",0,IF(AT$378&lt;=$C412,0,IF(AT$378&gt;($F$376+$C412),INDEX($D$390:$W$390,,$C412)-SUM($D412:AS412),INDEX($D$390:$W$390,,$C412)/$F$376)))</f>
        <v>0</v>
      </c>
      <c r="AU412" s="2">
        <f>IF($F$376="n/a",0,IF(AU$378&lt;=$C412,0,IF(AU$378&gt;($F$376+$C412),INDEX($D$390:$W$390,,$C412)-SUM($D412:AT412),INDEX($D$390:$W$390,,$C412)/$F$376)))</f>
        <v>0</v>
      </c>
      <c r="AV412" s="2">
        <f>IF($F$376="n/a",0,IF(AV$378&lt;=$C412,0,IF(AV$378&gt;($F$376+$C412),INDEX($D$390:$W$390,,$C412)-SUM($D412:AU412),INDEX($D$390:$W$390,,$C412)/$F$376)))</f>
        <v>0</v>
      </c>
      <c r="AW412" s="2">
        <f>IF($F$376="n/a",0,IF(AW$378&lt;=$C412,0,IF(AW$378&gt;($F$376+$C412),INDEX($D$390:$W$390,,$C412)-SUM($D412:AV412),INDEX($D$390:$W$390,,$C412)/$F$376)))</f>
        <v>0</v>
      </c>
      <c r="AX412" s="2">
        <f>IF($F$376="n/a",0,IF(AX$378&lt;=$C412,0,IF(AX$378&gt;($F$376+$C412),INDEX($D$390:$W$390,,$C412)-SUM($D412:AW412),INDEX($D$390:$W$390,,$C412)/$F$376)))</f>
        <v>0</v>
      </c>
      <c r="AY412" s="2">
        <f>IF($F$376="n/a",0,IF(AY$378&lt;=$C412,0,IF(AY$378&gt;($F$376+$C412),INDEX($D$390:$W$390,,$C412)-SUM($D412:AX412),INDEX($D$390:$W$390,,$C412)/$F$376)))</f>
        <v>0</v>
      </c>
      <c r="AZ412" s="2">
        <f>IF($F$376="n/a",0,IF(AZ$378&lt;=$C412,0,IF(AZ$378&gt;($F$376+$C412),INDEX($D$390:$W$390,,$C412)-SUM($D412:AY412),INDEX($D$390:$W$390,,$C412)/$F$376)))</f>
        <v>0</v>
      </c>
      <c r="BA412" s="2">
        <f>IF($F$376="n/a",0,IF(BA$378&lt;=$C412,0,IF(BA$378&gt;($F$376+$C412),INDEX($D$390:$W$390,,$C412)-SUM($D412:AZ412),INDEX($D$390:$W$390,,$C412)/$F$376)))</f>
        <v>0</v>
      </c>
      <c r="BB412" s="2">
        <f>IF($F$376="n/a",0,IF(BB$378&lt;=$C412,0,IF(BB$378&gt;($F$376+$C412),INDEX($D$390:$W$390,,$C412)-SUM($D412:BA412),INDEX($D$390:$W$390,,$C412)/$F$376)))</f>
        <v>0</v>
      </c>
      <c r="BC412" s="2">
        <f>IF($F$376="n/a",0,IF(BC$378&lt;=$C412,0,IF(BC$378&gt;($F$376+$C412),INDEX($D$390:$W$390,,$C412)-SUM($D412:BB412),INDEX($D$390:$W$390,,$C412)/$F$376)))</f>
        <v>0</v>
      </c>
      <c r="BD412" s="2">
        <f>IF($F$376="n/a",0,IF(BD$378&lt;=$C412,0,IF(BD$378&gt;($F$376+$C412),INDEX($D$390:$W$390,,$C412)-SUM($D412:BC412),INDEX($D$390:$W$390,,$C412)/$F$376)))</f>
        <v>0</v>
      </c>
      <c r="BE412" s="2">
        <f>IF($F$376="n/a",0,IF(BE$378&lt;=$C412,0,IF(BE$378&gt;($F$376+$C412),INDEX($D$390:$W$390,,$C412)-SUM($D412:BD412),INDEX($D$390:$W$390,,$C412)/$F$376)))</f>
        <v>0</v>
      </c>
      <c r="BF412" s="2">
        <f>IF($F$376="n/a",0,IF(BF$378&lt;=$C412,0,IF(BF$378&gt;($F$376+$C412),INDEX($D$390:$W$390,,$C412)-SUM($D412:BE412),INDEX($D$390:$W$390,,$C412)/$F$376)))</f>
        <v>0</v>
      </c>
      <c r="BG412" s="2">
        <f>IF($F$376="n/a",0,IF(BG$378&lt;=$C412,0,IF(BG$378&gt;($F$376+$C412),INDEX($D$390:$W$390,,$C412)-SUM($D412:BF412),INDEX($D$390:$W$390,,$C412)/$F$376)))</f>
        <v>0</v>
      </c>
      <c r="BH412" s="2">
        <f>IF($F$376="n/a",0,IF(BH$378&lt;=$C412,0,IF(BH$378&gt;($F$376+$C412),INDEX($D$390:$W$390,,$C412)-SUM($D412:BG412),INDEX($D$390:$W$390,,$C412)/$F$376)))</f>
        <v>0</v>
      </c>
      <c r="BI412" s="2">
        <f>IF($F$376="n/a",0,IF(BI$378&lt;=$C412,0,IF(BI$378&gt;($F$376+$C412),INDEX($D$390:$W$390,,$C412)-SUM($D412:BH412),INDEX($D$390:$W$390,,$C412)/$F$376)))</f>
        <v>0</v>
      </c>
      <c r="BJ412" s="2">
        <f>IF($F$376="n/a",0,IF(BJ$378&lt;=$C412,0,IF(BJ$378&gt;($F$376+$C412),INDEX($D$390:$W$390,,$C412)-SUM($D412:BI412),INDEX($D$390:$W$390,,$C412)/$F$376)))</f>
        <v>0</v>
      </c>
      <c r="BK412" s="2">
        <f>IF($F$376="n/a",0,IF(BK$378&lt;=$C412,0,IF(BK$378&gt;($F$376+$C412),INDEX($D$390:$W$390,,$C412)-SUM($D412:BJ412),INDEX($D$390:$W$390,,$C412)/$F$376)))</f>
        <v>0</v>
      </c>
      <c r="BL412" s="2">
        <f>IF($F$376="n/a",0,IF(BL$378&lt;=$C412,0,IF(BL$378&gt;($F$376+$C412),INDEX($D$390:$W$390,,$C412)-SUM($D412:BK412),INDEX($D$390:$W$390,,$C412)/$F$376)))</f>
        <v>0</v>
      </c>
      <c r="BM412" s="2">
        <f>IF($F$376="n/a",0,IF(BM$378&lt;=$C412,0,IF(BM$378&gt;($F$376+$C412),INDEX($D$390:$W$390,,$C412)-SUM($D412:BL412),INDEX($D$390:$W$390,,$C412)/$F$376)))</f>
        <v>0</v>
      </c>
      <c r="BN412" s="2">
        <f>IF($F$376="n/a",0,IF(BN$378&lt;=$C412,0,IF(BN$378&gt;($F$376+$C412),INDEX($D$390:$W$390,,$C412)-SUM($D412:BM412),INDEX($D$390:$W$390,,$C412)/$F$376)))</f>
        <v>0</v>
      </c>
      <c r="BO412" s="2">
        <f>IF($F$376="n/a",0,IF(BO$378&lt;=$C412,0,IF(BO$378&gt;($F$376+$C412),INDEX($D$390:$W$390,,$C412)-SUM($D412:BN412),INDEX($D$390:$W$390,,$C412)/$F$376)))</f>
        <v>0</v>
      </c>
      <c r="BP412" s="2">
        <f>IF($F$376="n/a",0,IF(BP$378&lt;=$C412,0,IF(BP$378&gt;($F$376+$C412),INDEX($D$390:$W$390,,$C412)-SUM($D412:BO412),INDEX($D$390:$W$390,,$C412)/$F$376)))</f>
        <v>0</v>
      </c>
      <c r="BQ412" s="2">
        <f>IF($F$376="n/a",0,IF(BQ$378&lt;=$C412,0,IF(BQ$378&gt;($F$376+$C412),INDEX($D$390:$W$390,,$C412)-SUM($D412:BP412),INDEX($D$390:$W$390,,$C412)/$F$376)))</f>
        <v>0</v>
      </c>
      <c r="BR412" s="2">
        <f>IF($F$376="n/a",0,IF(BR$378&lt;=$C412,0,IF(BR$378&gt;($F$376+$C412),INDEX($D$390:$W$390,,$C412)-SUM($D412:BQ412),INDEX($D$390:$W$390,,$C412)/$F$376)))</f>
        <v>0</v>
      </c>
      <c r="BS412" s="2">
        <f>IF($F$376="n/a",0,IF(BS$378&lt;=$C412,0,IF(BS$378&gt;($F$376+$C412),INDEX($D$390:$W$390,,$C412)-SUM($D412:BR412),INDEX($D$390:$W$390,,$C412)/$F$376)))</f>
        <v>0</v>
      </c>
    </row>
    <row r="413" spans="2:71">
      <c r="B413" s="24"/>
      <c r="C413" s="24"/>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row>
    <row r="414" spans="2:71">
      <c r="B414" t="s">
        <v>26</v>
      </c>
      <c r="D414" s="2">
        <f>SUM(D393:D412)</f>
        <v>0</v>
      </c>
      <c r="E414" s="2">
        <f t="shared" ref="E414:BP414" si="283">SUM(E393:E412)</f>
        <v>0</v>
      </c>
      <c r="F414" s="2">
        <f t="shared" si="283"/>
        <v>0</v>
      </c>
      <c r="G414" s="2">
        <f t="shared" si="283"/>
        <v>0</v>
      </c>
      <c r="H414" s="2">
        <f t="shared" si="283"/>
        <v>0</v>
      </c>
      <c r="I414" s="2">
        <f t="shared" si="283"/>
        <v>0</v>
      </c>
      <c r="J414" s="2">
        <f t="shared" si="283"/>
        <v>0</v>
      </c>
      <c r="K414" s="2">
        <f t="shared" si="283"/>
        <v>0</v>
      </c>
      <c r="L414" s="2">
        <f t="shared" si="283"/>
        <v>0</v>
      </c>
      <c r="M414" s="2">
        <f t="shared" si="283"/>
        <v>0</v>
      </c>
      <c r="N414" s="2">
        <f t="shared" si="283"/>
        <v>0</v>
      </c>
      <c r="O414" s="2">
        <f t="shared" si="283"/>
        <v>0</v>
      </c>
      <c r="P414" s="2">
        <f t="shared" si="283"/>
        <v>0</v>
      </c>
      <c r="Q414" s="2">
        <f t="shared" si="283"/>
        <v>0</v>
      </c>
      <c r="R414" s="2">
        <f t="shared" si="283"/>
        <v>0</v>
      </c>
      <c r="S414" s="2">
        <f t="shared" si="283"/>
        <v>0</v>
      </c>
      <c r="T414" s="2">
        <f t="shared" si="283"/>
        <v>0</v>
      </c>
      <c r="U414" s="2">
        <f t="shared" si="283"/>
        <v>0</v>
      </c>
      <c r="V414" s="2">
        <f t="shared" si="283"/>
        <v>0</v>
      </c>
      <c r="W414" s="2">
        <f t="shared" si="283"/>
        <v>0</v>
      </c>
      <c r="X414" s="2">
        <f t="shared" si="283"/>
        <v>0</v>
      </c>
      <c r="Y414" s="2">
        <f t="shared" si="283"/>
        <v>0</v>
      </c>
      <c r="Z414" s="2">
        <f t="shared" si="283"/>
        <v>0</v>
      </c>
      <c r="AA414" s="2">
        <f t="shared" si="283"/>
        <v>0</v>
      </c>
      <c r="AB414" s="2">
        <f t="shared" si="283"/>
        <v>0</v>
      </c>
      <c r="AC414" s="2">
        <f t="shared" si="283"/>
        <v>0</v>
      </c>
      <c r="AD414" s="2">
        <f t="shared" si="283"/>
        <v>0</v>
      </c>
      <c r="AE414" s="2">
        <f t="shared" si="283"/>
        <v>0</v>
      </c>
      <c r="AF414" s="2">
        <f t="shared" si="283"/>
        <v>0</v>
      </c>
      <c r="AG414" s="2">
        <f t="shared" si="283"/>
        <v>0</v>
      </c>
      <c r="AH414" s="2">
        <f t="shared" si="283"/>
        <v>0</v>
      </c>
      <c r="AI414" s="2">
        <f t="shared" si="283"/>
        <v>0</v>
      </c>
      <c r="AJ414" s="2">
        <f t="shared" si="283"/>
        <v>0</v>
      </c>
      <c r="AK414" s="2">
        <f t="shared" si="283"/>
        <v>0</v>
      </c>
      <c r="AL414" s="2">
        <f t="shared" si="283"/>
        <v>0</v>
      </c>
      <c r="AM414" s="2">
        <f t="shared" si="283"/>
        <v>0</v>
      </c>
      <c r="AN414" s="2">
        <f t="shared" si="283"/>
        <v>0</v>
      </c>
      <c r="AO414" s="2">
        <f t="shared" si="283"/>
        <v>0</v>
      </c>
      <c r="AP414" s="2">
        <f t="shared" si="283"/>
        <v>0</v>
      </c>
      <c r="AQ414" s="2">
        <f t="shared" si="283"/>
        <v>0</v>
      </c>
      <c r="AR414" s="2">
        <f t="shared" si="283"/>
        <v>0</v>
      </c>
      <c r="AS414" s="2">
        <f t="shared" si="283"/>
        <v>0</v>
      </c>
      <c r="AT414" s="2">
        <f t="shared" si="283"/>
        <v>0</v>
      </c>
      <c r="AU414" s="2">
        <f t="shared" si="283"/>
        <v>0</v>
      </c>
      <c r="AV414" s="2">
        <f t="shared" si="283"/>
        <v>0</v>
      </c>
      <c r="AW414" s="2">
        <f t="shared" si="283"/>
        <v>0</v>
      </c>
      <c r="AX414" s="2">
        <f t="shared" si="283"/>
        <v>0</v>
      </c>
      <c r="AY414" s="2">
        <f t="shared" si="283"/>
        <v>0</v>
      </c>
      <c r="AZ414" s="2">
        <f t="shared" si="283"/>
        <v>0</v>
      </c>
      <c r="BA414" s="2">
        <f t="shared" si="283"/>
        <v>0</v>
      </c>
      <c r="BB414" s="2">
        <f t="shared" si="283"/>
        <v>0</v>
      </c>
      <c r="BC414" s="2">
        <f t="shared" si="283"/>
        <v>0</v>
      </c>
      <c r="BD414" s="2">
        <f t="shared" si="283"/>
        <v>0</v>
      </c>
      <c r="BE414" s="2">
        <f t="shared" si="283"/>
        <v>0</v>
      </c>
      <c r="BF414" s="2">
        <f t="shared" si="283"/>
        <v>0</v>
      </c>
      <c r="BG414" s="2">
        <f t="shared" si="283"/>
        <v>0</v>
      </c>
      <c r="BH414" s="2">
        <f t="shared" si="283"/>
        <v>0</v>
      </c>
      <c r="BI414" s="2">
        <f t="shared" si="283"/>
        <v>0</v>
      </c>
      <c r="BJ414" s="2">
        <f t="shared" si="283"/>
        <v>0</v>
      </c>
      <c r="BK414" s="2">
        <f t="shared" si="283"/>
        <v>0</v>
      </c>
      <c r="BL414" s="2">
        <f t="shared" si="283"/>
        <v>0</v>
      </c>
      <c r="BM414" s="2">
        <f t="shared" si="283"/>
        <v>0</v>
      </c>
      <c r="BN414" s="2">
        <f t="shared" si="283"/>
        <v>0</v>
      </c>
      <c r="BO414" s="2">
        <f t="shared" si="283"/>
        <v>0</v>
      </c>
      <c r="BP414" s="2">
        <f t="shared" si="283"/>
        <v>0</v>
      </c>
      <c r="BQ414" s="2">
        <f t="shared" ref="BQ414:BS414" si="284">SUM(BQ393:BQ412)</f>
        <v>0</v>
      </c>
      <c r="BR414" s="2">
        <f t="shared" si="284"/>
        <v>0</v>
      </c>
      <c r="BS414" s="2">
        <f t="shared" si="284"/>
        <v>0</v>
      </c>
    </row>
    <row r="415" spans="2:71">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row>
    <row r="416" spans="2:71">
      <c r="B416" s="63" t="s">
        <v>123</v>
      </c>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row>
    <row r="417" spans="2:71">
      <c r="B417" s="67" t="s">
        <v>66</v>
      </c>
      <c r="D417" s="2"/>
      <c r="E417" s="2"/>
      <c r="F417" s="2"/>
      <c r="G417" s="2"/>
      <c r="H417" s="2"/>
      <c r="I417" s="2"/>
      <c r="J417" s="2"/>
      <c r="K417" s="2"/>
      <c r="L417" s="2"/>
      <c r="M417" s="25">
        <f>(Inputs!N70)/Inputs!$N$5</f>
        <v>0</v>
      </c>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row>
    <row r="418" spans="2:71">
      <c r="B418" s="63" t="s">
        <v>95</v>
      </c>
      <c r="C418">
        <v>10</v>
      </c>
      <c r="D418" s="2"/>
      <c r="E418" s="2"/>
      <c r="F418" s="2"/>
      <c r="G418" s="2"/>
      <c r="H418" s="2"/>
      <c r="I418" s="2"/>
      <c r="J418" s="2"/>
      <c r="K418" s="2"/>
      <c r="L418" s="2"/>
      <c r="M418" s="2"/>
      <c r="N418" s="183"/>
      <c r="O418" s="25">
        <f>IF(O$23&gt;($F376-5+$C418),$M417-SUM($M418:N418),$M417/($F376-5))</f>
        <v>0</v>
      </c>
      <c r="P418" s="25">
        <f>IF(P$23&gt;($F376-5+$C418),$M417-SUM($M418:O418),$M417/($F376-5))</f>
        <v>0</v>
      </c>
      <c r="Q418" s="25">
        <f>IF(Q$23&gt;($F376-5+$C418),$M417-SUM($M418:P418),$M417/($F376-5))</f>
        <v>0</v>
      </c>
      <c r="R418" s="25">
        <f>IF(R$23&gt;($F376-5+$C418),$M417-SUM($M418:Q418),$M417/($F376-5))</f>
        <v>0</v>
      </c>
      <c r="S418" s="25">
        <f>IF(S$23&gt;($F376-5+$C418),$M417-SUM($M418:R418),$M417/($F376-5))</f>
        <v>0</v>
      </c>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row>
    <row r="419" spans="2:71">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row>
    <row r="420" spans="2:71">
      <c r="B420" t="s">
        <v>24</v>
      </c>
      <c r="D420" s="2">
        <f>D381+D414</f>
        <v>0</v>
      </c>
      <c r="E420" s="2">
        <f t="shared" ref="E420:M420" si="285">E381+E414</f>
        <v>0</v>
      </c>
      <c r="F420" s="2">
        <f t="shared" si="285"/>
        <v>0</v>
      </c>
      <c r="G420" s="2">
        <f t="shared" si="285"/>
        <v>0</v>
      </c>
      <c r="H420" s="2">
        <f t="shared" si="285"/>
        <v>0</v>
      </c>
      <c r="I420" s="2">
        <f t="shared" si="285"/>
        <v>0</v>
      </c>
      <c r="J420" s="2">
        <f t="shared" si="285"/>
        <v>0</v>
      </c>
      <c r="K420" s="2">
        <f t="shared" si="285"/>
        <v>0</v>
      </c>
      <c r="L420" s="2">
        <f t="shared" si="285"/>
        <v>0</v>
      </c>
      <c r="M420" s="2">
        <f t="shared" si="285"/>
        <v>0</v>
      </c>
      <c r="N420" s="43">
        <f>N381+N414+N418</f>
        <v>0</v>
      </c>
      <c r="O420" s="43">
        <f t="shared" ref="O420:BP420" si="286">O381+O414+O418</f>
        <v>0</v>
      </c>
      <c r="P420" s="43">
        <f t="shared" si="286"/>
        <v>0</v>
      </c>
      <c r="Q420" s="43">
        <f t="shared" si="286"/>
        <v>0</v>
      </c>
      <c r="R420" s="43">
        <f t="shared" si="286"/>
        <v>0</v>
      </c>
      <c r="S420" s="43">
        <f t="shared" si="286"/>
        <v>0</v>
      </c>
      <c r="T420" s="43">
        <f t="shared" si="286"/>
        <v>0</v>
      </c>
      <c r="U420" s="43">
        <f t="shared" si="286"/>
        <v>0</v>
      </c>
      <c r="V420" s="43">
        <f t="shared" si="286"/>
        <v>0</v>
      </c>
      <c r="W420" s="43">
        <f t="shared" si="286"/>
        <v>0</v>
      </c>
      <c r="X420" s="43">
        <f t="shared" si="286"/>
        <v>0</v>
      </c>
      <c r="Y420" s="43">
        <f t="shared" si="286"/>
        <v>0</v>
      </c>
      <c r="Z420" s="43">
        <f t="shared" si="286"/>
        <v>0</v>
      </c>
      <c r="AA420" s="43">
        <f t="shared" si="286"/>
        <v>0</v>
      </c>
      <c r="AB420" s="43">
        <f t="shared" si="286"/>
        <v>0</v>
      </c>
      <c r="AC420" s="43">
        <f t="shared" si="286"/>
        <v>0</v>
      </c>
      <c r="AD420" s="43">
        <f t="shared" si="286"/>
        <v>0</v>
      </c>
      <c r="AE420" s="43">
        <f t="shared" si="286"/>
        <v>0</v>
      </c>
      <c r="AF420" s="43">
        <f t="shared" si="286"/>
        <v>0</v>
      </c>
      <c r="AG420" s="43">
        <f t="shared" si="286"/>
        <v>0</v>
      </c>
      <c r="AH420" s="43">
        <f t="shared" si="286"/>
        <v>0</v>
      </c>
      <c r="AI420" s="43">
        <f t="shared" si="286"/>
        <v>0</v>
      </c>
      <c r="AJ420" s="43">
        <f t="shared" si="286"/>
        <v>0</v>
      </c>
      <c r="AK420" s="43">
        <f t="shared" si="286"/>
        <v>0</v>
      </c>
      <c r="AL420" s="43">
        <f t="shared" si="286"/>
        <v>0</v>
      </c>
      <c r="AM420" s="43">
        <f t="shared" si="286"/>
        <v>0</v>
      </c>
      <c r="AN420" s="43">
        <f t="shared" si="286"/>
        <v>0</v>
      </c>
      <c r="AO420" s="43">
        <f t="shared" si="286"/>
        <v>0</v>
      </c>
      <c r="AP420" s="43">
        <f t="shared" si="286"/>
        <v>0</v>
      </c>
      <c r="AQ420" s="43">
        <f t="shared" si="286"/>
        <v>0</v>
      </c>
      <c r="AR420" s="43">
        <f t="shared" si="286"/>
        <v>0</v>
      </c>
      <c r="AS420" s="43">
        <f t="shared" si="286"/>
        <v>0</v>
      </c>
      <c r="AT420" s="43">
        <f t="shared" si="286"/>
        <v>0</v>
      </c>
      <c r="AU420" s="43">
        <f t="shared" si="286"/>
        <v>0</v>
      </c>
      <c r="AV420" s="43">
        <f t="shared" si="286"/>
        <v>0</v>
      </c>
      <c r="AW420" s="43">
        <f t="shared" si="286"/>
        <v>0</v>
      </c>
      <c r="AX420" s="43">
        <f t="shared" si="286"/>
        <v>0</v>
      </c>
      <c r="AY420" s="43">
        <f t="shared" si="286"/>
        <v>0</v>
      </c>
      <c r="AZ420" s="43">
        <f t="shared" si="286"/>
        <v>0</v>
      </c>
      <c r="BA420" s="43">
        <f t="shared" si="286"/>
        <v>0</v>
      </c>
      <c r="BB420" s="43">
        <f t="shared" si="286"/>
        <v>0</v>
      </c>
      <c r="BC420" s="43">
        <f t="shared" si="286"/>
        <v>0</v>
      </c>
      <c r="BD420" s="43">
        <f t="shared" si="286"/>
        <v>0</v>
      </c>
      <c r="BE420" s="43">
        <f t="shared" si="286"/>
        <v>0</v>
      </c>
      <c r="BF420" s="43">
        <f t="shared" si="286"/>
        <v>0</v>
      </c>
      <c r="BG420" s="43">
        <f t="shared" si="286"/>
        <v>0</v>
      </c>
      <c r="BH420" s="43">
        <f t="shared" si="286"/>
        <v>0</v>
      </c>
      <c r="BI420" s="43">
        <f t="shared" si="286"/>
        <v>0</v>
      </c>
      <c r="BJ420" s="43">
        <f t="shared" si="286"/>
        <v>0</v>
      </c>
      <c r="BK420" s="43">
        <f t="shared" si="286"/>
        <v>0</v>
      </c>
      <c r="BL420" s="43">
        <f t="shared" si="286"/>
        <v>0</v>
      </c>
      <c r="BM420" s="43">
        <f t="shared" si="286"/>
        <v>0</v>
      </c>
      <c r="BN420" s="43">
        <f t="shared" si="286"/>
        <v>0</v>
      </c>
      <c r="BO420" s="43">
        <f t="shared" si="286"/>
        <v>0</v>
      </c>
      <c r="BP420" s="43">
        <f t="shared" si="286"/>
        <v>0</v>
      </c>
      <c r="BQ420" s="43">
        <f t="shared" ref="BQ420:BS420" si="287">BQ381+BQ414+BQ418</f>
        <v>0</v>
      </c>
      <c r="BR420" s="43">
        <f t="shared" si="287"/>
        <v>0</v>
      </c>
      <c r="BS420" s="43">
        <f t="shared" si="287"/>
        <v>0</v>
      </c>
    </row>
    <row r="421" spans="2:71">
      <c r="B421" t="s">
        <v>25</v>
      </c>
      <c r="D421" s="2">
        <f>D390-D414</f>
        <v>0</v>
      </c>
      <c r="E421" s="2">
        <f>E390-E414+D421</f>
        <v>0</v>
      </c>
      <c r="F421" s="2">
        <f t="shared" ref="F421" si="288">F390-F414+E421</f>
        <v>0</v>
      </c>
      <c r="G421" s="2">
        <f t="shared" ref="G421" si="289">G390-G414+F421</f>
        <v>0</v>
      </c>
      <c r="H421" s="2">
        <f t="shared" ref="H421" si="290">H390-H414+G421</f>
        <v>0</v>
      </c>
      <c r="I421" s="2">
        <f t="shared" ref="I421" si="291">I390-I414+H421</f>
        <v>0</v>
      </c>
      <c r="J421" s="2">
        <f t="shared" ref="J421" si="292">J390-J414+I421</f>
        <v>0</v>
      </c>
      <c r="K421" s="2">
        <f t="shared" ref="K421" si="293">K390-K414+J421</f>
        <v>0</v>
      </c>
      <c r="L421" s="2">
        <f t="shared" ref="L421" si="294">L390-L414+K421</f>
        <v>0</v>
      </c>
      <c r="M421" s="43">
        <f>M390-M414+L421+M417</f>
        <v>0</v>
      </c>
      <c r="N421" s="43">
        <f>N390-N414+M421-N418</f>
        <v>0</v>
      </c>
      <c r="O421" s="43">
        <f t="shared" ref="O421" si="295">O390-O414+N421-O418</f>
        <v>0</v>
      </c>
      <c r="P421" s="43">
        <f t="shared" ref="P421" si="296">P390-P414+O421-P418</f>
        <v>0</v>
      </c>
      <c r="Q421" s="43">
        <f t="shared" ref="Q421" si="297">Q390-Q414+P421-Q418</f>
        <v>0</v>
      </c>
      <c r="R421" s="43">
        <f t="shared" ref="R421" si="298">R390-R414+Q421-R418</f>
        <v>0</v>
      </c>
      <c r="S421" s="43">
        <f t="shared" ref="S421" si="299">S390-S414+R421-S418</f>
        <v>0</v>
      </c>
      <c r="T421" s="43">
        <f t="shared" ref="T421" si="300">T390-T414+S421-T418</f>
        <v>0</v>
      </c>
      <c r="U421" s="43">
        <f t="shared" ref="U421" si="301">U390-U414+T421-U418</f>
        <v>0</v>
      </c>
      <c r="V421" s="43">
        <f t="shared" ref="V421" si="302">V390-V414+U421-V418</f>
        <v>0</v>
      </c>
      <c r="W421" s="43">
        <f t="shared" ref="W421" si="303">W390-W414+V421-W418</f>
        <v>0</v>
      </c>
      <c r="X421" s="43">
        <f t="shared" ref="X421" si="304">X390-X414+W421-X418</f>
        <v>0</v>
      </c>
      <c r="Y421" s="43">
        <f t="shared" ref="Y421" si="305">Y390-Y414+X421-Y418</f>
        <v>0</v>
      </c>
      <c r="Z421" s="43">
        <f t="shared" ref="Z421" si="306">Z390-Z414+Y421-Z418</f>
        <v>0</v>
      </c>
      <c r="AA421" s="43">
        <f t="shared" ref="AA421" si="307">AA390-AA414+Z421-AA418</f>
        <v>0</v>
      </c>
      <c r="AB421" s="43">
        <f t="shared" ref="AB421" si="308">AB390-AB414+AA421-AB418</f>
        <v>0</v>
      </c>
      <c r="AC421" s="43">
        <f t="shared" ref="AC421" si="309">AC390-AC414+AB421-AC418</f>
        <v>0</v>
      </c>
      <c r="AD421" s="43">
        <f t="shared" ref="AD421" si="310">AD390-AD414+AC421-AD418</f>
        <v>0</v>
      </c>
      <c r="AE421" s="43">
        <f t="shared" ref="AE421" si="311">AE390-AE414+AD421-AE418</f>
        <v>0</v>
      </c>
      <c r="AF421" s="43">
        <f t="shared" ref="AF421" si="312">AF390-AF414+AE421-AF418</f>
        <v>0</v>
      </c>
      <c r="AG421" s="43">
        <f t="shared" ref="AG421" si="313">AG390-AG414+AF421-AG418</f>
        <v>0</v>
      </c>
      <c r="AH421" s="43">
        <f t="shared" ref="AH421" si="314">AH390-AH414+AG421-AH418</f>
        <v>0</v>
      </c>
      <c r="AI421" s="43">
        <f t="shared" ref="AI421" si="315">AI390-AI414+AH421-AI418</f>
        <v>0</v>
      </c>
      <c r="AJ421" s="43">
        <f t="shared" ref="AJ421" si="316">AJ390-AJ414+AI421-AJ418</f>
        <v>0</v>
      </c>
      <c r="AK421" s="43">
        <f t="shared" ref="AK421" si="317">AK390-AK414+AJ421-AK418</f>
        <v>0</v>
      </c>
      <c r="AL421" s="43">
        <f t="shared" ref="AL421" si="318">AL390-AL414+AK421-AL418</f>
        <v>0</v>
      </c>
      <c r="AM421" s="43">
        <f t="shared" ref="AM421" si="319">AM390-AM414+AL421-AM418</f>
        <v>0</v>
      </c>
      <c r="AN421" s="43">
        <f t="shared" ref="AN421" si="320">AN390-AN414+AM421-AN418</f>
        <v>0</v>
      </c>
      <c r="AO421" s="43">
        <f t="shared" ref="AO421" si="321">AO390-AO414+AN421-AO418</f>
        <v>0</v>
      </c>
      <c r="AP421" s="43">
        <f t="shared" ref="AP421" si="322">AP390-AP414+AO421-AP418</f>
        <v>0</v>
      </c>
      <c r="AQ421" s="43">
        <f t="shared" ref="AQ421" si="323">AQ390-AQ414+AP421-AQ418</f>
        <v>0</v>
      </c>
      <c r="AR421" s="43">
        <f t="shared" ref="AR421" si="324">AR390-AR414+AQ421-AR418</f>
        <v>0</v>
      </c>
      <c r="AS421" s="43">
        <f t="shared" ref="AS421" si="325">AS390-AS414+AR421-AS418</f>
        <v>0</v>
      </c>
      <c r="AT421" s="43">
        <f t="shared" ref="AT421" si="326">AT390-AT414+AS421-AT418</f>
        <v>0</v>
      </c>
      <c r="AU421" s="43">
        <f t="shared" ref="AU421" si="327">AU390-AU414+AT421-AU418</f>
        <v>0</v>
      </c>
      <c r="AV421" s="43">
        <f t="shared" ref="AV421" si="328">AV390-AV414+AU421-AV418</f>
        <v>0</v>
      </c>
      <c r="AW421" s="43">
        <f t="shared" ref="AW421" si="329">AW390-AW414+AV421-AW418</f>
        <v>0</v>
      </c>
      <c r="AX421" s="43">
        <f t="shared" ref="AX421" si="330">AX390-AX414+AW421-AX418</f>
        <v>0</v>
      </c>
      <c r="AY421" s="43">
        <f t="shared" ref="AY421" si="331">AY390-AY414+AX421-AY418</f>
        <v>0</v>
      </c>
      <c r="AZ421" s="43">
        <f t="shared" ref="AZ421" si="332">AZ390-AZ414+AY421-AZ418</f>
        <v>0</v>
      </c>
      <c r="BA421" s="43">
        <f t="shared" ref="BA421" si="333">BA390-BA414+AZ421-BA418</f>
        <v>0</v>
      </c>
      <c r="BB421" s="43">
        <f t="shared" ref="BB421" si="334">BB390-BB414+BA421-BB418</f>
        <v>0</v>
      </c>
      <c r="BC421" s="43">
        <f t="shared" ref="BC421" si="335">BC390-BC414+BB421-BC418</f>
        <v>0</v>
      </c>
      <c r="BD421" s="43">
        <f t="shared" ref="BD421" si="336">BD390-BD414+BC421-BD418</f>
        <v>0</v>
      </c>
      <c r="BE421" s="43">
        <f t="shared" ref="BE421" si="337">BE390-BE414+BD421-BE418</f>
        <v>0</v>
      </c>
      <c r="BF421" s="43">
        <f t="shared" ref="BF421" si="338">BF390-BF414+BE421-BF418</f>
        <v>0</v>
      </c>
      <c r="BG421" s="43">
        <f t="shared" ref="BG421" si="339">BG390-BG414+BF421-BG418</f>
        <v>0</v>
      </c>
      <c r="BH421" s="43">
        <f t="shared" ref="BH421" si="340">BH390-BH414+BG421-BH418</f>
        <v>0</v>
      </c>
      <c r="BI421" s="43">
        <f t="shared" ref="BI421" si="341">BI390-BI414+BH421-BI418</f>
        <v>0</v>
      </c>
      <c r="BJ421" s="43">
        <f t="shared" ref="BJ421" si="342">BJ390-BJ414+BI421-BJ418</f>
        <v>0</v>
      </c>
      <c r="BK421" s="43">
        <f t="shared" ref="BK421" si="343">BK390-BK414+BJ421-BK418</f>
        <v>0</v>
      </c>
      <c r="BL421" s="43">
        <f t="shared" ref="BL421" si="344">BL390-BL414+BK421-BL418</f>
        <v>0</v>
      </c>
      <c r="BM421" s="43">
        <f t="shared" ref="BM421" si="345">BM390-BM414+BL421-BM418</f>
        <v>0</v>
      </c>
      <c r="BN421" s="43">
        <f t="shared" ref="BN421" si="346">BN390-BN414+BM421-BN418</f>
        <v>0</v>
      </c>
      <c r="BO421" s="43">
        <f t="shared" ref="BO421" si="347">BO390-BO414+BN421-BO418</f>
        <v>0</v>
      </c>
      <c r="BP421" s="43">
        <f t="shared" ref="BP421:BQ421" si="348">BP390-BP414+BO421-BP418</f>
        <v>0</v>
      </c>
      <c r="BQ421" s="43">
        <f t="shared" si="348"/>
        <v>0</v>
      </c>
      <c r="BR421" s="43">
        <f t="shared" ref="BR421" si="349">BR390-BR414+BQ421-BR418</f>
        <v>0</v>
      </c>
      <c r="BS421" s="43">
        <f t="shared" ref="BS421" si="350">BS390-BS414+BR421-BS418</f>
        <v>0</v>
      </c>
    </row>
    <row r="422" spans="2:71">
      <c r="B422" t="s">
        <v>27</v>
      </c>
      <c r="D422" s="2">
        <f>D387+D421</f>
        <v>0</v>
      </c>
      <c r="E422" s="2">
        <f t="shared" ref="E422:BP422" si="351">E387+E421</f>
        <v>0</v>
      </c>
      <c r="F422" s="2">
        <f t="shared" si="351"/>
        <v>0</v>
      </c>
      <c r="G422" s="2">
        <f t="shared" si="351"/>
        <v>0</v>
      </c>
      <c r="H422" s="2">
        <f t="shared" si="351"/>
        <v>0</v>
      </c>
      <c r="I422" s="2">
        <f t="shared" si="351"/>
        <v>0</v>
      </c>
      <c r="J422" s="2">
        <f t="shared" si="351"/>
        <v>0</v>
      </c>
      <c r="K422" s="2">
        <f t="shared" si="351"/>
        <v>0</v>
      </c>
      <c r="L422" s="2">
        <f t="shared" si="351"/>
        <v>0</v>
      </c>
      <c r="M422" s="2">
        <f t="shared" si="351"/>
        <v>0</v>
      </c>
      <c r="N422" s="2">
        <f t="shared" si="351"/>
        <v>0</v>
      </c>
      <c r="O422" s="2">
        <f t="shared" si="351"/>
        <v>0</v>
      </c>
      <c r="P422" s="2">
        <f t="shared" si="351"/>
        <v>0</v>
      </c>
      <c r="Q422" s="2">
        <f t="shared" si="351"/>
        <v>0</v>
      </c>
      <c r="R422" s="2">
        <f t="shared" si="351"/>
        <v>0</v>
      </c>
      <c r="S422" s="2">
        <f t="shared" si="351"/>
        <v>0</v>
      </c>
      <c r="T422" s="2">
        <f t="shared" si="351"/>
        <v>0</v>
      </c>
      <c r="U422" s="2">
        <f t="shared" si="351"/>
        <v>0</v>
      </c>
      <c r="V422" s="2">
        <f t="shared" si="351"/>
        <v>0</v>
      </c>
      <c r="W422" s="2">
        <f t="shared" si="351"/>
        <v>0</v>
      </c>
      <c r="X422" s="2">
        <f t="shared" si="351"/>
        <v>0</v>
      </c>
      <c r="Y422" s="2">
        <f t="shared" si="351"/>
        <v>0</v>
      </c>
      <c r="Z422" s="2">
        <f t="shared" si="351"/>
        <v>0</v>
      </c>
      <c r="AA422" s="2">
        <f t="shared" si="351"/>
        <v>0</v>
      </c>
      <c r="AB422" s="2">
        <f t="shared" si="351"/>
        <v>0</v>
      </c>
      <c r="AC422" s="2">
        <f t="shared" si="351"/>
        <v>0</v>
      </c>
      <c r="AD422" s="2">
        <f t="shared" si="351"/>
        <v>0</v>
      </c>
      <c r="AE422" s="2">
        <f t="shared" si="351"/>
        <v>0</v>
      </c>
      <c r="AF422" s="2">
        <f t="shared" si="351"/>
        <v>0</v>
      </c>
      <c r="AG422" s="2">
        <f t="shared" si="351"/>
        <v>0</v>
      </c>
      <c r="AH422" s="2">
        <f t="shared" si="351"/>
        <v>0</v>
      </c>
      <c r="AI422" s="2">
        <f t="shared" si="351"/>
        <v>0</v>
      </c>
      <c r="AJ422" s="2">
        <f t="shared" si="351"/>
        <v>0</v>
      </c>
      <c r="AK422" s="2">
        <f t="shared" si="351"/>
        <v>0</v>
      </c>
      <c r="AL422" s="2">
        <f t="shared" si="351"/>
        <v>0</v>
      </c>
      <c r="AM422" s="2">
        <f t="shared" si="351"/>
        <v>0</v>
      </c>
      <c r="AN422" s="2">
        <f t="shared" si="351"/>
        <v>0</v>
      </c>
      <c r="AO422" s="2">
        <f t="shared" si="351"/>
        <v>0</v>
      </c>
      <c r="AP422" s="2">
        <f t="shared" si="351"/>
        <v>0</v>
      </c>
      <c r="AQ422" s="2">
        <f t="shared" si="351"/>
        <v>0</v>
      </c>
      <c r="AR422" s="2">
        <f t="shared" si="351"/>
        <v>0</v>
      </c>
      <c r="AS422" s="2">
        <f t="shared" si="351"/>
        <v>0</v>
      </c>
      <c r="AT422" s="2">
        <f t="shared" si="351"/>
        <v>0</v>
      </c>
      <c r="AU422" s="2">
        <f t="shared" si="351"/>
        <v>0</v>
      </c>
      <c r="AV422" s="2">
        <f t="shared" si="351"/>
        <v>0</v>
      </c>
      <c r="AW422" s="2">
        <f t="shared" si="351"/>
        <v>0</v>
      </c>
      <c r="AX422" s="2">
        <f t="shared" si="351"/>
        <v>0</v>
      </c>
      <c r="AY422" s="2">
        <f t="shared" si="351"/>
        <v>0</v>
      </c>
      <c r="AZ422" s="2">
        <f t="shared" si="351"/>
        <v>0</v>
      </c>
      <c r="BA422" s="2">
        <f t="shared" si="351"/>
        <v>0</v>
      </c>
      <c r="BB422" s="2">
        <f t="shared" si="351"/>
        <v>0</v>
      </c>
      <c r="BC422" s="2">
        <f t="shared" si="351"/>
        <v>0</v>
      </c>
      <c r="BD422" s="2">
        <f t="shared" si="351"/>
        <v>0</v>
      </c>
      <c r="BE422" s="2">
        <f t="shared" si="351"/>
        <v>0</v>
      </c>
      <c r="BF422" s="2">
        <f t="shared" si="351"/>
        <v>0</v>
      </c>
      <c r="BG422" s="2">
        <f t="shared" si="351"/>
        <v>0</v>
      </c>
      <c r="BH422" s="2">
        <f t="shared" si="351"/>
        <v>0</v>
      </c>
      <c r="BI422" s="2">
        <f t="shared" si="351"/>
        <v>0</v>
      </c>
      <c r="BJ422" s="2">
        <f t="shared" si="351"/>
        <v>0</v>
      </c>
      <c r="BK422" s="2">
        <f t="shared" si="351"/>
        <v>0</v>
      </c>
      <c r="BL422" s="2">
        <f t="shared" si="351"/>
        <v>0</v>
      </c>
      <c r="BM422" s="2">
        <f t="shared" si="351"/>
        <v>0</v>
      </c>
      <c r="BN422" s="2">
        <f t="shared" si="351"/>
        <v>0</v>
      </c>
      <c r="BO422" s="2">
        <f t="shared" si="351"/>
        <v>0</v>
      </c>
      <c r="BP422" s="2">
        <f t="shared" si="351"/>
        <v>0</v>
      </c>
      <c r="BQ422" s="2">
        <f t="shared" ref="BQ422:BS422" si="352">BQ387+BQ421</f>
        <v>0</v>
      </c>
      <c r="BR422" s="2">
        <f t="shared" si="352"/>
        <v>0</v>
      </c>
      <c r="BS422" s="2">
        <f t="shared" si="352"/>
        <v>0</v>
      </c>
    </row>
    <row r="424" spans="2:71" s="3" customFormat="1">
      <c r="B424" s="3" t="s">
        <v>13</v>
      </c>
    </row>
    <row r="425" spans="2:71" s="4" customFormat="1"/>
    <row r="426" spans="2:71">
      <c r="D426" s="1" t="s">
        <v>2</v>
      </c>
      <c r="E426" s="1" t="s">
        <v>1</v>
      </c>
      <c r="F426" s="1" t="s">
        <v>3</v>
      </c>
      <c r="G426" s="1" t="s">
        <v>3</v>
      </c>
      <c r="H426" s="1" t="s">
        <v>3</v>
      </c>
    </row>
    <row r="427" spans="2:71">
      <c r="B427" t="s">
        <v>16</v>
      </c>
      <c r="D427" s="2">
        <f>'OAV 2011'!C12</f>
        <v>0</v>
      </c>
      <c r="E427" s="2" t="str">
        <f>'OAV 2011'!D12</f>
        <v>n/a</v>
      </c>
      <c r="F427" s="34">
        <f>'OAV 2011'!E12</f>
        <v>46.474672142650419</v>
      </c>
      <c r="G427" s="265">
        <v>47.916873397221963</v>
      </c>
      <c r="H427" s="265">
        <v>47.916873397221963</v>
      </c>
      <c r="I427" s="206">
        <f>IF(OR(E427&lt;I429,E427="n/a"),0,(E427-5)*(H438-H436)/H438+(F427-5)*H436/H438)</f>
        <v>0</v>
      </c>
      <c r="J427" s="207" t="s">
        <v>81</v>
      </c>
      <c r="K427" s="208" t="s">
        <v>82</v>
      </c>
      <c r="L427" s="208"/>
      <c r="M427" s="208"/>
      <c r="N427" s="208"/>
    </row>
    <row r="428" spans="2:71">
      <c r="F428" s="16"/>
      <c r="G428" s="16"/>
      <c r="H428" s="16"/>
    </row>
    <row r="429" spans="2:71">
      <c r="D429" s="1">
        <v>1</v>
      </c>
      <c r="E429" s="1">
        <v>2</v>
      </c>
      <c r="F429" s="1">
        <v>3</v>
      </c>
      <c r="G429" s="1">
        <v>4</v>
      </c>
      <c r="H429" s="1">
        <v>5</v>
      </c>
      <c r="I429" s="1">
        <v>6</v>
      </c>
      <c r="J429" s="1">
        <v>7</v>
      </c>
      <c r="K429" s="1">
        <v>8</v>
      </c>
      <c r="L429" s="1">
        <v>9</v>
      </c>
      <c r="M429" s="1">
        <v>10</v>
      </c>
      <c r="N429" s="1">
        <v>11</v>
      </c>
      <c r="O429" s="1">
        <v>12</v>
      </c>
      <c r="P429" s="1">
        <v>13</v>
      </c>
      <c r="Q429" s="1">
        <v>14</v>
      </c>
      <c r="R429" s="1">
        <v>15</v>
      </c>
      <c r="S429" s="1">
        <v>16</v>
      </c>
      <c r="T429" s="1">
        <v>17</v>
      </c>
      <c r="U429" s="1">
        <v>18</v>
      </c>
      <c r="V429" s="1">
        <v>19</v>
      </c>
      <c r="W429" s="1">
        <v>20</v>
      </c>
      <c r="X429" s="1">
        <v>21</v>
      </c>
      <c r="Y429" s="1">
        <v>22</v>
      </c>
      <c r="Z429" s="1">
        <v>23</v>
      </c>
      <c r="AA429" s="1">
        <v>24</v>
      </c>
      <c r="AB429" s="1">
        <v>25</v>
      </c>
      <c r="AC429" s="1">
        <v>26</v>
      </c>
      <c r="AD429" s="1">
        <v>27</v>
      </c>
      <c r="AE429" s="1">
        <v>28</v>
      </c>
      <c r="AF429" s="1">
        <v>29</v>
      </c>
      <c r="AG429" s="1">
        <v>30</v>
      </c>
      <c r="AH429" s="1">
        <v>31</v>
      </c>
      <c r="AI429" s="1">
        <v>32</v>
      </c>
      <c r="AJ429" s="1">
        <v>33</v>
      </c>
      <c r="AK429" s="1">
        <v>34</v>
      </c>
      <c r="AL429" s="1">
        <v>35</v>
      </c>
      <c r="AM429" s="1">
        <v>36</v>
      </c>
      <c r="AN429" s="1">
        <v>37</v>
      </c>
      <c r="AO429" s="1">
        <v>38</v>
      </c>
      <c r="AP429" s="1">
        <v>39</v>
      </c>
      <c r="AQ429" s="1">
        <v>40</v>
      </c>
      <c r="AR429" s="1">
        <v>41</v>
      </c>
      <c r="AS429" s="1">
        <v>42</v>
      </c>
      <c r="AT429" s="1">
        <v>43</v>
      </c>
      <c r="AU429" s="1">
        <v>44</v>
      </c>
      <c r="AV429" s="1">
        <v>45</v>
      </c>
      <c r="AW429" s="1">
        <v>46</v>
      </c>
      <c r="AX429" s="1">
        <v>47</v>
      </c>
      <c r="AY429" s="1">
        <v>48</v>
      </c>
      <c r="AZ429" s="1">
        <v>49</v>
      </c>
      <c r="BA429" s="1">
        <v>50</v>
      </c>
      <c r="BB429" s="1">
        <v>51</v>
      </c>
      <c r="BC429" s="1">
        <v>52</v>
      </c>
      <c r="BD429" s="1">
        <v>53</v>
      </c>
      <c r="BE429" s="1">
        <v>54</v>
      </c>
      <c r="BF429" s="1">
        <v>55</v>
      </c>
      <c r="BG429" s="1">
        <v>56</v>
      </c>
      <c r="BH429" s="1">
        <v>57</v>
      </c>
      <c r="BI429" s="1">
        <v>58</v>
      </c>
      <c r="BJ429" s="1">
        <v>59</v>
      </c>
      <c r="BK429" s="1">
        <v>60</v>
      </c>
      <c r="BL429" s="1">
        <v>61</v>
      </c>
      <c r="BM429" s="1">
        <v>62</v>
      </c>
      <c r="BN429" s="1">
        <v>63</v>
      </c>
      <c r="BO429" s="1">
        <v>64</v>
      </c>
      <c r="BP429" s="1">
        <v>65</v>
      </c>
      <c r="BQ429" s="1">
        <v>66</v>
      </c>
      <c r="BR429" s="1">
        <v>67</v>
      </c>
      <c r="BS429" s="1">
        <v>68</v>
      </c>
    </row>
    <row r="430" spans="2:71">
      <c r="D430" s="1">
        <v>2011</v>
      </c>
      <c r="E430" s="1">
        <v>2012</v>
      </c>
      <c r="F430" s="1">
        <v>2013</v>
      </c>
      <c r="G430" s="1">
        <v>2014</v>
      </c>
      <c r="H430" s="1">
        <v>2015</v>
      </c>
      <c r="I430" s="1">
        <v>2016</v>
      </c>
      <c r="J430" s="1">
        <v>2017</v>
      </c>
      <c r="K430" s="1">
        <v>2018</v>
      </c>
      <c r="L430" s="1">
        <v>2019</v>
      </c>
      <c r="M430" s="1">
        <v>2020</v>
      </c>
      <c r="N430" s="1">
        <v>2021</v>
      </c>
      <c r="O430" s="1">
        <v>2022</v>
      </c>
      <c r="P430" s="1">
        <v>2023</v>
      </c>
      <c r="Q430" s="1">
        <v>2024</v>
      </c>
      <c r="R430" s="1">
        <v>2025</v>
      </c>
      <c r="S430" s="1">
        <v>2026</v>
      </c>
      <c r="T430" s="1">
        <v>2027</v>
      </c>
      <c r="U430" s="1">
        <v>2028</v>
      </c>
      <c r="V430" s="1">
        <v>2029</v>
      </c>
      <c r="W430" s="1">
        <v>2030</v>
      </c>
      <c r="X430" s="1">
        <v>2031</v>
      </c>
      <c r="Y430" s="1">
        <v>2032</v>
      </c>
      <c r="Z430" s="1">
        <v>2033</v>
      </c>
      <c r="AA430" s="1">
        <v>2034</v>
      </c>
      <c r="AB430" s="1">
        <v>2035</v>
      </c>
      <c r="AC430" s="1">
        <v>2036</v>
      </c>
      <c r="AD430" s="1">
        <v>2037</v>
      </c>
      <c r="AE430" s="1">
        <v>2038</v>
      </c>
      <c r="AF430" s="1">
        <v>2039</v>
      </c>
      <c r="AG430" s="1">
        <v>2040</v>
      </c>
      <c r="AH430" s="1">
        <v>2041</v>
      </c>
      <c r="AI430" s="1">
        <v>2042</v>
      </c>
      <c r="AJ430" s="1">
        <v>2043</v>
      </c>
      <c r="AK430" s="1">
        <v>2044</v>
      </c>
      <c r="AL430" s="1">
        <v>2045</v>
      </c>
      <c r="AM430" s="1">
        <v>2046</v>
      </c>
      <c r="AN430" s="1">
        <v>2047</v>
      </c>
      <c r="AO430" s="1">
        <v>2048</v>
      </c>
      <c r="AP430" s="1">
        <v>2049</v>
      </c>
      <c r="AQ430" s="1">
        <v>2050</v>
      </c>
      <c r="AR430" s="1">
        <v>2051</v>
      </c>
      <c r="AS430" s="1">
        <v>2052</v>
      </c>
      <c r="AT430" s="1">
        <v>2053</v>
      </c>
      <c r="AU430" s="1">
        <v>2054</v>
      </c>
      <c r="AV430" s="1">
        <v>2055</v>
      </c>
      <c r="AW430" s="1">
        <v>2056</v>
      </c>
      <c r="AX430" s="1">
        <v>2057</v>
      </c>
      <c r="AY430" s="1">
        <v>2058</v>
      </c>
      <c r="AZ430" s="1">
        <v>2059</v>
      </c>
      <c r="BA430" s="1">
        <v>2060</v>
      </c>
      <c r="BB430" s="1">
        <v>2061</v>
      </c>
      <c r="BC430" s="1">
        <v>2062</v>
      </c>
      <c r="BD430" s="1">
        <v>2063</v>
      </c>
      <c r="BE430" s="1">
        <v>2064</v>
      </c>
      <c r="BF430" s="1">
        <v>2065</v>
      </c>
      <c r="BG430" s="1">
        <v>2066</v>
      </c>
      <c r="BH430" s="1">
        <v>2067</v>
      </c>
      <c r="BI430" s="1">
        <v>2068</v>
      </c>
      <c r="BJ430" s="1">
        <v>2069</v>
      </c>
      <c r="BK430" s="1">
        <v>2070</v>
      </c>
      <c r="BL430" s="1">
        <v>2071</v>
      </c>
      <c r="BM430" s="1">
        <v>2072</v>
      </c>
      <c r="BN430" s="1">
        <v>2073</v>
      </c>
      <c r="BO430" s="1">
        <v>2074</v>
      </c>
      <c r="BP430" s="1">
        <v>2075</v>
      </c>
      <c r="BQ430" s="1">
        <v>2076</v>
      </c>
      <c r="BR430" s="1">
        <v>2077</v>
      </c>
      <c r="BS430" s="1">
        <v>2078</v>
      </c>
    </row>
    <row r="432" spans="2:71">
      <c r="B432" t="s">
        <v>21</v>
      </c>
      <c r="D432" s="2">
        <f>IF($D427=0,0,IF(D429&gt;$E427,($D427+SUM(C436:$C436))-SUM(C432:$C432),($D427+SUM(C436:$C436))/$E427))</f>
        <v>0</v>
      </c>
      <c r="E432" s="2">
        <f>IF($D427=0,0,IF(E429&gt;$E427,($D427+SUM($C436:D436))-SUM($C432:D432),($D427+SUM($C436:D436))/$E427))</f>
        <v>0</v>
      </c>
      <c r="F432" s="2">
        <f>IF($D427=0,0,IF(F429&gt;$E427,($D427+SUM($C436:E436))-SUM($C432:E432),($D427+SUM($C436:E436))/$E427))</f>
        <v>0</v>
      </c>
      <c r="G432" s="2">
        <f>IF($D427=0,0,IF(G429&gt;$E427,($D427+SUM($C436:F436))-SUM($C432:F432),($D427+SUM($C436:F436))/$E427))</f>
        <v>0</v>
      </c>
      <c r="H432" s="2">
        <f>IF($D427=0,0,IF(H429&gt;$E427,($D427+SUM($C436:G436))-SUM($C432:G432),($D427+SUM($C436:G436))/$E427))</f>
        <v>0</v>
      </c>
      <c r="I432" s="205">
        <f>IF(I427&gt;0,IF(AND(I429=1,$I427&lt;1),0,IF(I429-5&gt;$I427,$H438,$H438/$I427)),IF(OR(AND(I429=1,$E427&lt;1),$E427="n/a"),0,IF(I429&gt;$E427,($D427+SUM($C436:H437))-SUM($C432:H432),($D427+SUM($C436:H437))/$E427)))</f>
        <v>0</v>
      </c>
      <c r="J432" s="205">
        <f>IF(AND(J429=1,$I427&lt;1),0,IF(J429-5&gt;$I427,$H438-SUM($I432:I432),$H438/$I427))</f>
        <v>0</v>
      </c>
      <c r="K432" s="205">
        <f>IF(AND(K429=1,$I427&lt;1),0,IF(K429-5&gt;$I427,$H438-SUM($I432:J432),$H438/$I427))</f>
        <v>0</v>
      </c>
      <c r="L432" s="205">
        <f>IF(AND(L429=1,$I427&lt;1),0,IF(L429-5&gt;$I427,$H438-SUM($I432:K432),$H438/$I427))</f>
        <v>0</v>
      </c>
      <c r="M432" s="205">
        <f>IF(AND(M429=1,$I427&lt;1),0,IF(M429-5&gt;$I427,$H438-SUM($I432:L432),$H438/$I427))</f>
        <v>0</v>
      </c>
      <c r="N432" s="205">
        <f>IF(AND(N429=1,$I427&lt;1),0,IF(N429-5&gt;$I427,$H438-SUM($I432:M432),$H438/$I427))</f>
        <v>0</v>
      </c>
      <c r="O432" s="205">
        <f>IF(AND(O429=1,$I427&lt;1),0,IF(O429-5&gt;$I427,$H438-SUM($I432:N432),$H438/$I427))</f>
        <v>0</v>
      </c>
      <c r="P432" s="205">
        <f>IF(AND(P429=1,$I427&lt;1),0,IF(P429-5&gt;$I427,$H438-SUM($I432:O432),$H438/$I427))</f>
        <v>0</v>
      </c>
      <c r="Q432" s="205">
        <f>IF(AND(Q429=1,$I427&lt;1),0,IF(Q429-5&gt;$I427,$H438-SUM($I432:P432),$H438/$I427))</f>
        <v>0</v>
      </c>
      <c r="R432" s="205">
        <f>IF(AND(R429=1,$I427&lt;1),0,IF(R429-5&gt;$I427,$H438-SUM($I432:Q432),$H438/$I427))</f>
        <v>0</v>
      </c>
      <c r="S432" s="205">
        <f>IF(AND(S429=1,$I427&lt;1),0,IF(S429-5&gt;$I427,$H438-SUM($I432:R432),$H438/$I427))</f>
        <v>0</v>
      </c>
      <c r="T432" s="205">
        <f>IF(AND(T429=1,$I427&lt;1),0,IF(T429-5&gt;$I427,$H438-SUM($I432:S432),$H438/$I427))</f>
        <v>0</v>
      </c>
      <c r="U432" s="205">
        <f>IF(AND(U429=1,$I427&lt;1),0,IF(U429-5&gt;$I427,$H438-SUM($I432:T432),$H438/$I427))</f>
        <v>0</v>
      </c>
      <c r="V432" s="205">
        <f>IF(AND(V429=1,$I427&lt;1),0,IF(V429-5&gt;$I427,$H438-SUM($I432:U432),$H438/$I427))</f>
        <v>0</v>
      </c>
      <c r="W432" s="205">
        <f>IF(AND(W429=1,$I427&lt;1),0,IF(W429-5&gt;$I427,$H438-SUM($I432:V432),$H438/$I427))</f>
        <v>0</v>
      </c>
      <c r="X432" s="205">
        <f>IF(AND(X429=1,$I427&lt;1),0,IF(X429-5&gt;$I427,$H438-SUM($I432:W432),$H438/$I427))</f>
        <v>0</v>
      </c>
      <c r="Y432" s="205">
        <f>IF(AND(Y429=1,$I427&lt;1),0,IF(Y429-5&gt;$I427,$H438-SUM($I432:X432),$H438/$I427))</f>
        <v>0</v>
      </c>
      <c r="Z432" s="205">
        <f>IF(AND(Z429=1,$I427&lt;1),0,IF(Z429-5&gt;$I427,$H438-SUM($I432:Y432),$H438/$I427))</f>
        <v>0</v>
      </c>
      <c r="AA432" s="205">
        <f>IF(AND(AA429=1,$I427&lt;1),0,IF(AA429-5&gt;$I427,$H438-SUM($I432:Z432),$H438/$I427))</f>
        <v>0</v>
      </c>
      <c r="AB432" s="205">
        <f>IF(AND(AB429=1,$I427&lt;1),0,IF(AB429-5&gt;$I427,$H438-SUM($I432:AA432),$H438/$I427))</f>
        <v>0</v>
      </c>
      <c r="AC432" s="205">
        <f>IF(AND(AC429=1,$I427&lt;1),0,IF(AC429-5&gt;$I427,$H438-SUM($I432:AB432),$H438/$I427))</f>
        <v>0</v>
      </c>
      <c r="AD432" s="205">
        <f>IF(AND(AD429=1,$I427&lt;1),0,IF(AD429-5&gt;$I427,$H438-SUM($I432:AC432),$H438/$I427))</f>
        <v>0</v>
      </c>
      <c r="AE432" s="205">
        <f>IF(AND(AE429=1,$I427&lt;1),0,IF(AE429-5&gt;$I427,$H438-SUM($I432:AD432),$H438/$I427))</f>
        <v>0</v>
      </c>
      <c r="AF432" s="205">
        <f>IF(AND(AF429=1,$I427&lt;1),0,IF(AF429-5&gt;$I427,$H438-SUM($I432:AE432),$H438/$I427))</f>
        <v>0</v>
      </c>
      <c r="AG432" s="205">
        <f>IF(AND(AG429=1,$I427&lt;1),0,IF(AG429-5&gt;$I427,$H438-SUM($I432:AF432),$H438/$I427))</f>
        <v>0</v>
      </c>
      <c r="AH432" s="205">
        <f>IF(AND(AH429=1,$I427&lt;1),0,IF(AH429-5&gt;$I427,$H438-SUM($I432:AG432),$H438/$I427))</f>
        <v>0</v>
      </c>
      <c r="AI432" s="205">
        <f>IF(AND(AI429=1,$I427&lt;1),0,IF(AI429-5&gt;$I427,$H438-SUM($I432:AH432),$H438/$I427))</f>
        <v>0</v>
      </c>
      <c r="AJ432" s="205">
        <f>IF(AND(AJ429=1,$I427&lt;1),0,IF(AJ429-5&gt;$I427,$H438-SUM($I432:AI432),$H438/$I427))</f>
        <v>0</v>
      </c>
      <c r="AK432" s="205">
        <f>IF(AND(AK429=1,$I427&lt;1),0,IF(AK429-5&gt;$I427,$H438-SUM($I432:AJ432),$H438/$I427))</f>
        <v>0</v>
      </c>
      <c r="AL432" s="205">
        <f>IF(AND(AL429=1,$I427&lt;1),0,IF(AL429-5&gt;$I427,$H438-SUM($I432:AK432),$H438/$I427))</f>
        <v>0</v>
      </c>
      <c r="AM432" s="205">
        <f>IF(AND(AM429=1,$I427&lt;1),0,IF(AM429-5&gt;$I427,$H438-SUM($I432:AL432),$H438/$I427))</f>
        <v>0</v>
      </c>
      <c r="AN432" s="205">
        <f>IF(AND(AN429=1,$I427&lt;1),0,IF(AN429-5&gt;$I427,$H438-SUM($I432:AM432),$H438/$I427))</f>
        <v>0</v>
      </c>
      <c r="AO432" s="205">
        <f>IF(AND(AO429=1,$I427&lt;1),0,IF(AO429-5&gt;$I427,$H438-SUM($I432:AN432),$H438/$I427))</f>
        <v>0</v>
      </c>
      <c r="AP432" s="205">
        <f>IF(AND(AP429=1,$I427&lt;1),0,IF(AP429-5&gt;$I427,$H438-SUM($I432:AO432),$H438/$I427))</f>
        <v>0</v>
      </c>
      <c r="AQ432" s="205">
        <f>IF(AND(AQ429=1,$I427&lt;1),0,IF(AQ429-5&gt;$I427,$H438-SUM($I432:AP432),$H438/$I427))</f>
        <v>0</v>
      </c>
      <c r="AR432" s="205">
        <f>IF(AND(AR429=1,$I427&lt;1),0,IF(AR429-5&gt;$I427,$H438-SUM($I432:AQ432),$H438/$I427))</f>
        <v>0</v>
      </c>
      <c r="AS432" s="205">
        <f>IF(AND(AS429=1,$I427&lt;1),0,IF(AS429-5&gt;$I427,$H438-SUM($I432:AR432),$H438/$I427))</f>
        <v>0</v>
      </c>
      <c r="AT432" s="205">
        <f>IF(AND(AT429=1,$I427&lt;1),0,IF(AT429-5&gt;$I427,$H438-SUM($I432:AS432),$H438/$I427))</f>
        <v>0</v>
      </c>
      <c r="AU432" s="205">
        <f>IF(AND(AU429=1,$I427&lt;1),0,IF(AU429-5&gt;$I427,$H438-SUM($I432:AT432),$H438/$I427))</f>
        <v>0</v>
      </c>
      <c r="AV432" s="205">
        <f>IF(AND(AV429=1,$I427&lt;1),0,IF(AV429-5&gt;$I427,$H438-SUM($I432:AU432),$H438/$I427))</f>
        <v>0</v>
      </c>
      <c r="AW432" s="205">
        <f>IF(AND(AW429=1,$I427&lt;1),0,IF(AW429-5&gt;$I427,$H438-SUM($I432:AV432),$H438/$I427))</f>
        <v>0</v>
      </c>
      <c r="AX432" s="205">
        <f>IF(AND(AX429=1,$I427&lt;1),0,IF(AX429-5&gt;$I427,$H438-SUM($I432:AW432),$H438/$I427))</f>
        <v>0</v>
      </c>
      <c r="AY432" s="205">
        <f>IF(AND(AY429=1,$I427&lt;1),0,IF(AY429-5&gt;$I427,$H438-SUM($I432:AX432),$H438/$I427))</f>
        <v>0</v>
      </c>
      <c r="AZ432" s="205">
        <f>IF(AND(AZ429=1,$I427&lt;1),0,IF(AZ429-5&gt;$I427,$H438-SUM($I432:AY432),$H438/$I427))</f>
        <v>0</v>
      </c>
      <c r="BA432" s="205">
        <f>IF(AND(BA429=1,$I427&lt;1),0,IF(BA429-5&gt;$I427,$H438-SUM($I432:AZ432),$H438/$I427))</f>
        <v>0</v>
      </c>
      <c r="BB432" s="205">
        <f>IF(AND(BB429=1,$I427&lt;1),0,IF(BB429-5&gt;$I427,$H438-SUM($I432:BA432),$H438/$I427))</f>
        <v>0</v>
      </c>
      <c r="BC432" s="205">
        <f>IF(AND(BC429=1,$I427&lt;1),0,IF(BC429-5&gt;$I427,$H438-SUM($I432:BB432),$H438/$I427))</f>
        <v>0</v>
      </c>
      <c r="BD432" s="205">
        <f>IF(AND(BD429=1,$I427&lt;1),0,IF(BD429-5&gt;$I427,$H438-SUM($I432:BC432),$H438/$I427))</f>
        <v>0</v>
      </c>
      <c r="BE432" s="205">
        <f>IF(AND(BE429=1,$I427&lt;1),0,IF(BE429-5&gt;$I427,$H438-SUM($I432:BD432),$H438/$I427))</f>
        <v>0</v>
      </c>
      <c r="BF432" s="205">
        <f>IF(AND(BF429=1,$I427&lt;1),0,IF(BF429-5&gt;$I427,$H438-SUM($I432:BE432),$H438/$I427))</f>
        <v>0</v>
      </c>
      <c r="BG432" s="205">
        <f>IF(AND(BG429=1,$I427&lt;1),0,IF(BG429-5&gt;$I427,$H438-SUM($I432:BF432),$H438/$I427))</f>
        <v>0</v>
      </c>
      <c r="BH432" s="205">
        <f>IF(AND(BH429=1,$I427&lt;1),0,IF(BH429-5&gt;$I427,$H438-SUM($I432:BG432),$H438/$I427))</f>
        <v>0</v>
      </c>
      <c r="BI432" s="205">
        <f>IF(AND(BI429=1,$I427&lt;1),0,IF(BI429-5&gt;$I427,$H438-SUM($I432:BH432),$H438/$I427))</f>
        <v>0</v>
      </c>
      <c r="BJ432" s="205">
        <f>IF(AND(BJ429=1,$I427&lt;1),0,IF(BJ429-5&gt;$I427,$H438-SUM($I432:BI432),$H438/$I427))</f>
        <v>0</v>
      </c>
      <c r="BK432" s="205">
        <f>IF(AND(BK429=1,$I427&lt;1),0,IF(BK429-5&gt;$I427,$H438-SUM($I432:BJ432),$H438/$I427))</f>
        <v>0</v>
      </c>
      <c r="BL432" s="205">
        <f>IF(AND(BL429=1,$I427&lt;1),0,IF(BL429-5&gt;$I427,$H438-SUM($I432:BK432),$H438/$I427))</f>
        <v>0</v>
      </c>
      <c r="BM432" s="205">
        <f>IF(AND(BM429=1,$I427&lt;1),0,IF(BM429-5&gt;$I427,$H438-SUM($I432:BL432),$H438/$I427))</f>
        <v>0</v>
      </c>
      <c r="BN432" s="205">
        <f>IF(AND(BN429=1,$I427&lt;1),0,IF(BN429-5&gt;$I427,$H438-SUM($I432:BM432),$H438/$I427))</f>
        <v>0</v>
      </c>
      <c r="BO432" s="205">
        <f>IF(AND(BO429=1,$I427&lt;1),0,IF(BO429-5&gt;$I427,$H438-SUM($I432:BN432),$H438/$I427))</f>
        <v>0</v>
      </c>
      <c r="BP432" s="205">
        <f>IF(AND(BP429=1,$I427&lt;1),0,IF(BP429-5&gt;$I427,$H438-SUM($I432:BO432),$H438/$I427))</f>
        <v>0</v>
      </c>
      <c r="BQ432" s="205">
        <f>IF(AND(BQ429=1,$I427&lt;1),0,IF(BQ429-5&gt;$I427,$H438-SUM($I432:BP432),$H438/$I427))</f>
        <v>0</v>
      </c>
      <c r="BR432" s="205">
        <f>IF(AND(BR429=1,$I427&lt;1),0,IF(BR429-5&gt;$I427,$H438-SUM($I432:BQ432),$H438/$I427))</f>
        <v>0</v>
      </c>
      <c r="BS432" s="205">
        <f>IF(AND(BS429=1,$I427&lt;1),0,IF(BS429-5&gt;$I427,$H438-SUM($I432:BR432),$H438/$I427))</f>
        <v>0</v>
      </c>
    </row>
    <row r="433" spans="2:71">
      <c r="B433" t="s">
        <v>17</v>
      </c>
    </row>
    <row r="434" spans="2:71">
      <c r="B434" s="10" t="s">
        <v>18</v>
      </c>
      <c r="C434" s="10"/>
      <c r="H434" s="25">
        <f>VLOOKUP($B424,Inputs!$B$63:$I$72,8,FALSE)/Inputs!$I$5</f>
        <v>0</v>
      </c>
    </row>
    <row r="435" spans="2:71">
      <c r="B435" s="10" t="s">
        <v>19</v>
      </c>
      <c r="C435" s="10"/>
      <c r="D435" s="12"/>
      <c r="E435" s="12"/>
      <c r="F435" s="12"/>
      <c r="G435" s="12"/>
      <c r="H435" s="13">
        <f>VLOOKUP($B424,Inputs!$B$76:$I$85,8,FALSE)/Inputs!$I$5</f>
        <v>0</v>
      </c>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c r="AR435" s="12"/>
      <c r="AS435" s="12"/>
      <c r="AT435" s="12"/>
      <c r="AU435" s="12"/>
      <c r="AV435" s="12"/>
      <c r="AW435" s="12"/>
      <c r="AX435" s="12"/>
      <c r="AY435" s="12"/>
      <c r="AZ435" s="12"/>
      <c r="BA435" s="12"/>
      <c r="BB435" s="12"/>
      <c r="BC435" s="12"/>
      <c r="BD435" s="12"/>
      <c r="BE435" s="12"/>
      <c r="BF435" s="12"/>
      <c r="BG435" s="12"/>
      <c r="BH435" s="12"/>
      <c r="BI435" s="12"/>
      <c r="BJ435" s="12"/>
      <c r="BK435" s="12"/>
      <c r="BL435" s="12"/>
      <c r="BM435" s="12"/>
      <c r="BN435" s="12"/>
      <c r="BO435" s="12"/>
      <c r="BP435" s="12"/>
      <c r="BQ435" s="12"/>
      <c r="BR435" s="12"/>
      <c r="BS435" s="12"/>
    </row>
    <row r="436" spans="2:71">
      <c r="B436" s="10" t="s">
        <v>66</v>
      </c>
      <c r="C436" s="10"/>
      <c r="D436" s="2">
        <f t="shared" ref="D436:G436" si="353">SUM(D434:D435)</f>
        <v>0</v>
      </c>
      <c r="E436" s="2">
        <f t="shared" si="353"/>
        <v>0</v>
      </c>
      <c r="F436" s="2">
        <f t="shared" si="353"/>
        <v>0</v>
      </c>
      <c r="G436" s="2">
        <f t="shared" si="353"/>
        <v>0</v>
      </c>
      <c r="H436" s="2">
        <f>SUM(H434:H435)</f>
        <v>0</v>
      </c>
      <c r="I436" s="2">
        <f t="shared" ref="I436:BK436" si="354">SUM(I434:I435)</f>
        <v>0</v>
      </c>
      <c r="J436" s="2">
        <f t="shared" si="354"/>
        <v>0</v>
      </c>
      <c r="K436" s="2">
        <f t="shared" si="354"/>
        <v>0</v>
      </c>
      <c r="L436" s="2">
        <f t="shared" si="354"/>
        <v>0</v>
      </c>
      <c r="M436" s="2">
        <f t="shared" si="354"/>
        <v>0</v>
      </c>
      <c r="N436" s="2">
        <f t="shared" si="354"/>
        <v>0</v>
      </c>
      <c r="O436" s="2">
        <f t="shared" si="354"/>
        <v>0</v>
      </c>
      <c r="P436" s="2">
        <f t="shared" si="354"/>
        <v>0</v>
      </c>
      <c r="Q436" s="2">
        <f t="shared" si="354"/>
        <v>0</v>
      </c>
      <c r="R436" s="2">
        <f t="shared" si="354"/>
        <v>0</v>
      </c>
      <c r="S436" s="2">
        <f t="shared" si="354"/>
        <v>0</v>
      </c>
      <c r="T436" s="2">
        <f t="shared" si="354"/>
        <v>0</v>
      </c>
      <c r="U436" s="2">
        <f t="shared" si="354"/>
        <v>0</v>
      </c>
      <c r="V436" s="2">
        <f t="shared" si="354"/>
        <v>0</v>
      </c>
      <c r="W436" s="2">
        <f t="shared" si="354"/>
        <v>0</v>
      </c>
      <c r="X436" s="2">
        <f t="shared" si="354"/>
        <v>0</v>
      </c>
      <c r="Y436" s="2">
        <f t="shared" si="354"/>
        <v>0</v>
      </c>
      <c r="Z436" s="2">
        <f t="shared" si="354"/>
        <v>0</v>
      </c>
      <c r="AA436" s="2">
        <f t="shared" si="354"/>
        <v>0</v>
      </c>
      <c r="AB436" s="2">
        <f t="shared" si="354"/>
        <v>0</v>
      </c>
      <c r="AC436" s="2">
        <f t="shared" si="354"/>
        <v>0</v>
      </c>
      <c r="AD436" s="2">
        <f t="shared" si="354"/>
        <v>0</v>
      </c>
      <c r="AE436" s="2">
        <f t="shared" si="354"/>
        <v>0</v>
      </c>
      <c r="AF436" s="2">
        <f t="shared" si="354"/>
        <v>0</v>
      </c>
      <c r="AG436" s="2">
        <f t="shared" si="354"/>
        <v>0</v>
      </c>
      <c r="AH436" s="2">
        <f t="shared" si="354"/>
        <v>0</v>
      </c>
      <c r="AI436" s="2">
        <f t="shared" si="354"/>
        <v>0</v>
      </c>
      <c r="AJ436" s="2">
        <f t="shared" si="354"/>
        <v>0</v>
      </c>
      <c r="AK436" s="2">
        <f t="shared" si="354"/>
        <v>0</v>
      </c>
      <c r="AL436" s="2">
        <f t="shared" si="354"/>
        <v>0</v>
      </c>
      <c r="AM436" s="2">
        <f t="shared" si="354"/>
        <v>0</v>
      </c>
      <c r="AN436" s="2">
        <f t="shared" si="354"/>
        <v>0</v>
      </c>
      <c r="AO436" s="2">
        <f t="shared" si="354"/>
        <v>0</v>
      </c>
      <c r="AP436" s="2">
        <f t="shared" si="354"/>
        <v>0</v>
      </c>
      <c r="AQ436" s="2">
        <f t="shared" si="354"/>
        <v>0</v>
      </c>
      <c r="AR436" s="2">
        <f t="shared" si="354"/>
        <v>0</v>
      </c>
      <c r="AS436" s="2">
        <f t="shared" si="354"/>
        <v>0</v>
      </c>
      <c r="AT436" s="2">
        <f t="shared" si="354"/>
        <v>0</v>
      </c>
      <c r="AU436" s="2">
        <f t="shared" si="354"/>
        <v>0</v>
      </c>
      <c r="AV436" s="2">
        <f t="shared" si="354"/>
        <v>0</v>
      </c>
      <c r="AW436" s="2">
        <f t="shared" si="354"/>
        <v>0</v>
      </c>
      <c r="AX436" s="2">
        <f t="shared" si="354"/>
        <v>0</v>
      </c>
      <c r="AY436" s="2">
        <f t="shared" si="354"/>
        <v>0</v>
      </c>
      <c r="AZ436" s="2">
        <f t="shared" si="354"/>
        <v>0</v>
      </c>
      <c r="BA436" s="2">
        <f t="shared" si="354"/>
        <v>0</v>
      </c>
      <c r="BB436" s="2">
        <f t="shared" si="354"/>
        <v>0</v>
      </c>
      <c r="BC436" s="2">
        <f t="shared" si="354"/>
        <v>0</v>
      </c>
      <c r="BD436" s="2">
        <f t="shared" si="354"/>
        <v>0</v>
      </c>
      <c r="BE436" s="2">
        <f t="shared" si="354"/>
        <v>0</v>
      </c>
      <c r="BF436" s="2">
        <f t="shared" si="354"/>
        <v>0</v>
      </c>
      <c r="BG436" s="2">
        <f t="shared" si="354"/>
        <v>0</v>
      </c>
      <c r="BH436" s="2">
        <f t="shared" si="354"/>
        <v>0</v>
      </c>
      <c r="BI436" s="2">
        <f t="shared" si="354"/>
        <v>0</v>
      </c>
      <c r="BJ436" s="2">
        <f t="shared" si="354"/>
        <v>0</v>
      </c>
      <c r="BK436" s="2">
        <f t="shared" si="354"/>
        <v>0</v>
      </c>
      <c r="BL436" s="2">
        <f t="shared" ref="BL436:BP436" si="355">SUM(BL434:BL435)</f>
        <v>0</v>
      </c>
      <c r="BM436" s="2">
        <f t="shared" si="355"/>
        <v>0</v>
      </c>
      <c r="BN436" s="2">
        <f t="shared" si="355"/>
        <v>0</v>
      </c>
      <c r="BO436" s="2">
        <f t="shared" si="355"/>
        <v>0</v>
      </c>
      <c r="BP436" s="2">
        <f t="shared" si="355"/>
        <v>0</v>
      </c>
      <c r="BQ436" s="2">
        <f t="shared" ref="BQ436:BS436" si="356">SUM(BQ434:BQ435)</f>
        <v>0</v>
      </c>
      <c r="BR436" s="2">
        <f t="shared" si="356"/>
        <v>0</v>
      </c>
      <c r="BS436" s="2">
        <f t="shared" si="356"/>
        <v>0</v>
      </c>
    </row>
    <row r="437" spans="2:71">
      <c r="B437" s="10"/>
      <c r="C437" s="10"/>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row>
    <row r="438" spans="2:71">
      <c r="B438" t="s">
        <v>22</v>
      </c>
      <c r="C438" s="36">
        <f>D427</f>
        <v>0</v>
      </c>
      <c r="D438" s="25">
        <f t="shared" ref="D438" si="357">C438-D432+D436+D437</f>
        <v>0</v>
      </c>
      <c r="E438" s="2">
        <f>D438-E432+E436</f>
        <v>0</v>
      </c>
      <c r="F438" s="2">
        <f t="shared" ref="F438:BK438" si="358">E438-F432+F436</f>
        <v>0</v>
      </c>
      <c r="G438" s="2">
        <f t="shared" si="358"/>
        <v>0</v>
      </c>
      <c r="H438" s="2">
        <f t="shared" si="358"/>
        <v>0</v>
      </c>
      <c r="I438" s="2">
        <f t="shared" si="358"/>
        <v>0</v>
      </c>
      <c r="J438" s="2">
        <f t="shared" si="358"/>
        <v>0</v>
      </c>
      <c r="K438" s="2">
        <f t="shared" si="358"/>
        <v>0</v>
      </c>
      <c r="L438" s="2">
        <f t="shared" si="358"/>
        <v>0</v>
      </c>
      <c r="M438" s="2">
        <f t="shared" si="358"/>
        <v>0</v>
      </c>
      <c r="N438" s="2">
        <f t="shared" si="358"/>
        <v>0</v>
      </c>
      <c r="O438" s="2">
        <f t="shared" si="358"/>
        <v>0</v>
      </c>
      <c r="P438" s="2">
        <f t="shared" si="358"/>
        <v>0</v>
      </c>
      <c r="Q438" s="2">
        <f t="shared" si="358"/>
        <v>0</v>
      </c>
      <c r="R438" s="2">
        <f t="shared" si="358"/>
        <v>0</v>
      </c>
      <c r="S438" s="2">
        <f t="shared" si="358"/>
        <v>0</v>
      </c>
      <c r="T438" s="2">
        <f t="shared" si="358"/>
        <v>0</v>
      </c>
      <c r="U438" s="2">
        <f t="shared" si="358"/>
        <v>0</v>
      </c>
      <c r="V438" s="2">
        <f t="shared" si="358"/>
        <v>0</v>
      </c>
      <c r="W438" s="2">
        <f t="shared" si="358"/>
        <v>0</v>
      </c>
      <c r="X438" s="2">
        <f t="shared" si="358"/>
        <v>0</v>
      </c>
      <c r="Y438" s="2">
        <f t="shared" si="358"/>
        <v>0</v>
      </c>
      <c r="Z438" s="2">
        <f t="shared" si="358"/>
        <v>0</v>
      </c>
      <c r="AA438" s="2">
        <f t="shared" si="358"/>
        <v>0</v>
      </c>
      <c r="AB438" s="2">
        <f t="shared" si="358"/>
        <v>0</v>
      </c>
      <c r="AC438" s="2">
        <f t="shared" si="358"/>
        <v>0</v>
      </c>
      <c r="AD438" s="2">
        <f t="shared" si="358"/>
        <v>0</v>
      </c>
      <c r="AE438" s="2">
        <f t="shared" si="358"/>
        <v>0</v>
      </c>
      <c r="AF438" s="2">
        <f t="shared" si="358"/>
        <v>0</v>
      </c>
      <c r="AG438" s="2">
        <f t="shared" si="358"/>
        <v>0</v>
      </c>
      <c r="AH438" s="2">
        <f t="shared" si="358"/>
        <v>0</v>
      </c>
      <c r="AI438" s="2">
        <f t="shared" si="358"/>
        <v>0</v>
      </c>
      <c r="AJ438" s="2">
        <f t="shared" si="358"/>
        <v>0</v>
      </c>
      <c r="AK438" s="2">
        <f t="shared" si="358"/>
        <v>0</v>
      </c>
      <c r="AL438" s="2">
        <f t="shared" si="358"/>
        <v>0</v>
      </c>
      <c r="AM438" s="2">
        <f t="shared" si="358"/>
        <v>0</v>
      </c>
      <c r="AN438" s="2">
        <f t="shared" si="358"/>
        <v>0</v>
      </c>
      <c r="AO438" s="2">
        <f t="shared" si="358"/>
        <v>0</v>
      </c>
      <c r="AP438" s="2">
        <f t="shared" si="358"/>
        <v>0</v>
      </c>
      <c r="AQ438" s="2">
        <f t="shared" si="358"/>
        <v>0</v>
      </c>
      <c r="AR438" s="2">
        <f t="shared" si="358"/>
        <v>0</v>
      </c>
      <c r="AS438" s="2">
        <f t="shared" si="358"/>
        <v>0</v>
      </c>
      <c r="AT438" s="2">
        <f t="shared" si="358"/>
        <v>0</v>
      </c>
      <c r="AU438" s="2">
        <f t="shared" si="358"/>
        <v>0</v>
      </c>
      <c r="AV438" s="2">
        <f t="shared" si="358"/>
        <v>0</v>
      </c>
      <c r="AW438" s="2">
        <f t="shared" si="358"/>
        <v>0</v>
      </c>
      <c r="AX438" s="2">
        <f t="shared" si="358"/>
        <v>0</v>
      </c>
      <c r="AY438" s="2">
        <f t="shared" si="358"/>
        <v>0</v>
      </c>
      <c r="AZ438" s="2">
        <f t="shared" si="358"/>
        <v>0</v>
      </c>
      <c r="BA438" s="2">
        <f t="shared" si="358"/>
        <v>0</v>
      </c>
      <c r="BB438" s="2">
        <f t="shared" si="358"/>
        <v>0</v>
      </c>
      <c r="BC438" s="2">
        <f t="shared" si="358"/>
        <v>0</v>
      </c>
      <c r="BD438" s="2">
        <f t="shared" si="358"/>
        <v>0</v>
      </c>
      <c r="BE438" s="2">
        <f t="shared" si="358"/>
        <v>0</v>
      </c>
      <c r="BF438" s="2">
        <f t="shared" si="358"/>
        <v>0</v>
      </c>
      <c r="BG438" s="2">
        <f t="shared" si="358"/>
        <v>0</v>
      </c>
      <c r="BH438" s="2">
        <f t="shared" si="358"/>
        <v>0</v>
      </c>
      <c r="BI438" s="2">
        <f t="shared" si="358"/>
        <v>0</v>
      </c>
      <c r="BJ438" s="2">
        <f t="shared" si="358"/>
        <v>0</v>
      </c>
      <c r="BK438" s="2">
        <f t="shared" si="358"/>
        <v>0</v>
      </c>
      <c r="BL438" s="2">
        <f t="shared" ref="BL438" si="359">BK438-BL432+BL436</f>
        <v>0</v>
      </c>
      <c r="BM438" s="2">
        <f t="shared" ref="BM438" si="360">BL438-BM432+BM436</f>
        <v>0</v>
      </c>
      <c r="BN438" s="2">
        <f t="shared" ref="BN438" si="361">BM438-BN432+BN436</f>
        <v>0</v>
      </c>
      <c r="BO438" s="2">
        <f t="shared" ref="BO438" si="362">BN438-BO432+BO436</f>
        <v>0</v>
      </c>
      <c r="BP438" s="2">
        <f t="shared" ref="BP438:BQ438" si="363">BO438-BP432+BP436</f>
        <v>0</v>
      </c>
      <c r="BQ438" s="2">
        <f t="shared" si="363"/>
        <v>0</v>
      </c>
      <c r="BR438" s="2">
        <f t="shared" ref="BR438" si="364">BQ438-BR432+BR436</f>
        <v>0</v>
      </c>
      <c r="BS438" s="2">
        <f t="shared" ref="BS438" si="365">BR438-BS432+BS436</f>
        <v>0</v>
      </c>
    </row>
    <row r="441" spans="2:71">
      <c r="B441" t="s">
        <v>59</v>
      </c>
      <c r="D441" s="2">
        <f>INDEX(Inputs!$E$34:$X$44,MATCH('Depr schedule - Actual'!$B424,Inputs!$B$34:$B$44,0),MATCH('Depr schedule - Actual'!D430,Inputs!$E$18:$X$18,0))*IF(D430&gt;=Base_Reg_Year,(1+D$3)^0.5,(1+D$4)^0.5)</f>
        <v>1.5131622996028458</v>
      </c>
      <c r="E441" s="2">
        <f>INDEX(Inputs!$E$34:$X$44,MATCH('Depr schedule - Actual'!$B424,Inputs!$B$34:$B$44,0),MATCH('Depr schedule - Actual'!E430,Inputs!$E$18:$X$18,0))*IF(E430&gt;=Base_Reg_Year,(1+E$3)^0.5,(1+E$4)^0.5)</f>
        <v>0</v>
      </c>
      <c r="F441" s="2">
        <f>INDEX(Inputs!$E$34:$X$44,MATCH('Depr schedule - Actual'!$B424,Inputs!$B$34:$B$44,0),MATCH('Depr schedule - Actual'!F430,Inputs!$E$18:$X$18,0))*IF(F430&gt;=Base_Reg_Year,(1+F$3)^0.5,(1+F$4)^0.5)</f>
        <v>0</v>
      </c>
      <c r="G441" s="2">
        <f>INDEX(Inputs!$E$34:$X$44,MATCH('Depr schedule - Actual'!$B424,Inputs!$B$34:$B$44,0),MATCH('Depr schedule - Actual'!G430,Inputs!$E$18:$X$18,0))*IF(G430&gt;=Base_Reg_Year,(1+G$3)^0.5,(1+G$4)^0.5)</f>
        <v>0</v>
      </c>
      <c r="H441" s="2">
        <f>INDEX(Inputs!$E$34:$X$44,MATCH('Depr schedule - Actual'!$B424,Inputs!$B$34:$B$44,0),MATCH('Depr schedule - Actual'!H430,Inputs!$E$18:$X$18,0))*IF(H430&gt;=Base_Reg_Year,(1+H$3)^0.5,(1+H$4)^0.5)</f>
        <v>0</v>
      </c>
      <c r="I441" s="2">
        <f>INDEX(Inputs!$E$34:$X$44,MATCH('Depr schedule - Actual'!$B424,Inputs!$B$34:$B$44,0),MATCH('Depr schedule - Actual'!I430,Inputs!$E$18:$X$18,0))*IF(I430&gt;=Base_Reg_Year,(1+I$3)^0.5,(1+I$4)^0.5)</f>
        <v>9.4543275612461475</v>
      </c>
      <c r="J441" s="2">
        <f>INDEX(Inputs!$E$34:$X$44,MATCH('Depr schedule - Actual'!$B424,Inputs!$B$34:$B$44,0),MATCH('Depr schedule - Actual'!J430,Inputs!$E$18:$X$18,0))*IF(J430&gt;=Base_Reg_Year,(1+J$3)^0.5,(1+J$4)^0.5)</f>
        <v>0</v>
      </c>
      <c r="K441" s="2">
        <f>INDEX(Inputs!$E$34:$X$44,MATCH('Depr schedule - Actual'!$B424,Inputs!$B$34:$B$44,0),MATCH('Depr schedule - Actual'!K430,Inputs!$E$18:$X$18,0))*IF(K430&gt;=Base_Reg_Year,(1+K$3)^0.5,(1+K$4)^0.5)</f>
        <v>0</v>
      </c>
      <c r="L441" s="2">
        <f>INDEX(Inputs!$E$34:$X$44,MATCH('Depr schedule - Actual'!$B424,Inputs!$B$34:$B$44,0),MATCH('Depr schedule - Actual'!L430,Inputs!$E$18:$X$18,0))*IF(L430&gt;=Base_Reg_Year,(1+L$3)^0.5,(1+L$4)^0.5)</f>
        <v>0</v>
      </c>
      <c r="M441" s="2">
        <f>INDEX(Inputs!$E$34:$X$44,MATCH('Depr schedule - Actual'!$B424,Inputs!$B$34:$B$44,0),MATCH('Depr schedule - Actual'!M430,Inputs!$E$18:$X$18,0))*IF(M430&gt;=Base_Reg_Year,(1+M$3)^0.5,(1+M$4)^0.5)</f>
        <v>0</v>
      </c>
      <c r="N441" s="2">
        <f>INDEX(Inputs!$E$34:$X$44,MATCH('Depr schedule - Actual'!$B424,Inputs!$B$34:$B$44,0),MATCH('Depr schedule - Actual'!N430,Inputs!$E$18:$X$18,0))*IF(N430&gt;=Base_Reg_Year,(1+N$3)^0.5,(1+N$4)^0.5)</f>
        <v>1.1831723256255435</v>
      </c>
      <c r="O441" s="2">
        <f>INDEX(Inputs!$E$34:$X$44,MATCH('Depr schedule - Actual'!$B424,Inputs!$B$34:$B$44,0),MATCH('Depr schedule - Actual'!O430,Inputs!$E$18:$X$18,0))*IF(O430&gt;=Base_Reg_Year,(1+O$3)^0.5,(1+O$4)^0.5)</f>
        <v>0</v>
      </c>
      <c r="P441" s="2">
        <f>INDEX(Inputs!$E$34:$X$44,MATCH('Depr schedule - Actual'!$B424,Inputs!$B$34:$B$44,0),MATCH('Depr schedule - Actual'!P430,Inputs!$E$18:$X$18,0))*IF(P430&gt;=Base_Reg_Year,(1+P$3)^0.5,(1+P$4)^0.5)</f>
        <v>0</v>
      </c>
      <c r="Q441" s="2">
        <f>INDEX(Inputs!$E$34:$X$44,MATCH('Depr schedule - Actual'!$B424,Inputs!$B$34:$B$44,0),MATCH('Depr schedule - Actual'!Q430,Inputs!$E$18:$X$18,0))*IF(Q430&gt;=Base_Reg_Year,(1+Q$3)^0.5,(1+Q$4)^0.5)</f>
        <v>0</v>
      </c>
      <c r="R441" s="2">
        <f>INDEX(Inputs!$E$34:$X$44,MATCH('Depr schedule - Actual'!$B424,Inputs!$B$34:$B$44,0),MATCH('Depr schedule - Actual'!R430,Inputs!$E$18:$X$18,0))*IF(R430&gt;=Base_Reg_Year,(1+R$3)^0.5,(1+R$4)^0.5)</f>
        <v>0</v>
      </c>
      <c r="S441" s="2">
        <f>INDEX(Inputs!$E$34:$X$44,MATCH('Depr schedule - Actual'!$B424,Inputs!$B$34:$B$44,0),MATCH('Depr schedule - Actual'!S430,Inputs!$E$18:$X$18,0))*IF(S430&gt;=Base_Reg_Year,(1+S$3)^0.5,(1+S$4)^0.5)</f>
        <v>0</v>
      </c>
      <c r="T441" s="2">
        <f>INDEX(Inputs!$E$34:$X$44,MATCH('Depr schedule - Actual'!$B424,Inputs!$B$34:$B$44,0),MATCH('Depr schedule - Actual'!T430,Inputs!$E$18:$X$18,0))*IF(T430&gt;=Base_Reg_Year,(1+T$3)^0.5,(1+T$4)^0.5)</f>
        <v>0</v>
      </c>
      <c r="U441" s="2">
        <f>INDEX(Inputs!$E$34:$X$44,MATCH('Depr schedule - Actual'!$B424,Inputs!$B$34:$B$44,0),MATCH('Depr schedule - Actual'!U430,Inputs!$E$18:$X$18,0))*IF(U430&gt;=Base_Reg_Year,(1+U$3)^0.5,(1+U$4)^0.5)</f>
        <v>0</v>
      </c>
      <c r="V441" s="2">
        <f>INDEX(Inputs!$E$34:$X$44,MATCH('Depr schedule - Actual'!$B424,Inputs!$B$34:$B$44,0),MATCH('Depr schedule - Actual'!V430,Inputs!$E$18:$X$18,0))*IF(V430&gt;=Base_Reg_Year,(1+V$3)^0.5,(1+V$4)^0.5)</f>
        <v>0</v>
      </c>
      <c r="W441" s="2">
        <f>INDEX(Inputs!$E$34:$X$44,MATCH('Depr schedule - Actual'!$B424,Inputs!$B$34:$B$44,0),MATCH('Depr schedule - Actual'!W430,Inputs!$E$18:$X$18,0))*IF(W430&gt;=Base_Reg_Year,(1+W$3)^0.5,(1+W$4)^0.5)</f>
        <v>0</v>
      </c>
    </row>
    <row r="442" spans="2:71">
      <c r="I442" s="2"/>
      <c r="J442" s="2"/>
      <c r="K442" s="2"/>
      <c r="L442" s="2"/>
      <c r="M442" s="2"/>
    </row>
    <row r="443" spans="2:71">
      <c r="B443" t="s">
        <v>23</v>
      </c>
    </row>
    <row r="444" spans="2:71">
      <c r="B444" s="24">
        <v>2011</v>
      </c>
      <c r="C444" s="24">
        <v>1</v>
      </c>
      <c r="E444" s="2">
        <f>IF($F$427="n/a",0,IF(E$429&lt;=$C444,0,IF(E$429&gt;($F$427+$C444),INDEX($D$441:$W$441,,$C444)-SUM($D444:D444),INDEX($D$441:$W$441,,$C444)/$F$427)))</f>
        <v>3.2558859048178131E-2</v>
      </c>
      <c r="F444" s="2">
        <f>IF($F$427="n/a",0,IF(F$429&lt;=$C444,0,IF(F$429&gt;($F$427+$C444),INDEX($D$441:$W$441,,$C444)-SUM($D444:E444),INDEX($D$441:$W$441,,$C444)/$F$427)))</f>
        <v>3.2558859048178131E-2</v>
      </c>
      <c r="G444" s="2">
        <f>IF($F$427="n/a",0,IF(G$429&lt;=$C444,0,IF(G$429&gt;($F$427+$C444),INDEX($D$441:$W$441,,$C444)-SUM($D444:F444),INDEX($D$441:$W$441,,$C444)/$F$427)))</f>
        <v>3.2558859048178131E-2</v>
      </c>
      <c r="H444" s="2">
        <f>IF($F$427="n/a",0,IF(H$429&lt;=$C444,0,IF(H$429&gt;($F$427+$C444),INDEX($D$441:$W$441,,$C444)-SUM($D444:G444),INDEX($D$441:$W$441,,$C444)/$F$427)))</f>
        <v>3.2558859048178131E-2</v>
      </c>
      <c r="I444" s="2">
        <f>IF($F$427="n/a",0,IF(I$429&lt;=$C444,0,IF(I$429&gt;($F$427+$C444),INDEX($D$441:$W$441,,$C444)-SUM($D444:H444),INDEX($D$441:$W$441,,$C444)/$F$427)))</f>
        <v>3.2558859048178131E-2</v>
      </c>
      <c r="J444" s="2">
        <f>IF($F$427="n/a",0,IF(J$429&lt;=$C444,0,IF(J$429&gt;($F$427+$C444),INDEX($D$441:$W$441,,$C444)-SUM($D444:I444),INDEX($D$441:$W$441,,$C444)/$F$427)))</f>
        <v>3.2558859048178131E-2</v>
      </c>
      <c r="K444" s="2">
        <f>IF($F$427="n/a",0,IF(K$429&lt;=$C444,0,IF(K$429&gt;($F$427+$C444),INDEX($D$441:$W$441,,$C444)-SUM($D444:J444),INDEX($D$441:$W$441,,$C444)/$F$427)))</f>
        <v>3.2558859048178131E-2</v>
      </c>
      <c r="L444" s="2">
        <f>IF($F$427="n/a",0,IF(L$429&lt;=$C444,0,IF(L$429&gt;($F$427+$C444),INDEX($D$441:$W$441,,$C444)-SUM($D444:K444),INDEX($D$441:$W$441,,$C444)/$F$427)))</f>
        <v>3.2558859048178131E-2</v>
      </c>
      <c r="M444" s="2">
        <f>IF($F$427="n/a",0,IF(M$429&lt;=$C444,0,IF(M$429&gt;($F$427+$C444),INDEX($D$441:$W$441,,$C444)-SUM($D444:L444),INDEX($D$441:$W$441,,$C444)/$F$427)))</f>
        <v>3.2558859048178131E-2</v>
      </c>
      <c r="N444" s="170">
        <f>IF($F$427="n/a",0,IF(N$429&lt;=$C444,0,IF(N$429&gt;($F$427+$C444),INDEX($D$441:$W$441,,$C444)-SUM($D444:M444),INDEX($D$441:$W$441,,$C444)/$F$427)))*0.5</f>
        <v>1.6279429524089065E-2</v>
      </c>
      <c r="O444" s="2">
        <f>IF($F$427="n/a",0,IF(O$429&lt;=$C444,0,IF(O$429&gt;($F$427+$C444),INDEX($D$441:$W$441,,$C444)-SUM($D444:N444),INDEX($D$441:$W$441,,$C444)/$F$427)))</f>
        <v>3.2558859048178131E-2</v>
      </c>
      <c r="P444" s="25">
        <f>IF($F$427="n/a",0,IF(P$429&lt;=$C444,0,IF(P$429&gt;($F$427+$C444),INDEX($D$441:$W$441,,$C444)-SUM($D444:O444),INDEX($D$441:$W$441,,$C444)/$F$427)))</f>
        <v>3.2558859048178131E-2</v>
      </c>
      <c r="Q444" s="2">
        <f>IF($F$427="n/a",0,IF(Q$429&lt;=$C444,0,IF(Q$429&gt;($F$427+$C444),INDEX($D$441:$W$441,,$C444)-SUM($D444:P444),INDEX($D$441:$W$441,,$C444)/$F$427)))</f>
        <v>3.2558859048178131E-2</v>
      </c>
      <c r="R444" s="2">
        <f>IF($F$427="n/a",0,IF(R$429&lt;=$C444,0,IF(R$429&gt;($F$427+$C444),INDEX($D$441:$W$441,,$C444)-SUM($D444:Q444),INDEX($D$441:$W$441,,$C444)/$F$427)))</f>
        <v>3.2558859048178131E-2</v>
      </c>
      <c r="S444" s="2">
        <f>IF($F$427="n/a",0,IF(S$429&lt;=$C444,0,IF(S$429&gt;($F$427+$C444),INDEX($D$441:$W$441,,$C444)-SUM($D444:R444),INDEX($D$441:$W$441,,$C444)/$F$427)))</f>
        <v>3.2558859048178131E-2</v>
      </c>
      <c r="T444" s="2">
        <f>IF($F$427="n/a",0,IF(T$429&lt;=$C444,0,IF(T$429&gt;($F$427+$C444),INDEX($D$441:$W$441,,$C444)-SUM($D444:S444),INDEX($D$441:$W$441,,$C444)/$F$427)))</f>
        <v>3.2558859048178131E-2</v>
      </c>
      <c r="U444" s="2">
        <f>IF($F$427="n/a",0,IF(U$429&lt;=$C444,0,IF(U$429&gt;($F$427+$C444),INDEX($D$441:$W$441,,$C444)-SUM($D444:T444),INDEX($D$441:$W$441,,$C444)/$F$427)))</f>
        <v>3.2558859048178131E-2</v>
      </c>
      <c r="V444" s="2">
        <f>IF($F$427="n/a",0,IF(V$429&lt;=$C444,0,IF(V$429&gt;($F$427+$C444),INDEX($D$441:$W$441,,$C444)-SUM($D444:U444),INDEX($D$441:$W$441,,$C444)/$F$427)))</f>
        <v>3.2558859048178131E-2</v>
      </c>
      <c r="W444" s="2">
        <f>IF($F$427="n/a",0,IF(W$429&lt;=$C444,0,IF(W$429&gt;($F$427+$C444),INDEX($D$441:$W$441,,$C444)-SUM($D444:V444),INDEX($D$441:$W$441,,$C444)/$F$427)))</f>
        <v>3.2558859048178131E-2</v>
      </c>
      <c r="X444" s="2">
        <f>IF($F$427="n/a",0,IF(X$429&lt;=$C444,0,IF(X$429&gt;($F$427+$C444),INDEX($D$441:$W$441,,$C444)-SUM($D444:W444),INDEX($D$441:$W$441,,$C444)/$F$427)))</f>
        <v>3.2558859048178131E-2</v>
      </c>
      <c r="Y444" s="2">
        <f>IF($F$427="n/a",0,IF(Y$429&lt;=$C444,0,IF(Y$429&gt;($F$427+$C444),INDEX($D$441:$W$441,,$C444)-SUM($D444:X444),INDEX($D$441:$W$441,,$C444)/$F$427)))</f>
        <v>3.2558859048178131E-2</v>
      </c>
      <c r="Z444" s="2">
        <f>IF($F$427="n/a",0,IF(Z$429&lt;=$C444,0,IF(Z$429&gt;($F$427+$C444),INDEX($D$441:$W$441,,$C444)-SUM($D444:Y444),INDEX($D$441:$W$441,,$C444)/$F$427)))</f>
        <v>3.2558859048178131E-2</v>
      </c>
      <c r="AA444" s="2">
        <f>IF($F$427="n/a",0,IF(AA$429&lt;=$C444,0,IF(AA$429&gt;($F$427+$C444),INDEX($D$441:$W$441,,$C444)-SUM($D444:Z444),INDEX($D$441:$W$441,,$C444)/$F$427)))</f>
        <v>3.2558859048178131E-2</v>
      </c>
      <c r="AB444" s="2">
        <f>IF($F$427="n/a",0,IF(AB$429&lt;=$C444,0,IF(AB$429&gt;($F$427+$C444),INDEX($D$441:$W$441,,$C444)-SUM($D444:AA444),INDEX($D$441:$W$441,,$C444)/$F$427)))</f>
        <v>3.2558859048178131E-2</v>
      </c>
      <c r="AC444" s="2">
        <f>IF($F$427="n/a",0,IF(AC$429&lt;=$C444,0,IF(AC$429&gt;($F$427+$C444),INDEX($D$441:$W$441,,$C444)-SUM($D444:AB444),INDEX($D$441:$W$441,,$C444)/$F$427)))</f>
        <v>3.2558859048178131E-2</v>
      </c>
      <c r="AD444" s="2">
        <f>IF($F$427="n/a",0,IF(AD$429&lt;=$C444,0,IF(AD$429&gt;($F$427+$C444),INDEX($D$441:$W$441,,$C444)-SUM($D444:AC444),INDEX($D$441:$W$441,,$C444)/$F$427)))</f>
        <v>3.2558859048178131E-2</v>
      </c>
      <c r="AE444" s="2">
        <f>IF($F$427="n/a",0,IF(AE$429&lt;=$C444,0,IF(AE$429&gt;($F$427+$C444),INDEX($D$441:$W$441,,$C444)-SUM($D444:AD444),INDEX($D$441:$W$441,,$C444)/$F$427)))</f>
        <v>3.2558859048178131E-2</v>
      </c>
      <c r="AF444" s="2">
        <f>IF($F$427="n/a",0,IF(AF$429&lt;=$C444,0,IF(AF$429&gt;($F$427+$C444),INDEX($D$441:$W$441,,$C444)-SUM($D444:AE444),INDEX($D$441:$W$441,,$C444)/$F$427)))</f>
        <v>3.2558859048178131E-2</v>
      </c>
      <c r="AG444" s="2">
        <f>IF($F$427="n/a",0,IF(AG$429&lt;=$C444,0,IF(AG$429&gt;($F$427+$C444),INDEX($D$441:$W$441,,$C444)-SUM($D444:AF444),INDEX($D$441:$W$441,,$C444)/$F$427)))</f>
        <v>3.2558859048178131E-2</v>
      </c>
      <c r="AH444" s="2">
        <f>IF($F$427="n/a",0,IF(AH$429&lt;=$C444,0,IF(AH$429&gt;($F$427+$C444),INDEX($D$441:$W$441,,$C444)-SUM($D444:AG444),INDEX($D$441:$W$441,,$C444)/$F$427)))</f>
        <v>3.2558859048178131E-2</v>
      </c>
      <c r="AI444" s="2">
        <f>IF($F$427="n/a",0,IF(AI$429&lt;=$C444,0,IF(AI$429&gt;($F$427+$C444),INDEX($D$441:$W$441,,$C444)-SUM($D444:AH444),INDEX($D$441:$W$441,,$C444)/$F$427)))</f>
        <v>3.2558859048178131E-2</v>
      </c>
      <c r="AJ444" s="2">
        <f>IF($F$427="n/a",0,IF(AJ$429&lt;=$C444,0,IF(AJ$429&gt;($F$427+$C444),INDEX($D$441:$W$441,,$C444)-SUM($D444:AI444),INDEX($D$441:$W$441,,$C444)/$F$427)))</f>
        <v>3.2558859048178131E-2</v>
      </c>
      <c r="AK444" s="2">
        <f>IF($F$427="n/a",0,IF(AK$429&lt;=$C444,0,IF(AK$429&gt;($F$427+$C444),INDEX($D$441:$W$441,,$C444)-SUM($D444:AJ444),INDEX($D$441:$W$441,,$C444)/$F$427)))</f>
        <v>3.2558859048178131E-2</v>
      </c>
      <c r="AL444" s="2">
        <f>IF($F$427="n/a",0,IF(AL$429&lt;=$C444,0,IF(AL$429&gt;($F$427+$C444),INDEX($D$441:$W$441,,$C444)-SUM($D444:AK444),INDEX($D$441:$W$441,,$C444)/$F$427)))</f>
        <v>3.2558859048178131E-2</v>
      </c>
      <c r="AM444" s="2">
        <f>IF($F$427="n/a",0,IF(AM$429&lt;=$C444,0,IF(AM$429&gt;($F$427+$C444),INDEX($D$441:$W$441,,$C444)-SUM($D444:AL444),INDEX($D$441:$W$441,,$C444)/$F$427)))</f>
        <v>3.2558859048178131E-2</v>
      </c>
      <c r="AN444" s="2">
        <f>IF($F$427="n/a",0,IF(AN$429&lt;=$C444,0,IF(AN$429&gt;($F$427+$C444),INDEX($D$441:$W$441,,$C444)-SUM($D444:AM444),INDEX($D$441:$W$441,,$C444)/$F$427)))</f>
        <v>3.2558859048178131E-2</v>
      </c>
      <c r="AO444" s="2">
        <f>IF($F$427="n/a",0,IF(AO$429&lt;=$C444,0,IF(AO$429&gt;($F$427+$C444),INDEX($D$441:$W$441,,$C444)-SUM($D444:AN444),INDEX($D$441:$W$441,,$C444)/$F$427)))</f>
        <v>3.2558859048178131E-2</v>
      </c>
      <c r="AP444" s="2">
        <f>IF($F$427="n/a",0,IF(AP$429&lt;=$C444,0,IF(AP$429&gt;($F$427+$C444),INDEX($D$441:$W$441,,$C444)-SUM($D444:AO444),INDEX($D$441:$W$441,,$C444)/$F$427)))</f>
        <v>3.2558859048178131E-2</v>
      </c>
      <c r="AQ444" s="2">
        <f>IF($F$427="n/a",0,IF(AQ$429&lt;=$C444,0,IF(AQ$429&gt;($F$427+$C444),INDEX($D$441:$W$441,,$C444)-SUM($D444:AP444),INDEX($D$441:$W$441,,$C444)/$F$427)))</f>
        <v>3.2558859048178131E-2</v>
      </c>
      <c r="AR444" s="2">
        <f>IF($F$427="n/a",0,IF(AR$429&lt;=$C444,0,IF(AR$429&gt;($F$427+$C444),INDEX($D$441:$W$441,,$C444)-SUM($D444:AQ444),INDEX($D$441:$W$441,,$C444)/$F$427)))</f>
        <v>3.2558859048178131E-2</v>
      </c>
      <c r="AS444" s="2">
        <f>IF($F$427="n/a",0,IF(AS$429&lt;=$C444,0,IF(AS$429&gt;($F$427+$C444),INDEX($D$441:$W$441,,$C444)-SUM($D444:AR444),INDEX($D$441:$W$441,,$C444)/$F$427)))</f>
        <v>3.2558859048178131E-2</v>
      </c>
      <c r="AT444" s="2">
        <f>IF($F$427="n/a",0,IF(AT$429&lt;=$C444,0,IF(AT$429&gt;($F$427+$C444),INDEX($D$441:$W$441,,$C444)-SUM($D444:AS444),INDEX($D$441:$W$441,,$C444)/$F$427)))</f>
        <v>3.2558859048178131E-2</v>
      </c>
      <c r="AU444" s="2">
        <f>IF($F$427="n/a",0,IF(AU$429&lt;=$C444,0,IF(AU$429&gt;($F$427+$C444),INDEX($D$441:$W$441,,$C444)-SUM($D444:AT444),INDEX($D$441:$W$441,,$C444)/$F$427)))</f>
        <v>3.2558859048178131E-2</v>
      </c>
      <c r="AV444" s="2">
        <f>IF($F$427="n/a",0,IF(AV$429&lt;=$C444,0,IF(AV$429&gt;($F$427+$C444),INDEX($D$441:$W$441,,$C444)-SUM($D444:AU444),INDEX($D$441:$W$441,,$C444)/$F$427)))</f>
        <v>3.2558859048178131E-2</v>
      </c>
      <c r="AW444" s="2">
        <f>IF($F$427="n/a",0,IF(AW$429&lt;=$C444,0,IF(AW$429&gt;($F$427+$C444),INDEX($D$441:$W$441,,$C444)-SUM($D444:AV444),INDEX($D$441:$W$441,,$C444)/$F$427)))</f>
        <v>3.2558859048178131E-2</v>
      </c>
      <c r="AX444" s="2">
        <f>IF($F$427="n/a",0,IF(AX$429&lt;=$C444,0,IF(AX$429&gt;($F$427+$C444),INDEX($D$441:$W$441,,$C444)-SUM($D444:AW444),INDEX($D$441:$W$441,,$C444)/$F$427)))</f>
        <v>3.2558859048178131E-2</v>
      </c>
      <c r="AY444" s="2">
        <f>IF($F$427="n/a",0,IF(AY$429&lt;=$C444,0,IF(AY$429&gt;($F$427+$C444),INDEX($D$441:$W$441,,$C444)-SUM($D444:AX444),INDEX($D$441:$W$441,,$C444)/$F$427)))</f>
        <v>3.1734212910739412E-2</v>
      </c>
      <c r="AZ444" s="2">
        <f>IF($F$427="n/a",0,IF(AZ$429&lt;=$C444,0,IF(AZ$429&gt;($F$427+$C444),INDEX($D$441:$W$441,,$C444)-SUM($D444:AY444),INDEX($D$441:$W$441,,$C444)/$F$427)))</f>
        <v>0</v>
      </c>
      <c r="BA444" s="2">
        <f>IF($F$427="n/a",0,IF(BA$429&lt;=$C444,0,IF(BA$429&gt;($F$427+$C444),INDEX($D$441:$W$441,,$C444)-SUM($D444:AZ444),INDEX($D$441:$W$441,,$C444)/$F$427)))</f>
        <v>0</v>
      </c>
      <c r="BB444" s="2">
        <f>IF($F$427="n/a",0,IF(BB$429&lt;=$C444,0,IF(BB$429&gt;($F$427+$C444),INDEX($D$441:$W$441,,$C444)-SUM($D444:BA444),INDEX($D$441:$W$441,,$C444)/$F$427)))</f>
        <v>0</v>
      </c>
      <c r="BC444" s="2">
        <f>IF($F$427="n/a",0,IF(BC$429&lt;=$C444,0,IF(BC$429&gt;($F$427+$C444),INDEX($D$441:$W$441,,$C444)-SUM($D444:BB444),INDEX($D$441:$W$441,,$C444)/$F$427)))</f>
        <v>0</v>
      </c>
      <c r="BD444" s="2">
        <f>IF($F$427="n/a",0,IF(BD$429&lt;=$C444,0,IF(BD$429&gt;($F$427+$C444),INDEX($D$441:$W$441,,$C444)-SUM($D444:BC444),INDEX($D$441:$W$441,,$C444)/$F$427)))</f>
        <v>0</v>
      </c>
      <c r="BE444" s="2">
        <f>IF($F$427="n/a",0,IF(BE$429&lt;=$C444,0,IF(BE$429&gt;($F$427+$C444),INDEX($D$441:$W$441,,$C444)-SUM($D444:BD444),INDEX($D$441:$W$441,,$C444)/$F$427)))</f>
        <v>0</v>
      </c>
      <c r="BF444" s="2">
        <f>IF($F$427="n/a",0,IF(BF$429&lt;=$C444,0,IF(BF$429&gt;($F$427+$C444),INDEX($D$441:$W$441,,$C444)-SUM($D444:BE444),INDEX($D$441:$W$441,,$C444)/$F$427)))</f>
        <v>0</v>
      </c>
      <c r="BG444" s="2">
        <f>IF($F$427="n/a",0,IF(BG$429&lt;=$C444,0,IF(BG$429&gt;($F$427+$C444),INDEX($D$441:$W$441,,$C444)-SUM($D444:BF444),INDEX($D$441:$W$441,,$C444)/$F$427)))</f>
        <v>0</v>
      </c>
      <c r="BH444" s="2">
        <f>IF($F$427="n/a",0,IF(BH$429&lt;=$C444,0,IF(BH$429&gt;($F$427+$C444),INDEX($D$441:$W$441,,$C444)-SUM($D444:BG444),INDEX($D$441:$W$441,,$C444)/$F$427)))</f>
        <v>0</v>
      </c>
      <c r="BI444" s="2">
        <f>IF($F$427="n/a",0,IF(BI$429&lt;=$C444,0,IF(BI$429&gt;($F$427+$C444),INDEX($D$441:$W$441,,$C444)-SUM($D444:BH444),INDEX($D$441:$W$441,,$C444)/$F$427)))</f>
        <v>0</v>
      </c>
      <c r="BJ444" s="2">
        <f>IF($F$427="n/a",0,IF(BJ$429&lt;=$C444,0,IF(BJ$429&gt;($F$427+$C444),INDEX($D$441:$W$441,,$C444)-SUM($D444:BI444),INDEX($D$441:$W$441,,$C444)/$F$427)))</f>
        <v>0</v>
      </c>
      <c r="BK444" s="2">
        <f>IF($F$427="n/a",0,IF(BK$429&lt;=$C444,0,IF(BK$429&gt;($F$427+$C444),INDEX($D$441:$W$441,,$C444)-SUM($D444:BJ444),INDEX($D$441:$W$441,,$C444)/$F$427)))</f>
        <v>0</v>
      </c>
      <c r="BL444" s="2">
        <f>IF($F$427="n/a",0,IF(BL$429&lt;=$C444,0,IF(BL$429&gt;($F$427+$C444),INDEX($D$441:$W$441,,$C444)-SUM($D444:BK444),INDEX($D$441:$W$441,,$C444)/$F$427)))</f>
        <v>0</v>
      </c>
      <c r="BM444" s="2">
        <f>IF($F$427="n/a",0,IF(BM$429&lt;=$C444,0,IF(BM$429&gt;($F$427+$C444),INDEX($D$441:$W$441,,$C444)-SUM($D444:BL444),INDEX($D$441:$W$441,,$C444)/$F$427)))</f>
        <v>0</v>
      </c>
      <c r="BN444" s="2">
        <f>IF($F$427="n/a",0,IF(BN$429&lt;=$C444,0,IF(BN$429&gt;($F$427+$C444),INDEX($D$441:$W$441,,$C444)-SUM($D444:BM444),INDEX($D$441:$W$441,,$C444)/$F$427)))</f>
        <v>0</v>
      </c>
      <c r="BO444" s="2">
        <f>IF($F$427="n/a",0,IF(BO$429&lt;=$C444,0,IF(BO$429&gt;($F$427+$C444),INDEX($D$441:$W$441,,$C444)-SUM($D444:BN444),INDEX($D$441:$W$441,,$C444)/$F$427)))</f>
        <v>0</v>
      </c>
      <c r="BP444" s="2">
        <f>IF($F$427="n/a",0,IF(BP$429&lt;=$C444,0,IF(BP$429&gt;($F$427+$C444),INDEX($D$441:$W$441,,$C444)-SUM($D444:BO444),INDEX($D$441:$W$441,,$C444)/$F$427)))</f>
        <v>0</v>
      </c>
      <c r="BQ444" s="2">
        <f>IF($F$427="n/a",0,IF(BQ$429&lt;=$C444,0,IF(BQ$429&gt;($F$427+$C444),INDEX($D$441:$W$441,,$C444)-SUM($D444:BP444),INDEX($D$441:$W$441,,$C444)/$F$427)))</f>
        <v>0</v>
      </c>
      <c r="BR444" s="2">
        <f>IF($F$427="n/a",0,IF(BR$429&lt;=$C444,0,IF(BR$429&gt;($F$427+$C444),INDEX($D$441:$W$441,,$C444)-SUM($D444:BQ444),INDEX($D$441:$W$441,,$C444)/$F$427)))</f>
        <v>0</v>
      </c>
      <c r="BS444" s="2">
        <f>IF($F$427="n/a",0,IF(BS$429&lt;=$C444,0,IF(BS$429&gt;($F$427+$C444),INDEX($D$441:$W$441,,$C444)-SUM($D444:BR444),INDEX($D$441:$W$441,,$C444)/$F$427)))</f>
        <v>0</v>
      </c>
    </row>
    <row r="445" spans="2:71">
      <c r="B445" s="24">
        <v>2012</v>
      </c>
      <c r="C445" s="24">
        <v>2</v>
      </c>
      <c r="E445" s="2">
        <f>IF($F$427="n/a",0,IF(E$429&lt;=$C445,0,IF(E$429&gt;($F$427+$C445),INDEX($D$441:$W$441,,$C445)-SUM($D445:D445),INDEX($D$441:$W$441,,$C445)/$F$427)))</f>
        <v>0</v>
      </c>
      <c r="F445" s="2">
        <f>IF($F$427="n/a",0,IF(F$429&lt;=$C445,0,IF(F$429&gt;($F$427+$C445),INDEX($D$441:$W$441,,$C445)-SUM($D445:E445),INDEX($D$441:$W$441,,$C445)/$F$427)))</f>
        <v>0</v>
      </c>
      <c r="G445" s="2">
        <f>IF($F$427="n/a",0,IF(G$429&lt;=$C445,0,IF(G$429&gt;($F$427+$C445),INDEX($D$441:$W$441,,$C445)-SUM($D445:F445),INDEX($D$441:$W$441,,$C445)/$F$427)))</f>
        <v>0</v>
      </c>
      <c r="H445" s="2">
        <f>IF($F$427="n/a",0,IF(H$429&lt;=$C445,0,IF(H$429&gt;($F$427+$C445),INDEX($D$441:$W$441,,$C445)-SUM($D445:G445),INDEX($D$441:$W$441,,$C445)/$F$427)))</f>
        <v>0</v>
      </c>
      <c r="I445" s="2">
        <f>IF($F$427="n/a",0,IF(I$429&lt;=$C445,0,IF(I$429&gt;($F$427+$C445),INDEX($D$441:$W$441,,$C445)-SUM($D445:H445),INDEX($D$441:$W$441,,$C445)/$F$427)))</f>
        <v>0</v>
      </c>
      <c r="J445" s="2">
        <f>IF($F$427="n/a",0,IF(J$429&lt;=$C445,0,IF(J$429&gt;($F$427+$C445),INDEX($D$441:$W$441,,$C445)-SUM($D445:I445),INDEX($D$441:$W$441,,$C445)/$F$427)))</f>
        <v>0</v>
      </c>
      <c r="K445" s="2">
        <f>IF($F$427="n/a",0,IF(K$429&lt;=$C445,0,IF(K$429&gt;($F$427+$C445),INDEX($D$441:$W$441,,$C445)-SUM($D445:J445),INDEX($D$441:$W$441,,$C445)/$F$427)))</f>
        <v>0</v>
      </c>
      <c r="L445" s="2">
        <f>IF($F$427="n/a",0,IF(L$429&lt;=$C445,0,IF(L$429&gt;($F$427+$C445),INDEX($D$441:$W$441,,$C445)-SUM($D445:K445),INDEX($D$441:$W$441,,$C445)/$F$427)))</f>
        <v>0</v>
      </c>
      <c r="M445" s="2">
        <f>IF($F$427="n/a",0,IF(M$429&lt;=$C445,0,IF(M$429&gt;($F$427+$C445),INDEX($D$441:$W$441,,$C445)-SUM($D445:L445),INDEX($D$441:$W$441,,$C445)/$F$427)))</f>
        <v>0</v>
      </c>
      <c r="N445" s="2">
        <f>IF($F$427="n/a",0,IF(N$429&lt;=$C445,0,IF(N$429&gt;($F$427+$C445),INDEX($D$441:$W$441,,$C445)-SUM($D445:M445),INDEX($D$441:$W$441,,$C445)/$F$427)))</f>
        <v>0</v>
      </c>
      <c r="O445" s="2">
        <f>IF($F$427="n/a",0,IF(O$429&lt;=$C445,0,IF(O$429&gt;($F$427+$C445),INDEX($D$441:$W$441,,$C445)-SUM($D445:N445),INDEX($D$441:$W$441,,$C445)/$F$427)))</f>
        <v>0</v>
      </c>
      <c r="P445" s="25">
        <f>IF($F$427="n/a",0,IF(P$429&lt;=$C445,0,IF(P$429&gt;($F$427+$C445),INDEX($D$441:$W$441,,$C445)-SUM($D445:O445),INDEX($D$441:$W$441,,$C445)/$F$427)))</f>
        <v>0</v>
      </c>
      <c r="Q445" s="2">
        <f>IF($F$427="n/a",0,IF(Q$429&lt;=$C445,0,IF(Q$429&gt;($F$427+$C445),INDEX($D$441:$W$441,,$C445)-SUM($D445:P445),INDEX($D$441:$W$441,,$C445)/$F$427)))</f>
        <v>0</v>
      </c>
      <c r="R445" s="2">
        <f>IF($F$427="n/a",0,IF(R$429&lt;=$C445,0,IF(R$429&gt;($F$427+$C445),INDEX($D$441:$W$441,,$C445)-SUM($D445:Q445),INDEX($D$441:$W$441,,$C445)/$F$427)))</f>
        <v>0</v>
      </c>
      <c r="S445" s="2">
        <f>IF($F$427="n/a",0,IF(S$429&lt;=$C445,0,IF(S$429&gt;($F$427+$C445),INDEX($D$441:$W$441,,$C445)-SUM($D445:R445),INDEX($D$441:$W$441,,$C445)/$F$427)))</f>
        <v>0</v>
      </c>
      <c r="T445" s="2">
        <f>IF($F$427="n/a",0,IF(T$429&lt;=$C445,0,IF(T$429&gt;($F$427+$C445),INDEX($D$441:$W$441,,$C445)-SUM($D445:S445),INDEX($D$441:$W$441,,$C445)/$F$427)))</f>
        <v>0</v>
      </c>
      <c r="U445" s="2">
        <f>IF($F$427="n/a",0,IF(U$429&lt;=$C445,0,IF(U$429&gt;($F$427+$C445),INDEX($D$441:$W$441,,$C445)-SUM($D445:T445),INDEX($D$441:$W$441,,$C445)/$F$427)))</f>
        <v>0</v>
      </c>
      <c r="V445" s="2">
        <f>IF($F$427="n/a",0,IF(V$429&lt;=$C445,0,IF(V$429&gt;($F$427+$C445),INDEX($D$441:$W$441,,$C445)-SUM($D445:U445),INDEX($D$441:$W$441,,$C445)/$F$427)))</f>
        <v>0</v>
      </c>
      <c r="W445" s="2">
        <f>IF($F$427="n/a",0,IF(W$429&lt;=$C445,0,IF(W$429&gt;($F$427+$C445),INDEX($D$441:$W$441,,$C445)-SUM($D445:V445),INDEX($D$441:$W$441,,$C445)/$F$427)))</f>
        <v>0</v>
      </c>
      <c r="X445" s="2">
        <f>IF($F$427="n/a",0,IF(X$429&lt;=$C445,0,IF(X$429&gt;($F$427+$C445),INDEX($D$441:$W$441,,$C445)-SUM($D445:W445),INDEX($D$441:$W$441,,$C445)/$F$427)))</f>
        <v>0</v>
      </c>
      <c r="Y445" s="2">
        <f>IF($F$427="n/a",0,IF(Y$429&lt;=$C445,0,IF(Y$429&gt;($F$427+$C445),INDEX($D$441:$W$441,,$C445)-SUM($D445:X445),INDEX($D$441:$W$441,,$C445)/$F$427)))</f>
        <v>0</v>
      </c>
      <c r="Z445" s="2">
        <f>IF($F$427="n/a",0,IF(Z$429&lt;=$C445,0,IF(Z$429&gt;($F$427+$C445),INDEX($D$441:$W$441,,$C445)-SUM($D445:Y445),INDEX($D$441:$W$441,,$C445)/$F$427)))</f>
        <v>0</v>
      </c>
      <c r="AA445" s="2">
        <f>IF($F$427="n/a",0,IF(AA$429&lt;=$C445,0,IF(AA$429&gt;($F$427+$C445),INDEX($D$441:$W$441,,$C445)-SUM($D445:Z445),INDEX($D$441:$W$441,,$C445)/$F$427)))</f>
        <v>0</v>
      </c>
      <c r="AB445" s="2">
        <f>IF($F$427="n/a",0,IF(AB$429&lt;=$C445,0,IF(AB$429&gt;($F$427+$C445),INDEX($D$441:$W$441,,$C445)-SUM($D445:AA445),INDEX($D$441:$W$441,,$C445)/$F$427)))</f>
        <v>0</v>
      </c>
      <c r="AC445" s="2">
        <f>IF($F$427="n/a",0,IF(AC$429&lt;=$C445,0,IF(AC$429&gt;($F$427+$C445),INDEX($D$441:$W$441,,$C445)-SUM($D445:AB445),INDEX($D$441:$W$441,,$C445)/$F$427)))</f>
        <v>0</v>
      </c>
      <c r="AD445" s="2">
        <f>IF($F$427="n/a",0,IF(AD$429&lt;=$C445,0,IF(AD$429&gt;($F$427+$C445),INDEX($D$441:$W$441,,$C445)-SUM($D445:AC445),INDEX($D$441:$W$441,,$C445)/$F$427)))</f>
        <v>0</v>
      </c>
      <c r="AE445" s="2">
        <f>IF($F$427="n/a",0,IF(AE$429&lt;=$C445,0,IF(AE$429&gt;($F$427+$C445),INDEX($D$441:$W$441,,$C445)-SUM($D445:AD445),INDEX($D$441:$W$441,,$C445)/$F$427)))</f>
        <v>0</v>
      </c>
      <c r="AF445" s="2">
        <f>IF($F$427="n/a",0,IF(AF$429&lt;=$C445,0,IF(AF$429&gt;($F$427+$C445),INDEX($D$441:$W$441,,$C445)-SUM($D445:AE445),INDEX($D$441:$W$441,,$C445)/$F$427)))</f>
        <v>0</v>
      </c>
      <c r="AG445" s="2">
        <f>IF($F$427="n/a",0,IF(AG$429&lt;=$C445,0,IF(AG$429&gt;($F$427+$C445),INDEX($D$441:$W$441,,$C445)-SUM($D445:AF445),INDEX($D$441:$W$441,,$C445)/$F$427)))</f>
        <v>0</v>
      </c>
      <c r="AH445" s="2">
        <f>IF($F$427="n/a",0,IF(AH$429&lt;=$C445,0,IF(AH$429&gt;($F$427+$C445),INDEX($D$441:$W$441,,$C445)-SUM($D445:AG445),INDEX($D$441:$W$441,,$C445)/$F$427)))</f>
        <v>0</v>
      </c>
      <c r="AI445" s="2">
        <f>IF($F$427="n/a",0,IF(AI$429&lt;=$C445,0,IF(AI$429&gt;($F$427+$C445),INDEX($D$441:$W$441,,$C445)-SUM($D445:AH445),INDEX($D$441:$W$441,,$C445)/$F$427)))</f>
        <v>0</v>
      </c>
      <c r="AJ445" s="2">
        <f>IF($F$427="n/a",0,IF(AJ$429&lt;=$C445,0,IF(AJ$429&gt;($F$427+$C445),INDEX($D$441:$W$441,,$C445)-SUM($D445:AI445),INDEX($D$441:$W$441,,$C445)/$F$427)))</f>
        <v>0</v>
      </c>
      <c r="AK445" s="2">
        <f>IF($F$427="n/a",0,IF(AK$429&lt;=$C445,0,IF(AK$429&gt;($F$427+$C445),INDEX($D$441:$W$441,,$C445)-SUM($D445:AJ445),INDEX($D$441:$W$441,,$C445)/$F$427)))</f>
        <v>0</v>
      </c>
      <c r="AL445" s="2">
        <f>IF($F$427="n/a",0,IF(AL$429&lt;=$C445,0,IF(AL$429&gt;($F$427+$C445),INDEX($D$441:$W$441,,$C445)-SUM($D445:AK445),INDEX($D$441:$W$441,,$C445)/$F$427)))</f>
        <v>0</v>
      </c>
      <c r="AM445" s="2">
        <f>IF($F$427="n/a",0,IF(AM$429&lt;=$C445,0,IF(AM$429&gt;($F$427+$C445),INDEX($D$441:$W$441,,$C445)-SUM($D445:AL445),INDEX($D$441:$W$441,,$C445)/$F$427)))</f>
        <v>0</v>
      </c>
      <c r="AN445" s="2">
        <f>IF($F$427="n/a",0,IF(AN$429&lt;=$C445,0,IF(AN$429&gt;($F$427+$C445),INDEX($D$441:$W$441,,$C445)-SUM($D445:AM445),INDEX($D$441:$W$441,,$C445)/$F$427)))</f>
        <v>0</v>
      </c>
      <c r="AO445" s="2">
        <f>IF($F$427="n/a",0,IF(AO$429&lt;=$C445,0,IF(AO$429&gt;($F$427+$C445),INDEX($D$441:$W$441,,$C445)-SUM($D445:AN445),INDEX($D$441:$W$441,,$C445)/$F$427)))</f>
        <v>0</v>
      </c>
      <c r="AP445" s="2">
        <f>IF($F$427="n/a",0,IF(AP$429&lt;=$C445,0,IF(AP$429&gt;($F$427+$C445),INDEX($D$441:$W$441,,$C445)-SUM($D445:AO445),INDEX($D$441:$W$441,,$C445)/$F$427)))</f>
        <v>0</v>
      </c>
      <c r="AQ445" s="2">
        <f>IF($F$427="n/a",0,IF(AQ$429&lt;=$C445,0,IF(AQ$429&gt;($F$427+$C445),INDEX($D$441:$W$441,,$C445)-SUM($D445:AP445),INDEX($D$441:$W$441,,$C445)/$F$427)))</f>
        <v>0</v>
      </c>
      <c r="AR445" s="2">
        <f>IF($F$427="n/a",0,IF(AR$429&lt;=$C445,0,IF(AR$429&gt;($F$427+$C445),INDEX($D$441:$W$441,,$C445)-SUM($D445:AQ445),INDEX($D$441:$W$441,,$C445)/$F$427)))</f>
        <v>0</v>
      </c>
      <c r="AS445" s="2">
        <f>IF($F$427="n/a",0,IF(AS$429&lt;=$C445,0,IF(AS$429&gt;($F$427+$C445),INDEX($D$441:$W$441,,$C445)-SUM($D445:AR445),INDEX($D$441:$W$441,,$C445)/$F$427)))</f>
        <v>0</v>
      </c>
      <c r="AT445" s="2">
        <f>IF($F$427="n/a",0,IF(AT$429&lt;=$C445,0,IF(AT$429&gt;($F$427+$C445),INDEX($D$441:$W$441,,$C445)-SUM($D445:AS445),INDEX($D$441:$W$441,,$C445)/$F$427)))</f>
        <v>0</v>
      </c>
      <c r="AU445" s="2">
        <f>IF($F$427="n/a",0,IF(AU$429&lt;=$C445,0,IF(AU$429&gt;($F$427+$C445),INDEX($D$441:$W$441,,$C445)-SUM($D445:AT445),INDEX($D$441:$W$441,,$C445)/$F$427)))</f>
        <v>0</v>
      </c>
      <c r="AV445" s="2">
        <f>IF($F$427="n/a",0,IF(AV$429&lt;=$C445,0,IF(AV$429&gt;($F$427+$C445),INDEX($D$441:$W$441,,$C445)-SUM($D445:AU445),INDEX($D$441:$W$441,,$C445)/$F$427)))</f>
        <v>0</v>
      </c>
      <c r="AW445" s="2">
        <f>IF($F$427="n/a",0,IF(AW$429&lt;=$C445,0,IF(AW$429&gt;($F$427+$C445),INDEX($D$441:$W$441,,$C445)-SUM($D445:AV445),INDEX($D$441:$W$441,,$C445)/$F$427)))</f>
        <v>0</v>
      </c>
      <c r="AX445" s="2">
        <f>IF($F$427="n/a",0,IF(AX$429&lt;=$C445,0,IF(AX$429&gt;($F$427+$C445),INDEX($D$441:$W$441,,$C445)-SUM($D445:AW445),INDEX($D$441:$W$441,,$C445)/$F$427)))</f>
        <v>0</v>
      </c>
      <c r="AY445" s="2">
        <f>IF($F$427="n/a",0,IF(AY$429&lt;=$C445,0,IF(AY$429&gt;($F$427+$C445),INDEX($D$441:$W$441,,$C445)-SUM($D445:AX445),INDEX($D$441:$W$441,,$C445)/$F$427)))</f>
        <v>0</v>
      </c>
      <c r="AZ445" s="2">
        <f>IF($F$427="n/a",0,IF(AZ$429&lt;=$C445,0,IF(AZ$429&gt;($F$427+$C445),INDEX($D$441:$W$441,,$C445)-SUM($D445:AY445),INDEX($D$441:$W$441,,$C445)/$F$427)))</f>
        <v>0</v>
      </c>
      <c r="BA445" s="2">
        <f>IF($F$427="n/a",0,IF(BA$429&lt;=$C445,0,IF(BA$429&gt;($F$427+$C445),INDEX($D$441:$W$441,,$C445)-SUM($D445:AZ445),INDEX($D$441:$W$441,,$C445)/$F$427)))</f>
        <v>0</v>
      </c>
      <c r="BB445" s="2">
        <f>IF($F$427="n/a",0,IF(BB$429&lt;=$C445,0,IF(BB$429&gt;($F$427+$C445),INDEX($D$441:$W$441,,$C445)-SUM($D445:BA445),INDEX($D$441:$W$441,,$C445)/$F$427)))</f>
        <v>0</v>
      </c>
      <c r="BC445" s="2">
        <f>IF($F$427="n/a",0,IF(BC$429&lt;=$C445,0,IF(BC$429&gt;($F$427+$C445),INDEX($D$441:$W$441,,$C445)-SUM($D445:BB445),INDEX($D$441:$W$441,,$C445)/$F$427)))</f>
        <v>0</v>
      </c>
      <c r="BD445" s="2">
        <f>IF($F$427="n/a",0,IF(BD$429&lt;=$C445,0,IF(BD$429&gt;($F$427+$C445),INDEX($D$441:$W$441,,$C445)-SUM($D445:BC445),INDEX($D$441:$W$441,,$C445)/$F$427)))</f>
        <v>0</v>
      </c>
      <c r="BE445" s="2">
        <f>IF($F$427="n/a",0,IF(BE$429&lt;=$C445,0,IF(BE$429&gt;($F$427+$C445),INDEX($D$441:$W$441,,$C445)-SUM($D445:BD445),INDEX($D$441:$W$441,,$C445)/$F$427)))</f>
        <v>0</v>
      </c>
      <c r="BF445" s="2">
        <f>IF($F$427="n/a",0,IF(BF$429&lt;=$C445,0,IF(BF$429&gt;($F$427+$C445),INDEX($D$441:$W$441,,$C445)-SUM($D445:BE445),INDEX($D$441:$W$441,,$C445)/$F$427)))</f>
        <v>0</v>
      </c>
      <c r="BG445" s="2">
        <f>IF($F$427="n/a",0,IF(BG$429&lt;=$C445,0,IF(BG$429&gt;($F$427+$C445),INDEX($D$441:$W$441,,$C445)-SUM($D445:BF445),INDEX($D$441:$W$441,,$C445)/$F$427)))</f>
        <v>0</v>
      </c>
      <c r="BH445" s="2">
        <f>IF($F$427="n/a",0,IF(BH$429&lt;=$C445,0,IF(BH$429&gt;($F$427+$C445),INDEX($D$441:$W$441,,$C445)-SUM($D445:BG445),INDEX($D$441:$W$441,,$C445)/$F$427)))</f>
        <v>0</v>
      </c>
      <c r="BI445" s="2">
        <f>IF($F$427="n/a",0,IF(BI$429&lt;=$C445,0,IF(BI$429&gt;($F$427+$C445),INDEX($D$441:$W$441,,$C445)-SUM($D445:BH445),INDEX($D$441:$W$441,,$C445)/$F$427)))</f>
        <v>0</v>
      </c>
      <c r="BJ445" s="2">
        <f>IF($F$427="n/a",0,IF(BJ$429&lt;=$C445,0,IF(BJ$429&gt;($F$427+$C445),INDEX($D$441:$W$441,,$C445)-SUM($D445:BI445),INDEX($D$441:$W$441,,$C445)/$F$427)))</f>
        <v>0</v>
      </c>
      <c r="BK445" s="2">
        <f>IF($F$427="n/a",0,IF(BK$429&lt;=$C445,0,IF(BK$429&gt;($F$427+$C445),INDEX($D$441:$W$441,,$C445)-SUM($D445:BJ445),INDEX($D$441:$W$441,,$C445)/$F$427)))</f>
        <v>0</v>
      </c>
      <c r="BL445" s="2">
        <f>IF($F$427="n/a",0,IF(BL$429&lt;=$C445,0,IF(BL$429&gt;($F$427+$C445),INDEX($D$441:$W$441,,$C445)-SUM($D445:BK445),INDEX($D$441:$W$441,,$C445)/$F$427)))</f>
        <v>0</v>
      </c>
      <c r="BM445" s="2">
        <f>IF($F$427="n/a",0,IF(BM$429&lt;=$C445,0,IF(BM$429&gt;($F$427+$C445),INDEX($D$441:$W$441,,$C445)-SUM($D445:BL445),INDEX($D$441:$W$441,,$C445)/$F$427)))</f>
        <v>0</v>
      </c>
      <c r="BN445" s="2">
        <f>IF($F$427="n/a",0,IF(BN$429&lt;=$C445,0,IF(BN$429&gt;($F$427+$C445),INDEX($D$441:$W$441,,$C445)-SUM($D445:BM445),INDEX($D$441:$W$441,,$C445)/$F$427)))</f>
        <v>0</v>
      </c>
      <c r="BO445" s="2">
        <f>IF($F$427="n/a",0,IF(BO$429&lt;=$C445,0,IF(BO$429&gt;($F$427+$C445),INDEX($D$441:$W$441,,$C445)-SUM($D445:BN445),INDEX($D$441:$W$441,,$C445)/$F$427)))</f>
        <v>0</v>
      </c>
      <c r="BP445" s="2">
        <f>IF($F$427="n/a",0,IF(BP$429&lt;=$C445,0,IF(BP$429&gt;($F$427+$C445),INDEX($D$441:$W$441,,$C445)-SUM($D445:BO445),INDEX($D$441:$W$441,,$C445)/$F$427)))</f>
        <v>0</v>
      </c>
      <c r="BQ445" s="2">
        <f>IF($F$427="n/a",0,IF(BQ$429&lt;=$C445,0,IF(BQ$429&gt;($F$427+$C445),INDEX($D$441:$W$441,,$C445)-SUM($D445:BP445),INDEX($D$441:$W$441,,$C445)/$F$427)))</f>
        <v>0</v>
      </c>
      <c r="BR445" s="2">
        <f>IF($F$427="n/a",0,IF(BR$429&lt;=$C445,0,IF(BR$429&gt;($F$427+$C445),INDEX($D$441:$W$441,,$C445)-SUM($D445:BQ445),INDEX($D$441:$W$441,,$C445)/$F$427)))</f>
        <v>0</v>
      </c>
      <c r="BS445" s="2">
        <f>IF($F$427="n/a",0,IF(BS$429&lt;=$C445,0,IF(BS$429&gt;($F$427+$C445),INDEX($D$441:$W$441,,$C445)-SUM($D445:BR445),INDEX($D$441:$W$441,,$C445)/$F$427)))</f>
        <v>0</v>
      </c>
    </row>
    <row r="446" spans="2:71">
      <c r="B446" s="24">
        <v>2013</v>
      </c>
      <c r="C446" s="24">
        <v>3</v>
      </c>
      <c r="E446" s="2">
        <f>IF($F$427="n/a",0,IF(E$429&lt;=$C446,0,IF(E$429&gt;($F$427+$C446),INDEX($D$441:$W$441,,$C446)-SUM($D446:D446),INDEX($D$441:$W$441,,$C446)/$F$427)))</f>
        <v>0</v>
      </c>
      <c r="F446" s="2">
        <f>IF($F$427="n/a",0,IF(F$429&lt;=$C446,0,IF(F$429&gt;($F$427+$C446),INDEX($D$441:$W$441,,$C446)-SUM($D446:E446),INDEX($D$441:$W$441,,$C446)/$F$427)))</f>
        <v>0</v>
      </c>
      <c r="G446" s="2">
        <f>IF($F$427="n/a",0,IF(G$429&lt;=$C446,0,IF(G$429&gt;($F$427+$C446),INDEX($D$441:$W$441,,$C446)-SUM($D446:F446),INDEX($D$441:$W$441,,$C446)/$F$427)))</f>
        <v>0</v>
      </c>
      <c r="H446" s="2">
        <f>IF($F$427="n/a",0,IF(H$429&lt;=$C446,0,IF(H$429&gt;($F$427+$C446),INDEX($D$441:$W$441,,$C446)-SUM($D446:G446),INDEX($D$441:$W$441,,$C446)/$F$427)))</f>
        <v>0</v>
      </c>
      <c r="I446" s="2">
        <f>IF($F$427="n/a",0,IF(I$429&lt;=$C446,0,IF(I$429&gt;($F$427+$C446),INDEX($D$441:$W$441,,$C446)-SUM($D446:H446),INDEX($D$441:$W$441,,$C446)/$F$427)))</f>
        <v>0</v>
      </c>
      <c r="J446" s="2">
        <f>IF($F$427="n/a",0,IF(J$429&lt;=$C446,0,IF(J$429&gt;($F$427+$C446),INDEX($D$441:$W$441,,$C446)-SUM($D446:I446),INDEX($D$441:$W$441,,$C446)/$F$427)))</f>
        <v>0</v>
      </c>
      <c r="K446" s="2">
        <f>IF($F$427="n/a",0,IF(K$429&lt;=$C446,0,IF(K$429&gt;($F$427+$C446),INDEX($D$441:$W$441,,$C446)-SUM($D446:J446),INDEX($D$441:$W$441,,$C446)/$F$427)))</f>
        <v>0</v>
      </c>
      <c r="L446" s="2">
        <f>IF($F$427="n/a",0,IF(L$429&lt;=$C446,0,IF(L$429&gt;($F$427+$C446),INDEX($D$441:$W$441,,$C446)-SUM($D446:K446),INDEX($D$441:$W$441,,$C446)/$F$427)))</f>
        <v>0</v>
      </c>
      <c r="M446" s="2">
        <f>IF($F$427="n/a",0,IF(M$429&lt;=$C446,0,IF(M$429&gt;($F$427+$C446),INDEX($D$441:$W$441,,$C446)-SUM($D446:L446),INDEX($D$441:$W$441,,$C446)/$F$427)))</f>
        <v>0</v>
      </c>
      <c r="N446" s="2">
        <f>IF($F$427="n/a",0,IF(N$429&lt;=$C446,0,IF(N$429&gt;($F$427+$C446),INDEX($D$441:$W$441,,$C446)-SUM($D446:M446),INDEX($D$441:$W$441,,$C446)/$F$427)))</f>
        <v>0</v>
      </c>
      <c r="O446" s="2">
        <f>IF($F$427="n/a",0,IF(O$429&lt;=$C446,0,IF(O$429&gt;($F$427+$C446),INDEX($D$441:$W$441,,$C446)-SUM($D446:N446),INDEX($D$441:$W$441,,$C446)/$F$427)))</f>
        <v>0</v>
      </c>
      <c r="P446" s="25">
        <f>IF($F$427="n/a",0,IF(P$429&lt;=$C446,0,IF(P$429&gt;($F$427+$C446),INDEX($D$441:$W$441,,$C446)-SUM($D446:O446),INDEX($D$441:$W$441,,$C446)/$F$427)))</f>
        <v>0</v>
      </c>
      <c r="Q446" s="2">
        <f>IF($F$427="n/a",0,IF(Q$429&lt;=$C446,0,IF(Q$429&gt;($F$427+$C446),INDEX($D$441:$W$441,,$C446)-SUM($D446:P446),INDEX($D$441:$W$441,,$C446)/$F$427)))</f>
        <v>0</v>
      </c>
      <c r="R446" s="2">
        <f>IF($F$427="n/a",0,IF(R$429&lt;=$C446,0,IF(R$429&gt;($F$427+$C446),INDEX($D$441:$W$441,,$C446)-SUM($D446:Q446),INDEX($D$441:$W$441,,$C446)/$F$427)))</f>
        <v>0</v>
      </c>
      <c r="S446" s="2">
        <f>IF($F$427="n/a",0,IF(S$429&lt;=$C446,0,IF(S$429&gt;($F$427+$C446),INDEX($D$441:$W$441,,$C446)-SUM($D446:R446),INDEX($D$441:$W$441,,$C446)/$F$427)))</f>
        <v>0</v>
      </c>
      <c r="T446" s="2">
        <f>IF($F$427="n/a",0,IF(T$429&lt;=$C446,0,IF(T$429&gt;($F$427+$C446),INDEX($D$441:$W$441,,$C446)-SUM($D446:S446),INDEX($D$441:$W$441,,$C446)/$F$427)))</f>
        <v>0</v>
      </c>
      <c r="U446" s="2">
        <f>IF($F$427="n/a",0,IF(U$429&lt;=$C446,0,IF(U$429&gt;($F$427+$C446),INDEX($D$441:$W$441,,$C446)-SUM($D446:T446),INDEX($D$441:$W$441,,$C446)/$F$427)))</f>
        <v>0</v>
      </c>
      <c r="V446" s="2">
        <f>IF($F$427="n/a",0,IF(V$429&lt;=$C446,0,IF(V$429&gt;($F$427+$C446),INDEX($D$441:$W$441,,$C446)-SUM($D446:U446),INDEX($D$441:$W$441,,$C446)/$F$427)))</f>
        <v>0</v>
      </c>
      <c r="W446" s="2">
        <f>IF($F$427="n/a",0,IF(W$429&lt;=$C446,0,IF(W$429&gt;($F$427+$C446),INDEX($D$441:$W$441,,$C446)-SUM($D446:V446),INDEX($D$441:$W$441,,$C446)/$F$427)))</f>
        <v>0</v>
      </c>
      <c r="X446" s="2">
        <f>IF($F$427="n/a",0,IF(X$429&lt;=$C446,0,IF(X$429&gt;($F$427+$C446),INDEX($D$441:$W$441,,$C446)-SUM($D446:W446),INDEX($D$441:$W$441,,$C446)/$F$427)))</f>
        <v>0</v>
      </c>
      <c r="Y446" s="2">
        <f>IF($F$427="n/a",0,IF(Y$429&lt;=$C446,0,IF(Y$429&gt;($F$427+$C446),INDEX($D$441:$W$441,,$C446)-SUM($D446:X446),INDEX($D$441:$W$441,,$C446)/$F$427)))</f>
        <v>0</v>
      </c>
      <c r="Z446" s="2">
        <f>IF($F$427="n/a",0,IF(Z$429&lt;=$C446,0,IF(Z$429&gt;($F$427+$C446),INDEX($D$441:$W$441,,$C446)-SUM($D446:Y446),INDEX($D$441:$W$441,,$C446)/$F$427)))</f>
        <v>0</v>
      </c>
      <c r="AA446" s="2">
        <f>IF($F$427="n/a",0,IF(AA$429&lt;=$C446,0,IF(AA$429&gt;($F$427+$C446),INDEX($D$441:$W$441,,$C446)-SUM($D446:Z446),INDEX($D$441:$W$441,,$C446)/$F$427)))</f>
        <v>0</v>
      </c>
      <c r="AB446" s="2">
        <f>IF($F$427="n/a",0,IF(AB$429&lt;=$C446,0,IF(AB$429&gt;($F$427+$C446),INDEX($D$441:$W$441,,$C446)-SUM($D446:AA446),INDEX($D$441:$W$441,,$C446)/$F$427)))</f>
        <v>0</v>
      </c>
      <c r="AC446" s="2">
        <f>IF($F$427="n/a",0,IF(AC$429&lt;=$C446,0,IF(AC$429&gt;($F$427+$C446),INDEX($D$441:$W$441,,$C446)-SUM($D446:AB446),INDEX($D$441:$W$441,,$C446)/$F$427)))</f>
        <v>0</v>
      </c>
      <c r="AD446" s="2">
        <f>IF($F$427="n/a",0,IF(AD$429&lt;=$C446,0,IF(AD$429&gt;($F$427+$C446),INDEX($D$441:$W$441,,$C446)-SUM($D446:AC446),INDEX($D$441:$W$441,,$C446)/$F$427)))</f>
        <v>0</v>
      </c>
      <c r="AE446" s="2">
        <f>IF($F$427="n/a",0,IF(AE$429&lt;=$C446,0,IF(AE$429&gt;($F$427+$C446),INDEX($D$441:$W$441,,$C446)-SUM($D446:AD446),INDEX($D$441:$W$441,,$C446)/$F$427)))</f>
        <v>0</v>
      </c>
      <c r="AF446" s="2">
        <f>IF($F$427="n/a",0,IF(AF$429&lt;=$C446,0,IF(AF$429&gt;($F$427+$C446),INDEX($D$441:$W$441,,$C446)-SUM($D446:AE446),INDEX($D$441:$W$441,,$C446)/$F$427)))</f>
        <v>0</v>
      </c>
      <c r="AG446" s="2">
        <f>IF($F$427="n/a",0,IF(AG$429&lt;=$C446,0,IF(AG$429&gt;($F$427+$C446),INDEX($D$441:$W$441,,$C446)-SUM($D446:AF446),INDEX($D$441:$W$441,,$C446)/$F$427)))</f>
        <v>0</v>
      </c>
      <c r="AH446" s="2">
        <f>IF($F$427="n/a",0,IF(AH$429&lt;=$C446,0,IF(AH$429&gt;($F$427+$C446),INDEX($D$441:$W$441,,$C446)-SUM($D446:AG446),INDEX($D$441:$W$441,,$C446)/$F$427)))</f>
        <v>0</v>
      </c>
      <c r="AI446" s="2">
        <f>IF($F$427="n/a",0,IF(AI$429&lt;=$C446,0,IF(AI$429&gt;($F$427+$C446),INDEX($D$441:$W$441,,$C446)-SUM($D446:AH446),INDEX($D$441:$W$441,,$C446)/$F$427)))</f>
        <v>0</v>
      </c>
      <c r="AJ446" s="2">
        <f>IF($F$427="n/a",0,IF(AJ$429&lt;=$C446,0,IF(AJ$429&gt;($F$427+$C446),INDEX($D$441:$W$441,,$C446)-SUM($D446:AI446),INDEX($D$441:$W$441,,$C446)/$F$427)))</f>
        <v>0</v>
      </c>
      <c r="AK446" s="2">
        <f>IF($F$427="n/a",0,IF(AK$429&lt;=$C446,0,IF(AK$429&gt;($F$427+$C446),INDEX($D$441:$W$441,,$C446)-SUM($D446:AJ446),INDEX($D$441:$W$441,,$C446)/$F$427)))</f>
        <v>0</v>
      </c>
      <c r="AL446" s="2">
        <f>IF($F$427="n/a",0,IF(AL$429&lt;=$C446,0,IF(AL$429&gt;($F$427+$C446),INDEX($D$441:$W$441,,$C446)-SUM($D446:AK446),INDEX($D$441:$W$441,,$C446)/$F$427)))</f>
        <v>0</v>
      </c>
      <c r="AM446" s="2">
        <f>IF($F$427="n/a",0,IF(AM$429&lt;=$C446,0,IF(AM$429&gt;($F$427+$C446),INDEX($D$441:$W$441,,$C446)-SUM($D446:AL446),INDEX($D$441:$W$441,,$C446)/$F$427)))</f>
        <v>0</v>
      </c>
      <c r="AN446" s="2">
        <f>IF($F$427="n/a",0,IF(AN$429&lt;=$C446,0,IF(AN$429&gt;($F$427+$C446),INDEX($D$441:$W$441,,$C446)-SUM($D446:AM446),INDEX($D$441:$W$441,,$C446)/$F$427)))</f>
        <v>0</v>
      </c>
      <c r="AO446" s="2">
        <f>IF($F$427="n/a",0,IF(AO$429&lt;=$C446,0,IF(AO$429&gt;($F$427+$C446),INDEX($D$441:$W$441,,$C446)-SUM($D446:AN446),INDEX($D$441:$W$441,,$C446)/$F$427)))</f>
        <v>0</v>
      </c>
      <c r="AP446" s="2">
        <f>IF($F$427="n/a",0,IF(AP$429&lt;=$C446,0,IF(AP$429&gt;($F$427+$C446),INDEX($D$441:$W$441,,$C446)-SUM($D446:AO446),INDEX($D$441:$W$441,,$C446)/$F$427)))</f>
        <v>0</v>
      </c>
      <c r="AQ446" s="2">
        <f>IF($F$427="n/a",0,IF(AQ$429&lt;=$C446,0,IF(AQ$429&gt;($F$427+$C446),INDEX($D$441:$W$441,,$C446)-SUM($D446:AP446),INDEX($D$441:$W$441,,$C446)/$F$427)))</f>
        <v>0</v>
      </c>
      <c r="AR446" s="2">
        <f>IF($F$427="n/a",0,IF(AR$429&lt;=$C446,0,IF(AR$429&gt;($F$427+$C446),INDEX($D$441:$W$441,,$C446)-SUM($D446:AQ446),INDEX($D$441:$W$441,,$C446)/$F$427)))</f>
        <v>0</v>
      </c>
      <c r="AS446" s="2">
        <f>IF($F$427="n/a",0,IF(AS$429&lt;=$C446,0,IF(AS$429&gt;($F$427+$C446),INDEX($D$441:$W$441,,$C446)-SUM($D446:AR446),INDEX($D$441:$W$441,,$C446)/$F$427)))</f>
        <v>0</v>
      </c>
      <c r="AT446" s="2">
        <f>IF($F$427="n/a",0,IF(AT$429&lt;=$C446,0,IF(AT$429&gt;($F$427+$C446),INDEX($D$441:$W$441,,$C446)-SUM($D446:AS446),INDEX($D$441:$W$441,,$C446)/$F$427)))</f>
        <v>0</v>
      </c>
      <c r="AU446" s="2">
        <f>IF($F$427="n/a",0,IF(AU$429&lt;=$C446,0,IF(AU$429&gt;($F$427+$C446),INDEX($D$441:$W$441,,$C446)-SUM($D446:AT446),INDEX($D$441:$W$441,,$C446)/$F$427)))</f>
        <v>0</v>
      </c>
      <c r="AV446" s="2">
        <f>IF($F$427="n/a",0,IF(AV$429&lt;=$C446,0,IF(AV$429&gt;($F$427+$C446),INDEX($D$441:$W$441,,$C446)-SUM($D446:AU446),INDEX($D$441:$W$441,,$C446)/$F$427)))</f>
        <v>0</v>
      </c>
      <c r="AW446" s="2">
        <f>IF($F$427="n/a",0,IF(AW$429&lt;=$C446,0,IF(AW$429&gt;($F$427+$C446),INDEX($D$441:$W$441,,$C446)-SUM($D446:AV446),INDEX($D$441:$W$441,,$C446)/$F$427)))</f>
        <v>0</v>
      </c>
      <c r="AX446" s="2">
        <f>IF($F$427="n/a",0,IF(AX$429&lt;=$C446,0,IF(AX$429&gt;($F$427+$C446),INDEX($D$441:$W$441,,$C446)-SUM($D446:AW446),INDEX($D$441:$W$441,,$C446)/$F$427)))</f>
        <v>0</v>
      </c>
      <c r="AY446" s="2">
        <f>IF($F$427="n/a",0,IF(AY$429&lt;=$C446,0,IF(AY$429&gt;($F$427+$C446),INDEX($D$441:$W$441,,$C446)-SUM($D446:AX446),INDEX($D$441:$W$441,,$C446)/$F$427)))</f>
        <v>0</v>
      </c>
      <c r="AZ446" s="2">
        <f>IF($F$427="n/a",0,IF(AZ$429&lt;=$C446,0,IF(AZ$429&gt;($F$427+$C446),INDEX($D$441:$W$441,,$C446)-SUM($D446:AY446),INDEX($D$441:$W$441,,$C446)/$F$427)))</f>
        <v>0</v>
      </c>
      <c r="BA446" s="2">
        <f>IF($F$427="n/a",0,IF(BA$429&lt;=$C446,0,IF(BA$429&gt;($F$427+$C446),INDEX($D$441:$W$441,,$C446)-SUM($D446:AZ446),INDEX($D$441:$W$441,,$C446)/$F$427)))</f>
        <v>0</v>
      </c>
      <c r="BB446" s="2">
        <f>IF($F$427="n/a",0,IF(BB$429&lt;=$C446,0,IF(BB$429&gt;($F$427+$C446),INDEX($D$441:$W$441,,$C446)-SUM($D446:BA446),INDEX($D$441:$W$441,,$C446)/$F$427)))</f>
        <v>0</v>
      </c>
      <c r="BC446" s="2">
        <f>IF($F$427="n/a",0,IF(BC$429&lt;=$C446,0,IF(BC$429&gt;($F$427+$C446),INDEX($D$441:$W$441,,$C446)-SUM($D446:BB446),INDEX($D$441:$W$441,,$C446)/$F$427)))</f>
        <v>0</v>
      </c>
      <c r="BD446" s="2">
        <f>IF($F$427="n/a",0,IF(BD$429&lt;=$C446,0,IF(BD$429&gt;($F$427+$C446),INDEX($D$441:$W$441,,$C446)-SUM($D446:BC446),INDEX($D$441:$W$441,,$C446)/$F$427)))</f>
        <v>0</v>
      </c>
      <c r="BE446" s="2">
        <f>IF($F$427="n/a",0,IF(BE$429&lt;=$C446,0,IF(BE$429&gt;($F$427+$C446),INDEX($D$441:$W$441,,$C446)-SUM($D446:BD446),INDEX($D$441:$W$441,,$C446)/$F$427)))</f>
        <v>0</v>
      </c>
      <c r="BF446" s="2">
        <f>IF($F$427="n/a",0,IF(BF$429&lt;=$C446,0,IF(BF$429&gt;($F$427+$C446),INDEX($D$441:$W$441,,$C446)-SUM($D446:BE446),INDEX($D$441:$W$441,,$C446)/$F$427)))</f>
        <v>0</v>
      </c>
      <c r="BG446" s="2">
        <f>IF($F$427="n/a",0,IF(BG$429&lt;=$C446,0,IF(BG$429&gt;($F$427+$C446),INDEX($D$441:$W$441,,$C446)-SUM($D446:BF446),INDEX($D$441:$W$441,,$C446)/$F$427)))</f>
        <v>0</v>
      </c>
      <c r="BH446" s="2">
        <f>IF($F$427="n/a",0,IF(BH$429&lt;=$C446,0,IF(BH$429&gt;($F$427+$C446),INDEX($D$441:$W$441,,$C446)-SUM($D446:BG446),INDEX($D$441:$W$441,,$C446)/$F$427)))</f>
        <v>0</v>
      </c>
      <c r="BI446" s="2">
        <f>IF($F$427="n/a",0,IF(BI$429&lt;=$C446,0,IF(BI$429&gt;($F$427+$C446),INDEX($D$441:$W$441,,$C446)-SUM($D446:BH446),INDEX($D$441:$W$441,,$C446)/$F$427)))</f>
        <v>0</v>
      </c>
      <c r="BJ446" s="2">
        <f>IF($F$427="n/a",0,IF(BJ$429&lt;=$C446,0,IF(BJ$429&gt;($F$427+$C446),INDEX($D$441:$W$441,,$C446)-SUM($D446:BI446),INDEX($D$441:$W$441,,$C446)/$F$427)))</f>
        <v>0</v>
      </c>
      <c r="BK446" s="2">
        <f>IF($F$427="n/a",0,IF(BK$429&lt;=$C446,0,IF(BK$429&gt;($F$427+$C446),INDEX($D$441:$W$441,,$C446)-SUM($D446:BJ446),INDEX($D$441:$W$441,,$C446)/$F$427)))</f>
        <v>0</v>
      </c>
      <c r="BL446" s="2">
        <f>IF($F$427="n/a",0,IF(BL$429&lt;=$C446,0,IF(BL$429&gt;($F$427+$C446),INDEX($D$441:$W$441,,$C446)-SUM($D446:BK446),INDEX($D$441:$W$441,,$C446)/$F$427)))</f>
        <v>0</v>
      </c>
      <c r="BM446" s="2">
        <f>IF($F$427="n/a",0,IF(BM$429&lt;=$C446,0,IF(BM$429&gt;($F$427+$C446),INDEX($D$441:$W$441,,$C446)-SUM($D446:BL446),INDEX($D$441:$W$441,,$C446)/$F$427)))</f>
        <v>0</v>
      </c>
      <c r="BN446" s="2">
        <f>IF($F$427="n/a",0,IF(BN$429&lt;=$C446,0,IF(BN$429&gt;($F$427+$C446),INDEX($D$441:$W$441,,$C446)-SUM($D446:BM446),INDEX($D$441:$W$441,,$C446)/$F$427)))</f>
        <v>0</v>
      </c>
      <c r="BO446" s="2">
        <f>IF($F$427="n/a",0,IF(BO$429&lt;=$C446,0,IF(BO$429&gt;($F$427+$C446),INDEX($D$441:$W$441,,$C446)-SUM($D446:BN446),INDEX($D$441:$W$441,,$C446)/$F$427)))</f>
        <v>0</v>
      </c>
      <c r="BP446" s="2">
        <f>IF($F$427="n/a",0,IF(BP$429&lt;=$C446,0,IF(BP$429&gt;($F$427+$C446),INDEX($D$441:$W$441,,$C446)-SUM($D446:BO446),INDEX($D$441:$W$441,,$C446)/$F$427)))</f>
        <v>0</v>
      </c>
      <c r="BQ446" s="2">
        <f>IF($F$427="n/a",0,IF(BQ$429&lt;=$C446,0,IF(BQ$429&gt;($F$427+$C446),INDEX($D$441:$W$441,,$C446)-SUM($D446:BP446),INDEX($D$441:$W$441,,$C446)/$F$427)))</f>
        <v>0</v>
      </c>
      <c r="BR446" s="2">
        <f>IF($F$427="n/a",0,IF(BR$429&lt;=$C446,0,IF(BR$429&gt;($F$427+$C446),INDEX($D$441:$W$441,,$C446)-SUM($D446:BQ446),INDEX($D$441:$W$441,,$C446)/$F$427)))</f>
        <v>0</v>
      </c>
      <c r="BS446" s="2">
        <f>IF($F$427="n/a",0,IF(BS$429&lt;=$C446,0,IF(BS$429&gt;($F$427+$C446),INDEX($D$441:$W$441,,$C446)-SUM($D446:BR446),INDEX($D$441:$W$441,,$C446)/$F$427)))</f>
        <v>0</v>
      </c>
    </row>
    <row r="447" spans="2:71">
      <c r="B447" s="24">
        <v>2014</v>
      </c>
      <c r="C447" s="24">
        <v>4</v>
      </c>
      <c r="E447" s="2">
        <f>IF($F$427="n/a",0,IF(E$429&lt;=$C447,0,IF(E$429&gt;($F$427+$C447),INDEX($D$441:$W$441,,$C447)-SUM($D447:D447),INDEX($D$441:$W$441,,$C447)/$F$427)))</f>
        <v>0</v>
      </c>
      <c r="F447" s="2">
        <f>IF($F$427="n/a",0,IF(F$429&lt;=$C447,0,IF(F$429&gt;($F$427+$C447),INDEX($D$441:$W$441,,$C447)-SUM($D447:E447),INDEX($D$441:$W$441,,$C447)/$F$427)))</f>
        <v>0</v>
      </c>
      <c r="G447" s="2">
        <f>IF($F$427="n/a",0,IF(G$429&lt;=$C447,0,IF(G$429&gt;($F$427+$C447),INDEX($D$441:$W$441,,$C447)-SUM($D447:F447),INDEX($D$441:$W$441,,$C447)/$F$427)))</f>
        <v>0</v>
      </c>
      <c r="H447" s="2">
        <f>IF($F$427="n/a",0,IF(H$429&lt;=$C447,0,IF(H$429&gt;($F$427+$C447),INDEX($D$441:$W$441,,$C447)-SUM($D447:G447),INDEX($D$441:$W$441,,$C447)/$F$427)))</f>
        <v>0</v>
      </c>
      <c r="I447" s="2">
        <f>IF($F$427="n/a",0,IF(I$429&lt;=$C447,0,IF(I$429&gt;($F$427+$C447),INDEX($D$441:$W$441,,$C447)-SUM($D447:H447),INDEX($D$441:$W$441,,$C447)/$F$427)))</f>
        <v>0</v>
      </c>
      <c r="J447" s="2">
        <f>IF($F$427="n/a",0,IF(J$429&lt;=$C447,0,IF(J$429&gt;($F$427+$C447),INDEX($D$441:$W$441,,$C447)-SUM($D447:I447),INDEX($D$441:$W$441,,$C447)/$F$427)))</f>
        <v>0</v>
      </c>
      <c r="K447" s="2">
        <f>IF($F$427="n/a",0,IF(K$429&lt;=$C447,0,IF(K$429&gt;($F$427+$C447),INDEX($D$441:$W$441,,$C447)-SUM($D447:J447),INDEX($D$441:$W$441,,$C447)/$F$427)))</f>
        <v>0</v>
      </c>
      <c r="L447" s="2">
        <f>IF($F$427="n/a",0,IF(L$429&lt;=$C447,0,IF(L$429&gt;($F$427+$C447),INDEX($D$441:$W$441,,$C447)-SUM($D447:K447),INDEX($D$441:$W$441,,$C447)/$F$427)))</f>
        <v>0</v>
      </c>
      <c r="M447" s="2">
        <f>IF($F$427="n/a",0,IF(M$429&lt;=$C447,0,IF(M$429&gt;($F$427+$C447),INDEX($D$441:$W$441,,$C447)-SUM($D447:L447),INDEX($D$441:$W$441,,$C447)/$F$427)))</f>
        <v>0</v>
      </c>
      <c r="N447" s="2">
        <f>IF($F$427="n/a",0,IF(N$429&lt;=$C447,0,IF(N$429&gt;($F$427+$C447),INDEX($D$441:$W$441,,$C447)-SUM($D447:M447),INDEX($D$441:$W$441,,$C447)/$F$427)))</f>
        <v>0</v>
      </c>
      <c r="O447" s="2">
        <f>IF($F$427="n/a",0,IF(O$429&lt;=$C447,0,IF(O$429&gt;($F$427+$C447),INDEX($D$441:$W$441,,$C447)-SUM($D447:N447),INDEX($D$441:$W$441,,$C447)/$F$427)))</f>
        <v>0</v>
      </c>
      <c r="P447" s="25">
        <f>IF($F$427="n/a",0,IF(P$429&lt;=$C447,0,IF(P$429&gt;($F$427+$C447),INDEX($D$441:$W$441,,$C447)-SUM($D447:O447),INDEX($D$441:$W$441,,$C447)/$F$427)))</f>
        <v>0</v>
      </c>
      <c r="Q447" s="2">
        <f>IF($F$427="n/a",0,IF(Q$429&lt;=$C447,0,IF(Q$429&gt;($F$427+$C447),INDEX($D$441:$W$441,,$C447)-SUM($D447:P447),INDEX($D$441:$W$441,,$C447)/$F$427)))</f>
        <v>0</v>
      </c>
      <c r="R447" s="2">
        <f>IF($F$427="n/a",0,IF(R$429&lt;=$C447,0,IF(R$429&gt;($F$427+$C447),INDEX($D$441:$W$441,,$C447)-SUM($D447:Q447),INDEX($D$441:$W$441,,$C447)/$F$427)))</f>
        <v>0</v>
      </c>
      <c r="S447" s="2">
        <f>IF($F$427="n/a",0,IF(S$429&lt;=$C447,0,IF(S$429&gt;($F$427+$C447),INDEX($D$441:$W$441,,$C447)-SUM($D447:R447),INDEX($D$441:$W$441,,$C447)/$F$427)))</f>
        <v>0</v>
      </c>
      <c r="T447" s="2">
        <f>IF($F$427="n/a",0,IF(T$429&lt;=$C447,0,IF(T$429&gt;($F$427+$C447),INDEX($D$441:$W$441,,$C447)-SUM($D447:S447),INDEX($D$441:$W$441,,$C447)/$F$427)))</f>
        <v>0</v>
      </c>
      <c r="U447" s="2">
        <f>IF($F$427="n/a",0,IF(U$429&lt;=$C447,0,IF(U$429&gt;($F$427+$C447),INDEX($D$441:$W$441,,$C447)-SUM($D447:T447),INDEX($D$441:$W$441,,$C447)/$F$427)))</f>
        <v>0</v>
      </c>
      <c r="V447" s="2">
        <f>IF($F$427="n/a",0,IF(V$429&lt;=$C447,0,IF(V$429&gt;($F$427+$C447),INDEX($D$441:$W$441,,$C447)-SUM($D447:U447),INDEX($D$441:$W$441,,$C447)/$F$427)))</f>
        <v>0</v>
      </c>
      <c r="W447" s="2">
        <f>IF($F$427="n/a",0,IF(W$429&lt;=$C447,0,IF(W$429&gt;($F$427+$C447),INDEX($D$441:$W$441,,$C447)-SUM($D447:V447),INDEX($D$441:$W$441,,$C447)/$F$427)))</f>
        <v>0</v>
      </c>
      <c r="X447" s="2">
        <f>IF($F$427="n/a",0,IF(X$429&lt;=$C447,0,IF(X$429&gt;($F$427+$C447),INDEX($D$441:$W$441,,$C447)-SUM($D447:W447),INDEX($D$441:$W$441,,$C447)/$F$427)))</f>
        <v>0</v>
      </c>
      <c r="Y447" s="2">
        <f>IF($F$427="n/a",0,IF(Y$429&lt;=$C447,0,IF(Y$429&gt;($F$427+$C447),INDEX($D$441:$W$441,,$C447)-SUM($D447:X447),INDEX($D$441:$W$441,,$C447)/$F$427)))</f>
        <v>0</v>
      </c>
      <c r="Z447" s="2">
        <f>IF($F$427="n/a",0,IF(Z$429&lt;=$C447,0,IF(Z$429&gt;($F$427+$C447),INDEX($D$441:$W$441,,$C447)-SUM($D447:Y447),INDEX($D$441:$W$441,,$C447)/$F$427)))</f>
        <v>0</v>
      </c>
      <c r="AA447" s="2">
        <f>IF($F$427="n/a",0,IF(AA$429&lt;=$C447,0,IF(AA$429&gt;($F$427+$C447),INDEX($D$441:$W$441,,$C447)-SUM($D447:Z447),INDEX($D$441:$W$441,,$C447)/$F$427)))</f>
        <v>0</v>
      </c>
      <c r="AB447" s="2">
        <f>IF($F$427="n/a",0,IF(AB$429&lt;=$C447,0,IF(AB$429&gt;($F$427+$C447),INDEX($D$441:$W$441,,$C447)-SUM($D447:AA447),INDEX($D$441:$W$441,,$C447)/$F$427)))</f>
        <v>0</v>
      </c>
      <c r="AC447" s="2">
        <f>IF($F$427="n/a",0,IF(AC$429&lt;=$C447,0,IF(AC$429&gt;($F$427+$C447),INDEX($D$441:$W$441,,$C447)-SUM($D447:AB447),INDEX($D$441:$W$441,,$C447)/$F$427)))</f>
        <v>0</v>
      </c>
      <c r="AD447" s="2">
        <f>IF($F$427="n/a",0,IF(AD$429&lt;=$C447,0,IF(AD$429&gt;($F$427+$C447),INDEX($D$441:$W$441,,$C447)-SUM($D447:AC447),INDEX($D$441:$W$441,,$C447)/$F$427)))</f>
        <v>0</v>
      </c>
      <c r="AE447" s="2">
        <f>IF($F$427="n/a",0,IF(AE$429&lt;=$C447,0,IF(AE$429&gt;($F$427+$C447),INDEX($D$441:$W$441,,$C447)-SUM($D447:AD447),INDEX($D$441:$W$441,,$C447)/$F$427)))</f>
        <v>0</v>
      </c>
      <c r="AF447" s="2">
        <f>IF($F$427="n/a",0,IF(AF$429&lt;=$C447,0,IF(AF$429&gt;($F$427+$C447),INDEX($D$441:$W$441,,$C447)-SUM($D447:AE447),INDEX($D$441:$W$441,,$C447)/$F$427)))</f>
        <v>0</v>
      </c>
      <c r="AG447" s="2">
        <f>IF($F$427="n/a",0,IF(AG$429&lt;=$C447,0,IF(AG$429&gt;($F$427+$C447),INDEX($D$441:$W$441,,$C447)-SUM($D447:AF447),INDEX($D$441:$W$441,,$C447)/$F$427)))</f>
        <v>0</v>
      </c>
      <c r="AH447" s="2">
        <f>IF($F$427="n/a",0,IF(AH$429&lt;=$C447,0,IF(AH$429&gt;($F$427+$C447),INDEX($D$441:$W$441,,$C447)-SUM($D447:AG447),INDEX($D$441:$W$441,,$C447)/$F$427)))</f>
        <v>0</v>
      </c>
      <c r="AI447" s="2">
        <f>IF($F$427="n/a",0,IF(AI$429&lt;=$C447,0,IF(AI$429&gt;($F$427+$C447),INDEX($D$441:$W$441,,$C447)-SUM($D447:AH447),INDEX($D$441:$W$441,,$C447)/$F$427)))</f>
        <v>0</v>
      </c>
      <c r="AJ447" s="2">
        <f>IF($F$427="n/a",0,IF(AJ$429&lt;=$C447,0,IF(AJ$429&gt;($F$427+$C447),INDEX($D$441:$W$441,,$C447)-SUM($D447:AI447),INDEX($D$441:$W$441,,$C447)/$F$427)))</f>
        <v>0</v>
      </c>
      <c r="AK447" s="2">
        <f>IF($F$427="n/a",0,IF(AK$429&lt;=$C447,0,IF(AK$429&gt;($F$427+$C447),INDEX($D$441:$W$441,,$C447)-SUM($D447:AJ447),INDEX($D$441:$W$441,,$C447)/$F$427)))</f>
        <v>0</v>
      </c>
      <c r="AL447" s="2">
        <f>IF($F$427="n/a",0,IF(AL$429&lt;=$C447,0,IF(AL$429&gt;($F$427+$C447),INDEX($D$441:$W$441,,$C447)-SUM($D447:AK447),INDEX($D$441:$W$441,,$C447)/$F$427)))</f>
        <v>0</v>
      </c>
      <c r="AM447" s="2">
        <f>IF($F$427="n/a",0,IF(AM$429&lt;=$C447,0,IF(AM$429&gt;($F$427+$C447),INDEX($D$441:$W$441,,$C447)-SUM($D447:AL447),INDEX($D$441:$W$441,,$C447)/$F$427)))</f>
        <v>0</v>
      </c>
      <c r="AN447" s="2">
        <f>IF($F$427="n/a",0,IF(AN$429&lt;=$C447,0,IF(AN$429&gt;($F$427+$C447),INDEX($D$441:$W$441,,$C447)-SUM($D447:AM447),INDEX($D$441:$W$441,,$C447)/$F$427)))</f>
        <v>0</v>
      </c>
      <c r="AO447" s="2">
        <f>IF($F$427="n/a",0,IF(AO$429&lt;=$C447,0,IF(AO$429&gt;($F$427+$C447),INDEX($D$441:$W$441,,$C447)-SUM($D447:AN447),INDEX($D$441:$W$441,,$C447)/$F$427)))</f>
        <v>0</v>
      </c>
      <c r="AP447" s="2">
        <f>IF($F$427="n/a",0,IF(AP$429&lt;=$C447,0,IF(AP$429&gt;($F$427+$C447),INDEX($D$441:$W$441,,$C447)-SUM($D447:AO447),INDEX($D$441:$W$441,,$C447)/$F$427)))</f>
        <v>0</v>
      </c>
      <c r="AQ447" s="2">
        <f>IF($F$427="n/a",0,IF(AQ$429&lt;=$C447,0,IF(AQ$429&gt;($F$427+$C447),INDEX($D$441:$W$441,,$C447)-SUM($D447:AP447),INDEX($D$441:$W$441,,$C447)/$F$427)))</f>
        <v>0</v>
      </c>
      <c r="AR447" s="2">
        <f>IF($F$427="n/a",0,IF(AR$429&lt;=$C447,0,IF(AR$429&gt;($F$427+$C447),INDEX($D$441:$W$441,,$C447)-SUM($D447:AQ447),INDEX($D$441:$W$441,,$C447)/$F$427)))</f>
        <v>0</v>
      </c>
      <c r="AS447" s="2">
        <f>IF($F$427="n/a",0,IF(AS$429&lt;=$C447,0,IF(AS$429&gt;($F$427+$C447),INDEX($D$441:$W$441,,$C447)-SUM($D447:AR447),INDEX($D$441:$W$441,,$C447)/$F$427)))</f>
        <v>0</v>
      </c>
      <c r="AT447" s="2">
        <f>IF($F$427="n/a",0,IF(AT$429&lt;=$C447,0,IF(AT$429&gt;($F$427+$C447),INDEX($D$441:$W$441,,$C447)-SUM($D447:AS447),INDEX($D$441:$W$441,,$C447)/$F$427)))</f>
        <v>0</v>
      </c>
      <c r="AU447" s="2">
        <f>IF($F$427="n/a",0,IF(AU$429&lt;=$C447,0,IF(AU$429&gt;($F$427+$C447),INDEX($D$441:$W$441,,$C447)-SUM($D447:AT447),INDEX($D$441:$W$441,,$C447)/$F$427)))</f>
        <v>0</v>
      </c>
      <c r="AV447" s="2">
        <f>IF($F$427="n/a",0,IF(AV$429&lt;=$C447,0,IF(AV$429&gt;($F$427+$C447),INDEX($D$441:$W$441,,$C447)-SUM($D447:AU447),INDEX($D$441:$W$441,,$C447)/$F$427)))</f>
        <v>0</v>
      </c>
      <c r="AW447" s="2">
        <f>IF($F$427="n/a",0,IF(AW$429&lt;=$C447,0,IF(AW$429&gt;($F$427+$C447),INDEX($D$441:$W$441,,$C447)-SUM($D447:AV447),INDEX($D$441:$W$441,,$C447)/$F$427)))</f>
        <v>0</v>
      </c>
      <c r="AX447" s="2">
        <f>IF($F$427="n/a",0,IF(AX$429&lt;=$C447,0,IF(AX$429&gt;($F$427+$C447),INDEX($D$441:$W$441,,$C447)-SUM($D447:AW447),INDEX($D$441:$W$441,,$C447)/$F$427)))</f>
        <v>0</v>
      </c>
      <c r="AY447" s="2">
        <f>IF($F$427="n/a",0,IF(AY$429&lt;=$C447,0,IF(AY$429&gt;($F$427+$C447),INDEX($D$441:$W$441,,$C447)-SUM($D447:AX447),INDEX($D$441:$W$441,,$C447)/$F$427)))</f>
        <v>0</v>
      </c>
      <c r="AZ447" s="2">
        <f>IF($F$427="n/a",0,IF(AZ$429&lt;=$C447,0,IF(AZ$429&gt;($F$427+$C447),INDEX($D$441:$W$441,,$C447)-SUM($D447:AY447),INDEX($D$441:$W$441,,$C447)/$F$427)))</f>
        <v>0</v>
      </c>
      <c r="BA447" s="2">
        <f>IF($F$427="n/a",0,IF(BA$429&lt;=$C447,0,IF(BA$429&gt;($F$427+$C447),INDEX($D$441:$W$441,,$C447)-SUM($D447:AZ447),INDEX($D$441:$W$441,,$C447)/$F$427)))</f>
        <v>0</v>
      </c>
      <c r="BB447" s="2">
        <f>IF($F$427="n/a",0,IF(BB$429&lt;=$C447,0,IF(BB$429&gt;($F$427+$C447),INDEX($D$441:$W$441,,$C447)-SUM($D447:BA447),INDEX($D$441:$W$441,,$C447)/$F$427)))</f>
        <v>0</v>
      </c>
      <c r="BC447" s="2">
        <f>IF($F$427="n/a",0,IF(BC$429&lt;=$C447,0,IF(BC$429&gt;($F$427+$C447),INDEX($D$441:$W$441,,$C447)-SUM($D447:BB447),INDEX($D$441:$W$441,,$C447)/$F$427)))</f>
        <v>0</v>
      </c>
      <c r="BD447" s="2">
        <f>IF($F$427="n/a",0,IF(BD$429&lt;=$C447,0,IF(BD$429&gt;($F$427+$C447),INDEX($D$441:$W$441,,$C447)-SUM($D447:BC447),INDEX($D$441:$W$441,,$C447)/$F$427)))</f>
        <v>0</v>
      </c>
      <c r="BE447" s="2">
        <f>IF($F$427="n/a",0,IF(BE$429&lt;=$C447,0,IF(BE$429&gt;($F$427+$C447),INDEX($D$441:$W$441,,$C447)-SUM($D447:BD447),INDEX($D$441:$W$441,,$C447)/$F$427)))</f>
        <v>0</v>
      </c>
      <c r="BF447" s="2">
        <f>IF($F$427="n/a",0,IF(BF$429&lt;=$C447,0,IF(BF$429&gt;($F$427+$C447),INDEX($D$441:$W$441,,$C447)-SUM($D447:BE447),INDEX($D$441:$W$441,,$C447)/$F$427)))</f>
        <v>0</v>
      </c>
      <c r="BG447" s="2">
        <f>IF($F$427="n/a",0,IF(BG$429&lt;=$C447,0,IF(BG$429&gt;($F$427+$C447),INDEX($D$441:$W$441,,$C447)-SUM($D447:BF447),INDEX($D$441:$W$441,,$C447)/$F$427)))</f>
        <v>0</v>
      </c>
      <c r="BH447" s="2">
        <f>IF($F$427="n/a",0,IF(BH$429&lt;=$C447,0,IF(BH$429&gt;($F$427+$C447),INDEX($D$441:$W$441,,$C447)-SUM($D447:BG447),INDEX($D$441:$W$441,,$C447)/$F$427)))</f>
        <v>0</v>
      </c>
      <c r="BI447" s="2">
        <f>IF($F$427="n/a",0,IF(BI$429&lt;=$C447,0,IF(BI$429&gt;($F$427+$C447),INDEX($D$441:$W$441,,$C447)-SUM($D447:BH447),INDEX($D$441:$W$441,,$C447)/$F$427)))</f>
        <v>0</v>
      </c>
      <c r="BJ447" s="2">
        <f>IF($F$427="n/a",0,IF(BJ$429&lt;=$C447,0,IF(BJ$429&gt;($F$427+$C447),INDEX($D$441:$W$441,,$C447)-SUM($D447:BI447),INDEX($D$441:$W$441,,$C447)/$F$427)))</f>
        <v>0</v>
      </c>
      <c r="BK447" s="2">
        <f>IF($F$427="n/a",0,IF(BK$429&lt;=$C447,0,IF(BK$429&gt;($F$427+$C447),INDEX($D$441:$W$441,,$C447)-SUM($D447:BJ447),INDEX($D$441:$W$441,,$C447)/$F$427)))</f>
        <v>0</v>
      </c>
      <c r="BL447" s="2">
        <f>IF($F$427="n/a",0,IF(BL$429&lt;=$C447,0,IF(BL$429&gt;($F$427+$C447),INDEX($D$441:$W$441,,$C447)-SUM($D447:BK447),INDEX($D$441:$W$441,,$C447)/$F$427)))</f>
        <v>0</v>
      </c>
      <c r="BM447" s="2">
        <f>IF($F$427="n/a",0,IF(BM$429&lt;=$C447,0,IF(BM$429&gt;($F$427+$C447),INDEX($D$441:$W$441,,$C447)-SUM($D447:BL447),INDEX($D$441:$W$441,,$C447)/$F$427)))</f>
        <v>0</v>
      </c>
      <c r="BN447" s="2">
        <f>IF($F$427="n/a",0,IF(BN$429&lt;=$C447,0,IF(BN$429&gt;($F$427+$C447),INDEX($D$441:$W$441,,$C447)-SUM($D447:BM447),INDEX($D$441:$W$441,,$C447)/$F$427)))</f>
        <v>0</v>
      </c>
      <c r="BO447" s="2">
        <f>IF($F$427="n/a",0,IF(BO$429&lt;=$C447,0,IF(BO$429&gt;($F$427+$C447),INDEX($D$441:$W$441,,$C447)-SUM($D447:BN447),INDEX($D$441:$W$441,,$C447)/$F$427)))</f>
        <v>0</v>
      </c>
      <c r="BP447" s="2">
        <f>IF($F$427="n/a",0,IF(BP$429&lt;=$C447,0,IF(BP$429&gt;($F$427+$C447),INDEX($D$441:$W$441,,$C447)-SUM($D447:BO447),INDEX($D$441:$W$441,,$C447)/$F$427)))</f>
        <v>0</v>
      </c>
      <c r="BQ447" s="2">
        <f>IF($F$427="n/a",0,IF(BQ$429&lt;=$C447,0,IF(BQ$429&gt;($F$427+$C447),INDEX($D$441:$W$441,,$C447)-SUM($D447:BP447),INDEX($D$441:$W$441,,$C447)/$F$427)))</f>
        <v>0</v>
      </c>
      <c r="BR447" s="2">
        <f>IF($F$427="n/a",0,IF(BR$429&lt;=$C447,0,IF(BR$429&gt;($F$427+$C447),INDEX($D$441:$W$441,,$C447)-SUM($D447:BQ447),INDEX($D$441:$W$441,,$C447)/$F$427)))</f>
        <v>0</v>
      </c>
      <c r="BS447" s="2">
        <f>IF($F$427="n/a",0,IF(BS$429&lt;=$C447,0,IF(BS$429&gt;($F$427+$C447),INDEX($D$441:$W$441,,$C447)-SUM($D447:BR447),INDEX($D$441:$W$441,,$C447)/$F$427)))</f>
        <v>0</v>
      </c>
    </row>
    <row r="448" spans="2:71">
      <c r="B448" s="24">
        <v>2015</v>
      </c>
      <c r="C448" s="24">
        <v>5</v>
      </c>
      <c r="E448" s="2">
        <f>IF($F$427="n/a",0,IF(E$429&lt;=$C448,0,IF(E$429&gt;($F$427+$C448),INDEX($D$441:$W$441,,$C448)-SUM($D448:D448),INDEX($D$441:$W$441,,$C448)/$F$427)))</f>
        <v>0</v>
      </c>
      <c r="F448" s="2">
        <f>IF($F$427="n/a",0,IF(F$429&lt;=$C448,0,IF(F$429&gt;($F$427+$C448),INDEX($D$441:$W$441,,$C448)-SUM($D448:E448),INDEX($D$441:$W$441,,$C448)/$F$427)))</f>
        <v>0</v>
      </c>
      <c r="G448" s="2">
        <f>IF($F$427="n/a",0,IF(G$429&lt;=$C448,0,IF(G$429&gt;($F$427+$C448),INDEX($D$441:$W$441,,$C448)-SUM($D448:F448),INDEX($D$441:$W$441,,$C448)/$F$427)))</f>
        <v>0</v>
      </c>
      <c r="H448" s="2">
        <f>IF($F$427="n/a",0,IF(H$429&lt;=$C448,0,IF(H$429&gt;($F$427+$C448),INDEX($D$441:$W$441,,$C448)-SUM($D448:G448),INDEX($D$441:$W$441,,$C448)/$F$427)))</f>
        <v>0</v>
      </c>
      <c r="I448" s="2">
        <f>IF($F$427="n/a",0,IF(I$429&lt;=$C448,0,IF(I$429&gt;($F$427+$C448),INDEX($D$441:$W$441,,$C448)-SUM($D448:H448),INDEX($D$441:$W$441,,$C448)/$F$427)))</f>
        <v>0</v>
      </c>
      <c r="J448" s="2">
        <f>IF($F$427="n/a",0,IF(J$429&lt;=$C448,0,IF(J$429&gt;($F$427+$C448),INDEX($D$441:$W$441,,$C448)-SUM($D448:I448),INDEX($D$441:$W$441,,$C448)/$F$427)))</f>
        <v>0</v>
      </c>
      <c r="K448" s="2">
        <f>IF($F$427="n/a",0,IF(K$429&lt;=$C448,0,IF(K$429&gt;($F$427+$C448),INDEX($D$441:$W$441,,$C448)-SUM($D448:J448),INDEX($D$441:$W$441,,$C448)/$F$427)))</f>
        <v>0</v>
      </c>
      <c r="L448" s="2">
        <f>IF($F$427="n/a",0,IF(L$429&lt;=$C448,0,IF(L$429&gt;($F$427+$C448),INDEX($D$441:$W$441,,$C448)-SUM($D448:K448),INDEX($D$441:$W$441,,$C448)/$F$427)))</f>
        <v>0</v>
      </c>
      <c r="M448" s="2">
        <f>IF($F$427="n/a",0,IF(M$429&lt;=$C448,0,IF(M$429&gt;($F$427+$C448),INDEX($D$441:$W$441,,$C448)-SUM($D448:L448),INDEX($D$441:$W$441,,$C448)/$F$427)))</f>
        <v>0</v>
      </c>
      <c r="N448" s="2">
        <f>IF($F$427="n/a",0,IF(N$429&lt;=$C448,0,IF(N$429&gt;($F$427+$C448),INDEX($D$441:$W$441,,$C448)-SUM($D448:M448),INDEX($D$441:$W$441,,$C448)/$F$427)))</f>
        <v>0</v>
      </c>
      <c r="O448" s="2">
        <f>IF($F$427="n/a",0,IF(O$429&lt;=$C448,0,IF(O$429&gt;($F$427+$C448),INDEX($D$441:$W$441,,$C448)-SUM($D448:N448),INDEX($D$441:$W$441,,$C448)/$F$427)))</f>
        <v>0</v>
      </c>
      <c r="P448" s="25">
        <f>IF($F$427="n/a",0,IF(P$429&lt;=$C448,0,IF(P$429&gt;($F$427+$C448),INDEX($D$441:$W$441,,$C448)-SUM($D448:O448),INDEX($D$441:$W$441,,$C448)/$F$427)))</f>
        <v>0</v>
      </c>
      <c r="Q448" s="2">
        <f>IF($F$427="n/a",0,IF(Q$429&lt;=$C448,0,IF(Q$429&gt;($F$427+$C448),INDEX($D$441:$W$441,,$C448)-SUM($D448:P448),INDEX($D$441:$W$441,,$C448)/$F$427)))</f>
        <v>0</v>
      </c>
      <c r="R448" s="2">
        <f>IF($F$427="n/a",0,IF(R$429&lt;=$C448,0,IF(R$429&gt;($F$427+$C448),INDEX($D$441:$W$441,,$C448)-SUM($D448:Q448),INDEX($D$441:$W$441,,$C448)/$F$427)))</f>
        <v>0</v>
      </c>
      <c r="S448" s="2">
        <f>IF($F$427="n/a",0,IF(S$429&lt;=$C448,0,IF(S$429&gt;($F$427+$C448),INDEX($D$441:$W$441,,$C448)-SUM($D448:R448),INDEX($D$441:$W$441,,$C448)/$F$427)))</f>
        <v>0</v>
      </c>
      <c r="T448" s="2">
        <f>IF($F$427="n/a",0,IF(T$429&lt;=$C448,0,IF(T$429&gt;($F$427+$C448),INDEX($D$441:$W$441,,$C448)-SUM($D448:S448),INDEX($D$441:$W$441,,$C448)/$F$427)))</f>
        <v>0</v>
      </c>
      <c r="U448" s="2">
        <f>IF($F$427="n/a",0,IF(U$429&lt;=$C448,0,IF(U$429&gt;($F$427+$C448),INDEX($D$441:$W$441,,$C448)-SUM($D448:T448),INDEX($D$441:$W$441,,$C448)/$F$427)))</f>
        <v>0</v>
      </c>
      <c r="V448" s="2">
        <f>IF($F$427="n/a",0,IF(V$429&lt;=$C448,0,IF(V$429&gt;($F$427+$C448),INDEX($D$441:$W$441,,$C448)-SUM($D448:U448),INDEX($D$441:$W$441,,$C448)/$F$427)))</f>
        <v>0</v>
      </c>
      <c r="W448" s="2">
        <f>IF($F$427="n/a",0,IF(W$429&lt;=$C448,0,IF(W$429&gt;($F$427+$C448),INDEX($D$441:$W$441,,$C448)-SUM($D448:V448),INDEX($D$441:$W$441,,$C448)/$F$427)))</f>
        <v>0</v>
      </c>
      <c r="X448" s="2">
        <f>IF($F$427="n/a",0,IF(X$429&lt;=$C448,0,IF(X$429&gt;($F$427+$C448),INDEX($D$441:$W$441,,$C448)-SUM($D448:W448),INDEX($D$441:$W$441,,$C448)/$F$427)))</f>
        <v>0</v>
      </c>
      <c r="Y448" s="2">
        <f>IF($F$427="n/a",0,IF(Y$429&lt;=$C448,0,IF(Y$429&gt;($F$427+$C448),INDEX($D$441:$W$441,,$C448)-SUM($D448:X448),INDEX($D$441:$W$441,,$C448)/$F$427)))</f>
        <v>0</v>
      </c>
      <c r="Z448" s="2">
        <f>IF($F$427="n/a",0,IF(Z$429&lt;=$C448,0,IF(Z$429&gt;($F$427+$C448),INDEX($D$441:$W$441,,$C448)-SUM($D448:Y448),INDEX($D$441:$W$441,,$C448)/$F$427)))</f>
        <v>0</v>
      </c>
      <c r="AA448" s="2">
        <f>IF($F$427="n/a",0,IF(AA$429&lt;=$C448,0,IF(AA$429&gt;($F$427+$C448),INDEX($D$441:$W$441,,$C448)-SUM($D448:Z448),INDEX($D$441:$W$441,,$C448)/$F$427)))</f>
        <v>0</v>
      </c>
      <c r="AB448" s="2">
        <f>IF($F$427="n/a",0,IF(AB$429&lt;=$C448,0,IF(AB$429&gt;($F$427+$C448),INDEX($D$441:$W$441,,$C448)-SUM($D448:AA448),INDEX($D$441:$W$441,,$C448)/$F$427)))</f>
        <v>0</v>
      </c>
      <c r="AC448" s="2">
        <f>IF($F$427="n/a",0,IF(AC$429&lt;=$C448,0,IF(AC$429&gt;($F$427+$C448),INDEX($D$441:$W$441,,$C448)-SUM($D448:AB448),INDEX($D$441:$W$441,,$C448)/$F$427)))</f>
        <v>0</v>
      </c>
      <c r="AD448" s="2">
        <f>IF($F$427="n/a",0,IF(AD$429&lt;=$C448,0,IF(AD$429&gt;($F$427+$C448),INDEX($D$441:$W$441,,$C448)-SUM($D448:AC448),INDEX($D$441:$W$441,,$C448)/$F$427)))</f>
        <v>0</v>
      </c>
      <c r="AE448" s="2">
        <f>IF($F$427="n/a",0,IF(AE$429&lt;=$C448,0,IF(AE$429&gt;($F$427+$C448),INDEX($D$441:$W$441,,$C448)-SUM($D448:AD448),INDEX($D$441:$W$441,,$C448)/$F$427)))</f>
        <v>0</v>
      </c>
      <c r="AF448" s="2">
        <f>IF($F$427="n/a",0,IF(AF$429&lt;=$C448,0,IF(AF$429&gt;($F$427+$C448),INDEX($D$441:$W$441,,$C448)-SUM($D448:AE448),INDEX($D$441:$W$441,,$C448)/$F$427)))</f>
        <v>0</v>
      </c>
      <c r="AG448" s="2">
        <f>IF($F$427="n/a",0,IF(AG$429&lt;=$C448,0,IF(AG$429&gt;($F$427+$C448),INDEX($D$441:$W$441,,$C448)-SUM($D448:AF448),INDEX($D$441:$W$441,,$C448)/$F$427)))</f>
        <v>0</v>
      </c>
      <c r="AH448" s="2">
        <f>IF($F$427="n/a",0,IF(AH$429&lt;=$C448,0,IF(AH$429&gt;($F$427+$C448),INDEX($D$441:$W$441,,$C448)-SUM($D448:AG448),INDEX($D$441:$W$441,,$C448)/$F$427)))</f>
        <v>0</v>
      </c>
      <c r="AI448" s="2">
        <f>IF($F$427="n/a",0,IF(AI$429&lt;=$C448,0,IF(AI$429&gt;($F$427+$C448),INDEX($D$441:$W$441,,$C448)-SUM($D448:AH448),INDEX($D$441:$W$441,,$C448)/$F$427)))</f>
        <v>0</v>
      </c>
      <c r="AJ448" s="2">
        <f>IF($F$427="n/a",0,IF(AJ$429&lt;=$C448,0,IF(AJ$429&gt;($F$427+$C448),INDEX($D$441:$W$441,,$C448)-SUM($D448:AI448),INDEX($D$441:$W$441,,$C448)/$F$427)))</f>
        <v>0</v>
      </c>
      <c r="AK448" s="2">
        <f>IF($F$427="n/a",0,IF(AK$429&lt;=$C448,0,IF(AK$429&gt;($F$427+$C448),INDEX($D$441:$W$441,,$C448)-SUM($D448:AJ448),INDEX($D$441:$W$441,,$C448)/$F$427)))</f>
        <v>0</v>
      </c>
      <c r="AL448" s="2">
        <f>IF($F$427="n/a",0,IF(AL$429&lt;=$C448,0,IF(AL$429&gt;($F$427+$C448),INDEX($D$441:$W$441,,$C448)-SUM($D448:AK448),INDEX($D$441:$W$441,,$C448)/$F$427)))</f>
        <v>0</v>
      </c>
      <c r="AM448" s="2">
        <f>IF($F$427="n/a",0,IF(AM$429&lt;=$C448,0,IF(AM$429&gt;($F$427+$C448),INDEX($D$441:$W$441,,$C448)-SUM($D448:AL448),INDEX($D$441:$W$441,,$C448)/$F$427)))</f>
        <v>0</v>
      </c>
      <c r="AN448" s="2">
        <f>IF($F$427="n/a",0,IF(AN$429&lt;=$C448,0,IF(AN$429&gt;($F$427+$C448),INDEX($D$441:$W$441,,$C448)-SUM($D448:AM448),INDEX($D$441:$W$441,,$C448)/$F$427)))</f>
        <v>0</v>
      </c>
      <c r="AO448" s="2">
        <f>IF($F$427="n/a",0,IF(AO$429&lt;=$C448,0,IF(AO$429&gt;($F$427+$C448),INDEX($D$441:$W$441,,$C448)-SUM($D448:AN448),INDEX($D$441:$W$441,,$C448)/$F$427)))</f>
        <v>0</v>
      </c>
      <c r="AP448" s="2">
        <f>IF($F$427="n/a",0,IF(AP$429&lt;=$C448,0,IF(AP$429&gt;($F$427+$C448),INDEX($D$441:$W$441,,$C448)-SUM($D448:AO448),INDEX($D$441:$W$441,,$C448)/$F$427)))</f>
        <v>0</v>
      </c>
      <c r="AQ448" s="2">
        <f>IF($F$427="n/a",0,IF(AQ$429&lt;=$C448,0,IF(AQ$429&gt;($F$427+$C448),INDEX($D$441:$W$441,,$C448)-SUM($D448:AP448),INDEX($D$441:$W$441,,$C448)/$F$427)))</f>
        <v>0</v>
      </c>
      <c r="AR448" s="2">
        <f>IF($F$427="n/a",0,IF(AR$429&lt;=$C448,0,IF(AR$429&gt;($F$427+$C448),INDEX($D$441:$W$441,,$C448)-SUM($D448:AQ448),INDEX($D$441:$W$441,,$C448)/$F$427)))</f>
        <v>0</v>
      </c>
      <c r="AS448" s="2">
        <f>IF($F$427="n/a",0,IF(AS$429&lt;=$C448,0,IF(AS$429&gt;($F$427+$C448),INDEX($D$441:$W$441,,$C448)-SUM($D448:AR448),INDEX($D$441:$W$441,,$C448)/$F$427)))</f>
        <v>0</v>
      </c>
      <c r="AT448" s="2">
        <f>IF($F$427="n/a",0,IF(AT$429&lt;=$C448,0,IF(AT$429&gt;($F$427+$C448),INDEX($D$441:$W$441,,$C448)-SUM($D448:AS448),INDEX($D$441:$W$441,,$C448)/$F$427)))</f>
        <v>0</v>
      </c>
      <c r="AU448" s="2">
        <f>IF($F$427="n/a",0,IF(AU$429&lt;=$C448,0,IF(AU$429&gt;($F$427+$C448),INDEX($D$441:$W$441,,$C448)-SUM($D448:AT448),INDEX($D$441:$W$441,,$C448)/$F$427)))</f>
        <v>0</v>
      </c>
      <c r="AV448" s="2">
        <f>IF($F$427="n/a",0,IF(AV$429&lt;=$C448,0,IF(AV$429&gt;($F$427+$C448),INDEX($D$441:$W$441,,$C448)-SUM($D448:AU448),INDEX($D$441:$W$441,,$C448)/$F$427)))</f>
        <v>0</v>
      </c>
      <c r="AW448" s="2">
        <f>IF($F$427="n/a",0,IF(AW$429&lt;=$C448,0,IF(AW$429&gt;($F$427+$C448),INDEX($D$441:$W$441,,$C448)-SUM($D448:AV448),INDEX($D$441:$W$441,,$C448)/$F$427)))</f>
        <v>0</v>
      </c>
      <c r="AX448" s="2">
        <f>IF($F$427="n/a",0,IF(AX$429&lt;=$C448,0,IF(AX$429&gt;($F$427+$C448),INDEX($D$441:$W$441,,$C448)-SUM($D448:AW448),INDEX($D$441:$W$441,,$C448)/$F$427)))</f>
        <v>0</v>
      </c>
      <c r="AY448" s="2">
        <f>IF($F$427="n/a",0,IF(AY$429&lt;=$C448,0,IF(AY$429&gt;($F$427+$C448),INDEX($D$441:$W$441,,$C448)-SUM($D448:AX448),INDEX($D$441:$W$441,,$C448)/$F$427)))</f>
        <v>0</v>
      </c>
      <c r="AZ448" s="2">
        <f>IF($F$427="n/a",0,IF(AZ$429&lt;=$C448,0,IF(AZ$429&gt;($F$427+$C448),INDEX($D$441:$W$441,,$C448)-SUM($D448:AY448),INDEX($D$441:$W$441,,$C448)/$F$427)))</f>
        <v>0</v>
      </c>
      <c r="BA448" s="2">
        <f>IF($F$427="n/a",0,IF(BA$429&lt;=$C448,0,IF(BA$429&gt;($F$427+$C448),INDEX($D$441:$W$441,,$C448)-SUM($D448:AZ448),INDEX($D$441:$W$441,,$C448)/$F$427)))</f>
        <v>0</v>
      </c>
      <c r="BB448" s="2">
        <f>IF($F$427="n/a",0,IF(BB$429&lt;=$C448,0,IF(BB$429&gt;($F$427+$C448),INDEX($D$441:$W$441,,$C448)-SUM($D448:BA448),INDEX($D$441:$W$441,,$C448)/$F$427)))</f>
        <v>0</v>
      </c>
      <c r="BC448" s="2">
        <f>IF($F$427="n/a",0,IF(BC$429&lt;=$C448,0,IF(BC$429&gt;($F$427+$C448),INDEX($D$441:$W$441,,$C448)-SUM($D448:BB448),INDEX($D$441:$W$441,,$C448)/$F$427)))</f>
        <v>0</v>
      </c>
      <c r="BD448" s="2">
        <f>IF($F$427="n/a",0,IF(BD$429&lt;=$C448,0,IF(BD$429&gt;($F$427+$C448),INDEX($D$441:$W$441,,$C448)-SUM($D448:BC448),INDEX($D$441:$W$441,,$C448)/$F$427)))</f>
        <v>0</v>
      </c>
      <c r="BE448" s="2">
        <f>IF($F$427="n/a",0,IF(BE$429&lt;=$C448,0,IF(BE$429&gt;($F$427+$C448),INDEX($D$441:$W$441,,$C448)-SUM($D448:BD448),INDEX($D$441:$W$441,,$C448)/$F$427)))</f>
        <v>0</v>
      </c>
      <c r="BF448" s="2">
        <f>IF($F$427="n/a",0,IF(BF$429&lt;=$C448,0,IF(BF$429&gt;($F$427+$C448),INDEX($D$441:$W$441,,$C448)-SUM($D448:BE448),INDEX($D$441:$W$441,,$C448)/$F$427)))</f>
        <v>0</v>
      </c>
      <c r="BG448" s="2">
        <f>IF($F$427="n/a",0,IF(BG$429&lt;=$C448,0,IF(BG$429&gt;($F$427+$C448),INDEX($D$441:$W$441,,$C448)-SUM($D448:BF448),INDEX($D$441:$W$441,,$C448)/$F$427)))</f>
        <v>0</v>
      </c>
      <c r="BH448" s="2">
        <f>IF($F$427="n/a",0,IF(BH$429&lt;=$C448,0,IF(BH$429&gt;($F$427+$C448),INDEX($D$441:$W$441,,$C448)-SUM($D448:BG448),INDEX($D$441:$W$441,,$C448)/$F$427)))</f>
        <v>0</v>
      </c>
      <c r="BI448" s="2">
        <f>IF($F$427="n/a",0,IF(BI$429&lt;=$C448,0,IF(BI$429&gt;($F$427+$C448),INDEX($D$441:$W$441,,$C448)-SUM($D448:BH448),INDEX($D$441:$W$441,,$C448)/$F$427)))</f>
        <v>0</v>
      </c>
      <c r="BJ448" s="2">
        <f>IF($F$427="n/a",0,IF(BJ$429&lt;=$C448,0,IF(BJ$429&gt;($F$427+$C448),INDEX($D$441:$W$441,,$C448)-SUM($D448:BI448),INDEX($D$441:$W$441,,$C448)/$F$427)))</f>
        <v>0</v>
      </c>
      <c r="BK448" s="2">
        <f>IF($F$427="n/a",0,IF(BK$429&lt;=$C448,0,IF(BK$429&gt;($F$427+$C448),INDEX($D$441:$W$441,,$C448)-SUM($D448:BJ448),INDEX($D$441:$W$441,,$C448)/$F$427)))</f>
        <v>0</v>
      </c>
      <c r="BL448" s="2">
        <f>IF($F$427="n/a",0,IF(BL$429&lt;=$C448,0,IF(BL$429&gt;($F$427+$C448),INDEX($D$441:$W$441,,$C448)-SUM($D448:BK448),INDEX($D$441:$W$441,,$C448)/$F$427)))</f>
        <v>0</v>
      </c>
      <c r="BM448" s="2">
        <f>IF($F$427="n/a",0,IF(BM$429&lt;=$C448,0,IF(BM$429&gt;($F$427+$C448),INDEX($D$441:$W$441,,$C448)-SUM($D448:BL448),INDEX($D$441:$W$441,,$C448)/$F$427)))</f>
        <v>0</v>
      </c>
      <c r="BN448" s="2">
        <f>IF($F$427="n/a",0,IF(BN$429&lt;=$C448,0,IF(BN$429&gt;($F$427+$C448),INDEX($D$441:$W$441,,$C448)-SUM($D448:BM448),INDEX($D$441:$W$441,,$C448)/$F$427)))</f>
        <v>0</v>
      </c>
      <c r="BO448" s="2">
        <f>IF($F$427="n/a",0,IF(BO$429&lt;=$C448,0,IF(BO$429&gt;($F$427+$C448),INDEX($D$441:$W$441,,$C448)-SUM($D448:BN448),INDEX($D$441:$W$441,,$C448)/$F$427)))</f>
        <v>0</v>
      </c>
      <c r="BP448" s="2">
        <f>IF($F$427="n/a",0,IF(BP$429&lt;=$C448,0,IF(BP$429&gt;($F$427+$C448),INDEX($D$441:$W$441,,$C448)-SUM($D448:BO448),INDEX($D$441:$W$441,,$C448)/$F$427)))</f>
        <v>0</v>
      </c>
      <c r="BQ448" s="2">
        <f>IF($F$427="n/a",0,IF(BQ$429&lt;=$C448,0,IF(BQ$429&gt;($F$427+$C448),INDEX($D$441:$W$441,,$C448)-SUM($D448:BP448),INDEX($D$441:$W$441,,$C448)/$F$427)))</f>
        <v>0</v>
      </c>
      <c r="BR448" s="2">
        <f>IF($F$427="n/a",0,IF(BR$429&lt;=$C448,0,IF(BR$429&gt;($F$427+$C448),INDEX($D$441:$W$441,,$C448)-SUM($D448:BQ448),INDEX($D$441:$W$441,,$C448)/$F$427)))</f>
        <v>0</v>
      </c>
      <c r="BS448" s="2">
        <f>IF($F$427="n/a",0,IF(BS$429&lt;=$C448,0,IF(BS$429&gt;($F$427+$C448),INDEX($D$441:$W$441,,$C448)-SUM($D448:BR448),INDEX($D$441:$W$441,,$C448)/$F$427)))</f>
        <v>0</v>
      </c>
    </row>
    <row r="449" spans="2:71">
      <c r="B449" s="24">
        <v>2016</v>
      </c>
      <c r="C449" s="24">
        <v>6</v>
      </c>
      <c r="E449" s="18">
        <f>IF($G$427="n/a",0,IF(E$429&lt;=$C449,0,IF(E$429&gt;($G$427+$C449),INDEX($D$441:$W$441,,$C449)-SUM($D449:D449),INDEX($D$441:$W$441,,$C449)/$G$427)))</f>
        <v>0</v>
      </c>
      <c r="F449" s="18">
        <f>IF($G$427="n/a",0,IF(F$429&lt;=$C449,0,IF(F$429&gt;($G$427+$C449),INDEX($D$441:$W$441,,$C449)-SUM($D449:E449),INDEX($D$441:$W$441,,$C449)/$G$427)))</f>
        <v>0</v>
      </c>
      <c r="G449" s="18">
        <f>IF($G$427="n/a",0,IF(G$429&lt;=$C449,0,IF(G$429&gt;($G$427+$C449),INDEX($D$441:$W$441,,$C449)-SUM($D449:F449),INDEX($D$441:$W$441,,$C449)/$G$427)))</f>
        <v>0</v>
      </c>
      <c r="H449" s="18">
        <f>IF($G$427="n/a",0,IF(H$429&lt;=$C449,0,IF(H$429&gt;($G$427+$C449),INDEX($D$441:$W$441,,$C449)-SUM($D449:G449),INDEX($D$441:$W$441,,$C449)/$G$427)))</f>
        <v>0</v>
      </c>
      <c r="I449" s="18">
        <f>IF($G$427="n/a",0,IF(I$429&lt;=$C449,0,IF(I$429&gt;($G$427+$C449),INDEX($D$441:$W$441,,$C449)-SUM($D449:H449),INDEX($D$441:$W$441,,$C449)/$G$427)))</f>
        <v>0</v>
      </c>
      <c r="J449" s="18">
        <f>IF($G$427="n/a",0,IF(J$429&lt;=$C449,0,IF(J$429&gt;($G$427+$C449),INDEX($D$441:$W$441,,$C449)-SUM($D449:I449),INDEX($D$441:$W$441,,$C449)/$G$427)))</f>
        <v>0.19730685436989037</v>
      </c>
      <c r="K449" s="18">
        <f>IF($G$427="n/a",0,IF(K$429&lt;=$C449,0,IF(K$429&gt;($G$427+$C449),INDEX($D$441:$W$441,,$C449)-SUM($D449:J449),INDEX($D$441:$W$441,,$C449)/$G$427)))</f>
        <v>0.19730685436989037</v>
      </c>
      <c r="L449" s="18">
        <f>IF($G$427="n/a",0,IF(L$429&lt;=$C449,0,IF(L$429&gt;($G$427+$C449),INDEX($D$441:$W$441,,$C449)-SUM($D449:K449),INDEX($D$441:$W$441,,$C449)/$G$427)))</f>
        <v>0.19730685436989037</v>
      </c>
      <c r="M449" s="18">
        <f>IF($G$427="n/a",0,IF(M$429&lt;=$C449,0,IF(M$429&gt;($G$427+$C449),INDEX($D$441:$W$441,,$C449)-SUM($D449:L449),INDEX($D$441:$W$441,,$C449)/$G$427)))</f>
        <v>0.19730685436989037</v>
      </c>
      <c r="N449" s="170">
        <f>IF($G$427="n/a",0,IF(N$429&lt;=$C449,0,IF(N$429&gt;($G$427+$C449),INDEX($D$441:$W$441,,$C449)-SUM($D449:M449),INDEX($D$441:$W$441,,$C449)/$G$427)))*0.5</f>
        <v>9.8653427184945186E-2</v>
      </c>
      <c r="O449" s="18">
        <f>IF($G$427="n/a",0,IF(O$429&lt;=$C449,0,IF(O$429&gt;($G$427+$C449),INDEX($D$441:$W$441,,$C449)-SUM($D449:N449),INDEX($D$441:$W$441,,$C449)/$G$427)))</f>
        <v>0.19730685436989037</v>
      </c>
      <c r="P449" s="195">
        <f>IF($G$427="n/a",0,IF(P$429&lt;=$C449,0,IF(P$429&gt;($G$427+$C449),INDEX($D$441:$W$441,,$C449)-SUM($D449:O449),INDEX($D$441:$W$441,,$C449)/$G$427)))</f>
        <v>0.19730685436989037</v>
      </c>
      <c r="Q449" s="18">
        <f>IF($G$427="n/a",0,IF(Q$429&lt;=$C449,0,IF(Q$429&gt;($G$427+$C449),INDEX($D$441:$W$441,,$C449)-SUM($D449:P449),INDEX($D$441:$W$441,,$C449)/$G$427)))</f>
        <v>0.19730685436989037</v>
      </c>
      <c r="R449" s="18">
        <f>IF($G$427="n/a",0,IF(R$429&lt;=$C449,0,IF(R$429&gt;($G$427+$C449),INDEX($D$441:$W$441,,$C449)-SUM($D449:Q449),INDEX($D$441:$W$441,,$C449)/$G$427)))</f>
        <v>0.19730685436989037</v>
      </c>
      <c r="S449" s="18">
        <f>IF($G$427="n/a",0,IF(S$429&lt;=$C449,0,IF(S$429&gt;($G$427+$C449),INDEX($D$441:$W$441,,$C449)-SUM($D449:R449),INDEX($D$441:$W$441,,$C449)/$G$427)))</f>
        <v>0.19730685436989037</v>
      </c>
      <c r="T449" s="18">
        <f>IF($G$427="n/a",0,IF(T$429&lt;=$C449,0,IF(T$429&gt;($G$427+$C449),INDEX($D$441:$W$441,,$C449)-SUM($D449:S449),INDEX($D$441:$W$441,,$C449)/$G$427)))</f>
        <v>0.19730685436989037</v>
      </c>
      <c r="U449" s="18">
        <f>IF($G$427="n/a",0,IF(U$429&lt;=$C449,0,IF(U$429&gt;($G$427+$C449),INDEX($D$441:$W$441,,$C449)-SUM($D449:T449),INDEX($D$441:$W$441,,$C449)/$G$427)))</f>
        <v>0.19730685436989037</v>
      </c>
      <c r="V449" s="18">
        <f>IF($G$427="n/a",0,IF(V$429&lt;=$C449,0,IF(V$429&gt;($G$427+$C449),INDEX($D$441:$W$441,,$C449)-SUM($D449:U449),INDEX($D$441:$W$441,,$C449)/$G$427)))</f>
        <v>0.19730685436989037</v>
      </c>
      <c r="W449" s="18">
        <f>IF($G$427="n/a",0,IF(W$429&lt;=$C449,0,IF(W$429&gt;($G$427+$C449),INDEX($D$441:$W$441,,$C449)-SUM($D449:V449),INDEX($D$441:$W$441,,$C449)/$G$427)))</f>
        <v>0.19730685436989037</v>
      </c>
      <c r="X449" s="18">
        <f>IF($G$427="n/a",0,IF(X$429&lt;=$C449,0,IF(X$429&gt;($G$427+$C449),INDEX($D$441:$W$441,,$C449)-SUM($D449:W449),INDEX($D$441:$W$441,,$C449)/$G$427)))</f>
        <v>0.19730685436989037</v>
      </c>
      <c r="Y449" s="18">
        <f>IF($G$427="n/a",0,IF(Y$429&lt;=$C449,0,IF(Y$429&gt;($G$427+$C449),INDEX($D$441:$W$441,,$C449)-SUM($D449:X449),INDEX($D$441:$W$441,,$C449)/$G$427)))</f>
        <v>0.19730685436989037</v>
      </c>
      <c r="Z449" s="18">
        <f>IF($G$427="n/a",0,IF(Z$429&lt;=$C449,0,IF(Z$429&gt;($G$427+$C449),INDEX($D$441:$W$441,,$C449)-SUM($D449:Y449),INDEX($D$441:$W$441,,$C449)/$G$427)))</f>
        <v>0.19730685436989037</v>
      </c>
      <c r="AA449" s="18">
        <f>IF($G$427="n/a",0,IF(AA$429&lt;=$C449,0,IF(AA$429&gt;($G$427+$C449),INDEX($D$441:$W$441,,$C449)-SUM($D449:Z449),INDEX($D$441:$W$441,,$C449)/$G$427)))</f>
        <v>0.19730685436989037</v>
      </c>
      <c r="AB449" s="18">
        <f>IF($G$427="n/a",0,IF(AB$429&lt;=$C449,0,IF(AB$429&gt;($G$427+$C449),INDEX($D$441:$W$441,,$C449)-SUM($D449:AA449),INDEX($D$441:$W$441,,$C449)/$G$427)))</f>
        <v>0.19730685436989037</v>
      </c>
      <c r="AC449" s="18">
        <f>IF($G$427="n/a",0,IF(AC$429&lt;=$C449,0,IF(AC$429&gt;($G$427+$C449),INDEX($D$441:$W$441,,$C449)-SUM($D449:AB449),INDEX($D$441:$W$441,,$C449)/$G$427)))</f>
        <v>0.19730685436989037</v>
      </c>
      <c r="AD449" s="18">
        <f>IF($G$427="n/a",0,IF(AD$429&lt;=$C449,0,IF(AD$429&gt;($G$427+$C449),INDEX($D$441:$W$441,,$C449)-SUM($D449:AC449),INDEX($D$441:$W$441,,$C449)/$G$427)))</f>
        <v>0.19730685436989037</v>
      </c>
      <c r="AE449" s="18">
        <f>IF($G$427="n/a",0,IF(AE$429&lt;=$C449,0,IF(AE$429&gt;($G$427+$C449),INDEX($D$441:$W$441,,$C449)-SUM($D449:AD449),INDEX($D$441:$W$441,,$C449)/$G$427)))</f>
        <v>0.19730685436989037</v>
      </c>
      <c r="AF449" s="18">
        <f>IF($G$427="n/a",0,IF(AF$429&lt;=$C449,0,IF(AF$429&gt;($G$427+$C449),INDEX($D$441:$W$441,,$C449)-SUM($D449:AE449),INDEX($D$441:$W$441,,$C449)/$G$427)))</f>
        <v>0.19730685436989037</v>
      </c>
      <c r="AG449" s="18">
        <f>IF($G$427="n/a",0,IF(AG$429&lt;=$C449,0,IF(AG$429&gt;($G$427+$C449),INDEX($D$441:$W$441,,$C449)-SUM($D449:AF449),INDEX($D$441:$W$441,,$C449)/$G$427)))</f>
        <v>0.19730685436989037</v>
      </c>
      <c r="AH449" s="18">
        <f>IF($G$427="n/a",0,IF(AH$429&lt;=$C449,0,IF(AH$429&gt;($G$427+$C449),INDEX($D$441:$W$441,,$C449)-SUM($D449:AG449),INDEX($D$441:$W$441,,$C449)/$G$427)))</f>
        <v>0.19730685436989037</v>
      </c>
      <c r="AI449" s="18">
        <f>IF($G$427="n/a",0,IF(AI$429&lt;=$C449,0,IF(AI$429&gt;($G$427+$C449),INDEX($D$441:$W$441,,$C449)-SUM($D449:AH449),INDEX($D$441:$W$441,,$C449)/$G$427)))</f>
        <v>0.19730685436989037</v>
      </c>
      <c r="AJ449" s="18">
        <f>IF($G$427="n/a",0,IF(AJ$429&lt;=$C449,0,IF(AJ$429&gt;($G$427+$C449),INDEX($D$441:$W$441,,$C449)-SUM($D449:AI449),INDEX($D$441:$W$441,,$C449)/$G$427)))</f>
        <v>0.19730685436989037</v>
      </c>
      <c r="AK449" s="18">
        <f>IF($G$427="n/a",0,IF(AK$429&lt;=$C449,0,IF(AK$429&gt;($G$427+$C449),INDEX($D$441:$W$441,,$C449)-SUM($D449:AJ449),INDEX($D$441:$W$441,,$C449)/$G$427)))</f>
        <v>0.19730685436989037</v>
      </c>
      <c r="AL449" s="18">
        <f>IF($G$427="n/a",0,IF(AL$429&lt;=$C449,0,IF(AL$429&gt;($G$427+$C449),INDEX($D$441:$W$441,,$C449)-SUM($D449:AK449),INDEX($D$441:$W$441,,$C449)/$G$427)))</f>
        <v>0.19730685436989037</v>
      </c>
      <c r="AM449" s="18">
        <f>IF($G$427="n/a",0,IF(AM$429&lt;=$C449,0,IF(AM$429&gt;($G$427+$C449),INDEX($D$441:$W$441,,$C449)-SUM($D449:AL449),INDEX($D$441:$W$441,,$C449)/$G$427)))</f>
        <v>0.19730685436989037</v>
      </c>
      <c r="AN449" s="18">
        <f>IF($G$427="n/a",0,IF(AN$429&lt;=$C449,0,IF(AN$429&gt;($G$427+$C449),INDEX($D$441:$W$441,,$C449)-SUM($D449:AM449),INDEX($D$441:$W$441,,$C449)/$G$427)))</f>
        <v>0.19730685436989037</v>
      </c>
      <c r="AO449" s="18">
        <f>IF($G$427="n/a",0,IF(AO$429&lt;=$C449,0,IF(AO$429&gt;($G$427+$C449),INDEX($D$441:$W$441,,$C449)-SUM($D449:AN449),INDEX($D$441:$W$441,,$C449)/$G$427)))</f>
        <v>0.19730685436989037</v>
      </c>
      <c r="AP449" s="18">
        <f>IF($G$427="n/a",0,IF(AP$429&lt;=$C449,0,IF(AP$429&gt;($G$427+$C449),INDEX($D$441:$W$441,,$C449)-SUM($D449:AO449),INDEX($D$441:$W$441,,$C449)/$G$427)))</f>
        <v>0.19730685436989037</v>
      </c>
      <c r="AQ449" s="18">
        <f>IF($G$427="n/a",0,IF(AQ$429&lt;=$C449,0,IF(AQ$429&gt;($G$427+$C449),INDEX($D$441:$W$441,,$C449)-SUM($D449:AP449),INDEX($D$441:$W$441,,$C449)/$G$427)))</f>
        <v>0.19730685436989037</v>
      </c>
      <c r="AR449" s="18">
        <f>IF($G$427="n/a",0,IF(AR$429&lt;=$C449,0,IF(AR$429&gt;($G$427+$C449),INDEX($D$441:$W$441,,$C449)-SUM($D449:AQ449),INDEX($D$441:$W$441,,$C449)/$G$427)))</f>
        <v>0.19730685436989037</v>
      </c>
      <c r="AS449" s="18">
        <f>IF($G$427="n/a",0,IF(AS$429&lt;=$C449,0,IF(AS$429&gt;($G$427+$C449),INDEX($D$441:$W$441,,$C449)-SUM($D449:AR449),INDEX($D$441:$W$441,,$C449)/$G$427)))</f>
        <v>0.19730685436989037</v>
      </c>
      <c r="AT449" s="18">
        <f>IF($G$427="n/a",0,IF(AT$429&lt;=$C449,0,IF(AT$429&gt;($G$427+$C449),INDEX($D$441:$W$441,,$C449)-SUM($D449:AS449),INDEX($D$441:$W$441,,$C449)/$G$427)))</f>
        <v>0.19730685436989037</v>
      </c>
      <c r="AU449" s="18">
        <f>IF($G$427="n/a",0,IF(AU$429&lt;=$C449,0,IF(AU$429&gt;($G$427+$C449),INDEX($D$441:$W$441,,$C449)-SUM($D449:AT449),INDEX($D$441:$W$441,,$C449)/$G$427)))</f>
        <v>0.19730685436989037</v>
      </c>
      <c r="AV449" s="18">
        <f>IF($G$427="n/a",0,IF(AV$429&lt;=$C449,0,IF(AV$429&gt;($G$427+$C449),INDEX($D$441:$W$441,,$C449)-SUM($D449:AU449),INDEX($D$441:$W$441,,$C449)/$G$427)))</f>
        <v>0.19730685436989037</v>
      </c>
      <c r="AW449" s="18">
        <f>IF($G$427="n/a",0,IF(AW$429&lt;=$C449,0,IF(AW$429&gt;($G$427+$C449),INDEX($D$441:$W$441,,$C449)-SUM($D449:AV449),INDEX($D$441:$W$441,,$C449)/$G$427)))</f>
        <v>0.19730685436989037</v>
      </c>
      <c r="AX449" s="18">
        <f>IF($G$427="n/a",0,IF(AX$429&lt;=$C449,0,IF(AX$429&gt;($G$427+$C449),INDEX($D$441:$W$441,,$C449)-SUM($D449:AW449),INDEX($D$441:$W$441,,$C449)/$G$427)))</f>
        <v>0.19730685436989037</v>
      </c>
      <c r="AY449" s="18">
        <f>IF($G$427="n/a",0,IF(AY$429&lt;=$C449,0,IF(AY$429&gt;($G$427+$C449),INDEX($D$441:$W$441,,$C449)-SUM($D449:AX449),INDEX($D$441:$W$441,,$C449)/$G$427)))</f>
        <v>0.19730685436989037</v>
      </c>
      <c r="AZ449" s="18">
        <f>IF($G$427="n/a",0,IF(AZ$429&lt;=$C449,0,IF(AZ$429&gt;($G$427+$C449),INDEX($D$441:$W$441,,$C449)-SUM($D449:AY449),INDEX($D$441:$W$441,,$C449)/$G$427)))</f>
        <v>0.19730685436989037</v>
      </c>
      <c r="BA449" s="18">
        <f>IF($G$427="n/a",0,IF(BA$429&lt;=$C449,0,IF(BA$429&gt;($G$427+$C449),INDEX($D$441:$W$441,,$C449)-SUM($D449:AZ449),INDEX($D$441:$W$441,,$C449)/$G$427)))</f>
        <v>0.19730685436989037</v>
      </c>
      <c r="BB449" s="18">
        <f>IF($G$427="n/a",0,IF(BB$429&lt;=$C449,0,IF(BB$429&gt;($G$427+$C449),INDEX($D$441:$W$441,,$C449)-SUM($D449:BA449),INDEX($D$441:$W$441,,$C449)/$G$427)))</f>
        <v>0.19730685436989037</v>
      </c>
      <c r="BC449" s="18">
        <f>IF($G$427="n/a",0,IF(BC$429&lt;=$C449,0,IF(BC$429&gt;($G$427+$C449),INDEX($D$441:$W$441,,$C449)-SUM($D449:BB449),INDEX($D$441:$W$441,,$C449)/$G$427)))</f>
        <v>0.19730685436989037</v>
      </c>
      <c r="BD449" s="18">
        <f>IF($G$427="n/a",0,IF(BD$429&lt;=$C449,0,IF(BD$429&gt;($G$427+$C449),INDEX($D$441:$W$441,,$C449)-SUM($D449:BC449),INDEX($D$441:$W$441,,$C449)/$G$427)))</f>
        <v>0.19730685436989037</v>
      </c>
      <c r="BE449" s="268">
        <f>BD449</f>
        <v>0.19730685436989037</v>
      </c>
      <c r="BF449" s="18">
        <f>IF($G$427="n/a",0,IF(BF$429&lt;=$C449,0,IF(BF$429&gt;($G$427+$C449),INDEX($D$441:$W$441,,$C449)-SUM($D449:BE449),INDEX($D$441:$W$441,,$C449)/$G$427)))</f>
        <v>8.2251978676351811E-2</v>
      </c>
      <c r="BG449" s="18">
        <f>IF($G$427="n/a",0,IF(BG$429&lt;=$C449,0,IF(BG$429&gt;($G$427+$C449),INDEX($D$441:$W$441,,$C449)-SUM($D449:BF449),INDEX($D$441:$W$441,,$C449)/$G$427)))</f>
        <v>0</v>
      </c>
      <c r="BH449" s="18">
        <f>IF($G$427="n/a",0,IF(BH$429&lt;=$C449,0,IF(BH$429&gt;($G$427+$C449),INDEX($D$441:$W$441,,$C449)-SUM($D449:BG449),INDEX($D$441:$W$441,,$C449)/$G$427)))</f>
        <v>0</v>
      </c>
      <c r="BI449" s="18">
        <f>IF($G$427="n/a",0,IF(BI$429&lt;=$C449,0,IF(BI$429&gt;($G$427+$C449),INDEX($D$441:$W$441,,$C449)-SUM($D449:BH449),INDEX($D$441:$W$441,,$C449)/$G$427)))</f>
        <v>0</v>
      </c>
      <c r="BJ449" s="18">
        <f>IF($G$427="n/a",0,IF(BJ$429&lt;=$C449,0,IF(BJ$429&gt;($G$427+$C449),INDEX($D$441:$W$441,,$C449)-SUM($D449:BI449),INDEX($D$441:$W$441,,$C449)/$G$427)))</f>
        <v>0</v>
      </c>
      <c r="BK449" s="18">
        <f>IF($G$427="n/a",0,IF(BK$429&lt;=$C449,0,IF(BK$429&gt;($G$427+$C449),INDEX($D$441:$W$441,,$C449)-SUM($D449:BJ449),INDEX($D$441:$W$441,,$C449)/$G$427)))</f>
        <v>0</v>
      </c>
      <c r="BL449" s="18">
        <f>IF($G$427="n/a",0,IF(BL$429&lt;=$C449,0,IF(BL$429&gt;($G$427+$C449),INDEX($D$441:$W$441,,$C449)-SUM($D449:BK449),INDEX($D$441:$W$441,,$C449)/$G$427)))</f>
        <v>0</v>
      </c>
      <c r="BM449" s="18">
        <f>IF($G$427="n/a",0,IF(BM$429&lt;=$C449,0,IF(BM$429&gt;($G$427+$C449),INDEX($D$441:$W$441,,$C449)-SUM($D449:BL449),INDEX($D$441:$W$441,,$C449)/$G$427)))</f>
        <v>0</v>
      </c>
      <c r="BN449" s="18">
        <f>IF($G$427="n/a",0,IF(BN$429&lt;=$C449,0,IF(BN$429&gt;($G$427+$C449),INDEX($D$441:$W$441,,$C449)-SUM($D449:BM449),INDEX($D$441:$W$441,,$C449)/$G$427)))</f>
        <v>0</v>
      </c>
      <c r="BO449" s="18">
        <f>IF($G$427="n/a",0,IF(BO$429&lt;=$C449,0,IF(BO$429&gt;($G$427+$C449),INDEX($D$441:$W$441,,$C449)-SUM($D449:BN449),INDEX($D$441:$W$441,,$C449)/$G$427)))</f>
        <v>0</v>
      </c>
      <c r="BP449" s="18">
        <f>IF($G$427="n/a",0,IF(BP$429&lt;=$C449,0,IF(BP$429&gt;($G$427+$C449),INDEX($D$441:$W$441,,$C449)-SUM($D449:BO449),INDEX($D$441:$W$441,,$C449)/$G$427)))</f>
        <v>0</v>
      </c>
      <c r="BQ449" s="18">
        <f>IF($G$427="n/a",0,IF(BQ$429&lt;=$C449,0,IF(BQ$429&gt;($G$427+$C449),INDEX($D$441:$W$441,,$C449)-SUM($D449:BP449),INDEX($D$441:$W$441,,$C449)/$G$427)))</f>
        <v>0</v>
      </c>
      <c r="BR449" s="18">
        <f>IF($G$427="n/a",0,IF(BR$429&lt;=$C449,0,IF(BR$429&gt;($G$427+$C449),INDEX($D$441:$W$441,,$C449)-SUM($D449:BQ449),INDEX($D$441:$W$441,,$C449)/$G$427)))</f>
        <v>0</v>
      </c>
      <c r="BS449" s="18">
        <f>IF($G$427="n/a",0,IF(BS$429&lt;=$C449,0,IF(BS$429&gt;($G$427+$C449),INDEX($D$441:$W$441,,$C449)-SUM($D449:BR449),INDEX($D$441:$W$441,,$C449)/$G$427)))</f>
        <v>0</v>
      </c>
    </row>
    <row r="450" spans="2:71">
      <c r="B450" s="24">
        <v>2017</v>
      </c>
      <c r="C450" s="24">
        <v>7</v>
      </c>
      <c r="E450" s="18">
        <f>IF($G$427="n/a",0,IF(E$429&lt;=$C450,0,IF(E$429&gt;($G$427+$C450),INDEX($D$441:$W$441,,$C450)-SUM($D450:D450),INDEX($D$441:$W$441,,$C450)/$G$427)))</f>
        <v>0</v>
      </c>
      <c r="F450" s="18">
        <f>IF($G$427="n/a",0,IF(F$429&lt;=$C450,0,IF(F$429&gt;($G$427+$C450),INDEX($D$441:$W$441,,$C450)-SUM($D450:E450),INDEX($D$441:$W$441,,$C450)/$G$427)))</f>
        <v>0</v>
      </c>
      <c r="G450" s="18">
        <f>IF($G$427="n/a",0,IF(G$429&lt;=$C450,0,IF(G$429&gt;($G$427+$C450),INDEX($D$441:$W$441,,$C450)-SUM($D450:F450),INDEX($D$441:$W$441,,$C450)/$G$427)))</f>
        <v>0</v>
      </c>
      <c r="H450" s="18">
        <f>IF($G$427="n/a",0,IF(H$429&lt;=$C450,0,IF(H$429&gt;($G$427+$C450),INDEX($D$441:$W$441,,$C450)-SUM($D450:G450),INDEX($D$441:$W$441,,$C450)/$G$427)))</f>
        <v>0</v>
      </c>
      <c r="I450" s="18">
        <f>IF($G$427="n/a",0,IF(I$429&lt;=$C450,0,IF(I$429&gt;($G$427+$C450),INDEX($D$441:$W$441,,$C450)-SUM($D450:H450),INDEX($D$441:$W$441,,$C450)/$G$427)))</f>
        <v>0</v>
      </c>
      <c r="J450" s="18">
        <f>IF($G$427="n/a",0,IF(J$429&lt;=$C450,0,IF(J$429&gt;($G$427+$C450),INDEX($D$441:$W$441,,$C450)-SUM($D450:I450),INDEX($D$441:$W$441,,$C450)/$G$427)))</f>
        <v>0</v>
      </c>
      <c r="K450" s="18">
        <f>IF($G$427="n/a",0,IF(K$429&lt;=$C450,0,IF(K$429&gt;($G$427+$C450),INDEX($D$441:$W$441,,$C450)-SUM($D450:J450),INDEX($D$441:$W$441,,$C450)/$G$427)))</f>
        <v>0</v>
      </c>
      <c r="L450" s="18">
        <f>IF($G$427="n/a",0,IF(L$429&lt;=$C450,0,IF(L$429&gt;($G$427+$C450),INDEX($D$441:$W$441,,$C450)-SUM($D450:K450),INDEX($D$441:$W$441,,$C450)/$G$427)))</f>
        <v>0</v>
      </c>
      <c r="M450" s="18">
        <f>IF($G$427="n/a",0,IF(M$429&lt;=$C450,0,IF(M$429&gt;($G$427+$C450),INDEX($D$441:$W$441,,$C450)-SUM($D450:L450),INDEX($D$441:$W$441,,$C450)/$G$427)))</f>
        <v>0</v>
      </c>
      <c r="N450" s="18">
        <f>IF($G$427="n/a",0,IF(N$429&lt;=$C450,0,IF(N$429&gt;($G$427+$C450),INDEX($D$441:$W$441,,$C450)-SUM($D450:M450),INDEX($D$441:$W$441,,$C450)/$G$427)))</f>
        <v>0</v>
      </c>
      <c r="O450" s="18">
        <f>IF($G$427="n/a",0,IF(O$429&lt;=$C450,0,IF(O$429&gt;($G$427+$C450),INDEX($D$441:$W$441,,$C450)-SUM($D450:N450),INDEX($D$441:$W$441,,$C450)/$G$427)))</f>
        <v>0</v>
      </c>
      <c r="P450" s="195">
        <f>IF($G$427="n/a",0,IF(P$429&lt;=$C450,0,IF(P$429&gt;($G$427+$C450),INDEX($D$441:$W$441,,$C450)-SUM($D450:O450),INDEX($D$441:$W$441,,$C450)/$G$427)))</f>
        <v>0</v>
      </c>
      <c r="Q450" s="18">
        <f>IF($G$427="n/a",0,IF(Q$429&lt;=$C450,0,IF(Q$429&gt;($G$427+$C450),INDEX($D$441:$W$441,,$C450)-SUM($D450:P450),INDEX($D$441:$W$441,,$C450)/$G$427)))</f>
        <v>0</v>
      </c>
      <c r="R450" s="18">
        <f>IF($G$427="n/a",0,IF(R$429&lt;=$C450,0,IF(R$429&gt;($G$427+$C450),INDEX($D$441:$W$441,,$C450)-SUM($D450:Q450),INDEX($D$441:$W$441,,$C450)/$G$427)))</f>
        <v>0</v>
      </c>
      <c r="S450" s="18">
        <f>IF($G$427="n/a",0,IF(S$429&lt;=$C450,0,IF(S$429&gt;($G$427+$C450),INDEX($D$441:$W$441,,$C450)-SUM($D450:R450),INDEX($D$441:$W$441,,$C450)/$G$427)))</f>
        <v>0</v>
      </c>
      <c r="T450" s="18">
        <f>IF($G$427="n/a",0,IF(T$429&lt;=$C450,0,IF(T$429&gt;($G$427+$C450),INDEX($D$441:$W$441,,$C450)-SUM($D450:S450),INDEX($D$441:$W$441,,$C450)/$G$427)))</f>
        <v>0</v>
      </c>
      <c r="U450" s="18">
        <f>IF($G$427="n/a",0,IF(U$429&lt;=$C450,0,IF(U$429&gt;($G$427+$C450),INDEX($D$441:$W$441,,$C450)-SUM($D450:T450),INDEX($D$441:$W$441,,$C450)/$G$427)))</f>
        <v>0</v>
      </c>
      <c r="V450" s="18">
        <f>IF($G$427="n/a",0,IF(V$429&lt;=$C450,0,IF(V$429&gt;($G$427+$C450),INDEX($D$441:$W$441,,$C450)-SUM($D450:U450),INDEX($D$441:$W$441,,$C450)/$G$427)))</f>
        <v>0</v>
      </c>
      <c r="W450" s="18">
        <f>IF($G$427="n/a",0,IF(W$429&lt;=$C450,0,IF(W$429&gt;($G$427+$C450),INDEX($D$441:$W$441,,$C450)-SUM($D450:V450),INDEX($D$441:$W$441,,$C450)/$G$427)))</f>
        <v>0</v>
      </c>
      <c r="X450" s="18">
        <f>IF($G$427="n/a",0,IF(X$429&lt;=$C450,0,IF(X$429&gt;($G$427+$C450),INDEX($D$441:$W$441,,$C450)-SUM($D450:W450),INDEX($D$441:$W$441,,$C450)/$G$427)))</f>
        <v>0</v>
      </c>
      <c r="Y450" s="18">
        <f>IF($G$427="n/a",0,IF(Y$429&lt;=$C450,0,IF(Y$429&gt;($G$427+$C450),INDEX($D$441:$W$441,,$C450)-SUM($D450:X450),INDEX($D$441:$W$441,,$C450)/$G$427)))</f>
        <v>0</v>
      </c>
      <c r="Z450" s="18">
        <f>IF($G$427="n/a",0,IF(Z$429&lt;=$C450,0,IF(Z$429&gt;($G$427+$C450),INDEX($D$441:$W$441,,$C450)-SUM($D450:Y450),INDEX($D$441:$W$441,,$C450)/$G$427)))</f>
        <v>0</v>
      </c>
      <c r="AA450" s="18">
        <f>IF($G$427="n/a",0,IF(AA$429&lt;=$C450,0,IF(AA$429&gt;($G$427+$C450),INDEX($D$441:$W$441,,$C450)-SUM($D450:Z450),INDEX($D$441:$W$441,,$C450)/$G$427)))</f>
        <v>0</v>
      </c>
      <c r="AB450" s="18">
        <f>IF($G$427="n/a",0,IF(AB$429&lt;=$C450,0,IF(AB$429&gt;($G$427+$C450),INDEX($D$441:$W$441,,$C450)-SUM($D450:AA450),INDEX($D$441:$W$441,,$C450)/$G$427)))</f>
        <v>0</v>
      </c>
      <c r="AC450" s="18">
        <f>IF($G$427="n/a",0,IF(AC$429&lt;=$C450,0,IF(AC$429&gt;($G$427+$C450),INDEX($D$441:$W$441,,$C450)-SUM($D450:AB450),INDEX($D$441:$W$441,,$C450)/$G$427)))</f>
        <v>0</v>
      </c>
      <c r="AD450" s="18">
        <f>IF($G$427="n/a",0,IF(AD$429&lt;=$C450,0,IF(AD$429&gt;($G$427+$C450),INDEX($D$441:$W$441,,$C450)-SUM($D450:AC450),INDEX($D$441:$W$441,,$C450)/$G$427)))</f>
        <v>0</v>
      </c>
      <c r="AE450" s="18">
        <f>IF($G$427="n/a",0,IF(AE$429&lt;=$C450,0,IF(AE$429&gt;($G$427+$C450),INDEX($D$441:$W$441,,$C450)-SUM($D450:AD450),INDEX($D$441:$W$441,,$C450)/$G$427)))</f>
        <v>0</v>
      </c>
      <c r="AF450" s="18">
        <f>IF($G$427="n/a",0,IF(AF$429&lt;=$C450,0,IF(AF$429&gt;($G$427+$C450),INDEX($D$441:$W$441,,$C450)-SUM($D450:AE450),INDEX($D$441:$W$441,,$C450)/$G$427)))</f>
        <v>0</v>
      </c>
      <c r="AG450" s="18">
        <f>IF($G$427="n/a",0,IF(AG$429&lt;=$C450,0,IF(AG$429&gt;($G$427+$C450),INDEX($D$441:$W$441,,$C450)-SUM($D450:AF450),INDEX($D$441:$W$441,,$C450)/$G$427)))</f>
        <v>0</v>
      </c>
      <c r="AH450" s="18">
        <f>IF($G$427="n/a",0,IF(AH$429&lt;=$C450,0,IF(AH$429&gt;($G$427+$C450),INDEX($D$441:$W$441,,$C450)-SUM($D450:AG450),INDEX($D$441:$W$441,,$C450)/$G$427)))</f>
        <v>0</v>
      </c>
      <c r="AI450" s="18">
        <f>IF($G$427="n/a",0,IF(AI$429&lt;=$C450,0,IF(AI$429&gt;($G$427+$C450),INDEX($D$441:$W$441,,$C450)-SUM($D450:AH450),INDEX($D$441:$W$441,,$C450)/$G$427)))</f>
        <v>0</v>
      </c>
      <c r="AJ450" s="18">
        <f>IF($G$427="n/a",0,IF(AJ$429&lt;=$C450,0,IF(AJ$429&gt;($G$427+$C450),INDEX($D$441:$W$441,,$C450)-SUM($D450:AI450),INDEX($D$441:$W$441,,$C450)/$G$427)))</f>
        <v>0</v>
      </c>
      <c r="AK450" s="18">
        <f>IF($G$427="n/a",0,IF(AK$429&lt;=$C450,0,IF(AK$429&gt;($G$427+$C450),INDEX($D$441:$W$441,,$C450)-SUM($D450:AJ450),INDEX($D$441:$W$441,,$C450)/$G$427)))</f>
        <v>0</v>
      </c>
      <c r="AL450" s="18">
        <f>IF($G$427="n/a",0,IF(AL$429&lt;=$C450,0,IF(AL$429&gt;($G$427+$C450),INDEX($D$441:$W$441,,$C450)-SUM($D450:AK450),INDEX($D$441:$W$441,,$C450)/$G$427)))</f>
        <v>0</v>
      </c>
      <c r="AM450" s="18">
        <f>IF($G$427="n/a",0,IF(AM$429&lt;=$C450,0,IF(AM$429&gt;($G$427+$C450),INDEX($D$441:$W$441,,$C450)-SUM($D450:AL450),INDEX($D$441:$W$441,,$C450)/$G$427)))</f>
        <v>0</v>
      </c>
      <c r="AN450" s="18">
        <f>IF($G$427="n/a",0,IF(AN$429&lt;=$C450,0,IF(AN$429&gt;($G$427+$C450),INDEX($D$441:$W$441,,$C450)-SUM($D450:AM450),INDEX($D$441:$W$441,,$C450)/$G$427)))</f>
        <v>0</v>
      </c>
      <c r="AO450" s="18">
        <f>IF($G$427="n/a",0,IF(AO$429&lt;=$C450,0,IF(AO$429&gt;($G$427+$C450),INDEX($D$441:$W$441,,$C450)-SUM($D450:AN450),INDEX($D$441:$W$441,,$C450)/$G$427)))</f>
        <v>0</v>
      </c>
      <c r="AP450" s="18">
        <f>IF($G$427="n/a",0,IF(AP$429&lt;=$C450,0,IF(AP$429&gt;($G$427+$C450),INDEX($D$441:$W$441,,$C450)-SUM($D450:AO450),INDEX($D$441:$W$441,,$C450)/$G$427)))</f>
        <v>0</v>
      </c>
      <c r="AQ450" s="18">
        <f>IF($G$427="n/a",0,IF(AQ$429&lt;=$C450,0,IF(AQ$429&gt;($G$427+$C450),INDEX($D$441:$W$441,,$C450)-SUM($D450:AP450),INDEX($D$441:$W$441,,$C450)/$G$427)))</f>
        <v>0</v>
      </c>
      <c r="AR450" s="18">
        <f>IF($G$427="n/a",0,IF(AR$429&lt;=$C450,0,IF(AR$429&gt;($G$427+$C450),INDEX($D$441:$W$441,,$C450)-SUM($D450:AQ450),INDEX($D$441:$W$441,,$C450)/$G$427)))</f>
        <v>0</v>
      </c>
      <c r="AS450" s="18">
        <f>IF($G$427="n/a",0,IF(AS$429&lt;=$C450,0,IF(AS$429&gt;($G$427+$C450),INDEX($D$441:$W$441,,$C450)-SUM($D450:AR450),INDEX($D$441:$W$441,,$C450)/$G$427)))</f>
        <v>0</v>
      </c>
      <c r="AT450" s="18">
        <f>IF($G$427="n/a",0,IF(AT$429&lt;=$C450,0,IF(AT$429&gt;($G$427+$C450),INDEX($D$441:$W$441,,$C450)-SUM($D450:AS450),INDEX($D$441:$W$441,,$C450)/$G$427)))</f>
        <v>0</v>
      </c>
      <c r="AU450" s="18">
        <f>IF($G$427="n/a",0,IF(AU$429&lt;=$C450,0,IF(AU$429&gt;($G$427+$C450),INDEX($D$441:$W$441,,$C450)-SUM($D450:AT450),INDEX($D$441:$W$441,,$C450)/$G$427)))</f>
        <v>0</v>
      </c>
      <c r="AV450" s="18">
        <f>IF($G$427="n/a",0,IF(AV$429&lt;=$C450,0,IF(AV$429&gt;($G$427+$C450),INDEX($D$441:$W$441,,$C450)-SUM($D450:AU450),INDEX($D$441:$W$441,,$C450)/$G$427)))</f>
        <v>0</v>
      </c>
      <c r="AW450" s="18">
        <f>IF($G$427="n/a",0,IF(AW$429&lt;=$C450,0,IF(AW$429&gt;($G$427+$C450),INDEX($D$441:$W$441,,$C450)-SUM($D450:AV450),INDEX($D$441:$W$441,,$C450)/$G$427)))</f>
        <v>0</v>
      </c>
      <c r="AX450" s="18">
        <f>IF($G$427="n/a",0,IF(AX$429&lt;=$C450,0,IF(AX$429&gt;($G$427+$C450),INDEX($D$441:$W$441,,$C450)-SUM($D450:AW450),INDEX($D$441:$W$441,,$C450)/$G$427)))</f>
        <v>0</v>
      </c>
      <c r="AY450" s="18">
        <f>IF($G$427="n/a",0,IF(AY$429&lt;=$C450,0,IF(AY$429&gt;($G$427+$C450),INDEX($D$441:$W$441,,$C450)-SUM($D450:AX450),INDEX($D$441:$W$441,,$C450)/$G$427)))</f>
        <v>0</v>
      </c>
      <c r="AZ450" s="18">
        <f>IF($G$427="n/a",0,IF(AZ$429&lt;=$C450,0,IF(AZ$429&gt;($G$427+$C450),INDEX($D$441:$W$441,,$C450)-SUM($D450:AY450),INDEX($D$441:$W$441,,$C450)/$G$427)))</f>
        <v>0</v>
      </c>
      <c r="BA450" s="18">
        <f>IF($G$427="n/a",0,IF(BA$429&lt;=$C450,0,IF(BA$429&gt;($G$427+$C450),INDEX($D$441:$W$441,,$C450)-SUM($D450:AZ450),INDEX($D$441:$W$441,,$C450)/$G$427)))</f>
        <v>0</v>
      </c>
      <c r="BB450" s="18">
        <f>IF($G$427="n/a",0,IF(BB$429&lt;=$C450,0,IF(BB$429&gt;($G$427+$C450),INDEX($D$441:$W$441,,$C450)-SUM($D450:BA450),INDEX($D$441:$W$441,,$C450)/$G$427)))</f>
        <v>0</v>
      </c>
      <c r="BC450" s="18">
        <f>IF($G$427="n/a",0,IF(BC$429&lt;=$C450,0,IF(BC$429&gt;($G$427+$C450),INDEX($D$441:$W$441,,$C450)-SUM($D450:BB450),INDEX($D$441:$W$441,,$C450)/$G$427)))</f>
        <v>0</v>
      </c>
      <c r="BD450" s="18">
        <f>IF($G$427="n/a",0,IF(BD$429&lt;=$C450,0,IF(BD$429&gt;($G$427+$C450),INDEX($D$441:$W$441,,$C450)-SUM($D450:BC450),INDEX($D$441:$W$441,,$C450)/$G$427)))</f>
        <v>0</v>
      </c>
      <c r="BE450" s="18">
        <f>IF($G$427="n/a",0,IF(BE$429&lt;=$C450,0,IF(BE$429&gt;($G$427+$C450),INDEX($D$441:$W$441,,$C450)-SUM($D450:BD450),INDEX($D$441:$W$441,,$C450)/$G$427)))</f>
        <v>0</v>
      </c>
      <c r="BF450" s="18">
        <f>IF($G$427="n/a",0,IF(BF$429&lt;=$C450,0,IF(BF$429&gt;($G$427+$C450),INDEX($D$441:$W$441,,$C450)-SUM($D450:BE450),INDEX($D$441:$W$441,,$C450)/$G$427)))</f>
        <v>0</v>
      </c>
      <c r="BG450" s="18">
        <f>IF($G$427="n/a",0,IF(BG$429&lt;=$C450,0,IF(BG$429&gt;($G$427+$C450),INDEX($D$441:$W$441,,$C450)-SUM($D450:BF450),INDEX($D$441:$W$441,,$C450)/$G$427)))</f>
        <v>0</v>
      </c>
      <c r="BH450" s="18">
        <f>IF($G$427="n/a",0,IF(BH$429&lt;=$C450,0,IF(BH$429&gt;($G$427+$C450),INDEX($D$441:$W$441,,$C450)-SUM($D450:BG450),INDEX($D$441:$W$441,,$C450)/$G$427)))</f>
        <v>0</v>
      </c>
      <c r="BI450" s="18">
        <f>IF($G$427="n/a",0,IF(BI$429&lt;=$C450,0,IF(BI$429&gt;($G$427+$C450),INDEX($D$441:$W$441,,$C450)-SUM($D450:BH450),INDEX($D$441:$W$441,,$C450)/$G$427)))</f>
        <v>0</v>
      </c>
      <c r="BJ450" s="18">
        <f>IF($G$427="n/a",0,IF(BJ$429&lt;=$C450,0,IF(BJ$429&gt;($G$427+$C450),INDEX($D$441:$W$441,,$C450)-SUM($D450:BI450),INDEX($D$441:$W$441,,$C450)/$G$427)))</f>
        <v>0</v>
      </c>
      <c r="BK450" s="18">
        <f>IF($G$427="n/a",0,IF(BK$429&lt;=$C450,0,IF(BK$429&gt;($G$427+$C450),INDEX($D$441:$W$441,,$C450)-SUM($D450:BJ450),INDEX($D$441:$W$441,,$C450)/$G$427)))</f>
        <v>0</v>
      </c>
      <c r="BL450" s="18">
        <f>IF($G$427="n/a",0,IF(BL$429&lt;=$C450,0,IF(BL$429&gt;($G$427+$C450),INDEX($D$441:$W$441,,$C450)-SUM($D450:BK450),INDEX($D$441:$W$441,,$C450)/$G$427)))</f>
        <v>0</v>
      </c>
      <c r="BM450" s="18">
        <f>IF($G$427="n/a",0,IF(BM$429&lt;=$C450,0,IF(BM$429&gt;($G$427+$C450),INDEX($D$441:$W$441,,$C450)-SUM($D450:BL450),INDEX($D$441:$W$441,,$C450)/$G$427)))</f>
        <v>0</v>
      </c>
      <c r="BN450" s="18">
        <f>IF($G$427="n/a",0,IF(BN$429&lt;=$C450,0,IF(BN$429&gt;($G$427+$C450),INDEX($D$441:$W$441,,$C450)-SUM($D450:BM450),INDEX($D$441:$W$441,,$C450)/$G$427)))</f>
        <v>0</v>
      </c>
      <c r="BO450" s="18">
        <f>IF($G$427="n/a",0,IF(BO$429&lt;=$C450,0,IF(BO$429&gt;($G$427+$C450),INDEX($D$441:$W$441,,$C450)-SUM($D450:BN450),INDEX($D$441:$W$441,,$C450)/$G$427)))</f>
        <v>0</v>
      </c>
      <c r="BP450" s="18">
        <f>IF($G$427="n/a",0,IF(BP$429&lt;=$C450,0,IF(BP$429&gt;($G$427+$C450),INDEX($D$441:$W$441,,$C450)-SUM($D450:BO450),INDEX($D$441:$W$441,,$C450)/$G$427)))</f>
        <v>0</v>
      </c>
      <c r="BQ450" s="18">
        <f>IF($G$427="n/a",0,IF(BQ$429&lt;=$C450,0,IF(BQ$429&gt;($G$427+$C450),INDEX($D$441:$W$441,,$C450)-SUM($D450:BP450),INDEX($D$441:$W$441,,$C450)/$G$427)))</f>
        <v>0</v>
      </c>
      <c r="BR450" s="18">
        <f>IF($G$427="n/a",0,IF(BR$429&lt;=$C450,0,IF(BR$429&gt;($G$427+$C450),INDEX($D$441:$W$441,,$C450)-SUM($D450:BQ450),INDEX($D$441:$W$441,,$C450)/$G$427)))</f>
        <v>0</v>
      </c>
      <c r="BS450" s="18">
        <f>IF($G$427="n/a",0,IF(BS$429&lt;=$C450,0,IF(BS$429&gt;($G$427+$C450),INDEX($D$441:$W$441,,$C450)-SUM($D450:BR450),INDEX($D$441:$W$441,,$C450)/$G$427)))</f>
        <v>0</v>
      </c>
    </row>
    <row r="451" spans="2:71">
      <c r="B451" s="24">
        <v>2018</v>
      </c>
      <c r="C451" s="24">
        <v>8</v>
      </c>
      <c r="E451" s="18">
        <f>IF($G$427="n/a",0,IF(E$429&lt;=$C451,0,IF(E$429&gt;($G$427+$C451),INDEX($D$441:$W$441,,$C451)-SUM($D451:D451),INDEX($D$441:$W$441,,$C451)/$G$427)))</f>
        <v>0</v>
      </c>
      <c r="F451" s="18">
        <f>IF($G$427="n/a",0,IF(F$429&lt;=$C451,0,IF(F$429&gt;($G$427+$C451),INDEX($D$441:$W$441,,$C451)-SUM($D451:E451),INDEX($D$441:$W$441,,$C451)/$G$427)))</f>
        <v>0</v>
      </c>
      <c r="G451" s="18">
        <f>IF($G$427="n/a",0,IF(G$429&lt;=$C451,0,IF(G$429&gt;($G$427+$C451),INDEX($D$441:$W$441,,$C451)-SUM($D451:F451),INDEX($D$441:$W$441,,$C451)/$G$427)))</f>
        <v>0</v>
      </c>
      <c r="H451" s="18">
        <f>IF($G$427="n/a",0,IF(H$429&lt;=$C451,0,IF(H$429&gt;($G$427+$C451),INDEX($D$441:$W$441,,$C451)-SUM($D451:G451),INDEX($D$441:$W$441,,$C451)/$G$427)))</f>
        <v>0</v>
      </c>
      <c r="I451" s="18">
        <f>IF($G$427="n/a",0,IF(I$429&lt;=$C451,0,IF(I$429&gt;($G$427+$C451),INDEX($D$441:$W$441,,$C451)-SUM($D451:H451),INDEX($D$441:$W$441,,$C451)/$G$427)))</f>
        <v>0</v>
      </c>
      <c r="J451" s="18">
        <f>IF($G$427="n/a",0,IF(J$429&lt;=$C451,0,IF(J$429&gt;($G$427+$C451),INDEX($D$441:$W$441,,$C451)-SUM($D451:I451),INDEX($D$441:$W$441,,$C451)/$G$427)))</f>
        <v>0</v>
      </c>
      <c r="K451" s="18">
        <f>IF($G$427="n/a",0,IF(K$429&lt;=$C451,0,IF(K$429&gt;($G$427+$C451),INDEX($D$441:$W$441,,$C451)-SUM($D451:J451),INDEX($D$441:$W$441,,$C451)/$G$427)))</f>
        <v>0</v>
      </c>
      <c r="L451" s="18">
        <f>IF($G$427="n/a",0,IF(L$429&lt;=$C451,0,IF(L$429&gt;($G$427+$C451),INDEX($D$441:$W$441,,$C451)-SUM($D451:K451),INDEX($D$441:$W$441,,$C451)/$G$427)))</f>
        <v>0</v>
      </c>
      <c r="M451" s="18">
        <f>IF($G$427="n/a",0,IF(M$429&lt;=$C451,0,IF(M$429&gt;($G$427+$C451),INDEX($D$441:$W$441,,$C451)-SUM($D451:L451),INDEX($D$441:$W$441,,$C451)/$G$427)))</f>
        <v>0</v>
      </c>
      <c r="N451" s="18">
        <f>IF($G$427="n/a",0,IF(N$429&lt;=$C451,0,IF(N$429&gt;($G$427+$C451),INDEX($D$441:$W$441,,$C451)-SUM($D451:M451),INDEX($D$441:$W$441,,$C451)/$G$427)))</f>
        <v>0</v>
      </c>
      <c r="O451" s="18">
        <f>IF($G$427="n/a",0,IF(O$429&lt;=$C451,0,IF(O$429&gt;($G$427+$C451),INDEX($D$441:$W$441,,$C451)-SUM($D451:N451),INDEX($D$441:$W$441,,$C451)/$G$427)))</f>
        <v>0</v>
      </c>
      <c r="P451" s="195">
        <f>IF($G$427="n/a",0,IF(P$429&lt;=$C451,0,IF(P$429&gt;($G$427+$C451),INDEX($D$441:$W$441,,$C451)-SUM($D451:O451),INDEX($D$441:$W$441,,$C451)/$G$427)))</f>
        <v>0</v>
      </c>
      <c r="Q451" s="18">
        <f>IF($G$427="n/a",0,IF(Q$429&lt;=$C451,0,IF(Q$429&gt;($G$427+$C451),INDEX($D$441:$W$441,,$C451)-SUM($D451:P451),INDEX($D$441:$W$441,,$C451)/$G$427)))</f>
        <v>0</v>
      </c>
      <c r="R451" s="18">
        <f>IF($G$427="n/a",0,IF(R$429&lt;=$C451,0,IF(R$429&gt;($G$427+$C451),INDEX($D$441:$W$441,,$C451)-SUM($D451:Q451),INDEX($D$441:$W$441,,$C451)/$G$427)))</f>
        <v>0</v>
      </c>
      <c r="S451" s="18">
        <f>IF($G$427="n/a",0,IF(S$429&lt;=$C451,0,IF(S$429&gt;($G$427+$C451),INDEX($D$441:$W$441,,$C451)-SUM($D451:R451),INDEX($D$441:$W$441,,$C451)/$G$427)))</f>
        <v>0</v>
      </c>
      <c r="T451" s="18">
        <f>IF($G$427="n/a",0,IF(T$429&lt;=$C451,0,IF(T$429&gt;($G$427+$C451),INDEX($D$441:$W$441,,$C451)-SUM($D451:S451),INDEX($D$441:$W$441,,$C451)/$G$427)))</f>
        <v>0</v>
      </c>
      <c r="U451" s="18">
        <f>IF($G$427="n/a",0,IF(U$429&lt;=$C451,0,IF(U$429&gt;($G$427+$C451),INDEX($D$441:$W$441,,$C451)-SUM($D451:T451),INDEX($D$441:$W$441,,$C451)/$G$427)))</f>
        <v>0</v>
      </c>
      <c r="V451" s="18">
        <f>IF($G$427="n/a",0,IF(V$429&lt;=$C451,0,IF(V$429&gt;($G$427+$C451),INDEX($D$441:$W$441,,$C451)-SUM($D451:U451),INDEX($D$441:$W$441,,$C451)/$G$427)))</f>
        <v>0</v>
      </c>
      <c r="W451" s="18">
        <f>IF($G$427="n/a",0,IF(W$429&lt;=$C451,0,IF(W$429&gt;($G$427+$C451),INDEX($D$441:$W$441,,$C451)-SUM($D451:V451),INDEX($D$441:$W$441,,$C451)/$G$427)))</f>
        <v>0</v>
      </c>
      <c r="X451" s="18">
        <f>IF($G$427="n/a",0,IF(X$429&lt;=$C451,0,IF(X$429&gt;($G$427+$C451),INDEX($D$441:$W$441,,$C451)-SUM($D451:W451),INDEX($D$441:$W$441,,$C451)/$G$427)))</f>
        <v>0</v>
      </c>
      <c r="Y451" s="18">
        <f>IF($G$427="n/a",0,IF(Y$429&lt;=$C451,0,IF(Y$429&gt;($G$427+$C451),INDEX($D$441:$W$441,,$C451)-SUM($D451:X451),INDEX($D$441:$W$441,,$C451)/$G$427)))</f>
        <v>0</v>
      </c>
      <c r="Z451" s="18">
        <f>IF($G$427="n/a",0,IF(Z$429&lt;=$C451,0,IF(Z$429&gt;($G$427+$C451),INDEX($D$441:$W$441,,$C451)-SUM($D451:Y451),INDEX($D$441:$W$441,,$C451)/$G$427)))</f>
        <v>0</v>
      </c>
      <c r="AA451" s="18">
        <f>IF($G$427="n/a",0,IF(AA$429&lt;=$C451,0,IF(AA$429&gt;($G$427+$C451),INDEX($D$441:$W$441,,$C451)-SUM($D451:Z451),INDEX($D$441:$W$441,,$C451)/$G$427)))</f>
        <v>0</v>
      </c>
      <c r="AB451" s="18">
        <f>IF($G$427="n/a",0,IF(AB$429&lt;=$C451,0,IF(AB$429&gt;($G$427+$C451),INDEX($D$441:$W$441,,$C451)-SUM($D451:AA451),INDEX($D$441:$W$441,,$C451)/$G$427)))</f>
        <v>0</v>
      </c>
      <c r="AC451" s="18">
        <f>IF($G$427="n/a",0,IF(AC$429&lt;=$C451,0,IF(AC$429&gt;($G$427+$C451),INDEX($D$441:$W$441,,$C451)-SUM($D451:AB451),INDEX($D$441:$W$441,,$C451)/$G$427)))</f>
        <v>0</v>
      </c>
      <c r="AD451" s="18">
        <f>IF($G$427="n/a",0,IF(AD$429&lt;=$C451,0,IF(AD$429&gt;($G$427+$C451),INDEX($D$441:$W$441,,$C451)-SUM($D451:AC451),INDEX($D$441:$W$441,,$C451)/$G$427)))</f>
        <v>0</v>
      </c>
      <c r="AE451" s="18">
        <f>IF($G$427="n/a",0,IF(AE$429&lt;=$C451,0,IF(AE$429&gt;($G$427+$C451),INDEX($D$441:$W$441,,$C451)-SUM($D451:AD451),INDEX($D$441:$W$441,,$C451)/$G$427)))</f>
        <v>0</v>
      </c>
      <c r="AF451" s="18">
        <f>IF($G$427="n/a",0,IF(AF$429&lt;=$C451,0,IF(AF$429&gt;($G$427+$C451),INDEX($D$441:$W$441,,$C451)-SUM($D451:AE451),INDEX($D$441:$W$441,,$C451)/$G$427)))</f>
        <v>0</v>
      </c>
      <c r="AG451" s="18">
        <f>IF($G$427="n/a",0,IF(AG$429&lt;=$C451,0,IF(AG$429&gt;($G$427+$C451),INDEX($D$441:$W$441,,$C451)-SUM($D451:AF451),INDEX($D$441:$W$441,,$C451)/$G$427)))</f>
        <v>0</v>
      </c>
      <c r="AH451" s="18">
        <f>IF($G$427="n/a",0,IF(AH$429&lt;=$C451,0,IF(AH$429&gt;($G$427+$C451),INDEX($D$441:$W$441,,$C451)-SUM($D451:AG451),INDEX($D$441:$W$441,,$C451)/$G$427)))</f>
        <v>0</v>
      </c>
      <c r="AI451" s="18">
        <f>IF($G$427="n/a",0,IF(AI$429&lt;=$C451,0,IF(AI$429&gt;($G$427+$C451),INDEX($D$441:$W$441,,$C451)-SUM($D451:AH451),INDEX($D$441:$W$441,,$C451)/$G$427)))</f>
        <v>0</v>
      </c>
      <c r="AJ451" s="18">
        <f>IF($G$427="n/a",0,IF(AJ$429&lt;=$C451,0,IF(AJ$429&gt;($G$427+$C451),INDEX($D$441:$W$441,,$C451)-SUM($D451:AI451),INDEX($D$441:$W$441,,$C451)/$G$427)))</f>
        <v>0</v>
      </c>
      <c r="AK451" s="18">
        <f>IF($G$427="n/a",0,IF(AK$429&lt;=$C451,0,IF(AK$429&gt;($G$427+$C451),INDEX($D$441:$W$441,,$C451)-SUM($D451:AJ451),INDEX($D$441:$W$441,,$C451)/$G$427)))</f>
        <v>0</v>
      </c>
      <c r="AL451" s="18">
        <f>IF($G$427="n/a",0,IF(AL$429&lt;=$C451,0,IF(AL$429&gt;($G$427+$C451),INDEX($D$441:$W$441,,$C451)-SUM($D451:AK451),INDEX($D$441:$W$441,,$C451)/$G$427)))</f>
        <v>0</v>
      </c>
      <c r="AM451" s="18">
        <f>IF($G$427="n/a",0,IF(AM$429&lt;=$C451,0,IF(AM$429&gt;($G$427+$C451),INDEX($D$441:$W$441,,$C451)-SUM($D451:AL451),INDEX($D$441:$W$441,,$C451)/$G$427)))</f>
        <v>0</v>
      </c>
      <c r="AN451" s="18">
        <f>IF($G$427="n/a",0,IF(AN$429&lt;=$C451,0,IF(AN$429&gt;($G$427+$C451),INDEX($D$441:$W$441,,$C451)-SUM($D451:AM451),INDEX($D$441:$W$441,,$C451)/$G$427)))</f>
        <v>0</v>
      </c>
      <c r="AO451" s="18">
        <f>IF($G$427="n/a",0,IF(AO$429&lt;=$C451,0,IF(AO$429&gt;($G$427+$C451),INDEX($D$441:$W$441,,$C451)-SUM($D451:AN451),INDEX($D$441:$W$441,,$C451)/$G$427)))</f>
        <v>0</v>
      </c>
      <c r="AP451" s="18">
        <f>IF($G$427="n/a",0,IF(AP$429&lt;=$C451,0,IF(AP$429&gt;($G$427+$C451),INDEX($D$441:$W$441,,$C451)-SUM($D451:AO451),INDEX($D$441:$W$441,,$C451)/$G$427)))</f>
        <v>0</v>
      </c>
      <c r="AQ451" s="18">
        <f>IF($G$427="n/a",0,IF(AQ$429&lt;=$C451,0,IF(AQ$429&gt;($G$427+$C451),INDEX($D$441:$W$441,,$C451)-SUM($D451:AP451),INDEX($D$441:$W$441,,$C451)/$G$427)))</f>
        <v>0</v>
      </c>
      <c r="AR451" s="18">
        <f>IF($G$427="n/a",0,IF(AR$429&lt;=$C451,0,IF(AR$429&gt;($G$427+$C451),INDEX($D$441:$W$441,,$C451)-SUM($D451:AQ451),INDEX($D$441:$W$441,,$C451)/$G$427)))</f>
        <v>0</v>
      </c>
      <c r="AS451" s="18">
        <f>IF($G$427="n/a",0,IF(AS$429&lt;=$C451,0,IF(AS$429&gt;($G$427+$C451),INDEX($D$441:$W$441,,$C451)-SUM($D451:AR451),INDEX($D$441:$W$441,,$C451)/$G$427)))</f>
        <v>0</v>
      </c>
      <c r="AT451" s="18">
        <f>IF($G$427="n/a",0,IF(AT$429&lt;=$C451,0,IF(AT$429&gt;($G$427+$C451),INDEX($D$441:$W$441,,$C451)-SUM($D451:AS451),INDEX($D$441:$W$441,,$C451)/$G$427)))</f>
        <v>0</v>
      </c>
      <c r="AU451" s="18">
        <f>IF($G$427="n/a",0,IF(AU$429&lt;=$C451,0,IF(AU$429&gt;($G$427+$C451),INDEX($D$441:$W$441,,$C451)-SUM($D451:AT451),INDEX($D$441:$W$441,,$C451)/$G$427)))</f>
        <v>0</v>
      </c>
      <c r="AV451" s="18">
        <f>IF($G$427="n/a",0,IF(AV$429&lt;=$C451,0,IF(AV$429&gt;($G$427+$C451),INDEX($D$441:$W$441,,$C451)-SUM($D451:AU451),INDEX($D$441:$W$441,,$C451)/$G$427)))</f>
        <v>0</v>
      </c>
      <c r="AW451" s="18">
        <f>IF($G$427="n/a",0,IF(AW$429&lt;=$C451,0,IF(AW$429&gt;($G$427+$C451),INDEX($D$441:$W$441,,$C451)-SUM($D451:AV451),INDEX($D$441:$W$441,,$C451)/$G$427)))</f>
        <v>0</v>
      </c>
      <c r="AX451" s="18">
        <f>IF($G$427="n/a",0,IF(AX$429&lt;=$C451,0,IF(AX$429&gt;($G$427+$C451),INDEX($D$441:$W$441,,$C451)-SUM($D451:AW451),INDEX($D$441:$W$441,,$C451)/$G$427)))</f>
        <v>0</v>
      </c>
      <c r="AY451" s="18">
        <f>IF($G$427="n/a",0,IF(AY$429&lt;=$C451,0,IF(AY$429&gt;($G$427+$C451),INDEX($D$441:$W$441,,$C451)-SUM($D451:AX451),INDEX($D$441:$W$441,,$C451)/$G$427)))</f>
        <v>0</v>
      </c>
      <c r="AZ451" s="18">
        <f>IF($G$427="n/a",0,IF(AZ$429&lt;=$C451,0,IF(AZ$429&gt;($G$427+$C451),INDEX($D$441:$W$441,,$C451)-SUM($D451:AY451),INDEX($D$441:$W$441,,$C451)/$G$427)))</f>
        <v>0</v>
      </c>
      <c r="BA451" s="18">
        <f>IF($G$427="n/a",0,IF(BA$429&lt;=$C451,0,IF(BA$429&gt;($G$427+$C451),INDEX($D$441:$W$441,,$C451)-SUM($D451:AZ451),INDEX($D$441:$W$441,,$C451)/$G$427)))</f>
        <v>0</v>
      </c>
      <c r="BB451" s="18">
        <f>IF($G$427="n/a",0,IF(BB$429&lt;=$C451,0,IF(BB$429&gt;($G$427+$C451),INDEX($D$441:$W$441,,$C451)-SUM($D451:BA451),INDEX($D$441:$W$441,,$C451)/$G$427)))</f>
        <v>0</v>
      </c>
      <c r="BC451" s="18">
        <f>IF($G$427="n/a",0,IF(BC$429&lt;=$C451,0,IF(BC$429&gt;($G$427+$C451),INDEX($D$441:$W$441,,$C451)-SUM($D451:BB451),INDEX($D$441:$W$441,,$C451)/$G$427)))</f>
        <v>0</v>
      </c>
      <c r="BD451" s="18">
        <f>IF($G$427="n/a",0,IF(BD$429&lt;=$C451,0,IF(BD$429&gt;($G$427+$C451),INDEX($D$441:$W$441,,$C451)-SUM($D451:BC451),INDEX($D$441:$W$441,,$C451)/$G$427)))</f>
        <v>0</v>
      </c>
      <c r="BE451" s="18">
        <f>IF($G$427="n/a",0,IF(BE$429&lt;=$C451,0,IF(BE$429&gt;($G$427+$C451),INDEX($D$441:$W$441,,$C451)-SUM($D451:BD451),INDEX($D$441:$W$441,,$C451)/$G$427)))</f>
        <v>0</v>
      </c>
      <c r="BF451" s="18">
        <f>IF($G$427="n/a",0,IF(BF$429&lt;=$C451,0,IF(BF$429&gt;($G$427+$C451),INDEX($D$441:$W$441,,$C451)-SUM($D451:BE451),INDEX($D$441:$W$441,,$C451)/$G$427)))</f>
        <v>0</v>
      </c>
      <c r="BG451" s="18">
        <f>IF($G$427="n/a",0,IF(BG$429&lt;=$C451,0,IF(BG$429&gt;($G$427+$C451),INDEX($D$441:$W$441,,$C451)-SUM($D451:BF451),INDEX($D$441:$W$441,,$C451)/$G$427)))</f>
        <v>0</v>
      </c>
      <c r="BH451" s="18">
        <f>IF($G$427="n/a",0,IF(BH$429&lt;=$C451,0,IF(BH$429&gt;($G$427+$C451),INDEX($D$441:$W$441,,$C451)-SUM($D451:BG451),INDEX($D$441:$W$441,,$C451)/$G$427)))</f>
        <v>0</v>
      </c>
      <c r="BI451" s="18">
        <f>IF($G$427="n/a",0,IF(BI$429&lt;=$C451,0,IF(BI$429&gt;($G$427+$C451),INDEX($D$441:$W$441,,$C451)-SUM($D451:BH451),INDEX($D$441:$W$441,,$C451)/$G$427)))</f>
        <v>0</v>
      </c>
      <c r="BJ451" s="18">
        <f>IF($G$427="n/a",0,IF(BJ$429&lt;=$C451,0,IF(BJ$429&gt;($G$427+$C451),INDEX($D$441:$W$441,,$C451)-SUM($D451:BI451),INDEX($D$441:$W$441,,$C451)/$G$427)))</f>
        <v>0</v>
      </c>
      <c r="BK451" s="18">
        <f>IF($G$427="n/a",0,IF(BK$429&lt;=$C451,0,IF(BK$429&gt;($G$427+$C451),INDEX($D$441:$W$441,,$C451)-SUM($D451:BJ451),INDEX($D$441:$W$441,,$C451)/$G$427)))</f>
        <v>0</v>
      </c>
      <c r="BL451" s="18">
        <f>IF($G$427="n/a",0,IF(BL$429&lt;=$C451,0,IF(BL$429&gt;($G$427+$C451),INDEX($D$441:$W$441,,$C451)-SUM($D451:BK451),INDEX($D$441:$W$441,,$C451)/$G$427)))</f>
        <v>0</v>
      </c>
      <c r="BM451" s="18">
        <f>IF($G$427="n/a",0,IF(BM$429&lt;=$C451,0,IF(BM$429&gt;($G$427+$C451),INDEX($D$441:$W$441,,$C451)-SUM($D451:BL451),INDEX($D$441:$W$441,,$C451)/$G$427)))</f>
        <v>0</v>
      </c>
      <c r="BN451" s="18">
        <f>IF($G$427="n/a",0,IF(BN$429&lt;=$C451,0,IF(BN$429&gt;($G$427+$C451),INDEX($D$441:$W$441,,$C451)-SUM($D451:BM451),INDEX($D$441:$W$441,,$C451)/$G$427)))</f>
        <v>0</v>
      </c>
      <c r="BO451" s="18">
        <f>IF($G$427="n/a",0,IF(BO$429&lt;=$C451,0,IF(BO$429&gt;($G$427+$C451),INDEX($D$441:$W$441,,$C451)-SUM($D451:BN451),INDEX($D$441:$W$441,,$C451)/$G$427)))</f>
        <v>0</v>
      </c>
      <c r="BP451" s="18">
        <f>IF($G$427="n/a",0,IF(BP$429&lt;=$C451,0,IF(BP$429&gt;($G$427+$C451),INDEX($D$441:$W$441,,$C451)-SUM($D451:BO451),INDEX($D$441:$W$441,,$C451)/$G$427)))</f>
        <v>0</v>
      </c>
      <c r="BQ451" s="18">
        <f>IF($G$427="n/a",0,IF(BQ$429&lt;=$C451,0,IF(BQ$429&gt;($G$427+$C451),INDEX($D$441:$W$441,,$C451)-SUM($D451:BP451),INDEX($D$441:$W$441,,$C451)/$G$427)))</f>
        <v>0</v>
      </c>
      <c r="BR451" s="18">
        <f>IF($G$427="n/a",0,IF(BR$429&lt;=$C451,0,IF(BR$429&gt;($G$427+$C451),INDEX($D$441:$W$441,,$C451)-SUM($D451:BQ451),INDEX($D$441:$W$441,,$C451)/$G$427)))</f>
        <v>0</v>
      </c>
      <c r="BS451" s="18">
        <f>IF($G$427="n/a",0,IF(BS$429&lt;=$C451,0,IF(BS$429&gt;($G$427+$C451),INDEX($D$441:$W$441,,$C451)-SUM($D451:BR451),INDEX($D$441:$W$441,,$C451)/$G$427)))</f>
        <v>0</v>
      </c>
    </row>
    <row r="452" spans="2:71">
      <c r="B452" s="24">
        <v>2019</v>
      </c>
      <c r="C452" s="24">
        <v>9</v>
      </c>
      <c r="E452" s="18">
        <f>IF($G$427="n/a",0,IF(E$429&lt;=$C452,0,IF(E$429&gt;($G$427+$C452),INDEX($D$441:$W$441,,$C452)-SUM($D452:D452),INDEX($D$441:$W$441,,$C452)/$G$427)))</f>
        <v>0</v>
      </c>
      <c r="F452" s="18">
        <f>IF($G$427="n/a",0,IF(F$429&lt;=$C452,0,IF(F$429&gt;($G$427+$C452),INDEX($D$441:$W$441,,$C452)-SUM($D452:E452),INDEX($D$441:$W$441,,$C452)/$G$427)))</f>
        <v>0</v>
      </c>
      <c r="G452" s="18">
        <f>IF($G$427="n/a",0,IF(G$429&lt;=$C452,0,IF(G$429&gt;($G$427+$C452),INDEX($D$441:$W$441,,$C452)-SUM($D452:F452),INDEX($D$441:$W$441,,$C452)/$G$427)))</f>
        <v>0</v>
      </c>
      <c r="H452" s="18">
        <f>IF($G$427="n/a",0,IF(H$429&lt;=$C452,0,IF(H$429&gt;($G$427+$C452),INDEX($D$441:$W$441,,$C452)-SUM($D452:G452),INDEX($D$441:$W$441,,$C452)/$G$427)))</f>
        <v>0</v>
      </c>
      <c r="I452" s="18">
        <f>IF($G$427="n/a",0,IF(I$429&lt;=$C452,0,IF(I$429&gt;($G$427+$C452),INDEX($D$441:$W$441,,$C452)-SUM($D452:H452),INDEX($D$441:$W$441,,$C452)/$G$427)))</f>
        <v>0</v>
      </c>
      <c r="J452" s="18">
        <f>IF($G$427="n/a",0,IF(J$429&lt;=$C452,0,IF(J$429&gt;($G$427+$C452),INDEX($D$441:$W$441,,$C452)-SUM($D452:I452),INDEX($D$441:$W$441,,$C452)/$G$427)))</f>
        <v>0</v>
      </c>
      <c r="K452" s="18">
        <f>IF($G$427="n/a",0,IF(K$429&lt;=$C452,0,IF(K$429&gt;($G$427+$C452),INDEX($D$441:$W$441,,$C452)-SUM($D452:J452),INDEX($D$441:$W$441,,$C452)/$G$427)))</f>
        <v>0</v>
      </c>
      <c r="L452" s="18">
        <f>IF($G$427="n/a",0,IF(L$429&lt;=$C452,0,IF(L$429&gt;($G$427+$C452),INDEX($D$441:$W$441,,$C452)-SUM($D452:K452),INDEX($D$441:$W$441,,$C452)/$G$427)))</f>
        <v>0</v>
      </c>
      <c r="M452" s="18">
        <f>IF($G$427="n/a",0,IF(M$429&lt;=$C452,0,IF(M$429&gt;($G$427+$C452),INDEX($D$441:$W$441,,$C452)-SUM($D452:L452),INDEX($D$441:$W$441,,$C452)/$G$427)))</f>
        <v>0</v>
      </c>
      <c r="N452" s="18">
        <f>IF($G$427="n/a",0,IF(N$429&lt;=$C452,0,IF(N$429&gt;($G$427+$C452),INDEX($D$441:$W$441,,$C452)-SUM($D452:M452),INDEX($D$441:$W$441,,$C452)/$G$427)))</f>
        <v>0</v>
      </c>
      <c r="O452" s="18">
        <f>IF($G$427="n/a",0,IF(O$429&lt;=$C452,0,IF(O$429&gt;($G$427+$C452),INDEX($D$441:$W$441,,$C452)-SUM($D452:N452),INDEX($D$441:$W$441,,$C452)/$G$427)))</f>
        <v>0</v>
      </c>
      <c r="P452" s="195">
        <f>IF($G$427="n/a",0,IF(P$429&lt;=$C452,0,IF(P$429&gt;($G$427+$C452),INDEX($D$441:$W$441,,$C452)-SUM($D452:O452),INDEX($D$441:$W$441,,$C452)/$G$427)))</f>
        <v>0</v>
      </c>
      <c r="Q452" s="18">
        <f>IF($G$427="n/a",0,IF(Q$429&lt;=$C452,0,IF(Q$429&gt;($G$427+$C452),INDEX($D$441:$W$441,,$C452)-SUM($D452:P452),INDEX($D$441:$W$441,,$C452)/$G$427)))</f>
        <v>0</v>
      </c>
      <c r="R452" s="18">
        <f>IF($G$427="n/a",0,IF(R$429&lt;=$C452,0,IF(R$429&gt;($G$427+$C452),INDEX($D$441:$W$441,,$C452)-SUM($D452:Q452),INDEX($D$441:$W$441,,$C452)/$G$427)))</f>
        <v>0</v>
      </c>
      <c r="S452" s="18">
        <f>IF($G$427="n/a",0,IF(S$429&lt;=$C452,0,IF(S$429&gt;($G$427+$C452),INDEX($D$441:$W$441,,$C452)-SUM($D452:R452),INDEX($D$441:$W$441,,$C452)/$G$427)))</f>
        <v>0</v>
      </c>
      <c r="T452" s="18">
        <f>IF($G$427="n/a",0,IF(T$429&lt;=$C452,0,IF(T$429&gt;($G$427+$C452),INDEX($D$441:$W$441,,$C452)-SUM($D452:S452),INDEX($D$441:$W$441,,$C452)/$G$427)))</f>
        <v>0</v>
      </c>
      <c r="U452" s="18">
        <f>IF($G$427="n/a",0,IF(U$429&lt;=$C452,0,IF(U$429&gt;($G$427+$C452),INDEX($D$441:$W$441,,$C452)-SUM($D452:T452),INDEX($D$441:$W$441,,$C452)/$G$427)))</f>
        <v>0</v>
      </c>
      <c r="V452" s="18">
        <f>IF($G$427="n/a",0,IF(V$429&lt;=$C452,0,IF(V$429&gt;($G$427+$C452),INDEX($D$441:$W$441,,$C452)-SUM($D452:U452),INDEX($D$441:$W$441,,$C452)/$G$427)))</f>
        <v>0</v>
      </c>
      <c r="W452" s="18">
        <f>IF($G$427="n/a",0,IF(W$429&lt;=$C452,0,IF(W$429&gt;($G$427+$C452),INDEX($D$441:$W$441,,$C452)-SUM($D452:V452),INDEX($D$441:$W$441,,$C452)/$G$427)))</f>
        <v>0</v>
      </c>
      <c r="X452" s="18">
        <f>IF($G$427="n/a",0,IF(X$429&lt;=$C452,0,IF(X$429&gt;($G$427+$C452),INDEX($D$441:$W$441,,$C452)-SUM($D452:W452),INDEX($D$441:$W$441,,$C452)/$G$427)))</f>
        <v>0</v>
      </c>
      <c r="Y452" s="18">
        <f>IF($G$427="n/a",0,IF(Y$429&lt;=$C452,0,IF(Y$429&gt;($G$427+$C452),INDEX($D$441:$W$441,,$C452)-SUM($D452:X452),INDEX($D$441:$W$441,,$C452)/$G$427)))</f>
        <v>0</v>
      </c>
      <c r="Z452" s="18">
        <f>IF($G$427="n/a",0,IF(Z$429&lt;=$C452,0,IF(Z$429&gt;($G$427+$C452),INDEX($D$441:$W$441,,$C452)-SUM($D452:Y452),INDEX($D$441:$W$441,,$C452)/$G$427)))</f>
        <v>0</v>
      </c>
      <c r="AA452" s="18">
        <f>IF($G$427="n/a",0,IF(AA$429&lt;=$C452,0,IF(AA$429&gt;($G$427+$C452),INDEX($D$441:$W$441,,$C452)-SUM($D452:Z452),INDEX($D$441:$W$441,,$C452)/$G$427)))</f>
        <v>0</v>
      </c>
      <c r="AB452" s="18">
        <f>IF($G$427="n/a",0,IF(AB$429&lt;=$C452,0,IF(AB$429&gt;($G$427+$C452),INDEX($D$441:$W$441,,$C452)-SUM($D452:AA452),INDEX($D$441:$W$441,,$C452)/$G$427)))</f>
        <v>0</v>
      </c>
      <c r="AC452" s="18">
        <f>IF($G$427="n/a",0,IF(AC$429&lt;=$C452,0,IF(AC$429&gt;($G$427+$C452),INDEX($D$441:$W$441,,$C452)-SUM($D452:AB452),INDEX($D$441:$W$441,,$C452)/$G$427)))</f>
        <v>0</v>
      </c>
      <c r="AD452" s="18">
        <f>IF($G$427="n/a",0,IF(AD$429&lt;=$C452,0,IF(AD$429&gt;($G$427+$C452),INDEX($D$441:$W$441,,$C452)-SUM($D452:AC452),INDEX($D$441:$W$441,,$C452)/$G$427)))</f>
        <v>0</v>
      </c>
      <c r="AE452" s="18">
        <f>IF($G$427="n/a",0,IF(AE$429&lt;=$C452,0,IF(AE$429&gt;($G$427+$C452),INDEX($D$441:$W$441,,$C452)-SUM($D452:AD452),INDEX($D$441:$W$441,,$C452)/$G$427)))</f>
        <v>0</v>
      </c>
      <c r="AF452" s="18">
        <f>IF($G$427="n/a",0,IF(AF$429&lt;=$C452,0,IF(AF$429&gt;($G$427+$C452),INDEX($D$441:$W$441,,$C452)-SUM($D452:AE452),INDEX($D$441:$W$441,,$C452)/$G$427)))</f>
        <v>0</v>
      </c>
      <c r="AG452" s="18">
        <f>IF($G$427="n/a",0,IF(AG$429&lt;=$C452,0,IF(AG$429&gt;($G$427+$C452),INDEX($D$441:$W$441,,$C452)-SUM($D452:AF452),INDEX($D$441:$W$441,,$C452)/$G$427)))</f>
        <v>0</v>
      </c>
      <c r="AH452" s="18">
        <f>IF($G$427="n/a",0,IF(AH$429&lt;=$C452,0,IF(AH$429&gt;($G$427+$C452),INDEX($D$441:$W$441,,$C452)-SUM($D452:AG452),INDEX($D$441:$W$441,,$C452)/$G$427)))</f>
        <v>0</v>
      </c>
      <c r="AI452" s="18">
        <f>IF($G$427="n/a",0,IF(AI$429&lt;=$C452,0,IF(AI$429&gt;($G$427+$C452),INDEX($D$441:$W$441,,$C452)-SUM($D452:AH452),INDEX($D$441:$W$441,,$C452)/$G$427)))</f>
        <v>0</v>
      </c>
      <c r="AJ452" s="18">
        <f>IF($G$427="n/a",0,IF(AJ$429&lt;=$C452,0,IF(AJ$429&gt;($G$427+$C452),INDEX($D$441:$W$441,,$C452)-SUM($D452:AI452),INDEX($D$441:$W$441,,$C452)/$G$427)))</f>
        <v>0</v>
      </c>
      <c r="AK452" s="18">
        <f>IF($G$427="n/a",0,IF(AK$429&lt;=$C452,0,IF(AK$429&gt;($G$427+$C452),INDEX($D$441:$W$441,,$C452)-SUM($D452:AJ452),INDEX($D$441:$W$441,,$C452)/$G$427)))</f>
        <v>0</v>
      </c>
      <c r="AL452" s="18">
        <f>IF($G$427="n/a",0,IF(AL$429&lt;=$C452,0,IF(AL$429&gt;($G$427+$C452),INDEX($D$441:$W$441,,$C452)-SUM($D452:AK452),INDEX($D$441:$W$441,,$C452)/$G$427)))</f>
        <v>0</v>
      </c>
      <c r="AM452" s="18">
        <f>IF($G$427="n/a",0,IF(AM$429&lt;=$C452,0,IF(AM$429&gt;($G$427+$C452),INDEX($D$441:$W$441,,$C452)-SUM($D452:AL452),INDEX($D$441:$W$441,,$C452)/$G$427)))</f>
        <v>0</v>
      </c>
      <c r="AN452" s="18">
        <f>IF($G$427="n/a",0,IF(AN$429&lt;=$C452,0,IF(AN$429&gt;($G$427+$C452),INDEX($D$441:$W$441,,$C452)-SUM($D452:AM452),INDEX($D$441:$W$441,,$C452)/$G$427)))</f>
        <v>0</v>
      </c>
      <c r="AO452" s="18">
        <f>IF($G$427="n/a",0,IF(AO$429&lt;=$C452,0,IF(AO$429&gt;($G$427+$C452),INDEX($D$441:$W$441,,$C452)-SUM($D452:AN452),INDEX($D$441:$W$441,,$C452)/$G$427)))</f>
        <v>0</v>
      </c>
      <c r="AP452" s="18">
        <f>IF($G$427="n/a",0,IF(AP$429&lt;=$C452,0,IF(AP$429&gt;($G$427+$C452),INDEX($D$441:$W$441,,$C452)-SUM($D452:AO452),INDEX($D$441:$W$441,,$C452)/$G$427)))</f>
        <v>0</v>
      </c>
      <c r="AQ452" s="18">
        <f>IF($G$427="n/a",0,IF(AQ$429&lt;=$C452,0,IF(AQ$429&gt;($G$427+$C452),INDEX($D$441:$W$441,,$C452)-SUM($D452:AP452),INDEX($D$441:$W$441,,$C452)/$G$427)))</f>
        <v>0</v>
      </c>
      <c r="AR452" s="18">
        <f>IF($G$427="n/a",0,IF(AR$429&lt;=$C452,0,IF(AR$429&gt;($G$427+$C452),INDEX($D$441:$W$441,,$C452)-SUM($D452:AQ452),INDEX($D$441:$W$441,,$C452)/$G$427)))</f>
        <v>0</v>
      </c>
      <c r="AS452" s="18">
        <f>IF($G$427="n/a",0,IF(AS$429&lt;=$C452,0,IF(AS$429&gt;($G$427+$C452),INDEX($D$441:$W$441,,$C452)-SUM($D452:AR452),INDEX($D$441:$W$441,,$C452)/$G$427)))</f>
        <v>0</v>
      </c>
      <c r="AT452" s="18">
        <f>IF($G$427="n/a",0,IF(AT$429&lt;=$C452,0,IF(AT$429&gt;($G$427+$C452),INDEX($D$441:$W$441,,$C452)-SUM($D452:AS452),INDEX($D$441:$W$441,,$C452)/$G$427)))</f>
        <v>0</v>
      </c>
      <c r="AU452" s="18">
        <f>IF($G$427="n/a",0,IF(AU$429&lt;=$C452,0,IF(AU$429&gt;($G$427+$C452),INDEX($D$441:$W$441,,$C452)-SUM($D452:AT452),INDEX($D$441:$W$441,,$C452)/$G$427)))</f>
        <v>0</v>
      </c>
      <c r="AV452" s="18">
        <f>IF($G$427="n/a",0,IF(AV$429&lt;=$C452,0,IF(AV$429&gt;($G$427+$C452),INDEX($D$441:$W$441,,$C452)-SUM($D452:AU452),INDEX($D$441:$W$441,,$C452)/$G$427)))</f>
        <v>0</v>
      </c>
      <c r="AW452" s="18">
        <f>IF($G$427="n/a",0,IF(AW$429&lt;=$C452,0,IF(AW$429&gt;($G$427+$C452),INDEX($D$441:$W$441,,$C452)-SUM($D452:AV452),INDEX($D$441:$W$441,,$C452)/$G$427)))</f>
        <v>0</v>
      </c>
      <c r="AX452" s="18">
        <f>IF($G$427="n/a",0,IF(AX$429&lt;=$C452,0,IF(AX$429&gt;($G$427+$C452),INDEX($D$441:$W$441,,$C452)-SUM($D452:AW452),INDEX($D$441:$W$441,,$C452)/$G$427)))</f>
        <v>0</v>
      </c>
      <c r="AY452" s="18">
        <f>IF($G$427="n/a",0,IF(AY$429&lt;=$C452,0,IF(AY$429&gt;($G$427+$C452),INDEX($D$441:$W$441,,$C452)-SUM($D452:AX452),INDEX($D$441:$W$441,,$C452)/$G$427)))</f>
        <v>0</v>
      </c>
      <c r="AZ452" s="18">
        <f>IF($G$427="n/a",0,IF(AZ$429&lt;=$C452,0,IF(AZ$429&gt;($G$427+$C452),INDEX($D$441:$W$441,,$C452)-SUM($D452:AY452),INDEX($D$441:$W$441,,$C452)/$G$427)))</f>
        <v>0</v>
      </c>
      <c r="BA452" s="18">
        <f>IF($G$427="n/a",0,IF(BA$429&lt;=$C452,0,IF(BA$429&gt;($G$427+$C452),INDEX($D$441:$W$441,,$C452)-SUM($D452:AZ452),INDEX($D$441:$W$441,,$C452)/$G$427)))</f>
        <v>0</v>
      </c>
      <c r="BB452" s="18">
        <f>IF($G$427="n/a",0,IF(BB$429&lt;=$C452,0,IF(BB$429&gt;($G$427+$C452),INDEX($D$441:$W$441,,$C452)-SUM($D452:BA452),INDEX($D$441:$W$441,,$C452)/$G$427)))</f>
        <v>0</v>
      </c>
      <c r="BC452" s="18">
        <f>IF($G$427="n/a",0,IF(BC$429&lt;=$C452,0,IF(BC$429&gt;($G$427+$C452),INDEX($D$441:$W$441,,$C452)-SUM($D452:BB452),INDEX($D$441:$W$441,,$C452)/$G$427)))</f>
        <v>0</v>
      </c>
      <c r="BD452" s="18">
        <f>IF($G$427="n/a",0,IF(BD$429&lt;=$C452,0,IF(BD$429&gt;($G$427+$C452),INDEX($D$441:$W$441,,$C452)-SUM($D452:BC452),INDEX($D$441:$W$441,,$C452)/$G$427)))</f>
        <v>0</v>
      </c>
      <c r="BE452" s="18">
        <f>IF($G$427="n/a",0,IF(BE$429&lt;=$C452,0,IF(BE$429&gt;($G$427+$C452),INDEX($D$441:$W$441,,$C452)-SUM($D452:BD452),INDEX($D$441:$W$441,,$C452)/$G$427)))</f>
        <v>0</v>
      </c>
      <c r="BF452" s="18">
        <f>IF($G$427="n/a",0,IF(BF$429&lt;=$C452,0,IF(BF$429&gt;($G$427+$C452),INDEX($D$441:$W$441,,$C452)-SUM($D452:BE452),INDEX($D$441:$W$441,,$C452)/$G$427)))</f>
        <v>0</v>
      </c>
      <c r="BG452" s="18">
        <f>IF($G$427="n/a",0,IF(BG$429&lt;=$C452,0,IF(BG$429&gt;($G$427+$C452),INDEX($D$441:$W$441,,$C452)-SUM($D452:BF452),INDEX($D$441:$W$441,,$C452)/$G$427)))</f>
        <v>0</v>
      </c>
      <c r="BH452" s="18">
        <f>IF($G$427="n/a",0,IF(BH$429&lt;=$C452,0,IF(BH$429&gt;($G$427+$C452),INDEX($D$441:$W$441,,$C452)-SUM($D452:BG452),INDEX($D$441:$W$441,,$C452)/$G$427)))</f>
        <v>0</v>
      </c>
      <c r="BI452" s="18">
        <f>IF($G$427="n/a",0,IF(BI$429&lt;=$C452,0,IF(BI$429&gt;($G$427+$C452),INDEX($D$441:$W$441,,$C452)-SUM($D452:BH452),INDEX($D$441:$W$441,,$C452)/$G$427)))</f>
        <v>0</v>
      </c>
      <c r="BJ452" s="18">
        <f>IF($G$427="n/a",0,IF(BJ$429&lt;=$C452,0,IF(BJ$429&gt;($G$427+$C452),INDEX($D$441:$W$441,,$C452)-SUM($D452:BI452),INDEX($D$441:$W$441,,$C452)/$G$427)))</f>
        <v>0</v>
      </c>
      <c r="BK452" s="18">
        <f>IF($G$427="n/a",0,IF(BK$429&lt;=$C452,0,IF(BK$429&gt;($G$427+$C452),INDEX($D$441:$W$441,,$C452)-SUM($D452:BJ452),INDEX($D$441:$W$441,,$C452)/$G$427)))</f>
        <v>0</v>
      </c>
      <c r="BL452" s="18">
        <f>IF($G$427="n/a",0,IF(BL$429&lt;=$C452,0,IF(BL$429&gt;($G$427+$C452),INDEX($D$441:$W$441,,$C452)-SUM($D452:BK452),INDEX($D$441:$W$441,,$C452)/$G$427)))</f>
        <v>0</v>
      </c>
      <c r="BM452" s="18">
        <f>IF($G$427="n/a",0,IF(BM$429&lt;=$C452,0,IF(BM$429&gt;($G$427+$C452),INDEX($D$441:$W$441,,$C452)-SUM($D452:BL452),INDEX($D$441:$W$441,,$C452)/$G$427)))</f>
        <v>0</v>
      </c>
      <c r="BN452" s="18">
        <f>IF($G$427="n/a",0,IF(BN$429&lt;=$C452,0,IF(BN$429&gt;($G$427+$C452),INDEX($D$441:$W$441,,$C452)-SUM($D452:BM452),INDEX($D$441:$W$441,,$C452)/$G$427)))</f>
        <v>0</v>
      </c>
      <c r="BO452" s="18">
        <f>IF($G$427="n/a",0,IF(BO$429&lt;=$C452,0,IF(BO$429&gt;($G$427+$C452),INDEX($D$441:$W$441,,$C452)-SUM($D452:BN452),INDEX($D$441:$W$441,,$C452)/$G$427)))</f>
        <v>0</v>
      </c>
      <c r="BP452" s="18">
        <f>IF($G$427="n/a",0,IF(BP$429&lt;=$C452,0,IF(BP$429&gt;($G$427+$C452),INDEX($D$441:$W$441,,$C452)-SUM($D452:BO452),INDEX($D$441:$W$441,,$C452)/$G$427)))</f>
        <v>0</v>
      </c>
      <c r="BQ452" s="18">
        <f>IF($G$427="n/a",0,IF(BQ$429&lt;=$C452,0,IF(BQ$429&gt;($G$427+$C452),INDEX($D$441:$W$441,,$C452)-SUM($D452:BP452),INDEX($D$441:$W$441,,$C452)/$G$427)))</f>
        <v>0</v>
      </c>
      <c r="BR452" s="18">
        <f>IF($G$427="n/a",0,IF(BR$429&lt;=$C452,0,IF(BR$429&gt;($G$427+$C452),INDEX($D$441:$W$441,,$C452)-SUM($D452:BQ452),INDEX($D$441:$W$441,,$C452)/$G$427)))</f>
        <v>0</v>
      </c>
      <c r="BS452" s="18">
        <f>IF($G$427="n/a",0,IF(BS$429&lt;=$C452,0,IF(BS$429&gt;($G$427+$C452),INDEX($D$441:$W$441,,$C452)-SUM($D452:BR452),INDEX($D$441:$W$441,,$C452)/$G$427)))</f>
        <v>0</v>
      </c>
    </row>
    <row r="453" spans="2:71">
      <c r="B453" s="24">
        <v>2020</v>
      </c>
      <c r="C453" s="24">
        <v>10</v>
      </c>
      <c r="E453" s="18">
        <f>IF($G$427="n/a",0,IF(E$429&lt;=$C453,0,IF(E$429&gt;($G$427+$C453),INDEX($D$441:$W$441,,$C453)-SUM($D453:D453),INDEX($D$441:$W$441,,$C453)/$G$427)))</f>
        <v>0</v>
      </c>
      <c r="F453" s="18">
        <f>IF($G$427="n/a",0,IF(F$429&lt;=$C453,0,IF(F$429&gt;($G$427+$C453),INDEX($D$441:$W$441,,$C453)-SUM($D453:E453),INDEX($D$441:$W$441,,$C453)/$G$427)))</f>
        <v>0</v>
      </c>
      <c r="G453" s="18">
        <f>IF($G$427="n/a",0,IF(G$429&lt;=$C453,0,IF(G$429&gt;($G$427+$C453),INDEX($D$441:$W$441,,$C453)-SUM($D453:F453),INDEX($D$441:$W$441,,$C453)/$G$427)))</f>
        <v>0</v>
      </c>
      <c r="H453" s="18">
        <f>IF($G$427="n/a",0,IF(H$429&lt;=$C453,0,IF(H$429&gt;($G$427+$C453),INDEX($D$441:$W$441,,$C453)-SUM($D453:G453),INDEX($D$441:$W$441,,$C453)/$G$427)))</f>
        <v>0</v>
      </c>
      <c r="I453" s="18">
        <f>IF($G$427="n/a",0,IF(I$429&lt;=$C453,0,IF(I$429&gt;($G$427+$C453),INDEX($D$441:$W$441,,$C453)-SUM($D453:H453),INDEX($D$441:$W$441,,$C453)/$G$427)))</f>
        <v>0</v>
      </c>
      <c r="J453" s="18">
        <f>IF($G$427="n/a",0,IF(J$429&lt;=$C453,0,IF(J$429&gt;($G$427+$C453),INDEX($D$441:$W$441,,$C453)-SUM($D453:I453),INDEX($D$441:$W$441,,$C453)/$G$427)))</f>
        <v>0</v>
      </c>
      <c r="K453" s="18">
        <f>IF($G$427="n/a",0,IF(K$429&lt;=$C453,0,IF(K$429&gt;($G$427+$C453),INDEX($D$441:$W$441,,$C453)-SUM($D453:J453),INDEX($D$441:$W$441,,$C453)/$G$427)))</f>
        <v>0</v>
      </c>
      <c r="L453" s="18">
        <f>IF($G$427="n/a",0,IF(L$429&lt;=$C453,0,IF(L$429&gt;($G$427+$C453),INDEX($D$441:$W$441,,$C453)-SUM($D453:K453),INDEX($D$441:$W$441,,$C453)/$G$427)))</f>
        <v>0</v>
      </c>
      <c r="M453" s="18">
        <f>IF($G$427="n/a",0,IF(M$429&lt;=$C453,0,IF(M$429&gt;($G$427+$C453),INDEX($D$441:$W$441,,$C453)-SUM($D453:L453),INDEX($D$441:$W$441,,$C453)/$G$427)))</f>
        <v>0</v>
      </c>
      <c r="N453" s="18">
        <f>IF($G$427="n/a",0,IF(N$429&lt;=$C453,0,IF(N$429&gt;($G$427+$C453),INDEX($D$441:$W$441,,$C453)-SUM($D453:M453),INDEX($D$441:$W$441,,$C453)/$G$427)))</f>
        <v>0</v>
      </c>
      <c r="O453" s="18">
        <f>IF($G$427="n/a",0,IF(O$429&lt;=$C453,0,IF(O$429&gt;($G$427+$C453),INDEX($D$441:$W$441,,$C453)-SUM($D453:N453),INDEX($D$441:$W$441,,$C453)/$G$427)))</f>
        <v>0</v>
      </c>
      <c r="P453" s="195">
        <f>IF($G$427="n/a",0,IF(P$429&lt;=$C453,0,IF(P$429&gt;($G$427+$C453),INDEX($D$441:$W$441,,$C453)-SUM($D453:O453),INDEX($D$441:$W$441,,$C453)/$G$427)))</f>
        <v>0</v>
      </c>
      <c r="Q453" s="18">
        <f>IF($G$427="n/a",0,IF(Q$429&lt;=$C453,0,IF(Q$429&gt;($G$427+$C453),INDEX($D$441:$W$441,,$C453)-SUM($D453:P453),INDEX($D$441:$W$441,,$C453)/$G$427)))</f>
        <v>0</v>
      </c>
      <c r="R453" s="18">
        <f>IF($G$427="n/a",0,IF(R$429&lt;=$C453,0,IF(R$429&gt;($G$427+$C453),INDEX($D$441:$W$441,,$C453)-SUM($D453:Q453),INDEX($D$441:$W$441,,$C453)/$G$427)))</f>
        <v>0</v>
      </c>
      <c r="S453" s="18">
        <f>IF($G$427="n/a",0,IF(S$429&lt;=$C453,0,IF(S$429&gt;($G$427+$C453),INDEX($D$441:$W$441,,$C453)-SUM($D453:R453),INDEX($D$441:$W$441,,$C453)/$G$427)))</f>
        <v>0</v>
      </c>
      <c r="T453" s="18">
        <f>IF($G$427="n/a",0,IF(T$429&lt;=$C453,0,IF(T$429&gt;($G$427+$C453),INDEX($D$441:$W$441,,$C453)-SUM($D453:S453),INDEX($D$441:$W$441,,$C453)/$G$427)))</f>
        <v>0</v>
      </c>
      <c r="U453" s="18">
        <f>IF($G$427="n/a",0,IF(U$429&lt;=$C453,0,IF(U$429&gt;($G$427+$C453),INDEX($D$441:$W$441,,$C453)-SUM($D453:T453),INDEX($D$441:$W$441,,$C453)/$G$427)))</f>
        <v>0</v>
      </c>
      <c r="V453" s="18">
        <f>IF($G$427="n/a",0,IF(V$429&lt;=$C453,0,IF(V$429&gt;($G$427+$C453),INDEX($D$441:$W$441,,$C453)-SUM($D453:U453),INDEX($D$441:$W$441,,$C453)/$G$427)))</f>
        <v>0</v>
      </c>
      <c r="W453" s="18">
        <f>IF($G$427="n/a",0,IF(W$429&lt;=$C453,0,IF(W$429&gt;($G$427+$C453),INDEX($D$441:$W$441,,$C453)-SUM($D453:V453),INDEX($D$441:$W$441,,$C453)/$G$427)))</f>
        <v>0</v>
      </c>
      <c r="X453" s="18">
        <f>IF($G$427="n/a",0,IF(X$429&lt;=$C453,0,IF(X$429&gt;($G$427+$C453),INDEX($D$441:$W$441,,$C453)-SUM($D453:W453),INDEX($D$441:$W$441,,$C453)/$G$427)))</f>
        <v>0</v>
      </c>
      <c r="Y453" s="18">
        <f>IF($G$427="n/a",0,IF(Y$429&lt;=$C453,0,IF(Y$429&gt;($G$427+$C453),INDEX($D$441:$W$441,,$C453)-SUM($D453:X453),INDEX($D$441:$W$441,,$C453)/$G$427)))</f>
        <v>0</v>
      </c>
      <c r="Z453" s="18">
        <f>IF($G$427="n/a",0,IF(Z$429&lt;=$C453,0,IF(Z$429&gt;($G$427+$C453),INDEX($D$441:$W$441,,$C453)-SUM($D453:Y453),INDEX($D$441:$W$441,,$C453)/$G$427)))</f>
        <v>0</v>
      </c>
      <c r="AA453" s="18">
        <f>IF($G$427="n/a",0,IF(AA$429&lt;=$C453,0,IF(AA$429&gt;($G$427+$C453),INDEX($D$441:$W$441,,$C453)-SUM($D453:Z453),INDEX($D$441:$W$441,,$C453)/$G$427)))</f>
        <v>0</v>
      </c>
      <c r="AB453" s="18">
        <f>IF($G$427="n/a",0,IF(AB$429&lt;=$C453,0,IF(AB$429&gt;($G$427+$C453),INDEX($D$441:$W$441,,$C453)-SUM($D453:AA453),INDEX($D$441:$W$441,,$C453)/$G$427)))</f>
        <v>0</v>
      </c>
      <c r="AC453" s="18">
        <f>IF($G$427="n/a",0,IF(AC$429&lt;=$C453,0,IF(AC$429&gt;($G$427+$C453),INDEX($D$441:$W$441,,$C453)-SUM($D453:AB453),INDEX($D$441:$W$441,,$C453)/$G$427)))</f>
        <v>0</v>
      </c>
      <c r="AD453" s="18">
        <f>IF($G$427="n/a",0,IF(AD$429&lt;=$C453,0,IF(AD$429&gt;($G$427+$C453),INDEX($D$441:$W$441,,$C453)-SUM($D453:AC453),INDEX($D$441:$W$441,,$C453)/$G$427)))</f>
        <v>0</v>
      </c>
      <c r="AE453" s="18">
        <f>IF($G$427="n/a",0,IF(AE$429&lt;=$C453,0,IF(AE$429&gt;($G$427+$C453),INDEX($D$441:$W$441,,$C453)-SUM($D453:AD453),INDEX($D$441:$W$441,,$C453)/$G$427)))</f>
        <v>0</v>
      </c>
      <c r="AF453" s="18">
        <f>IF($G$427="n/a",0,IF(AF$429&lt;=$C453,0,IF(AF$429&gt;($G$427+$C453),INDEX($D$441:$W$441,,$C453)-SUM($D453:AE453),INDEX($D$441:$W$441,,$C453)/$G$427)))</f>
        <v>0</v>
      </c>
      <c r="AG453" s="18">
        <f>IF($G$427="n/a",0,IF(AG$429&lt;=$C453,0,IF(AG$429&gt;($G$427+$C453),INDEX($D$441:$W$441,,$C453)-SUM($D453:AF453),INDEX($D$441:$W$441,,$C453)/$G$427)))</f>
        <v>0</v>
      </c>
      <c r="AH453" s="18">
        <f>IF($G$427="n/a",0,IF(AH$429&lt;=$C453,0,IF(AH$429&gt;($G$427+$C453),INDEX($D$441:$W$441,,$C453)-SUM($D453:AG453),INDEX($D$441:$W$441,,$C453)/$G$427)))</f>
        <v>0</v>
      </c>
      <c r="AI453" s="18">
        <f>IF($G$427="n/a",0,IF(AI$429&lt;=$C453,0,IF(AI$429&gt;($G$427+$C453),INDEX($D$441:$W$441,,$C453)-SUM($D453:AH453),INDEX($D$441:$W$441,,$C453)/$G$427)))</f>
        <v>0</v>
      </c>
      <c r="AJ453" s="18">
        <f>IF($G$427="n/a",0,IF(AJ$429&lt;=$C453,0,IF(AJ$429&gt;($G$427+$C453),INDEX($D$441:$W$441,,$C453)-SUM($D453:AI453),INDEX($D$441:$W$441,,$C453)/$G$427)))</f>
        <v>0</v>
      </c>
      <c r="AK453" s="18">
        <f>IF($G$427="n/a",0,IF(AK$429&lt;=$C453,0,IF(AK$429&gt;($G$427+$C453),INDEX($D$441:$W$441,,$C453)-SUM($D453:AJ453),INDEX($D$441:$W$441,,$C453)/$G$427)))</f>
        <v>0</v>
      </c>
      <c r="AL453" s="18">
        <f>IF($G$427="n/a",0,IF(AL$429&lt;=$C453,0,IF(AL$429&gt;($G$427+$C453),INDEX($D$441:$W$441,,$C453)-SUM($D453:AK453),INDEX($D$441:$W$441,,$C453)/$G$427)))</f>
        <v>0</v>
      </c>
      <c r="AM453" s="18">
        <f>IF($G$427="n/a",0,IF(AM$429&lt;=$C453,0,IF(AM$429&gt;($G$427+$C453),INDEX($D$441:$W$441,,$C453)-SUM($D453:AL453),INDEX($D$441:$W$441,,$C453)/$G$427)))</f>
        <v>0</v>
      </c>
      <c r="AN453" s="18">
        <f>IF($G$427="n/a",0,IF(AN$429&lt;=$C453,0,IF(AN$429&gt;($G$427+$C453),INDEX($D$441:$W$441,,$C453)-SUM($D453:AM453),INDEX($D$441:$W$441,,$C453)/$G$427)))</f>
        <v>0</v>
      </c>
      <c r="AO453" s="18">
        <f>IF($G$427="n/a",0,IF(AO$429&lt;=$C453,0,IF(AO$429&gt;($G$427+$C453),INDEX($D$441:$W$441,,$C453)-SUM($D453:AN453),INDEX($D$441:$W$441,,$C453)/$G$427)))</f>
        <v>0</v>
      </c>
      <c r="AP453" s="18">
        <f>IF($G$427="n/a",0,IF(AP$429&lt;=$C453,0,IF(AP$429&gt;($G$427+$C453),INDEX($D$441:$W$441,,$C453)-SUM($D453:AO453),INDEX($D$441:$W$441,,$C453)/$G$427)))</f>
        <v>0</v>
      </c>
      <c r="AQ453" s="18">
        <f>IF($G$427="n/a",0,IF(AQ$429&lt;=$C453,0,IF(AQ$429&gt;($G$427+$C453),INDEX($D$441:$W$441,,$C453)-SUM($D453:AP453),INDEX($D$441:$W$441,,$C453)/$G$427)))</f>
        <v>0</v>
      </c>
      <c r="AR453" s="18">
        <f>IF($G$427="n/a",0,IF(AR$429&lt;=$C453,0,IF(AR$429&gt;($G$427+$C453),INDEX($D$441:$W$441,,$C453)-SUM($D453:AQ453),INDEX($D$441:$W$441,,$C453)/$G$427)))</f>
        <v>0</v>
      </c>
      <c r="AS453" s="18">
        <f>IF($G$427="n/a",0,IF(AS$429&lt;=$C453,0,IF(AS$429&gt;($G$427+$C453),INDEX($D$441:$W$441,,$C453)-SUM($D453:AR453),INDEX($D$441:$W$441,,$C453)/$G$427)))</f>
        <v>0</v>
      </c>
      <c r="AT453" s="18">
        <f>IF($G$427="n/a",0,IF(AT$429&lt;=$C453,0,IF(AT$429&gt;($G$427+$C453),INDEX($D$441:$W$441,,$C453)-SUM($D453:AS453),INDEX($D$441:$W$441,,$C453)/$G$427)))</f>
        <v>0</v>
      </c>
      <c r="AU453" s="18">
        <f>IF($G$427="n/a",0,IF(AU$429&lt;=$C453,0,IF(AU$429&gt;($G$427+$C453),INDEX($D$441:$W$441,,$C453)-SUM($D453:AT453),INDEX($D$441:$W$441,,$C453)/$G$427)))</f>
        <v>0</v>
      </c>
      <c r="AV453" s="18">
        <f>IF($G$427="n/a",0,IF(AV$429&lt;=$C453,0,IF(AV$429&gt;($G$427+$C453),INDEX($D$441:$W$441,,$C453)-SUM($D453:AU453),INDEX($D$441:$W$441,,$C453)/$G$427)))</f>
        <v>0</v>
      </c>
      <c r="AW453" s="18">
        <f>IF($G$427="n/a",0,IF(AW$429&lt;=$C453,0,IF(AW$429&gt;($G$427+$C453),INDEX($D$441:$W$441,,$C453)-SUM($D453:AV453),INDEX($D$441:$W$441,,$C453)/$G$427)))</f>
        <v>0</v>
      </c>
      <c r="AX453" s="18">
        <f>IF($G$427="n/a",0,IF(AX$429&lt;=$C453,0,IF(AX$429&gt;($G$427+$C453),INDEX($D$441:$W$441,,$C453)-SUM($D453:AW453),INDEX($D$441:$W$441,,$C453)/$G$427)))</f>
        <v>0</v>
      </c>
      <c r="AY453" s="18">
        <f>IF($G$427="n/a",0,IF(AY$429&lt;=$C453,0,IF(AY$429&gt;($G$427+$C453),INDEX($D$441:$W$441,,$C453)-SUM($D453:AX453),INDEX($D$441:$W$441,,$C453)/$G$427)))</f>
        <v>0</v>
      </c>
      <c r="AZ453" s="18">
        <f>IF($G$427="n/a",0,IF(AZ$429&lt;=$C453,0,IF(AZ$429&gt;($G$427+$C453),INDEX($D$441:$W$441,,$C453)-SUM($D453:AY453),INDEX($D$441:$W$441,,$C453)/$G$427)))</f>
        <v>0</v>
      </c>
      <c r="BA453" s="18">
        <f>IF($G$427="n/a",0,IF(BA$429&lt;=$C453,0,IF(BA$429&gt;($G$427+$C453),INDEX($D$441:$W$441,,$C453)-SUM($D453:AZ453),INDEX($D$441:$W$441,,$C453)/$G$427)))</f>
        <v>0</v>
      </c>
      <c r="BB453" s="18">
        <f>IF($G$427="n/a",0,IF(BB$429&lt;=$C453,0,IF(BB$429&gt;($G$427+$C453),INDEX($D$441:$W$441,,$C453)-SUM($D453:BA453),INDEX($D$441:$W$441,,$C453)/$G$427)))</f>
        <v>0</v>
      </c>
      <c r="BC453" s="18">
        <f>IF($G$427="n/a",0,IF(BC$429&lt;=$C453,0,IF(BC$429&gt;($G$427+$C453),INDEX($D$441:$W$441,,$C453)-SUM($D453:BB453),INDEX($D$441:$W$441,,$C453)/$G$427)))</f>
        <v>0</v>
      </c>
      <c r="BD453" s="18">
        <f>IF($G$427="n/a",0,IF(BD$429&lt;=$C453,0,IF(BD$429&gt;($G$427+$C453),INDEX($D$441:$W$441,,$C453)-SUM($D453:BC453),INDEX($D$441:$W$441,,$C453)/$G$427)))</f>
        <v>0</v>
      </c>
      <c r="BE453" s="18">
        <f>IF($G$427="n/a",0,IF(BE$429&lt;=$C453,0,IF(BE$429&gt;($G$427+$C453),INDEX($D$441:$W$441,,$C453)-SUM($D453:BD453),INDEX($D$441:$W$441,,$C453)/$G$427)))</f>
        <v>0</v>
      </c>
      <c r="BF453" s="18">
        <f>IF($G$427="n/a",0,IF(BF$429&lt;=$C453,0,IF(BF$429&gt;($G$427+$C453),INDEX($D$441:$W$441,,$C453)-SUM($D453:BE453),INDEX($D$441:$W$441,,$C453)/$G$427)))</f>
        <v>0</v>
      </c>
      <c r="BG453" s="18">
        <f>IF($G$427="n/a",0,IF(BG$429&lt;=$C453,0,IF(BG$429&gt;($G$427+$C453),INDEX($D$441:$W$441,,$C453)-SUM($D453:BF453),INDEX($D$441:$W$441,,$C453)/$G$427)))</f>
        <v>0</v>
      </c>
      <c r="BH453" s="18">
        <f>IF($G$427="n/a",0,IF(BH$429&lt;=$C453,0,IF(BH$429&gt;($G$427+$C453),INDEX($D$441:$W$441,,$C453)-SUM($D453:BG453),INDEX($D$441:$W$441,,$C453)/$G$427)))</f>
        <v>0</v>
      </c>
      <c r="BI453" s="18">
        <f>IF($G$427="n/a",0,IF(BI$429&lt;=$C453,0,IF(BI$429&gt;($G$427+$C453),INDEX($D$441:$W$441,,$C453)-SUM($D453:BH453),INDEX($D$441:$W$441,,$C453)/$G$427)))</f>
        <v>0</v>
      </c>
      <c r="BJ453" s="18">
        <f>IF($G$427="n/a",0,IF(BJ$429&lt;=$C453,0,IF(BJ$429&gt;($G$427+$C453),INDEX($D$441:$W$441,,$C453)-SUM($D453:BI453),INDEX($D$441:$W$441,,$C453)/$G$427)))</f>
        <v>0</v>
      </c>
      <c r="BK453" s="18">
        <f>IF($G$427="n/a",0,IF(BK$429&lt;=$C453,0,IF(BK$429&gt;($G$427+$C453),INDEX($D$441:$W$441,,$C453)-SUM($D453:BJ453),INDEX($D$441:$W$441,,$C453)/$G$427)))</f>
        <v>0</v>
      </c>
      <c r="BL453" s="18">
        <f>IF($G$427="n/a",0,IF(BL$429&lt;=$C453,0,IF(BL$429&gt;($G$427+$C453),INDEX($D$441:$W$441,,$C453)-SUM($D453:BK453),INDEX($D$441:$W$441,,$C453)/$G$427)))</f>
        <v>0</v>
      </c>
      <c r="BM453" s="18">
        <f>IF($G$427="n/a",0,IF(BM$429&lt;=$C453,0,IF(BM$429&gt;($G$427+$C453),INDEX($D$441:$W$441,,$C453)-SUM($D453:BL453),INDEX($D$441:$W$441,,$C453)/$G$427)))</f>
        <v>0</v>
      </c>
      <c r="BN453" s="18">
        <f>IF($G$427="n/a",0,IF(BN$429&lt;=$C453,0,IF(BN$429&gt;($G$427+$C453),INDEX($D$441:$W$441,,$C453)-SUM($D453:BM453),INDEX($D$441:$W$441,,$C453)/$G$427)))</f>
        <v>0</v>
      </c>
      <c r="BO453" s="18">
        <f>IF($G$427="n/a",0,IF(BO$429&lt;=$C453,0,IF(BO$429&gt;($G$427+$C453),INDEX($D$441:$W$441,,$C453)-SUM($D453:BN453),INDEX($D$441:$W$441,,$C453)/$G$427)))</f>
        <v>0</v>
      </c>
      <c r="BP453" s="18">
        <f>IF($G$427="n/a",0,IF(BP$429&lt;=$C453,0,IF(BP$429&gt;($G$427+$C453),INDEX($D$441:$W$441,,$C453)-SUM($D453:BO453),INDEX($D$441:$W$441,,$C453)/$G$427)))</f>
        <v>0</v>
      </c>
      <c r="BQ453" s="18">
        <f>IF($G$427="n/a",0,IF(BQ$429&lt;=$C453,0,IF(BQ$429&gt;($G$427+$C453),INDEX($D$441:$W$441,,$C453)-SUM($D453:BP453),INDEX($D$441:$W$441,,$C453)/$G$427)))</f>
        <v>0</v>
      </c>
      <c r="BR453" s="18">
        <f>IF($G$427="n/a",0,IF(BR$429&lt;=$C453,0,IF(BR$429&gt;($G$427+$C453),INDEX($D$441:$W$441,,$C453)-SUM($D453:BQ453),INDEX($D$441:$W$441,,$C453)/$G$427)))</f>
        <v>0</v>
      </c>
      <c r="BS453" s="18">
        <f>IF($G$427="n/a",0,IF(BS$429&lt;=$C453,0,IF(BS$429&gt;($G$427+$C453),INDEX($D$441:$W$441,,$C453)-SUM($D453:BR453),INDEX($D$441:$W$441,,$C453)/$G$427)))</f>
        <v>0</v>
      </c>
    </row>
    <row r="454" spans="2:71" outlineLevel="1">
      <c r="B454" s="24">
        <v>2021</v>
      </c>
      <c r="C454" s="24">
        <v>11</v>
      </c>
      <c r="E454" s="26">
        <f>IF($H$427="n/a",0,IF(E$429&lt;=$C454,0,IF(E$429&gt;($H$427+$C454),INDEX($D$441:$W$441,,$C454)-SUM($D454:D454),INDEX($D$441:$W$441,,$C454)/$H$427)))</f>
        <v>0</v>
      </c>
      <c r="F454" s="26">
        <f>IF($H$427="n/a",0,IF(F$429&lt;=$C454,0,IF(F$429&gt;($H$427+$C454),INDEX($D$441:$W$441,,$C454)-SUM($D454:E454),INDEX($D$441:$W$441,,$C454)/$H$427)))</f>
        <v>0</v>
      </c>
      <c r="G454" s="26">
        <f>IF($H$427="n/a",0,IF(G$429&lt;=$C454,0,IF(G$429&gt;($H$427+$C454),INDEX($D$441:$W$441,,$C454)-SUM($D454:F454),INDEX($D$441:$W$441,,$C454)/$H$427)))</f>
        <v>0</v>
      </c>
      <c r="H454" s="26">
        <f>IF($H$427="n/a",0,IF(H$429&lt;=$C454,0,IF(H$429&gt;($H$427+$C454),INDEX($D$441:$W$441,,$C454)-SUM($D454:G454),INDEX($D$441:$W$441,,$C454)/$H$427)))</f>
        <v>0</v>
      </c>
      <c r="I454" s="26">
        <f>IF($H$427="n/a",0,IF(I$429&lt;=$C454,0,IF(I$429&gt;($H$427+$C454),INDEX($D$441:$W$441,,$C454)-SUM($D454:H454),INDEX($D$441:$W$441,,$C454)/$H$427)))</f>
        <v>0</v>
      </c>
      <c r="J454" s="26">
        <f>IF($H$427="n/a",0,IF(J$429&lt;=$C454,0,IF(J$429&gt;($H$427+$C454),INDEX($D$441:$W$441,,$C454)-SUM($D454:I454),INDEX($D$441:$W$441,,$C454)/$H$427)))</f>
        <v>0</v>
      </c>
      <c r="K454" s="26">
        <f>IF($H$427="n/a",0,IF(K$429&lt;=$C454,0,IF(K$429&gt;($H$427+$C454),INDEX($D$441:$W$441,,$C454)-SUM($D454:J454),INDEX($D$441:$W$441,,$C454)/$H$427)))</f>
        <v>0</v>
      </c>
      <c r="L454" s="26">
        <f>IF($H$427="n/a",0,IF(L$429&lt;=$C454,0,IF(L$429&gt;($H$427+$C454),INDEX($D$441:$W$441,,$C454)-SUM($D454:K454),INDEX($D$441:$W$441,,$C454)/$H$427)))</f>
        <v>0</v>
      </c>
      <c r="M454" s="26">
        <f>IF($H$427="n/a",0,IF(M$429&lt;=$C454,0,IF(M$429&gt;($H$427+$C454),INDEX($D$441:$W$441,,$C454)-SUM($D454:L454),INDEX($D$441:$W$441,,$C454)/$H$427)))</f>
        <v>0</v>
      </c>
      <c r="N454" s="26">
        <f>IF($H$427="n/a",0,IF(N$429&lt;=$C454,0,IF(N$429&gt;($H$427+$C454),INDEX($D$441:$W$441,,$C454)-SUM($D454:M454),INDEX($D$441:$W$441,,$C454)/$H$427)))</f>
        <v>0</v>
      </c>
      <c r="O454" s="26">
        <f>IF($H$427="n/a",0,IF(O$429&lt;=$C454,0,IF(O$429&gt;($H$427+$C454),INDEX($D$441:$W$441,,$C454)-SUM($D454:N454),INDEX($D$441:$W$441,,$C454)/$H$427)))</f>
        <v>2.4692185481662486E-2</v>
      </c>
      <c r="P454" s="168">
        <f>IF($H$427="n/a",0,IF(P$429&lt;=$C454,0,IF(P$429&gt;($H$427+$C454),INDEX($D$441:$W$441,,$C454)-SUM($D454:O454),INDEX($D$441:$W$441,,$C454)/$H$427)))</f>
        <v>2.4692185481662486E-2</v>
      </c>
      <c r="Q454" s="26">
        <f>IF($H$427="n/a",0,IF(Q$429&lt;=$C454,0,IF(Q$429&gt;($H$427+$C454),INDEX($D$441:$W$441,,$C454)-SUM($D454:P454),INDEX($D$441:$W$441,,$C454)/$H$427)))</f>
        <v>2.4692185481662486E-2</v>
      </c>
      <c r="R454" s="26">
        <f>IF($H$427="n/a",0,IF(R$429&lt;=$C454,0,IF(R$429&gt;($H$427+$C454),INDEX($D$441:$W$441,,$C454)-SUM($D454:Q454),INDEX($D$441:$W$441,,$C454)/$H$427)))</f>
        <v>2.4692185481662486E-2</v>
      </c>
      <c r="S454" s="26">
        <f>IF($H$427="n/a",0,IF(S$429&lt;=$C454,0,IF(S$429&gt;($H$427+$C454),INDEX($D$441:$W$441,,$C454)-SUM($D454:R454),INDEX($D$441:$W$441,,$C454)/$H$427)))</f>
        <v>2.4692185481662486E-2</v>
      </c>
      <c r="T454" s="26">
        <f>IF($H$427="n/a",0,IF(T$429&lt;=$C454,0,IF(T$429&gt;($H$427+$C454),INDEX($D$441:$W$441,,$C454)-SUM($D454:S454),INDEX($D$441:$W$441,,$C454)/$H$427)))</f>
        <v>2.4692185481662486E-2</v>
      </c>
      <c r="U454" s="26">
        <f>IF($H$427="n/a",0,IF(U$429&lt;=$C454,0,IF(U$429&gt;($H$427+$C454),INDEX($D$441:$W$441,,$C454)-SUM($D454:T454),INDEX($D$441:$W$441,,$C454)/$H$427)))</f>
        <v>2.4692185481662486E-2</v>
      </c>
      <c r="V454" s="26">
        <f>IF($H$427="n/a",0,IF(V$429&lt;=$C454,0,IF(V$429&gt;($H$427+$C454),INDEX($D$441:$W$441,,$C454)-SUM($D454:U454),INDEX($D$441:$W$441,,$C454)/$H$427)))</f>
        <v>2.4692185481662486E-2</v>
      </c>
      <c r="W454" s="26">
        <f>IF($H$427="n/a",0,IF(W$429&lt;=$C454,0,IF(W$429&gt;($H$427+$C454),INDEX($D$441:$W$441,,$C454)-SUM($D454:V454),INDEX($D$441:$W$441,,$C454)/$H$427)))</f>
        <v>2.4692185481662486E-2</v>
      </c>
      <c r="X454" s="26">
        <f>IF($H$427="n/a",0,IF(X$429&lt;=$C454,0,IF(X$429&gt;($H$427+$C454),INDEX($D$441:$W$441,,$C454)-SUM($D454:W454),INDEX($D$441:$W$441,,$C454)/$H$427)))</f>
        <v>2.4692185481662486E-2</v>
      </c>
      <c r="Y454" s="26">
        <f>IF($H$427="n/a",0,IF(Y$429&lt;=$C454,0,IF(Y$429&gt;($H$427+$C454),INDEX($D$441:$W$441,,$C454)-SUM($D454:X454),INDEX($D$441:$W$441,,$C454)/$H$427)))</f>
        <v>2.4692185481662486E-2</v>
      </c>
      <c r="Z454" s="26">
        <f>IF($H$427="n/a",0,IF(Z$429&lt;=$C454,0,IF(Z$429&gt;($H$427+$C454),INDEX($D$441:$W$441,,$C454)-SUM($D454:Y454),INDEX($D$441:$W$441,,$C454)/$H$427)))</f>
        <v>2.4692185481662486E-2</v>
      </c>
      <c r="AA454" s="26">
        <f>IF($H$427="n/a",0,IF(AA$429&lt;=$C454,0,IF(AA$429&gt;($H$427+$C454),INDEX($D$441:$W$441,,$C454)-SUM($D454:Z454),INDEX($D$441:$W$441,,$C454)/$H$427)))</f>
        <v>2.4692185481662486E-2</v>
      </c>
      <c r="AB454" s="26">
        <f>IF($H$427="n/a",0,IF(AB$429&lt;=$C454,0,IF(AB$429&gt;($H$427+$C454),INDEX($D$441:$W$441,,$C454)-SUM($D454:AA454),INDEX($D$441:$W$441,,$C454)/$H$427)))</f>
        <v>2.4692185481662486E-2</v>
      </c>
      <c r="AC454" s="26">
        <f>IF($H$427="n/a",0,IF(AC$429&lt;=$C454,0,IF(AC$429&gt;($H$427+$C454),INDEX($D$441:$W$441,,$C454)-SUM($D454:AB454),INDEX($D$441:$W$441,,$C454)/$H$427)))</f>
        <v>2.4692185481662486E-2</v>
      </c>
      <c r="AD454" s="26">
        <f>IF($H$427="n/a",0,IF(AD$429&lt;=$C454,0,IF(AD$429&gt;($H$427+$C454),INDEX($D$441:$W$441,,$C454)-SUM($D454:AC454),INDEX($D$441:$W$441,,$C454)/$H$427)))</f>
        <v>2.4692185481662486E-2</v>
      </c>
      <c r="AE454" s="26">
        <f>IF($H$427="n/a",0,IF(AE$429&lt;=$C454,0,IF(AE$429&gt;($H$427+$C454),INDEX($D$441:$W$441,,$C454)-SUM($D454:AD454),INDEX($D$441:$W$441,,$C454)/$H$427)))</f>
        <v>2.4692185481662486E-2</v>
      </c>
      <c r="AF454" s="26">
        <f>IF($H$427="n/a",0,IF(AF$429&lt;=$C454,0,IF(AF$429&gt;($H$427+$C454),INDEX($D$441:$W$441,,$C454)-SUM($D454:AE454),INDEX($D$441:$W$441,,$C454)/$H$427)))</f>
        <v>2.4692185481662486E-2</v>
      </c>
      <c r="AG454" s="26">
        <f>IF($H$427="n/a",0,IF(AG$429&lt;=$C454,0,IF(AG$429&gt;($H$427+$C454),INDEX($D$441:$W$441,,$C454)-SUM($D454:AF454),INDEX($D$441:$W$441,,$C454)/$H$427)))</f>
        <v>2.4692185481662486E-2</v>
      </c>
      <c r="AH454" s="26">
        <f>IF($H$427="n/a",0,IF(AH$429&lt;=$C454,0,IF(AH$429&gt;($H$427+$C454),INDEX($D$441:$W$441,,$C454)-SUM($D454:AG454),INDEX($D$441:$W$441,,$C454)/$H$427)))</f>
        <v>2.4692185481662486E-2</v>
      </c>
      <c r="AI454" s="26">
        <f>IF($H$427="n/a",0,IF(AI$429&lt;=$C454,0,IF(AI$429&gt;($H$427+$C454),INDEX($D$441:$W$441,,$C454)-SUM($D454:AH454),INDEX($D$441:$W$441,,$C454)/$H$427)))</f>
        <v>2.4692185481662486E-2</v>
      </c>
      <c r="AJ454" s="26">
        <f>IF($H$427="n/a",0,IF(AJ$429&lt;=$C454,0,IF(AJ$429&gt;($H$427+$C454),INDEX($D$441:$W$441,,$C454)-SUM($D454:AI454),INDEX($D$441:$W$441,,$C454)/$H$427)))</f>
        <v>2.4692185481662486E-2</v>
      </c>
      <c r="AK454" s="26">
        <f>IF($H$427="n/a",0,IF(AK$429&lt;=$C454,0,IF(AK$429&gt;($H$427+$C454),INDEX($D$441:$W$441,,$C454)-SUM($D454:AJ454),INDEX($D$441:$W$441,,$C454)/$H$427)))</f>
        <v>2.4692185481662486E-2</v>
      </c>
      <c r="AL454" s="26">
        <f>IF($H$427="n/a",0,IF(AL$429&lt;=$C454,0,IF(AL$429&gt;($H$427+$C454),INDEX($D$441:$W$441,,$C454)-SUM($D454:AK454),INDEX($D$441:$W$441,,$C454)/$H$427)))</f>
        <v>2.4692185481662486E-2</v>
      </c>
      <c r="AM454" s="26">
        <f>IF($H$427="n/a",0,IF(AM$429&lt;=$C454,0,IF(AM$429&gt;($H$427+$C454),INDEX($D$441:$W$441,,$C454)-SUM($D454:AL454),INDEX($D$441:$W$441,,$C454)/$H$427)))</f>
        <v>2.4692185481662486E-2</v>
      </c>
      <c r="AN454" s="26">
        <f>IF($H$427="n/a",0,IF(AN$429&lt;=$C454,0,IF(AN$429&gt;($H$427+$C454),INDEX($D$441:$W$441,,$C454)-SUM($D454:AM454),INDEX($D$441:$W$441,,$C454)/$H$427)))</f>
        <v>2.4692185481662486E-2</v>
      </c>
      <c r="AO454" s="26">
        <f>IF($H$427="n/a",0,IF(AO$429&lt;=$C454,0,IF(AO$429&gt;($H$427+$C454),INDEX($D$441:$W$441,,$C454)-SUM($D454:AN454),INDEX($D$441:$W$441,,$C454)/$H$427)))</f>
        <v>2.4692185481662486E-2</v>
      </c>
      <c r="AP454" s="26">
        <f>IF($H$427="n/a",0,IF(AP$429&lt;=$C454,0,IF(AP$429&gt;($H$427+$C454),INDEX($D$441:$W$441,,$C454)-SUM($D454:AO454),INDEX($D$441:$W$441,,$C454)/$H$427)))</f>
        <v>2.4692185481662486E-2</v>
      </c>
      <c r="AQ454" s="26">
        <f>IF($H$427="n/a",0,IF(AQ$429&lt;=$C454,0,IF(AQ$429&gt;($H$427+$C454),INDEX($D$441:$W$441,,$C454)-SUM($D454:AP454),INDEX($D$441:$W$441,,$C454)/$H$427)))</f>
        <v>2.4692185481662486E-2</v>
      </c>
      <c r="AR454" s="26">
        <f>IF($H$427="n/a",0,IF(AR$429&lt;=$C454,0,IF(AR$429&gt;($H$427+$C454),INDEX($D$441:$W$441,,$C454)-SUM($D454:AQ454),INDEX($D$441:$W$441,,$C454)/$H$427)))</f>
        <v>2.4692185481662486E-2</v>
      </c>
      <c r="AS454" s="26">
        <f>IF($H$427="n/a",0,IF(AS$429&lt;=$C454,0,IF(AS$429&gt;($H$427+$C454),INDEX($D$441:$W$441,,$C454)-SUM($D454:AR454),INDEX($D$441:$W$441,,$C454)/$H$427)))</f>
        <v>2.4692185481662486E-2</v>
      </c>
      <c r="AT454" s="26">
        <f>IF($H$427="n/a",0,IF(AT$429&lt;=$C454,0,IF(AT$429&gt;($H$427+$C454),INDEX($D$441:$W$441,,$C454)-SUM($D454:AS454),INDEX($D$441:$W$441,,$C454)/$H$427)))</f>
        <v>2.4692185481662486E-2</v>
      </c>
      <c r="AU454" s="26">
        <f>IF($H$427="n/a",0,IF(AU$429&lt;=$C454,0,IF(AU$429&gt;($H$427+$C454),INDEX($D$441:$W$441,,$C454)-SUM($D454:AT454),INDEX($D$441:$W$441,,$C454)/$H$427)))</f>
        <v>2.4692185481662486E-2</v>
      </c>
      <c r="AV454" s="26">
        <f>IF($H$427="n/a",0,IF(AV$429&lt;=$C454,0,IF(AV$429&gt;($H$427+$C454),INDEX($D$441:$W$441,,$C454)-SUM($D454:AU454),INDEX($D$441:$W$441,,$C454)/$H$427)))</f>
        <v>2.4692185481662486E-2</v>
      </c>
      <c r="AW454" s="26">
        <f>IF($H$427="n/a",0,IF(AW$429&lt;=$C454,0,IF(AW$429&gt;($H$427+$C454),INDEX($D$441:$W$441,,$C454)-SUM($D454:AV454),INDEX($D$441:$W$441,,$C454)/$H$427)))</f>
        <v>2.4692185481662486E-2</v>
      </c>
      <c r="AX454" s="26">
        <f>IF($H$427="n/a",0,IF(AX$429&lt;=$C454,0,IF(AX$429&gt;($H$427+$C454),INDEX($D$441:$W$441,,$C454)-SUM($D454:AW454),INDEX($D$441:$W$441,,$C454)/$H$427)))</f>
        <v>2.4692185481662486E-2</v>
      </c>
      <c r="AY454" s="26">
        <f>IF($H$427="n/a",0,IF(AY$429&lt;=$C454,0,IF(AY$429&gt;($H$427+$C454),INDEX($D$441:$W$441,,$C454)-SUM($D454:AX454),INDEX($D$441:$W$441,,$C454)/$H$427)))</f>
        <v>2.4692185481662486E-2</v>
      </c>
      <c r="AZ454" s="26">
        <f>IF($H$427="n/a",0,IF(AZ$429&lt;=$C454,0,IF(AZ$429&gt;($H$427+$C454),INDEX($D$441:$W$441,,$C454)-SUM($D454:AY454),INDEX($D$441:$W$441,,$C454)/$H$427)))</f>
        <v>2.4692185481662486E-2</v>
      </c>
      <c r="BA454" s="26">
        <f>IF($H$427="n/a",0,IF(BA$429&lt;=$C454,0,IF(BA$429&gt;($H$427+$C454),INDEX($D$441:$W$441,,$C454)-SUM($D454:AZ454),INDEX($D$441:$W$441,,$C454)/$H$427)))</f>
        <v>2.4692185481662486E-2</v>
      </c>
      <c r="BB454" s="26">
        <f>IF($H$427="n/a",0,IF(BB$429&lt;=$C454,0,IF(BB$429&gt;($H$427+$C454),INDEX($D$441:$W$441,,$C454)-SUM($D454:BA454),INDEX($D$441:$W$441,,$C454)/$H$427)))</f>
        <v>2.4692185481662486E-2</v>
      </c>
      <c r="BC454" s="26">
        <f>IF($H$427="n/a",0,IF(BC$429&lt;=$C454,0,IF(BC$429&gt;($H$427+$C454),INDEX($D$441:$W$441,,$C454)-SUM($D454:BB454),INDEX($D$441:$W$441,,$C454)/$H$427)))</f>
        <v>2.4692185481662486E-2</v>
      </c>
      <c r="BD454" s="26">
        <f>IF($H$427="n/a",0,IF(BD$429&lt;=$C454,0,IF(BD$429&gt;($H$427+$C454),INDEX($D$441:$W$441,,$C454)-SUM($D454:BC454),INDEX($D$441:$W$441,,$C454)/$H$427)))</f>
        <v>2.4692185481662486E-2</v>
      </c>
      <c r="BE454" s="26">
        <f>IF($H$427="n/a",0,IF(BE$429&lt;=$C454,0,IF(BE$429&gt;($H$427+$C454),INDEX($D$441:$W$441,,$C454)-SUM($D454:BD454),INDEX($D$441:$W$441,,$C454)/$H$427)))</f>
        <v>2.4692185481662486E-2</v>
      </c>
      <c r="BF454" s="26">
        <f>IF($H$427="n/a",0,IF(BF$429&lt;=$C454,0,IF(BF$429&gt;($H$427+$C454),INDEX($D$441:$W$441,,$C454)-SUM($D454:BE454),INDEX($D$441:$W$441,,$C454)/$H$427)))</f>
        <v>2.4692185481662486E-2</v>
      </c>
      <c r="BG454" s="26">
        <f>IF($H$427="n/a",0,IF(BG$429&lt;=$C454,0,IF(BG$429&gt;($H$427+$C454),INDEX($D$441:$W$441,,$C454)-SUM($D454:BF454),INDEX($D$441:$W$441,,$C454)/$H$427)))</f>
        <v>2.4692185481662486E-2</v>
      </c>
      <c r="BH454" s="26">
        <f>IF($H$427="n/a",0,IF(BH$429&lt;=$C454,0,IF(BH$429&gt;($H$427+$C454),INDEX($D$441:$W$441,,$C454)-SUM($D454:BG454),INDEX($D$441:$W$441,,$C454)/$H$427)))</f>
        <v>2.4692185481662486E-2</v>
      </c>
      <c r="BI454" s="26">
        <f>IF($H$427="n/a",0,IF(BI$429&lt;=$C454,0,IF(BI$429&gt;($H$427+$C454),INDEX($D$441:$W$441,,$C454)-SUM($D454:BH454),INDEX($D$441:$W$441,,$C454)/$H$427)))</f>
        <v>2.4692185481662486E-2</v>
      </c>
      <c r="BJ454" s="26">
        <f>IF($H$427="n/a",0,IF(BJ$429&lt;=$C454,0,IF(BJ$429&gt;($H$427+$C454),INDEX($D$441:$W$441,,$C454)-SUM($D454:BI454),INDEX($D$441:$W$441,,$C454)/$H$427)))</f>
        <v>2.2639607987406718E-2</v>
      </c>
      <c r="BK454" s="26">
        <f>IF($H$427="n/a",0,IF(BK$429&lt;=$C454,0,IF(BK$429&gt;($H$427+$C454),INDEX($D$441:$W$441,,$C454)-SUM($D454:BJ454),INDEX($D$441:$W$441,,$C454)/$H$427)))</f>
        <v>0</v>
      </c>
      <c r="BL454" s="26">
        <f>IF($H$427="n/a",0,IF(BL$429&lt;=$C454,0,IF(BL$429&gt;($H$427+$C454),INDEX($D$441:$W$441,,$C454)-SUM($D454:BK454),INDEX($D$441:$W$441,,$C454)/$H$427)))</f>
        <v>0</v>
      </c>
      <c r="BM454" s="26">
        <f>IF($H$427="n/a",0,IF(BM$429&lt;=$C454,0,IF(BM$429&gt;($H$427+$C454),INDEX($D$441:$W$441,,$C454)-SUM($D454:BL454),INDEX($D$441:$W$441,,$C454)/$H$427)))</f>
        <v>0</v>
      </c>
      <c r="BN454" s="26">
        <f>IF($H$427="n/a",0,IF(BN$429&lt;=$C454,0,IF(BN$429&gt;($H$427+$C454),INDEX($D$441:$W$441,,$C454)-SUM($D454:BM454),INDEX($D$441:$W$441,,$C454)/$H$427)))</f>
        <v>0</v>
      </c>
      <c r="BO454" s="26">
        <f>IF($H$427="n/a",0,IF(BO$429&lt;=$C454,0,IF(BO$429&gt;($H$427+$C454),INDEX($D$441:$W$441,,$C454)-SUM($D454:BN454),INDEX($D$441:$W$441,,$C454)/$H$427)))</f>
        <v>0</v>
      </c>
      <c r="BP454" s="26">
        <f>IF($H$427="n/a",0,IF(BP$429&lt;=$C454,0,IF(BP$429&gt;($H$427+$C454),INDEX($D$441:$W$441,,$C454)-SUM($D454:BO454),INDEX($D$441:$W$441,,$C454)/$H$427)))</f>
        <v>0</v>
      </c>
      <c r="BQ454" s="26">
        <f>IF($H$427="n/a",0,IF(BQ$429&lt;=$C454,0,IF(BQ$429&gt;($H$427+$C454),INDEX($D$441:$W$441,,$C454)-SUM($D454:BP454),INDEX($D$441:$W$441,,$C454)/$H$427)))</f>
        <v>0</v>
      </c>
      <c r="BR454" s="26">
        <f>IF($H$427="n/a",0,IF(BR$429&lt;=$C454,0,IF(BR$429&gt;($H$427+$C454),INDEX($D$441:$W$441,,$C454)-SUM($D454:BQ454),INDEX($D$441:$W$441,,$C454)/$H$427)))</f>
        <v>0</v>
      </c>
      <c r="BS454" s="26">
        <f>IF($H$427="n/a",0,IF(BS$429&lt;=$C454,0,IF(BS$429&gt;($H$427+$C454),INDEX($D$441:$W$441,,$C454)-SUM($D454:BR454),INDEX($D$441:$W$441,,$C454)/$H$427)))</f>
        <v>0</v>
      </c>
    </row>
    <row r="455" spans="2:71" outlineLevel="1">
      <c r="B455" s="24">
        <v>2022</v>
      </c>
      <c r="C455" s="24">
        <v>12</v>
      </c>
      <c r="E455" s="26">
        <f>IF($H$427="n/a",0,IF(E$429&lt;=$C455,0,IF(E$429&gt;($H$427+$C455),INDEX($D$441:$W$441,,$C455)-SUM($D455:D455),INDEX($D$441:$W$441,,$C455)/$H$427)))</f>
        <v>0</v>
      </c>
      <c r="F455" s="26">
        <f>IF($H$427="n/a",0,IF(F$429&lt;=$C455,0,IF(F$429&gt;($H$427+$C455),INDEX($D$441:$W$441,,$C455)-SUM($D455:E455),INDEX($D$441:$W$441,,$C455)/$H$427)))</f>
        <v>0</v>
      </c>
      <c r="G455" s="26">
        <f>IF($H$427="n/a",0,IF(G$429&lt;=$C455,0,IF(G$429&gt;($H$427+$C455),INDEX($D$441:$W$441,,$C455)-SUM($D455:F455),INDEX($D$441:$W$441,,$C455)/$H$427)))</f>
        <v>0</v>
      </c>
      <c r="H455" s="26">
        <f>IF($H$427="n/a",0,IF(H$429&lt;=$C455,0,IF(H$429&gt;($H$427+$C455),INDEX($D$441:$W$441,,$C455)-SUM($D455:G455),INDEX($D$441:$W$441,,$C455)/$H$427)))</f>
        <v>0</v>
      </c>
      <c r="I455" s="26">
        <f>IF($H$427="n/a",0,IF(I$429&lt;=$C455,0,IF(I$429&gt;($H$427+$C455),INDEX($D$441:$W$441,,$C455)-SUM($D455:H455),INDEX($D$441:$W$441,,$C455)/$H$427)))</f>
        <v>0</v>
      </c>
      <c r="J455" s="26">
        <f>IF($H$427="n/a",0,IF(J$429&lt;=$C455,0,IF(J$429&gt;($H$427+$C455),INDEX($D$441:$W$441,,$C455)-SUM($D455:I455),INDEX($D$441:$W$441,,$C455)/$H$427)))</f>
        <v>0</v>
      </c>
      <c r="K455" s="26">
        <f>IF($H$427="n/a",0,IF(K$429&lt;=$C455,0,IF(K$429&gt;($H$427+$C455),INDEX($D$441:$W$441,,$C455)-SUM($D455:J455),INDEX($D$441:$W$441,,$C455)/$H$427)))</f>
        <v>0</v>
      </c>
      <c r="L455" s="26">
        <f>IF($H$427="n/a",0,IF(L$429&lt;=$C455,0,IF(L$429&gt;($H$427+$C455),INDEX($D$441:$W$441,,$C455)-SUM($D455:K455),INDEX($D$441:$W$441,,$C455)/$H$427)))</f>
        <v>0</v>
      </c>
      <c r="M455" s="26">
        <f>IF($H$427="n/a",0,IF(M$429&lt;=$C455,0,IF(M$429&gt;($H$427+$C455),INDEX($D$441:$W$441,,$C455)-SUM($D455:L455),INDEX($D$441:$W$441,,$C455)/$H$427)))</f>
        <v>0</v>
      </c>
      <c r="N455" s="26">
        <f>IF($H$427="n/a",0,IF(N$429&lt;=$C455,0,IF(N$429&gt;($H$427+$C455),INDEX($D$441:$W$441,,$C455)-SUM($D455:M455),INDEX($D$441:$W$441,,$C455)/$H$427)))</f>
        <v>0</v>
      </c>
      <c r="O455" s="26">
        <f>IF($H$427="n/a",0,IF(O$429&lt;=$C455,0,IF(O$429&gt;($H$427+$C455),INDEX($D$441:$W$441,,$C455)-SUM($D455:N455),INDEX($D$441:$W$441,,$C455)/$H$427)))</f>
        <v>0</v>
      </c>
      <c r="P455" s="168">
        <f>IF($H$427="n/a",0,IF(P$429&lt;=$C455,0,IF(P$429&gt;($H$427+$C455),INDEX($D$441:$W$441,,$C455)-SUM($D455:O455),INDEX($D$441:$W$441,,$C455)/$H$427)))</f>
        <v>0</v>
      </c>
      <c r="Q455" s="26">
        <f>IF($H$427="n/a",0,IF(Q$429&lt;=$C455,0,IF(Q$429&gt;($H$427+$C455),INDEX($D$441:$W$441,,$C455)-SUM($D455:P455),INDEX($D$441:$W$441,,$C455)/$H$427)))</f>
        <v>0</v>
      </c>
      <c r="R455" s="26">
        <f>IF($H$427="n/a",0,IF(R$429&lt;=$C455,0,IF(R$429&gt;($H$427+$C455),INDEX($D$441:$W$441,,$C455)-SUM($D455:Q455),INDEX($D$441:$W$441,,$C455)/$H$427)))</f>
        <v>0</v>
      </c>
      <c r="S455" s="26">
        <f>IF($H$427="n/a",0,IF(S$429&lt;=$C455,0,IF(S$429&gt;($H$427+$C455),INDEX($D$441:$W$441,,$C455)-SUM($D455:R455),INDEX($D$441:$W$441,,$C455)/$H$427)))</f>
        <v>0</v>
      </c>
      <c r="T455" s="26">
        <f>IF($H$427="n/a",0,IF(T$429&lt;=$C455,0,IF(T$429&gt;($H$427+$C455),INDEX($D$441:$W$441,,$C455)-SUM($D455:S455),INDEX($D$441:$W$441,,$C455)/$H$427)))</f>
        <v>0</v>
      </c>
      <c r="U455" s="26">
        <f>IF($H$427="n/a",0,IF(U$429&lt;=$C455,0,IF(U$429&gt;($H$427+$C455),INDEX($D$441:$W$441,,$C455)-SUM($D455:T455),INDEX($D$441:$W$441,,$C455)/$H$427)))</f>
        <v>0</v>
      </c>
      <c r="V455" s="26">
        <f>IF($H$427="n/a",0,IF(V$429&lt;=$C455,0,IF(V$429&gt;($H$427+$C455),INDEX($D$441:$W$441,,$C455)-SUM($D455:U455),INDEX($D$441:$W$441,,$C455)/$H$427)))</f>
        <v>0</v>
      </c>
      <c r="W455" s="26">
        <f>IF($H$427="n/a",0,IF(W$429&lt;=$C455,0,IF(W$429&gt;($H$427+$C455),INDEX($D$441:$W$441,,$C455)-SUM($D455:V455),INDEX($D$441:$W$441,,$C455)/$H$427)))</f>
        <v>0</v>
      </c>
      <c r="X455" s="26">
        <f>IF($H$427="n/a",0,IF(X$429&lt;=$C455,0,IF(X$429&gt;($H$427+$C455),INDEX($D$441:$W$441,,$C455)-SUM($D455:W455),INDEX($D$441:$W$441,,$C455)/$H$427)))</f>
        <v>0</v>
      </c>
      <c r="Y455" s="26">
        <f>IF($H$427="n/a",0,IF(Y$429&lt;=$C455,0,IF(Y$429&gt;($H$427+$C455),INDEX($D$441:$W$441,,$C455)-SUM($D455:X455),INDEX($D$441:$W$441,,$C455)/$H$427)))</f>
        <v>0</v>
      </c>
      <c r="Z455" s="26">
        <f>IF($H$427="n/a",0,IF(Z$429&lt;=$C455,0,IF(Z$429&gt;($H$427+$C455),INDEX($D$441:$W$441,,$C455)-SUM($D455:Y455),INDEX($D$441:$W$441,,$C455)/$H$427)))</f>
        <v>0</v>
      </c>
      <c r="AA455" s="26">
        <f>IF($H$427="n/a",0,IF(AA$429&lt;=$C455,0,IF(AA$429&gt;($H$427+$C455),INDEX($D$441:$W$441,,$C455)-SUM($D455:Z455),INDEX($D$441:$W$441,,$C455)/$H$427)))</f>
        <v>0</v>
      </c>
      <c r="AB455" s="26">
        <f>IF($H$427="n/a",0,IF(AB$429&lt;=$C455,0,IF(AB$429&gt;($H$427+$C455),INDEX($D$441:$W$441,,$C455)-SUM($D455:AA455),INDEX($D$441:$W$441,,$C455)/$H$427)))</f>
        <v>0</v>
      </c>
      <c r="AC455" s="26">
        <f>IF($H$427="n/a",0,IF(AC$429&lt;=$C455,0,IF(AC$429&gt;($H$427+$C455),INDEX($D$441:$W$441,,$C455)-SUM($D455:AB455),INDEX($D$441:$W$441,,$C455)/$H$427)))</f>
        <v>0</v>
      </c>
      <c r="AD455" s="26">
        <f>IF($H$427="n/a",0,IF(AD$429&lt;=$C455,0,IF(AD$429&gt;($H$427+$C455),INDEX($D$441:$W$441,,$C455)-SUM($D455:AC455),INDEX($D$441:$W$441,,$C455)/$H$427)))</f>
        <v>0</v>
      </c>
      <c r="AE455" s="26">
        <f>IF($H$427="n/a",0,IF(AE$429&lt;=$C455,0,IF(AE$429&gt;($H$427+$C455),INDEX($D$441:$W$441,,$C455)-SUM($D455:AD455),INDEX($D$441:$W$441,,$C455)/$H$427)))</f>
        <v>0</v>
      </c>
      <c r="AF455" s="26">
        <f>IF($H$427="n/a",0,IF(AF$429&lt;=$C455,0,IF(AF$429&gt;($H$427+$C455),INDEX($D$441:$W$441,,$C455)-SUM($D455:AE455),INDEX($D$441:$W$441,,$C455)/$H$427)))</f>
        <v>0</v>
      </c>
      <c r="AG455" s="26">
        <f>IF($H$427="n/a",0,IF(AG$429&lt;=$C455,0,IF(AG$429&gt;($H$427+$C455),INDEX($D$441:$W$441,,$C455)-SUM($D455:AF455),INDEX($D$441:$W$441,,$C455)/$H$427)))</f>
        <v>0</v>
      </c>
      <c r="AH455" s="26">
        <f>IF($H$427="n/a",0,IF(AH$429&lt;=$C455,0,IF(AH$429&gt;($H$427+$C455),INDEX($D$441:$W$441,,$C455)-SUM($D455:AG455),INDEX($D$441:$W$441,,$C455)/$H$427)))</f>
        <v>0</v>
      </c>
      <c r="AI455" s="26">
        <f>IF($H$427="n/a",0,IF(AI$429&lt;=$C455,0,IF(AI$429&gt;($H$427+$C455),INDEX($D$441:$W$441,,$C455)-SUM($D455:AH455),INDEX($D$441:$W$441,,$C455)/$H$427)))</f>
        <v>0</v>
      </c>
      <c r="AJ455" s="26">
        <f>IF($H$427="n/a",0,IF(AJ$429&lt;=$C455,0,IF(AJ$429&gt;($H$427+$C455),INDEX($D$441:$W$441,,$C455)-SUM($D455:AI455),INDEX($D$441:$W$441,,$C455)/$H$427)))</f>
        <v>0</v>
      </c>
      <c r="AK455" s="26">
        <f>IF($H$427="n/a",0,IF(AK$429&lt;=$C455,0,IF(AK$429&gt;($H$427+$C455),INDEX($D$441:$W$441,,$C455)-SUM($D455:AJ455),INDEX($D$441:$W$441,,$C455)/$H$427)))</f>
        <v>0</v>
      </c>
      <c r="AL455" s="26">
        <f>IF($H$427="n/a",0,IF(AL$429&lt;=$C455,0,IF(AL$429&gt;($H$427+$C455),INDEX($D$441:$W$441,,$C455)-SUM($D455:AK455),INDEX($D$441:$W$441,,$C455)/$H$427)))</f>
        <v>0</v>
      </c>
      <c r="AM455" s="26">
        <f>IF($H$427="n/a",0,IF(AM$429&lt;=$C455,0,IF(AM$429&gt;($H$427+$C455),INDEX($D$441:$W$441,,$C455)-SUM($D455:AL455),INDEX($D$441:$W$441,,$C455)/$H$427)))</f>
        <v>0</v>
      </c>
      <c r="AN455" s="26">
        <f>IF($H$427="n/a",0,IF(AN$429&lt;=$C455,0,IF(AN$429&gt;($H$427+$C455),INDEX($D$441:$W$441,,$C455)-SUM($D455:AM455),INDEX($D$441:$W$441,,$C455)/$H$427)))</f>
        <v>0</v>
      </c>
      <c r="AO455" s="26">
        <f>IF($H$427="n/a",0,IF(AO$429&lt;=$C455,0,IF(AO$429&gt;($H$427+$C455),INDEX($D$441:$W$441,,$C455)-SUM($D455:AN455),INDEX($D$441:$W$441,,$C455)/$H$427)))</f>
        <v>0</v>
      </c>
      <c r="AP455" s="26">
        <f>IF($H$427="n/a",0,IF(AP$429&lt;=$C455,0,IF(AP$429&gt;($H$427+$C455),INDEX($D$441:$W$441,,$C455)-SUM($D455:AO455),INDEX($D$441:$W$441,,$C455)/$H$427)))</f>
        <v>0</v>
      </c>
      <c r="AQ455" s="26">
        <f>IF($H$427="n/a",0,IF(AQ$429&lt;=$C455,0,IF(AQ$429&gt;($H$427+$C455),INDEX($D$441:$W$441,,$C455)-SUM($D455:AP455),INDEX($D$441:$W$441,,$C455)/$H$427)))</f>
        <v>0</v>
      </c>
      <c r="AR455" s="26">
        <f>IF($H$427="n/a",0,IF(AR$429&lt;=$C455,0,IF(AR$429&gt;($H$427+$C455),INDEX($D$441:$W$441,,$C455)-SUM($D455:AQ455),INDEX($D$441:$W$441,,$C455)/$H$427)))</f>
        <v>0</v>
      </c>
      <c r="AS455" s="26">
        <f>IF($H$427="n/a",0,IF(AS$429&lt;=$C455,0,IF(AS$429&gt;($H$427+$C455),INDEX($D$441:$W$441,,$C455)-SUM($D455:AR455),INDEX($D$441:$W$441,,$C455)/$H$427)))</f>
        <v>0</v>
      </c>
      <c r="AT455" s="26">
        <f>IF($H$427="n/a",0,IF(AT$429&lt;=$C455,0,IF(AT$429&gt;($H$427+$C455),INDEX($D$441:$W$441,,$C455)-SUM($D455:AS455),INDEX($D$441:$W$441,,$C455)/$H$427)))</f>
        <v>0</v>
      </c>
      <c r="AU455" s="26">
        <f>IF($H$427="n/a",0,IF(AU$429&lt;=$C455,0,IF(AU$429&gt;($H$427+$C455),INDEX($D$441:$W$441,,$C455)-SUM($D455:AT455),INDEX($D$441:$W$441,,$C455)/$H$427)))</f>
        <v>0</v>
      </c>
      <c r="AV455" s="26">
        <f>IF($H$427="n/a",0,IF(AV$429&lt;=$C455,0,IF(AV$429&gt;($H$427+$C455),INDEX($D$441:$W$441,,$C455)-SUM($D455:AU455),INDEX($D$441:$W$441,,$C455)/$H$427)))</f>
        <v>0</v>
      </c>
      <c r="AW455" s="26">
        <f>IF($H$427="n/a",0,IF(AW$429&lt;=$C455,0,IF(AW$429&gt;($H$427+$C455),INDEX($D$441:$W$441,,$C455)-SUM($D455:AV455),INDEX($D$441:$W$441,,$C455)/$H$427)))</f>
        <v>0</v>
      </c>
      <c r="AX455" s="26">
        <f>IF($H$427="n/a",0,IF(AX$429&lt;=$C455,0,IF(AX$429&gt;($H$427+$C455),INDEX($D$441:$W$441,,$C455)-SUM($D455:AW455),INDEX($D$441:$W$441,,$C455)/$H$427)))</f>
        <v>0</v>
      </c>
      <c r="AY455" s="26">
        <f>IF($H$427="n/a",0,IF(AY$429&lt;=$C455,0,IF(AY$429&gt;($H$427+$C455),INDEX($D$441:$W$441,,$C455)-SUM($D455:AX455),INDEX($D$441:$W$441,,$C455)/$H$427)))</f>
        <v>0</v>
      </c>
      <c r="AZ455" s="26">
        <f>IF($H$427="n/a",0,IF(AZ$429&lt;=$C455,0,IF(AZ$429&gt;($H$427+$C455),INDEX($D$441:$W$441,,$C455)-SUM($D455:AY455),INDEX($D$441:$W$441,,$C455)/$H$427)))</f>
        <v>0</v>
      </c>
      <c r="BA455" s="26">
        <f>IF($H$427="n/a",0,IF(BA$429&lt;=$C455,0,IF(BA$429&gt;($H$427+$C455),INDEX($D$441:$W$441,,$C455)-SUM($D455:AZ455),INDEX($D$441:$W$441,,$C455)/$H$427)))</f>
        <v>0</v>
      </c>
      <c r="BB455" s="26">
        <f>IF($H$427="n/a",0,IF(BB$429&lt;=$C455,0,IF(BB$429&gt;($H$427+$C455),INDEX($D$441:$W$441,,$C455)-SUM($D455:BA455),INDEX($D$441:$W$441,,$C455)/$H$427)))</f>
        <v>0</v>
      </c>
      <c r="BC455" s="26">
        <f>IF($H$427="n/a",0,IF(BC$429&lt;=$C455,0,IF(BC$429&gt;($H$427+$C455),INDEX($D$441:$W$441,,$C455)-SUM($D455:BB455),INDEX($D$441:$W$441,,$C455)/$H$427)))</f>
        <v>0</v>
      </c>
      <c r="BD455" s="26">
        <f>IF($H$427="n/a",0,IF(BD$429&lt;=$C455,0,IF(BD$429&gt;($H$427+$C455),INDEX($D$441:$W$441,,$C455)-SUM($D455:BC455),INDEX($D$441:$W$441,,$C455)/$H$427)))</f>
        <v>0</v>
      </c>
      <c r="BE455" s="26">
        <f>IF($H$427="n/a",0,IF(BE$429&lt;=$C455,0,IF(BE$429&gt;($H$427+$C455),INDEX($D$441:$W$441,,$C455)-SUM($D455:BD455),INDEX($D$441:$W$441,,$C455)/$H$427)))</f>
        <v>0</v>
      </c>
      <c r="BF455" s="26">
        <f>IF($H$427="n/a",0,IF(BF$429&lt;=$C455,0,IF(BF$429&gt;($H$427+$C455),INDEX($D$441:$W$441,,$C455)-SUM($D455:BE455),INDEX($D$441:$W$441,,$C455)/$H$427)))</f>
        <v>0</v>
      </c>
      <c r="BG455" s="26">
        <f>IF($H$427="n/a",0,IF(BG$429&lt;=$C455,0,IF(BG$429&gt;($H$427+$C455),INDEX($D$441:$W$441,,$C455)-SUM($D455:BF455),INDEX($D$441:$W$441,,$C455)/$H$427)))</f>
        <v>0</v>
      </c>
      <c r="BH455" s="26">
        <f>IF($H$427="n/a",0,IF(BH$429&lt;=$C455,0,IF(BH$429&gt;($H$427+$C455),INDEX($D$441:$W$441,,$C455)-SUM($D455:BG455),INDEX($D$441:$W$441,,$C455)/$H$427)))</f>
        <v>0</v>
      </c>
      <c r="BI455" s="26">
        <f>IF($H$427="n/a",0,IF(BI$429&lt;=$C455,0,IF(BI$429&gt;($H$427+$C455),INDEX($D$441:$W$441,,$C455)-SUM($D455:BH455),INDEX($D$441:$W$441,,$C455)/$H$427)))</f>
        <v>0</v>
      </c>
      <c r="BJ455" s="26">
        <f>IF($H$427="n/a",0,IF(BJ$429&lt;=$C455,0,IF(BJ$429&gt;($H$427+$C455),INDEX($D$441:$W$441,,$C455)-SUM($D455:BI455),INDEX($D$441:$W$441,,$C455)/$H$427)))</f>
        <v>0</v>
      </c>
      <c r="BK455" s="26">
        <f>IF($H$427="n/a",0,IF(BK$429&lt;=$C455,0,IF(BK$429&gt;($H$427+$C455),INDEX($D$441:$W$441,,$C455)-SUM($D455:BJ455),INDEX($D$441:$W$441,,$C455)/$H$427)))</f>
        <v>0</v>
      </c>
      <c r="BL455" s="26">
        <f>IF($H$427="n/a",0,IF(BL$429&lt;=$C455,0,IF(BL$429&gt;($H$427+$C455),INDEX($D$441:$W$441,,$C455)-SUM($D455:BK455),INDEX($D$441:$W$441,,$C455)/$H$427)))</f>
        <v>0</v>
      </c>
      <c r="BM455" s="26">
        <f>IF($H$427="n/a",0,IF(BM$429&lt;=$C455,0,IF(BM$429&gt;($H$427+$C455),INDEX($D$441:$W$441,,$C455)-SUM($D455:BL455),INDEX($D$441:$W$441,,$C455)/$H$427)))</f>
        <v>0</v>
      </c>
      <c r="BN455" s="26">
        <f>IF($H$427="n/a",0,IF(BN$429&lt;=$C455,0,IF(BN$429&gt;($H$427+$C455),INDEX($D$441:$W$441,,$C455)-SUM($D455:BM455),INDEX($D$441:$W$441,,$C455)/$H$427)))</f>
        <v>0</v>
      </c>
      <c r="BO455" s="26">
        <f>IF($H$427="n/a",0,IF(BO$429&lt;=$C455,0,IF(BO$429&gt;($H$427+$C455),INDEX($D$441:$W$441,,$C455)-SUM($D455:BN455),INDEX($D$441:$W$441,,$C455)/$H$427)))</f>
        <v>0</v>
      </c>
      <c r="BP455" s="26">
        <f>IF($H$427="n/a",0,IF(BP$429&lt;=$C455,0,IF(BP$429&gt;($H$427+$C455),INDEX($D$441:$W$441,,$C455)-SUM($D455:BO455),INDEX($D$441:$W$441,,$C455)/$H$427)))</f>
        <v>0</v>
      </c>
      <c r="BQ455" s="26">
        <f>IF($H$427="n/a",0,IF(BQ$429&lt;=$C455,0,IF(BQ$429&gt;($H$427+$C455),INDEX($D$441:$W$441,,$C455)-SUM($D455:BP455),INDEX($D$441:$W$441,,$C455)/$H$427)))</f>
        <v>0</v>
      </c>
      <c r="BR455" s="26">
        <f>IF($H$427="n/a",0,IF(BR$429&lt;=$C455,0,IF(BR$429&gt;($H$427+$C455),INDEX($D$441:$W$441,,$C455)-SUM($D455:BQ455),INDEX($D$441:$W$441,,$C455)/$H$427)))</f>
        <v>0</v>
      </c>
      <c r="BS455" s="26">
        <f>IF($H$427="n/a",0,IF(BS$429&lt;=$C455,0,IF(BS$429&gt;($H$427+$C455),INDEX($D$441:$W$441,,$C455)-SUM($D455:BR455),INDEX($D$441:$W$441,,$C455)/$H$427)))</f>
        <v>0</v>
      </c>
    </row>
    <row r="456" spans="2:71" outlineLevel="1">
      <c r="B456" s="24">
        <v>2023</v>
      </c>
      <c r="C456" s="24">
        <v>13</v>
      </c>
      <c r="E456" s="26">
        <f>IF($H$427="n/a",0,IF(E$429&lt;=$C456,0,IF(E$429&gt;($H$427+$C456),INDEX($D$441:$W$441,,$C456)-SUM($D456:D456),INDEX($D$441:$W$441,,$C456)/$H$427)))</f>
        <v>0</v>
      </c>
      <c r="F456" s="26">
        <f>IF($H$427="n/a",0,IF(F$429&lt;=$C456,0,IF(F$429&gt;($H$427+$C456),INDEX($D$441:$W$441,,$C456)-SUM($D456:E456),INDEX($D$441:$W$441,,$C456)/$H$427)))</f>
        <v>0</v>
      </c>
      <c r="G456" s="26">
        <f>IF($H$427="n/a",0,IF(G$429&lt;=$C456,0,IF(G$429&gt;($H$427+$C456),INDEX($D$441:$W$441,,$C456)-SUM($D456:F456),INDEX($D$441:$W$441,,$C456)/$H$427)))</f>
        <v>0</v>
      </c>
      <c r="H456" s="26">
        <f>IF($H$427="n/a",0,IF(H$429&lt;=$C456,0,IF(H$429&gt;($H$427+$C456),INDEX($D$441:$W$441,,$C456)-SUM($D456:G456),INDEX($D$441:$W$441,,$C456)/$H$427)))</f>
        <v>0</v>
      </c>
      <c r="I456" s="26">
        <f>IF($H$427="n/a",0,IF(I$429&lt;=$C456,0,IF(I$429&gt;($H$427+$C456),INDEX($D$441:$W$441,,$C456)-SUM($D456:H456),INDEX($D$441:$W$441,,$C456)/$H$427)))</f>
        <v>0</v>
      </c>
      <c r="J456" s="26">
        <f>IF($H$427="n/a",0,IF(J$429&lt;=$C456,0,IF(J$429&gt;($H$427+$C456),INDEX($D$441:$W$441,,$C456)-SUM($D456:I456),INDEX($D$441:$W$441,,$C456)/$H$427)))</f>
        <v>0</v>
      </c>
      <c r="K456" s="26">
        <f>IF($H$427="n/a",0,IF(K$429&lt;=$C456,0,IF(K$429&gt;($H$427+$C456),INDEX($D$441:$W$441,,$C456)-SUM($D456:J456),INDEX($D$441:$W$441,,$C456)/$H$427)))</f>
        <v>0</v>
      </c>
      <c r="L456" s="26">
        <f>IF($H$427="n/a",0,IF(L$429&lt;=$C456,0,IF(L$429&gt;($H$427+$C456),INDEX($D$441:$W$441,,$C456)-SUM($D456:K456),INDEX($D$441:$W$441,,$C456)/$H$427)))</f>
        <v>0</v>
      </c>
      <c r="M456" s="26">
        <f>IF($H$427="n/a",0,IF(M$429&lt;=$C456,0,IF(M$429&gt;($H$427+$C456),INDEX($D$441:$W$441,,$C456)-SUM($D456:L456),INDEX($D$441:$W$441,,$C456)/$H$427)))</f>
        <v>0</v>
      </c>
      <c r="N456" s="26">
        <f>IF($H$427="n/a",0,IF(N$429&lt;=$C456,0,IF(N$429&gt;($H$427+$C456),INDEX($D$441:$W$441,,$C456)-SUM($D456:M456),INDEX($D$441:$W$441,,$C456)/$H$427)))</f>
        <v>0</v>
      </c>
      <c r="O456" s="26">
        <f>IF($H$427="n/a",0,IF(O$429&lt;=$C456,0,IF(O$429&gt;($H$427+$C456),INDEX($D$441:$W$441,,$C456)-SUM($D456:N456),INDEX($D$441:$W$441,,$C456)/$H$427)))</f>
        <v>0</v>
      </c>
      <c r="P456" s="168">
        <f>IF($H$427="n/a",0,IF(P$429&lt;=$C456,0,IF(P$429&gt;($H$427+$C456),INDEX($D$441:$W$441,,$C456)-SUM($D456:O456),INDEX($D$441:$W$441,,$C456)/$H$427)))</f>
        <v>0</v>
      </c>
      <c r="Q456" s="26">
        <f>IF($H$427="n/a",0,IF(Q$429&lt;=$C456,0,IF(Q$429&gt;($H$427+$C456),INDEX($D$441:$W$441,,$C456)-SUM($D456:P456),INDEX($D$441:$W$441,,$C456)/$H$427)))</f>
        <v>0</v>
      </c>
      <c r="R456" s="26">
        <f>IF($H$427="n/a",0,IF(R$429&lt;=$C456,0,IF(R$429&gt;($H$427+$C456),INDEX($D$441:$W$441,,$C456)-SUM($D456:Q456),INDEX($D$441:$W$441,,$C456)/$H$427)))</f>
        <v>0</v>
      </c>
      <c r="S456" s="26">
        <f>IF($H$427="n/a",0,IF(S$429&lt;=$C456,0,IF(S$429&gt;($H$427+$C456),INDEX($D$441:$W$441,,$C456)-SUM($D456:R456),INDEX($D$441:$W$441,,$C456)/$H$427)))</f>
        <v>0</v>
      </c>
      <c r="T456" s="26">
        <f>IF($H$427="n/a",0,IF(T$429&lt;=$C456,0,IF(T$429&gt;($H$427+$C456),INDEX($D$441:$W$441,,$C456)-SUM($D456:S456),INDEX($D$441:$W$441,,$C456)/$H$427)))</f>
        <v>0</v>
      </c>
      <c r="U456" s="26">
        <f>IF($H$427="n/a",0,IF(U$429&lt;=$C456,0,IF(U$429&gt;($H$427+$C456),INDEX($D$441:$W$441,,$C456)-SUM($D456:T456),INDEX($D$441:$W$441,,$C456)/$H$427)))</f>
        <v>0</v>
      </c>
      <c r="V456" s="26">
        <f>IF($H$427="n/a",0,IF(V$429&lt;=$C456,0,IF(V$429&gt;($H$427+$C456),INDEX($D$441:$W$441,,$C456)-SUM($D456:U456),INDEX($D$441:$W$441,,$C456)/$H$427)))</f>
        <v>0</v>
      </c>
      <c r="W456" s="26">
        <f>IF($H$427="n/a",0,IF(W$429&lt;=$C456,0,IF(W$429&gt;($H$427+$C456),INDEX($D$441:$W$441,,$C456)-SUM($D456:V456),INDEX($D$441:$W$441,,$C456)/$H$427)))</f>
        <v>0</v>
      </c>
      <c r="X456" s="26">
        <f>IF($H$427="n/a",0,IF(X$429&lt;=$C456,0,IF(X$429&gt;($H$427+$C456),INDEX($D$441:$W$441,,$C456)-SUM($D456:W456),INDEX($D$441:$W$441,,$C456)/$H$427)))</f>
        <v>0</v>
      </c>
      <c r="Y456" s="26">
        <f>IF($H$427="n/a",0,IF(Y$429&lt;=$C456,0,IF(Y$429&gt;($H$427+$C456),INDEX($D$441:$W$441,,$C456)-SUM($D456:X456),INDEX($D$441:$W$441,,$C456)/$H$427)))</f>
        <v>0</v>
      </c>
      <c r="Z456" s="26">
        <f>IF($H$427="n/a",0,IF(Z$429&lt;=$C456,0,IF(Z$429&gt;($H$427+$C456),INDEX($D$441:$W$441,,$C456)-SUM($D456:Y456),INDEX($D$441:$W$441,,$C456)/$H$427)))</f>
        <v>0</v>
      </c>
      <c r="AA456" s="26">
        <f>IF($H$427="n/a",0,IF(AA$429&lt;=$C456,0,IF(AA$429&gt;($H$427+$C456),INDEX($D$441:$W$441,,$C456)-SUM($D456:Z456),INDEX($D$441:$W$441,,$C456)/$H$427)))</f>
        <v>0</v>
      </c>
      <c r="AB456" s="26">
        <f>IF($H$427="n/a",0,IF(AB$429&lt;=$C456,0,IF(AB$429&gt;($H$427+$C456),INDEX($D$441:$W$441,,$C456)-SUM($D456:AA456),INDEX($D$441:$W$441,,$C456)/$H$427)))</f>
        <v>0</v>
      </c>
      <c r="AC456" s="26">
        <f>IF($H$427="n/a",0,IF(AC$429&lt;=$C456,0,IF(AC$429&gt;($H$427+$C456),INDEX($D$441:$W$441,,$C456)-SUM($D456:AB456),INDEX($D$441:$W$441,,$C456)/$H$427)))</f>
        <v>0</v>
      </c>
      <c r="AD456" s="26">
        <f>IF($H$427="n/a",0,IF(AD$429&lt;=$C456,0,IF(AD$429&gt;($H$427+$C456),INDEX($D$441:$W$441,,$C456)-SUM($D456:AC456),INDEX($D$441:$W$441,,$C456)/$H$427)))</f>
        <v>0</v>
      </c>
      <c r="AE456" s="26">
        <f>IF($H$427="n/a",0,IF(AE$429&lt;=$C456,0,IF(AE$429&gt;($H$427+$C456),INDEX($D$441:$W$441,,$C456)-SUM($D456:AD456),INDEX($D$441:$W$441,,$C456)/$H$427)))</f>
        <v>0</v>
      </c>
      <c r="AF456" s="26">
        <f>IF($H$427="n/a",0,IF(AF$429&lt;=$C456,0,IF(AF$429&gt;($H$427+$C456),INDEX($D$441:$W$441,,$C456)-SUM($D456:AE456),INDEX($D$441:$W$441,,$C456)/$H$427)))</f>
        <v>0</v>
      </c>
      <c r="AG456" s="26">
        <f>IF($H$427="n/a",0,IF(AG$429&lt;=$C456,0,IF(AG$429&gt;($H$427+$C456),INDEX($D$441:$W$441,,$C456)-SUM($D456:AF456),INDEX($D$441:$W$441,,$C456)/$H$427)))</f>
        <v>0</v>
      </c>
      <c r="AH456" s="26">
        <f>IF($H$427="n/a",0,IF(AH$429&lt;=$C456,0,IF(AH$429&gt;($H$427+$C456),INDEX($D$441:$W$441,,$C456)-SUM($D456:AG456),INDEX($D$441:$W$441,,$C456)/$H$427)))</f>
        <v>0</v>
      </c>
      <c r="AI456" s="26">
        <f>IF($H$427="n/a",0,IF(AI$429&lt;=$C456,0,IF(AI$429&gt;($H$427+$C456),INDEX($D$441:$W$441,,$C456)-SUM($D456:AH456),INDEX($D$441:$W$441,,$C456)/$H$427)))</f>
        <v>0</v>
      </c>
      <c r="AJ456" s="26">
        <f>IF($H$427="n/a",0,IF(AJ$429&lt;=$C456,0,IF(AJ$429&gt;($H$427+$C456),INDEX($D$441:$W$441,,$C456)-SUM($D456:AI456),INDEX($D$441:$W$441,,$C456)/$H$427)))</f>
        <v>0</v>
      </c>
      <c r="AK456" s="26">
        <f>IF($H$427="n/a",0,IF(AK$429&lt;=$C456,0,IF(AK$429&gt;($H$427+$C456),INDEX($D$441:$W$441,,$C456)-SUM($D456:AJ456),INDEX($D$441:$W$441,,$C456)/$H$427)))</f>
        <v>0</v>
      </c>
      <c r="AL456" s="26">
        <f>IF($H$427="n/a",0,IF(AL$429&lt;=$C456,0,IF(AL$429&gt;($H$427+$C456),INDEX($D$441:$W$441,,$C456)-SUM($D456:AK456),INDEX($D$441:$W$441,,$C456)/$H$427)))</f>
        <v>0</v>
      </c>
      <c r="AM456" s="26">
        <f>IF($H$427="n/a",0,IF(AM$429&lt;=$C456,0,IF(AM$429&gt;($H$427+$C456),INDEX($D$441:$W$441,,$C456)-SUM($D456:AL456),INDEX($D$441:$W$441,,$C456)/$H$427)))</f>
        <v>0</v>
      </c>
      <c r="AN456" s="26">
        <f>IF($H$427="n/a",0,IF(AN$429&lt;=$C456,0,IF(AN$429&gt;($H$427+$C456),INDEX($D$441:$W$441,,$C456)-SUM($D456:AM456),INDEX($D$441:$W$441,,$C456)/$H$427)))</f>
        <v>0</v>
      </c>
      <c r="AO456" s="26">
        <f>IF($H$427="n/a",0,IF(AO$429&lt;=$C456,0,IF(AO$429&gt;($H$427+$C456),INDEX($D$441:$W$441,,$C456)-SUM($D456:AN456),INDEX($D$441:$W$441,,$C456)/$H$427)))</f>
        <v>0</v>
      </c>
      <c r="AP456" s="26">
        <f>IF($H$427="n/a",0,IF(AP$429&lt;=$C456,0,IF(AP$429&gt;($H$427+$C456),INDEX($D$441:$W$441,,$C456)-SUM($D456:AO456),INDEX($D$441:$W$441,,$C456)/$H$427)))</f>
        <v>0</v>
      </c>
      <c r="AQ456" s="26">
        <f>IF($H$427="n/a",0,IF(AQ$429&lt;=$C456,0,IF(AQ$429&gt;($H$427+$C456),INDEX($D$441:$W$441,,$C456)-SUM($D456:AP456),INDEX($D$441:$W$441,,$C456)/$H$427)))</f>
        <v>0</v>
      </c>
      <c r="AR456" s="26">
        <f>IF($H$427="n/a",0,IF(AR$429&lt;=$C456,0,IF(AR$429&gt;($H$427+$C456),INDEX($D$441:$W$441,,$C456)-SUM($D456:AQ456),INDEX($D$441:$W$441,,$C456)/$H$427)))</f>
        <v>0</v>
      </c>
      <c r="AS456" s="26">
        <f>IF($H$427="n/a",0,IF(AS$429&lt;=$C456,0,IF(AS$429&gt;($H$427+$C456),INDEX($D$441:$W$441,,$C456)-SUM($D456:AR456),INDEX($D$441:$W$441,,$C456)/$H$427)))</f>
        <v>0</v>
      </c>
      <c r="AT456" s="26">
        <f>IF($H$427="n/a",0,IF(AT$429&lt;=$C456,0,IF(AT$429&gt;($H$427+$C456),INDEX($D$441:$W$441,,$C456)-SUM($D456:AS456),INDEX($D$441:$W$441,,$C456)/$H$427)))</f>
        <v>0</v>
      </c>
      <c r="AU456" s="26">
        <f>IF($H$427="n/a",0,IF(AU$429&lt;=$C456,0,IF(AU$429&gt;($H$427+$C456),INDEX($D$441:$W$441,,$C456)-SUM($D456:AT456),INDEX($D$441:$W$441,,$C456)/$H$427)))</f>
        <v>0</v>
      </c>
      <c r="AV456" s="26">
        <f>IF($H$427="n/a",0,IF(AV$429&lt;=$C456,0,IF(AV$429&gt;($H$427+$C456),INDEX($D$441:$W$441,,$C456)-SUM($D456:AU456),INDEX($D$441:$W$441,,$C456)/$H$427)))</f>
        <v>0</v>
      </c>
      <c r="AW456" s="26">
        <f>IF($H$427="n/a",0,IF(AW$429&lt;=$C456,0,IF(AW$429&gt;($H$427+$C456),INDEX($D$441:$W$441,,$C456)-SUM($D456:AV456),INDEX($D$441:$W$441,,$C456)/$H$427)))</f>
        <v>0</v>
      </c>
      <c r="AX456" s="26">
        <f>IF($H$427="n/a",0,IF(AX$429&lt;=$C456,0,IF(AX$429&gt;($H$427+$C456),INDEX($D$441:$W$441,,$C456)-SUM($D456:AW456),INDEX($D$441:$W$441,,$C456)/$H$427)))</f>
        <v>0</v>
      </c>
      <c r="AY456" s="26">
        <f>IF($H$427="n/a",0,IF(AY$429&lt;=$C456,0,IF(AY$429&gt;($H$427+$C456),INDEX($D$441:$W$441,,$C456)-SUM($D456:AX456),INDEX($D$441:$W$441,,$C456)/$H$427)))</f>
        <v>0</v>
      </c>
      <c r="AZ456" s="26">
        <f>IF($H$427="n/a",0,IF(AZ$429&lt;=$C456,0,IF(AZ$429&gt;($H$427+$C456),INDEX($D$441:$W$441,,$C456)-SUM($D456:AY456),INDEX($D$441:$W$441,,$C456)/$H$427)))</f>
        <v>0</v>
      </c>
      <c r="BA456" s="26">
        <f>IF($H$427="n/a",0,IF(BA$429&lt;=$C456,0,IF(BA$429&gt;($H$427+$C456),INDEX($D$441:$W$441,,$C456)-SUM($D456:AZ456),INDEX($D$441:$W$441,,$C456)/$H$427)))</f>
        <v>0</v>
      </c>
      <c r="BB456" s="26">
        <f>IF($H$427="n/a",0,IF(BB$429&lt;=$C456,0,IF(BB$429&gt;($H$427+$C456),INDEX($D$441:$W$441,,$C456)-SUM($D456:BA456),INDEX($D$441:$W$441,,$C456)/$H$427)))</f>
        <v>0</v>
      </c>
      <c r="BC456" s="26">
        <f>IF($H$427="n/a",0,IF(BC$429&lt;=$C456,0,IF(BC$429&gt;($H$427+$C456),INDEX($D$441:$W$441,,$C456)-SUM($D456:BB456),INDEX($D$441:$W$441,,$C456)/$H$427)))</f>
        <v>0</v>
      </c>
      <c r="BD456" s="26">
        <f>IF($H$427="n/a",0,IF(BD$429&lt;=$C456,0,IF(BD$429&gt;($H$427+$C456),INDEX($D$441:$W$441,,$C456)-SUM($D456:BC456),INDEX($D$441:$W$441,,$C456)/$H$427)))</f>
        <v>0</v>
      </c>
      <c r="BE456" s="26">
        <f>IF($H$427="n/a",0,IF(BE$429&lt;=$C456,0,IF(BE$429&gt;($H$427+$C456),INDEX($D$441:$W$441,,$C456)-SUM($D456:BD456),INDEX($D$441:$W$441,,$C456)/$H$427)))</f>
        <v>0</v>
      </c>
      <c r="BF456" s="26">
        <f>IF($H$427="n/a",0,IF(BF$429&lt;=$C456,0,IF(BF$429&gt;($H$427+$C456),INDEX($D$441:$W$441,,$C456)-SUM($D456:BE456),INDEX($D$441:$W$441,,$C456)/$H$427)))</f>
        <v>0</v>
      </c>
      <c r="BG456" s="26">
        <f>IF($H$427="n/a",0,IF(BG$429&lt;=$C456,0,IF(BG$429&gt;($H$427+$C456),INDEX($D$441:$W$441,,$C456)-SUM($D456:BF456),INDEX($D$441:$W$441,,$C456)/$H$427)))</f>
        <v>0</v>
      </c>
      <c r="BH456" s="26">
        <f>IF($H$427="n/a",0,IF(BH$429&lt;=$C456,0,IF(BH$429&gt;($H$427+$C456),INDEX($D$441:$W$441,,$C456)-SUM($D456:BG456),INDEX($D$441:$W$441,,$C456)/$H$427)))</f>
        <v>0</v>
      </c>
      <c r="BI456" s="26">
        <f>IF($H$427="n/a",0,IF(BI$429&lt;=$C456,0,IF(BI$429&gt;($H$427+$C456),INDEX($D$441:$W$441,,$C456)-SUM($D456:BH456),INDEX($D$441:$W$441,,$C456)/$H$427)))</f>
        <v>0</v>
      </c>
      <c r="BJ456" s="26">
        <f>IF($H$427="n/a",0,IF(BJ$429&lt;=$C456,0,IF(BJ$429&gt;($H$427+$C456),INDEX($D$441:$W$441,,$C456)-SUM($D456:BI456),INDEX($D$441:$W$441,,$C456)/$H$427)))</f>
        <v>0</v>
      </c>
      <c r="BK456" s="26">
        <f>IF($H$427="n/a",0,IF(BK$429&lt;=$C456,0,IF(BK$429&gt;($H$427+$C456),INDEX($D$441:$W$441,,$C456)-SUM($D456:BJ456),INDEX($D$441:$W$441,,$C456)/$H$427)))</f>
        <v>0</v>
      </c>
      <c r="BL456" s="26">
        <f>IF($H$427="n/a",0,IF(BL$429&lt;=$C456,0,IF(BL$429&gt;($H$427+$C456),INDEX($D$441:$W$441,,$C456)-SUM($D456:BK456),INDEX($D$441:$W$441,,$C456)/$H$427)))</f>
        <v>0</v>
      </c>
      <c r="BM456" s="26">
        <f>IF($H$427="n/a",0,IF(BM$429&lt;=$C456,0,IF(BM$429&gt;($H$427+$C456),INDEX($D$441:$W$441,,$C456)-SUM($D456:BL456),INDEX($D$441:$W$441,,$C456)/$H$427)))</f>
        <v>0</v>
      </c>
      <c r="BN456" s="26">
        <f>IF($H$427="n/a",0,IF(BN$429&lt;=$C456,0,IF(BN$429&gt;($H$427+$C456),INDEX($D$441:$W$441,,$C456)-SUM($D456:BM456),INDEX($D$441:$W$441,,$C456)/$H$427)))</f>
        <v>0</v>
      </c>
      <c r="BO456" s="26">
        <f>IF($H$427="n/a",0,IF(BO$429&lt;=$C456,0,IF(BO$429&gt;($H$427+$C456),INDEX($D$441:$W$441,,$C456)-SUM($D456:BN456),INDEX($D$441:$W$441,,$C456)/$H$427)))</f>
        <v>0</v>
      </c>
      <c r="BP456" s="26">
        <f>IF($H$427="n/a",0,IF(BP$429&lt;=$C456,0,IF(BP$429&gt;($H$427+$C456),INDEX($D$441:$W$441,,$C456)-SUM($D456:BO456),INDEX($D$441:$W$441,,$C456)/$H$427)))</f>
        <v>0</v>
      </c>
      <c r="BQ456" s="26">
        <f>IF($H$427="n/a",0,IF(BQ$429&lt;=$C456,0,IF(BQ$429&gt;($H$427+$C456),INDEX($D$441:$W$441,,$C456)-SUM($D456:BP456),INDEX($D$441:$W$441,,$C456)/$H$427)))</f>
        <v>0</v>
      </c>
      <c r="BR456" s="26">
        <f>IF($H$427="n/a",0,IF(BR$429&lt;=$C456,0,IF(BR$429&gt;($H$427+$C456),INDEX($D$441:$W$441,,$C456)-SUM($D456:BQ456),INDEX($D$441:$W$441,,$C456)/$H$427)))</f>
        <v>0</v>
      </c>
      <c r="BS456" s="26">
        <f>IF($H$427="n/a",0,IF(BS$429&lt;=$C456,0,IF(BS$429&gt;($H$427+$C456),INDEX($D$441:$W$441,,$C456)-SUM($D456:BR456),INDEX($D$441:$W$441,,$C456)/$H$427)))</f>
        <v>0</v>
      </c>
    </row>
    <row r="457" spans="2:71" outlineLevel="1">
      <c r="B457" s="24">
        <v>2024</v>
      </c>
      <c r="C457" s="24">
        <v>14</v>
      </c>
      <c r="E457" s="26">
        <f>IF($H$427="n/a",0,IF(E$429&lt;=$C457,0,IF(E$429&gt;($H$427+$C457),INDEX($D$441:$W$441,,$C457)-SUM($D457:D457),INDEX($D$441:$W$441,,$C457)/$H$427)))</f>
        <v>0</v>
      </c>
      <c r="F457" s="26">
        <f>IF($H$427="n/a",0,IF(F$429&lt;=$C457,0,IF(F$429&gt;($H$427+$C457),INDEX($D$441:$W$441,,$C457)-SUM($D457:E457),INDEX($D$441:$W$441,,$C457)/$H$427)))</f>
        <v>0</v>
      </c>
      <c r="G457" s="26">
        <f>IF($H$427="n/a",0,IF(G$429&lt;=$C457,0,IF(G$429&gt;($H$427+$C457),INDEX($D$441:$W$441,,$C457)-SUM($D457:F457),INDEX($D$441:$W$441,,$C457)/$H$427)))</f>
        <v>0</v>
      </c>
      <c r="H457" s="26">
        <f>IF($H$427="n/a",0,IF(H$429&lt;=$C457,0,IF(H$429&gt;($H$427+$C457),INDEX($D$441:$W$441,,$C457)-SUM($D457:G457),INDEX($D$441:$W$441,,$C457)/$H$427)))</f>
        <v>0</v>
      </c>
      <c r="I457" s="26">
        <f>IF($H$427="n/a",0,IF(I$429&lt;=$C457,0,IF(I$429&gt;($H$427+$C457),INDEX($D$441:$W$441,,$C457)-SUM($D457:H457),INDEX($D$441:$W$441,,$C457)/$H$427)))</f>
        <v>0</v>
      </c>
      <c r="J457" s="26">
        <f>IF($H$427="n/a",0,IF(J$429&lt;=$C457,0,IF(J$429&gt;($H$427+$C457),INDEX($D$441:$W$441,,$C457)-SUM($D457:I457),INDEX($D$441:$W$441,,$C457)/$H$427)))</f>
        <v>0</v>
      </c>
      <c r="K457" s="26">
        <f>IF($H$427="n/a",0,IF(K$429&lt;=$C457,0,IF(K$429&gt;($H$427+$C457),INDEX($D$441:$W$441,,$C457)-SUM($D457:J457),INDEX($D$441:$W$441,,$C457)/$H$427)))</f>
        <v>0</v>
      </c>
      <c r="L457" s="26">
        <f>IF($H$427="n/a",0,IF(L$429&lt;=$C457,0,IF(L$429&gt;($H$427+$C457),INDEX($D$441:$W$441,,$C457)-SUM($D457:K457),INDEX($D$441:$W$441,,$C457)/$H$427)))</f>
        <v>0</v>
      </c>
      <c r="M457" s="26">
        <f>IF($H$427="n/a",0,IF(M$429&lt;=$C457,0,IF(M$429&gt;($H$427+$C457),INDEX($D$441:$W$441,,$C457)-SUM($D457:L457),INDEX($D$441:$W$441,,$C457)/$H$427)))</f>
        <v>0</v>
      </c>
      <c r="N457" s="26">
        <f>IF($H$427="n/a",0,IF(N$429&lt;=$C457,0,IF(N$429&gt;($H$427+$C457),INDEX($D$441:$W$441,,$C457)-SUM($D457:M457),INDEX($D$441:$W$441,,$C457)/$H$427)))</f>
        <v>0</v>
      </c>
      <c r="O457" s="26">
        <f>IF($H$427="n/a",0,IF(O$429&lt;=$C457,0,IF(O$429&gt;($H$427+$C457),INDEX($D$441:$W$441,,$C457)-SUM($D457:N457),INDEX($D$441:$W$441,,$C457)/$H$427)))</f>
        <v>0</v>
      </c>
      <c r="P457" s="168">
        <f>IF($H$427="n/a",0,IF(P$429&lt;=$C457,0,IF(P$429&gt;($H$427+$C457),INDEX($D$441:$W$441,,$C457)-SUM($D457:O457),INDEX($D$441:$W$441,,$C457)/$H$427)))</f>
        <v>0</v>
      </c>
      <c r="Q457" s="26">
        <f>IF($H$427="n/a",0,IF(Q$429&lt;=$C457,0,IF(Q$429&gt;($H$427+$C457),INDEX($D$441:$W$441,,$C457)-SUM($D457:P457),INDEX($D$441:$W$441,,$C457)/$H$427)))</f>
        <v>0</v>
      </c>
      <c r="R457" s="26">
        <f>IF($H$427="n/a",0,IF(R$429&lt;=$C457,0,IF(R$429&gt;($H$427+$C457),INDEX($D$441:$W$441,,$C457)-SUM($D457:Q457),INDEX($D$441:$W$441,,$C457)/$H$427)))</f>
        <v>0</v>
      </c>
      <c r="S457" s="26">
        <f>IF($H$427="n/a",0,IF(S$429&lt;=$C457,0,IF(S$429&gt;($H$427+$C457),INDEX($D$441:$W$441,,$C457)-SUM($D457:R457),INDEX($D$441:$W$441,,$C457)/$H$427)))</f>
        <v>0</v>
      </c>
      <c r="T457" s="26">
        <f>IF($H$427="n/a",0,IF(T$429&lt;=$C457,0,IF(T$429&gt;($H$427+$C457),INDEX($D$441:$W$441,,$C457)-SUM($D457:S457),INDEX($D$441:$W$441,,$C457)/$H$427)))</f>
        <v>0</v>
      </c>
      <c r="U457" s="26">
        <f>IF($H$427="n/a",0,IF(U$429&lt;=$C457,0,IF(U$429&gt;($H$427+$C457),INDEX($D$441:$W$441,,$C457)-SUM($D457:T457),INDEX($D$441:$W$441,,$C457)/$H$427)))</f>
        <v>0</v>
      </c>
      <c r="V457" s="26">
        <f>IF($H$427="n/a",0,IF(V$429&lt;=$C457,0,IF(V$429&gt;($H$427+$C457),INDEX($D$441:$W$441,,$C457)-SUM($D457:U457),INDEX($D$441:$W$441,,$C457)/$H$427)))</f>
        <v>0</v>
      </c>
      <c r="W457" s="26">
        <f>IF($H$427="n/a",0,IF(W$429&lt;=$C457,0,IF(W$429&gt;($H$427+$C457),INDEX($D$441:$W$441,,$C457)-SUM($D457:V457),INDEX($D$441:$W$441,,$C457)/$H$427)))</f>
        <v>0</v>
      </c>
      <c r="X457" s="26">
        <f>IF($H$427="n/a",0,IF(X$429&lt;=$C457,0,IF(X$429&gt;($H$427+$C457),INDEX($D$441:$W$441,,$C457)-SUM($D457:W457),INDEX($D$441:$W$441,,$C457)/$H$427)))</f>
        <v>0</v>
      </c>
      <c r="Y457" s="26">
        <f>IF($H$427="n/a",0,IF(Y$429&lt;=$C457,0,IF(Y$429&gt;($H$427+$C457),INDEX($D$441:$W$441,,$C457)-SUM($D457:X457),INDEX($D$441:$W$441,,$C457)/$H$427)))</f>
        <v>0</v>
      </c>
      <c r="Z457" s="26">
        <f>IF($H$427="n/a",0,IF(Z$429&lt;=$C457,0,IF(Z$429&gt;($H$427+$C457),INDEX($D$441:$W$441,,$C457)-SUM($D457:Y457),INDEX($D$441:$W$441,,$C457)/$H$427)))</f>
        <v>0</v>
      </c>
      <c r="AA457" s="26">
        <f>IF($H$427="n/a",0,IF(AA$429&lt;=$C457,0,IF(AA$429&gt;($H$427+$C457),INDEX($D$441:$W$441,,$C457)-SUM($D457:Z457),INDEX($D$441:$W$441,,$C457)/$H$427)))</f>
        <v>0</v>
      </c>
      <c r="AB457" s="26">
        <f>IF($H$427="n/a",0,IF(AB$429&lt;=$C457,0,IF(AB$429&gt;($H$427+$C457),INDEX($D$441:$W$441,,$C457)-SUM($D457:AA457),INDEX($D$441:$W$441,,$C457)/$H$427)))</f>
        <v>0</v>
      </c>
      <c r="AC457" s="26">
        <f>IF($H$427="n/a",0,IF(AC$429&lt;=$C457,0,IF(AC$429&gt;($H$427+$C457),INDEX($D$441:$W$441,,$C457)-SUM($D457:AB457),INDEX($D$441:$W$441,,$C457)/$H$427)))</f>
        <v>0</v>
      </c>
      <c r="AD457" s="26">
        <f>IF($H$427="n/a",0,IF(AD$429&lt;=$C457,0,IF(AD$429&gt;($H$427+$C457),INDEX($D$441:$W$441,,$C457)-SUM($D457:AC457),INDEX($D$441:$W$441,,$C457)/$H$427)))</f>
        <v>0</v>
      </c>
      <c r="AE457" s="26">
        <f>IF($H$427="n/a",0,IF(AE$429&lt;=$C457,0,IF(AE$429&gt;($H$427+$C457),INDEX($D$441:$W$441,,$C457)-SUM($D457:AD457),INDEX($D$441:$W$441,,$C457)/$H$427)))</f>
        <v>0</v>
      </c>
      <c r="AF457" s="26">
        <f>IF($H$427="n/a",0,IF(AF$429&lt;=$C457,0,IF(AF$429&gt;($H$427+$C457),INDEX($D$441:$W$441,,$C457)-SUM($D457:AE457),INDEX($D$441:$W$441,,$C457)/$H$427)))</f>
        <v>0</v>
      </c>
      <c r="AG457" s="26">
        <f>IF($H$427="n/a",0,IF(AG$429&lt;=$C457,0,IF(AG$429&gt;($H$427+$C457),INDEX($D$441:$W$441,,$C457)-SUM($D457:AF457),INDEX($D$441:$W$441,,$C457)/$H$427)))</f>
        <v>0</v>
      </c>
      <c r="AH457" s="26">
        <f>IF($H$427="n/a",0,IF(AH$429&lt;=$C457,0,IF(AH$429&gt;($H$427+$C457),INDEX($D$441:$W$441,,$C457)-SUM($D457:AG457),INDEX($D$441:$W$441,,$C457)/$H$427)))</f>
        <v>0</v>
      </c>
      <c r="AI457" s="26">
        <f>IF($H$427="n/a",0,IF(AI$429&lt;=$C457,0,IF(AI$429&gt;($H$427+$C457),INDEX($D$441:$W$441,,$C457)-SUM($D457:AH457),INDEX($D$441:$W$441,,$C457)/$H$427)))</f>
        <v>0</v>
      </c>
      <c r="AJ457" s="26">
        <f>IF($H$427="n/a",0,IF(AJ$429&lt;=$C457,0,IF(AJ$429&gt;($H$427+$C457),INDEX($D$441:$W$441,,$C457)-SUM($D457:AI457),INDEX($D$441:$W$441,,$C457)/$H$427)))</f>
        <v>0</v>
      </c>
      <c r="AK457" s="26">
        <f>IF($H$427="n/a",0,IF(AK$429&lt;=$C457,0,IF(AK$429&gt;($H$427+$C457),INDEX($D$441:$W$441,,$C457)-SUM($D457:AJ457),INDEX($D$441:$W$441,,$C457)/$H$427)))</f>
        <v>0</v>
      </c>
      <c r="AL457" s="26">
        <f>IF($H$427="n/a",0,IF(AL$429&lt;=$C457,0,IF(AL$429&gt;($H$427+$C457),INDEX($D$441:$W$441,,$C457)-SUM($D457:AK457),INDEX($D$441:$W$441,,$C457)/$H$427)))</f>
        <v>0</v>
      </c>
      <c r="AM457" s="26">
        <f>IF($H$427="n/a",0,IF(AM$429&lt;=$C457,0,IF(AM$429&gt;($H$427+$C457),INDEX($D$441:$W$441,,$C457)-SUM($D457:AL457),INDEX($D$441:$W$441,,$C457)/$H$427)))</f>
        <v>0</v>
      </c>
      <c r="AN457" s="26">
        <f>IF($H$427="n/a",0,IF(AN$429&lt;=$C457,0,IF(AN$429&gt;($H$427+$C457),INDEX($D$441:$W$441,,$C457)-SUM($D457:AM457),INDEX($D$441:$W$441,,$C457)/$H$427)))</f>
        <v>0</v>
      </c>
      <c r="AO457" s="26">
        <f>IF($H$427="n/a",0,IF(AO$429&lt;=$C457,0,IF(AO$429&gt;($H$427+$C457),INDEX($D$441:$W$441,,$C457)-SUM($D457:AN457),INDEX($D$441:$W$441,,$C457)/$H$427)))</f>
        <v>0</v>
      </c>
      <c r="AP457" s="26">
        <f>IF($H$427="n/a",0,IF(AP$429&lt;=$C457,0,IF(AP$429&gt;($H$427+$C457),INDEX($D$441:$W$441,,$C457)-SUM($D457:AO457),INDEX($D$441:$W$441,,$C457)/$H$427)))</f>
        <v>0</v>
      </c>
      <c r="AQ457" s="26">
        <f>IF($H$427="n/a",0,IF(AQ$429&lt;=$C457,0,IF(AQ$429&gt;($H$427+$C457),INDEX($D$441:$W$441,,$C457)-SUM($D457:AP457),INDEX($D$441:$W$441,,$C457)/$H$427)))</f>
        <v>0</v>
      </c>
      <c r="AR457" s="26">
        <f>IF($H$427="n/a",0,IF(AR$429&lt;=$C457,0,IF(AR$429&gt;($H$427+$C457),INDEX($D$441:$W$441,,$C457)-SUM($D457:AQ457),INDEX($D$441:$W$441,,$C457)/$H$427)))</f>
        <v>0</v>
      </c>
      <c r="AS457" s="26">
        <f>IF($H$427="n/a",0,IF(AS$429&lt;=$C457,0,IF(AS$429&gt;($H$427+$C457),INDEX($D$441:$W$441,,$C457)-SUM($D457:AR457),INDEX($D$441:$W$441,,$C457)/$H$427)))</f>
        <v>0</v>
      </c>
      <c r="AT457" s="26">
        <f>IF($H$427="n/a",0,IF(AT$429&lt;=$C457,0,IF(AT$429&gt;($H$427+$C457),INDEX($D$441:$W$441,,$C457)-SUM($D457:AS457),INDEX($D$441:$W$441,,$C457)/$H$427)))</f>
        <v>0</v>
      </c>
      <c r="AU457" s="26">
        <f>IF($H$427="n/a",0,IF(AU$429&lt;=$C457,0,IF(AU$429&gt;($H$427+$C457),INDEX($D$441:$W$441,,$C457)-SUM($D457:AT457),INDEX($D$441:$W$441,,$C457)/$H$427)))</f>
        <v>0</v>
      </c>
      <c r="AV457" s="26">
        <f>IF($H$427="n/a",0,IF(AV$429&lt;=$C457,0,IF(AV$429&gt;($H$427+$C457),INDEX($D$441:$W$441,,$C457)-SUM($D457:AU457),INDEX($D$441:$W$441,,$C457)/$H$427)))</f>
        <v>0</v>
      </c>
      <c r="AW457" s="26">
        <f>IF($H$427="n/a",0,IF(AW$429&lt;=$C457,0,IF(AW$429&gt;($H$427+$C457),INDEX($D$441:$W$441,,$C457)-SUM($D457:AV457),INDEX($D$441:$W$441,,$C457)/$H$427)))</f>
        <v>0</v>
      </c>
      <c r="AX457" s="26">
        <f>IF($H$427="n/a",0,IF(AX$429&lt;=$C457,0,IF(AX$429&gt;($H$427+$C457),INDEX($D$441:$W$441,,$C457)-SUM($D457:AW457),INDEX($D$441:$W$441,,$C457)/$H$427)))</f>
        <v>0</v>
      </c>
      <c r="AY457" s="26">
        <f>IF($H$427="n/a",0,IF(AY$429&lt;=$C457,0,IF(AY$429&gt;($H$427+$C457),INDEX($D$441:$W$441,,$C457)-SUM($D457:AX457),INDEX($D$441:$W$441,,$C457)/$H$427)))</f>
        <v>0</v>
      </c>
      <c r="AZ457" s="26">
        <f>IF($H$427="n/a",0,IF(AZ$429&lt;=$C457,0,IF(AZ$429&gt;($H$427+$C457),INDEX($D$441:$W$441,,$C457)-SUM($D457:AY457),INDEX($D$441:$W$441,,$C457)/$H$427)))</f>
        <v>0</v>
      </c>
      <c r="BA457" s="26">
        <f>IF($H$427="n/a",0,IF(BA$429&lt;=$C457,0,IF(BA$429&gt;($H$427+$C457),INDEX($D$441:$W$441,,$C457)-SUM($D457:AZ457),INDEX($D$441:$W$441,,$C457)/$H$427)))</f>
        <v>0</v>
      </c>
      <c r="BB457" s="26">
        <f>IF($H$427="n/a",0,IF(BB$429&lt;=$C457,0,IF(BB$429&gt;($H$427+$C457),INDEX($D$441:$W$441,,$C457)-SUM($D457:BA457),INDEX($D$441:$W$441,,$C457)/$H$427)))</f>
        <v>0</v>
      </c>
      <c r="BC457" s="26">
        <f>IF($H$427="n/a",0,IF(BC$429&lt;=$C457,0,IF(BC$429&gt;($H$427+$C457),INDEX($D$441:$W$441,,$C457)-SUM($D457:BB457),INDEX($D$441:$W$441,,$C457)/$H$427)))</f>
        <v>0</v>
      </c>
      <c r="BD457" s="26">
        <f>IF($H$427="n/a",0,IF(BD$429&lt;=$C457,0,IF(BD$429&gt;($H$427+$C457),INDEX($D$441:$W$441,,$C457)-SUM($D457:BC457),INDEX($D$441:$W$441,,$C457)/$H$427)))</f>
        <v>0</v>
      </c>
      <c r="BE457" s="26">
        <f>IF($H$427="n/a",0,IF(BE$429&lt;=$C457,0,IF(BE$429&gt;($H$427+$C457),INDEX($D$441:$W$441,,$C457)-SUM($D457:BD457),INDEX($D$441:$W$441,,$C457)/$H$427)))</f>
        <v>0</v>
      </c>
      <c r="BF457" s="26">
        <f>IF($H$427="n/a",0,IF(BF$429&lt;=$C457,0,IF(BF$429&gt;($H$427+$C457),INDEX($D$441:$W$441,,$C457)-SUM($D457:BE457),INDEX($D$441:$W$441,,$C457)/$H$427)))</f>
        <v>0</v>
      </c>
      <c r="BG457" s="26">
        <f>IF($H$427="n/a",0,IF(BG$429&lt;=$C457,0,IF(BG$429&gt;($H$427+$C457),INDEX($D$441:$W$441,,$C457)-SUM($D457:BF457),INDEX($D$441:$W$441,,$C457)/$H$427)))</f>
        <v>0</v>
      </c>
      <c r="BH457" s="26">
        <f>IF($H$427="n/a",0,IF(BH$429&lt;=$C457,0,IF(BH$429&gt;($H$427+$C457),INDEX($D$441:$W$441,,$C457)-SUM($D457:BG457),INDEX($D$441:$W$441,,$C457)/$H$427)))</f>
        <v>0</v>
      </c>
      <c r="BI457" s="26">
        <f>IF($H$427="n/a",0,IF(BI$429&lt;=$C457,0,IF(BI$429&gt;($H$427+$C457),INDEX($D$441:$W$441,,$C457)-SUM($D457:BH457),INDEX($D$441:$W$441,,$C457)/$H$427)))</f>
        <v>0</v>
      </c>
      <c r="BJ457" s="26">
        <f>IF($H$427="n/a",0,IF(BJ$429&lt;=$C457,0,IF(BJ$429&gt;($H$427+$C457),INDEX($D$441:$W$441,,$C457)-SUM($D457:BI457),INDEX($D$441:$W$441,,$C457)/$H$427)))</f>
        <v>0</v>
      </c>
      <c r="BK457" s="26">
        <f>IF($H$427="n/a",0,IF(BK$429&lt;=$C457,0,IF(BK$429&gt;($H$427+$C457),INDEX($D$441:$W$441,,$C457)-SUM($D457:BJ457),INDEX($D$441:$W$441,,$C457)/$H$427)))</f>
        <v>0</v>
      </c>
      <c r="BL457" s="26">
        <f>IF($H$427="n/a",0,IF(BL$429&lt;=$C457,0,IF(BL$429&gt;($H$427+$C457),INDEX($D$441:$W$441,,$C457)-SUM($D457:BK457),INDEX($D$441:$W$441,,$C457)/$H$427)))</f>
        <v>0</v>
      </c>
      <c r="BM457" s="26">
        <f>IF($H$427="n/a",0,IF(BM$429&lt;=$C457,0,IF(BM$429&gt;($H$427+$C457),INDEX($D$441:$W$441,,$C457)-SUM($D457:BL457),INDEX($D$441:$W$441,,$C457)/$H$427)))</f>
        <v>0</v>
      </c>
      <c r="BN457" s="26">
        <f>IF($H$427="n/a",0,IF(BN$429&lt;=$C457,0,IF(BN$429&gt;($H$427+$C457),INDEX($D$441:$W$441,,$C457)-SUM($D457:BM457),INDEX($D$441:$W$441,,$C457)/$H$427)))</f>
        <v>0</v>
      </c>
      <c r="BO457" s="26">
        <f>IF($H$427="n/a",0,IF(BO$429&lt;=$C457,0,IF(BO$429&gt;($H$427+$C457),INDEX($D$441:$W$441,,$C457)-SUM($D457:BN457),INDEX($D$441:$W$441,,$C457)/$H$427)))</f>
        <v>0</v>
      </c>
      <c r="BP457" s="26">
        <f>IF($H$427="n/a",0,IF(BP$429&lt;=$C457,0,IF(BP$429&gt;($H$427+$C457),INDEX($D$441:$W$441,,$C457)-SUM($D457:BO457),INDEX($D$441:$W$441,,$C457)/$H$427)))</f>
        <v>0</v>
      </c>
      <c r="BQ457" s="26">
        <f>IF($H$427="n/a",0,IF(BQ$429&lt;=$C457,0,IF(BQ$429&gt;($H$427+$C457),INDEX($D$441:$W$441,,$C457)-SUM($D457:BP457),INDEX($D$441:$W$441,,$C457)/$H$427)))</f>
        <v>0</v>
      </c>
      <c r="BR457" s="26">
        <f>IF($H$427="n/a",0,IF(BR$429&lt;=$C457,0,IF(BR$429&gt;($H$427+$C457),INDEX($D$441:$W$441,,$C457)-SUM($D457:BQ457),INDEX($D$441:$W$441,,$C457)/$H$427)))</f>
        <v>0</v>
      </c>
      <c r="BS457" s="26">
        <f>IF($H$427="n/a",0,IF(BS$429&lt;=$C457,0,IF(BS$429&gt;($H$427+$C457),INDEX($D$441:$W$441,,$C457)-SUM($D457:BR457),INDEX($D$441:$W$441,,$C457)/$H$427)))</f>
        <v>0</v>
      </c>
    </row>
    <row r="458" spans="2:71" outlineLevel="1">
      <c r="B458" s="24">
        <v>2025</v>
      </c>
      <c r="C458" s="24">
        <v>15</v>
      </c>
      <c r="E458" s="26">
        <f>IF($H$427="n/a",0,IF(E$429&lt;=$C458,0,IF(E$429&gt;($H$427+$C458),INDEX($D$441:$W$441,,$C458)-SUM($D458:D458),INDEX($D$441:$W$441,,$C458)/$H$427)))</f>
        <v>0</v>
      </c>
      <c r="F458" s="26">
        <f>IF($H$427="n/a",0,IF(F$429&lt;=$C458,0,IF(F$429&gt;($H$427+$C458),INDEX($D$441:$W$441,,$C458)-SUM($D458:E458),INDEX($D$441:$W$441,,$C458)/$H$427)))</f>
        <v>0</v>
      </c>
      <c r="G458" s="26">
        <f>IF($H$427="n/a",0,IF(G$429&lt;=$C458,0,IF(G$429&gt;($H$427+$C458),INDEX($D$441:$W$441,,$C458)-SUM($D458:F458),INDEX($D$441:$W$441,,$C458)/$H$427)))</f>
        <v>0</v>
      </c>
      <c r="H458" s="26">
        <f>IF($H$427="n/a",0,IF(H$429&lt;=$C458,0,IF(H$429&gt;($H$427+$C458),INDEX($D$441:$W$441,,$C458)-SUM($D458:G458),INDEX($D$441:$W$441,,$C458)/$H$427)))</f>
        <v>0</v>
      </c>
      <c r="I458" s="26">
        <f>IF($H$427="n/a",0,IF(I$429&lt;=$C458,0,IF(I$429&gt;($H$427+$C458),INDEX($D$441:$W$441,,$C458)-SUM($D458:H458),INDEX($D$441:$W$441,,$C458)/$H$427)))</f>
        <v>0</v>
      </c>
      <c r="J458" s="26">
        <f>IF($H$427="n/a",0,IF(J$429&lt;=$C458,0,IF(J$429&gt;($H$427+$C458),INDEX($D$441:$W$441,,$C458)-SUM($D458:I458),INDEX($D$441:$W$441,,$C458)/$H$427)))</f>
        <v>0</v>
      </c>
      <c r="K458" s="26">
        <f>IF($H$427="n/a",0,IF(K$429&lt;=$C458,0,IF(K$429&gt;($H$427+$C458),INDEX($D$441:$W$441,,$C458)-SUM($D458:J458),INDEX($D$441:$W$441,,$C458)/$H$427)))</f>
        <v>0</v>
      </c>
      <c r="L458" s="26">
        <f>IF($H$427="n/a",0,IF(L$429&lt;=$C458,0,IF(L$429&gt;($H$427+$C458),INDEX($D$441:$W$441,,$C458)-SUM($D458:K458),INDEX($D$441:$W$441,,$C458)/$H$427)))</f>
        <v>0</v>
      </c>
      <c r="M458" s="26">
        <f>IF($H$427="n/a",0,IF(M$429&lt;=$C458,0,IF(M$429&gt;($H$427+$C458),INDEX($D$441:$W$441,,$C458)-SUM($D458:L458),INDEX($D$441:$W$441,,$C458)/$H$427)))</f>
        <v>0</v>
      </c>
      <c r="N458" s="26">
        <f>IF($H$427="n/a",0,IF(N$429&lt;=$C458,0,IF(N$429&gt;($H$427+$C458),INDEX($D$441:$W$441,,$C458)-SUM($D458:M458),INDEX($D$441:$W$441,,$C458)/$H$427)))</f>
        <v>0</v>
      </c>
      <c r="O458" s="26">
        <f>IF($H$427="n/a",0,IF(O$429&lt;=$C458,0,IF(O$429&gt;($H$427+$C458),INDEX($D$441:$W$441,,$C458)-SUM($D458:N458),INDEX($D$441:$W$441,,$C458)/$H$427)))</f>
        <v>0</v>
      </c>
      <c r="P458" s="168">
        <f>IF($H$427="n/a",0,IF(P$429&lt;=$C458,0,IF(P$429&gt;($H$427+$C458),INDEX($D$441:$W$441,,$C458)-SUM($D458:O458),INDEX($D$441:$W$441,,$C458)/$H$427)))</f>
        <v>0</v>
      </c>
      <c r="Q458" s="26">
        <f>IF($H$427="n/a",0,IF(Q$429&lt;=$C458,0,IF(Q$429&gt;($H$427+$C458),INDEX($D$441:$W$441,,$C458)-SUM($D458:P458),INDEX($D$441:$W$441,,$C458)/$H$427)))</f>
        <v>0</v>
      </c>
      <c r="R458" s="26">
        <f>IF($H$427="n/a",0,IF(R$429&lt;=$C458,0,IF(R$429&gt;($H$427+$C458),INDEX($D$441:$W$441,,$C458)-SUM($D458:Q458),INDEX($D$441:$W$441,,$C458)/$H$427)))</f>
        <v>0</v>
      </c>
      <c r="S458" s="26">
        <f>IF($H$427="n/a",0,IF(S$429&lt;=$C458,0,IF(S$429&gt;($H$427+$C458),INDEX($D$441:$W$441,,$C458)-SUM($D458:R458),INDEX($D$441:$W$441,,$C458)/$H$427)))</f>
        <v>0</v>
      </c>
      <c r="T458" s="26">
        <f>IF($H$427="n/a",0,IF(T$429&lt;=$C458,0,IF(T$429&gt;($H$427+$C458),INDEX($D$441:$W$441,,$C458)-SUM($D458:S458),INDEX($D$441:$W$441,,$C458)/$H$427)))</f>
        <v>0</v>
      </c>
      <c r="U458" s="26">
        <f>IF($H$427="n/a",0,IF(U$429&lt;=$C458,0,IF(U$429&gt;($H$427+$C458),INDEX($D$441:$W$441,,$C458)-SUM($D458:T458),INDEX($D$441:$W$441,,$C458)/$H$427)))</f>
        <v>0</v>
      </c>
      <c r="V458" s="26">
        <f>IF($H$427="n/a",0,IF(V$429&lt;=$C458,0,IF(V$429&gt;($H$427+$C458),INDEX($D$441:$W$441,,$C458)-SUM($D458:U458),INDEX($D$441:$W$441,,$C458)/$H$427)))</f>
        <v>0</v>
      </c>
      <c r="W458" s="26">
        <f>IF($H$427="n/a",0,IF(W$429&lt;=$C458,0,IF(W$429&gt;($H$427+$C458),INDEX($D$441:$W$441,,$C458)-SUM($D458:V458),INDEX($D$441:$W$441,,$C458)/$H$427)))</f>
        <v>0</v>
      </c>
      <c r="X458" s="26">
        <f>IF($H$427="n/a",0,IF(X$429&lt;=$C458,0,IF(X$429&gt;($H$427+$C458),INDEX($D$441:$W$441,,$C458)-SUM($D458:W458),INDEX($D$441:$W$441,,$C458)/$H$427)))</f>
        <v>0</v>
      </c>
      <c r="Y458" s="26">
        <f>IF($H$427="n/a",0,IF(Y$429&lt;=$C458,0,IF(Y$429&gt;($H$427+$C458),INDEX($D$441:$W$441,,$C458)-SUM($D458:X458),INDEX($D$441:$W$441,,$C458)/$H$427)))</f>
        <v>0</v>
      </c>
      <c r="Z458" s="26">
        <f>IF($H$427="n/a",0,IF(Z$429&lt;=$C458,0,IF(Z$429&gt;($H$427+$C458),INDEX($D$441:$W$441,,$C458)-SUM($D458:Y458),INDEX($D$441:$W$441,,$C458)/$H$427)))</f>
        <v>0</v>
      </c>
      <c r="AA458" s="26">
        <f>IF($H$427="n/a",0,IF(AA$429&lt;=$C458,0,IF(AA$429&gt;($H$427+$C458),INDEX($D$441:$W$441,,$C458)-SUM($D458:Z458),INDEX($D$441:$W$441,,$C458)/$H$427)))</f>
        <v>0</v>
      </c>
      <c r="AB458" s="26">
        <f>IF($H$427="n/a",0,IF(AB$429&lt;=$C458,0,IF(AB$429&gt;($H$427+$C458),INDEX($D$441:$W$441,,$C458)-SUM($D458:AA458),INDEX($D$441:$W$441,,$C458)/$H$427)))</f>
        <v>0</v>
      </c>
      <c r="AC458" s="26">
        <f>IF($H$427="n/a",0,IF(AC$429&lt;=$C458,0,IF(AC$429&gt;($H$427+$C458),INDEX($D$441:$W$441,,$C458)-SUM($D458:AB458),INDEX($D$441:$W$441,,$C458)/$H$427)))</f>
        <v>0</v>
      </c>
      <c r="AD458" s="26">
        <f>IF($H$427="n/a",0,IF(AD$429&lt;=$C458,0,IF(AD$429&gt;($H$427+$C458),INDEX($D$441:$W$441,,$C458)-SUM($D458:AC458),INDEX($D$441:$W$441,,$C458)/$H$427)))</f>
        <v>0</v>
      </c>
      <c r="AE458" s="26">
        <f>IF($H$427="n/a",0,IF(AE$429&lt;=$C458,0,IF(AE$429&gt;($H$427+$C458),INDEX($D$441:$W$441,,$C458)-SUM($D458:AD458),INDEX($D$441:$W$441,,$C458)/$H$427)))</f>
        <v>0</v>
      </c>
      <c r="AF458" s="26">
        <f>IF($H$427="n/a",0,IF(AF$429&lt;=$C458,0,IF(AF$429&gt;($H$427+$C458),INDEX($D$441:$W$441,,$C458)-SUM($D458:AE458),INDEX($D$441:$W$441,,$C458)/$H$427)))</f>
        <v>0</v>
      </c>
      <c r="AG458" s="26">
        <f>IF($H$427="n/a",0,IF(AG$429&lt;=$C458,0,IF(AG$429&gt;($H$427+$C458),INDEX($D$441:$W$441,,$C458)-SUM($D458:AF458),INDEX($D$441:$W$441,,$C458)/$H$427)))</f>
        <v>0</v>
      </c>
      <c r="AH458" s="26">
        <f>IF($H$427="n/a",0,IF(AH$429&lt;=$C458,0,IF(AH$429&gt;($H$427+$C458),INDEX($D$441:$W$441,,$C458)-SUM($D458:AG458),INDEX($D$441:$W$441,,$C458)/$H$427)))</f>
        <v>0</v>
      </c>
      <c r="AI458" s="26">
        <f>IF($H$427="n/a",0,IF(AI$429&lt;=$C458,0,IF(AI$429&gt;($H$427+$C458),INDEX($D$441:$W$441,,$C458)-SUM($D458:AH458),INDEX($D$441:$W$441,,$C458)/$H$427)))</f>
        <v>0</v>
      </c>
      <c r="AJ458" s="26">
        <f>IF($H$427="n/a",0,IF(AJ$429&lt;=$C458,0,IF(AJ$429&gt;($H$427+$C458),INDEX($D$441:$W$441,,$C458)-SUM($D458:AI458),INDEX($D$441:$W$441,,$C458)/$H$427)))</f>
        <v>0</v>
      </c>
      <c r="AK458" s="26">
        <f>IF($H$427="n/a",0,IF(AK$429&lt;=$C458,0,IF(AK$429&gt;($H$427+$C458),INDEX($D$441:$W$441,,$C458)-SUM($D458:AJ458),INDEX($D$441:$W$441,,$C458)/$H$427)))</f>
        <v>0</v>
      </c>
      <c r="AL458" s="26">
        <f>IF($H$427="n/a",0,IF(AL$429&lt;=$C458,0,IF(AL$429&gt;($H$427+$C458),INDEX($D$441:$W$441,,$C458)-SUM($D458:AK458),INDEX($D$441:$W$441,,$C458)/$H$427)))</f>
        <v>0</v>
      </c>
      <c r="AM458" s="26">
        <f>IF($H$427="n/a",0,IF(AM$429&lt;=$C458,0,IF(AM$429&gt;($H$427+$C458),INDEX($D$441:$W$441,,$C458)-SUM($D458:AL458),INDEX($D$441:$W$441,,$C458)/$H$427)))</f>
        <v>0</v>
      </c>
      <c r="AN458" s="26">
        <f>IF($H$427="n/a",0,IF(AN$429&lt;=$C458,0,IF(AN$429&gt;($H$427+$C458),INDEX($D$441:$W$441,,$C458)-SUM($D458:AM458),INDEX($D$441:$W$441,,$C458)/$H$427)))</f>
        <v>0</v>
      </c>
      <c r="AO458" s="26">
        <f>IF($H$427="n/a",0,IF(AO$429&lt;=$C458,0,IF(AO$429&gt;($H$427+$C458),INDEX($D$441:$W$441,,$C458)-SUM($D458:AN458),INDEX($D$441:$W$441,,$C458)/$H$427)))</f>
        <v>0</v>
      </c>
      <c r="AP458" s="26">
        <f>IF($H$427="n/a",0,IF(AP$429&lt;=$C458,0,IF(AP$429&gt;($H$427+$C458),INDEX($D$441:$W$441,,$C458)-SUM($D458:AO458),INDEX($D$441:$W$441,,$C458)/$H$427)))</f>
        <v>0</v>
      </c>
      <c r="AQ458" s="26">
        <f>IF($H$427="n/a",0,IF(AQ$429&lt;=$C458,0,IF(AQ$429&gt;($H$427+$C458),INDEX($D$441:$W$441,,$C458)-SUM($D458:AP458),INDEX($D$441:$W$441,,$C458)/$H$427)))</f>
        <v>0</v>
      </c>
      <c r="AR458" s="26">
        <f>IF($H$427="n/a",0,IF(AR$429&lt;=$C458,0,IF(AR$429&gt;($H$427+$C458),INDEX($D$441:$W$441,,$C458)-SUM($D458:AQ458),INDEX($D$441:$W$441,,$C458)/$H$427)))</f>
        <v>0</v>
      </c>
      <c r="AS458" s="26">
        <f>IF($H$427="n/a",0,IF(AS$429&lt;=$C458,0,IF(AS$429&gt;($H$427+$C458),INDEX($D$441:$W$441,,$C458)-SUM($D458:AR458),INDEX($D$441:$W$441,,$C458)/$H$427)))</f>
        <v>0</v>
      </c>
      <c r="AT458" s="26">
        <f>IF($H$427="n/a",0,IF(AT$429&lt;=$C458,0,IF(AT$429&gt;($H$427+$C458),INDEX($D$441:$W$441,,$C458)-SUM($D458:AS458),INDEX($D$441:$W$441,,$C458)/$H$427)))</f>
        <v>0</v>
      </c>
      <c r="AU458" s="26">
        <f>IF($H$427="n/a",0,IF(AU$429&lt;=$C458,0,IF(AU$429&gt;($H$427+$C458),INDEX($D$441:$W$441,,$C458)-SUM($D458:AT458),INDEX($D$441:$W$441,,$C458)/$H$427)))</f>
        <v>0</v>
      </c>
      <c r="AV458" s="26">
        <f>IF($H$427="n/a",0,IF(AV$429&lt;=$C458,0,IF(AV$429&gt;($H$427+$C458),INDEX($D$441:$W$441,,$C458)-SUM($D458:AU458),INDEX($D$441:$W$441,,$C458)/$H$427)))</f>
        <v>0</v>
      </c>
      <c r="AW458" s="26">
        <f>IF($H$427="n/a",0,IF(AW$429&lt;=$C458,0,IF(AW$429&gt;($H$427+$C458),INDEX($D$441:$W$441,,$C458)-SUM($D458:AV458),INDEX($D$441:$W$441,,$C458)/$H$427)))</f>
        <v>0</v>
      </c>
      <c r="AX458" s="26">
        <f>IF($H$427="n/a",0,IF(AX$429&lt;=$C458,0,IF(AX$429&gt;($H$427+$C458),INDEX($D$441:$W$441,,$C458)-SUM($D458:AW458),INDEX($D$441:$W$441,,$C458)/$H$427)))</f>
        <v>0</v>
      </c>
      <c r="AY458" s="26">
        <f>IF($H$427="n/a",0,IF(AY$429&lt;=$C458,0,IF(AY$429&gt;($H$427+$C458),INDEX($D$441:$W$441,,$C458)-SUM($D458:AX458),INDEX($D$441:$W$441,,$C458)/$H$427)))</f>
        <v>0</v>
      </c>
      <c r="AZ458" s="26">
        <f>IF($H$427="n/a",0,IF(AZ$429&lt;=$C458,0,IF(AZ$429&gt;($H$427+$C458),INDEX($D$441:$W$441,,$C458)-SUM($D458:AY458),INDEX($D$441:$W$441,,$C458)/$H$427)))</f>
        <v>0</v>
      </c>
      <c r="BA458" s="26">
        <f>IF($H$427="n/a",0,IF(BA$429&lt;=$C458,0,IF(BA$429&gt;($H$427+$C458),INDEX($D$441:$W$441,,$C458)-SUM($D458:AZ458),INDEX($D$441:$W$441,,$C458)/$H$427)))</f>
        <v>0</v>
      </c>
      <c r="BB458" s="26">
        <f>IF($H$427="n/a",0,IF(BB$429&lt;=$C458,0,IF(BB$429&gt;($H$427+$C458),INDEX($D$441:$W$441,,$C458)-SUM($D458:BA458),INDEX($D$441:$W$441,,$C458)/$H$427)))</f>
        <v>0</v>
      </c>
      <c r="BC458" s="26">
        <f>IF($H$427="n/a",0,IF(BC$429&lt;=$C458,0,IF(BC$429&gt;($H$427+$C458),INDEX($D$441:$W$441,,$C458)-SUM($D458:BB458),INDEX($D$441:$W$441,,$C458)/$H$427)))</f>
        <v>0</v>
      </c>
      <c r="BD458" s="26">
        <f>IF($H$427="n/a",0,IF(BD$429&lt;=$C458,0,IF(BD$429&gt;($H$427+$C458),INDEX($D$441:$W$441,,$C458)-SUM($D458:BC458),INDEX($D$441:$W$441,,$C458)/$H$427)))</f>
        <v>0</v>
      </c>
      <c r="BE458" s="26">
        <f>IF($H$427="n/a",0,IF(BE$429&lt;=$C458,0,IF(BE$429&gt;($H$427+$C458),INDEX($D$441:$W$441,,$C458)-SUM($D458:BD458),INDEX($D$441:$W$441,,$C458)/$H$427)))</f>
        <v>0</v>
      </c>
      <c r="BF458" s="26">
        <f>IF($H$427="n/a",0,IF(BF$429&lt;=$C458,0,IF(BF$429&gt;($H$427+$C458),INDEX($D$441:$W$441,,$C458)-SUM($D458:BE458),INDEX($D$441:$W$441,,$C458)/$H$427)))</f>
        <v>0</v>
      </c>
      <c r="BG458" s="26">
        <f>IF($H$427="n/a",0,IF(BG$429&lt;=$C458,0,IF(BG$429&gt;($H$427+$C458),INDEX($D$441:$W$441,,$C458)-SUM($D458:BF458),INDEX($D$441:$W$441,,$C458)/$H$427)))</f>
        <v>0</v>
      </c>
      <c r="BH458" s="26">
        <f>IF($H$427="n/a",0,IF(BH$429&lt;=$C458,0,IF(BH$429&gt;($H$427+$C458),INDEX($D$441:$W$441,,$C458)-SUM($D458:BG458),INDEX($D$441:$W$441,,$C458)/$H$427)))</f>
        <v>0</v>
      </c>
      <c r="BI458" s="26">
        <f>IF($H$427="n/a",0,IF(BI$429&lt;=$C458,0,IF(BI$429&gt;($H$427+$C458),INDEX($D$441:$W$441,,$C458)-SUM($D458:BH458),INDEX($D$441:$W$441,,$C458)/$H$427)))</f>
        <v>0</v>
      </c>
      <c r="BJ458" s="26">
        <f>IF($H$427="n/a",0,IF(BJ$429&lt;=$C458,0,IF(BJ$429&gt;($H$427+$C458),INDEX($D$441:$W$441,,$C458)-SUM($D458:BI458),INDEX($D$441:$W$441,,$C458)/$H$427)))</f>
        <v>0</v>
      </c>
      <c r="BK458" s="26">
        <f>IF($H$427="n/a",0,IF(BK$429&lt;=$C458,0,IF(BK$429&gt;($H$427+$C458),INDEX($D$441:$W$441,,$C458)-SUM($D458:BJ458),INDEX($D$441:$W$441,,$C458)/$H$427)))</f>
        <v>0</v>
      </c>
      <c r="BL458" s="26">
        <f>IF($H$427="n/a",0,IF(BL$429&lt;=$C458,0,IF(BL$429&gt;($H$427+$C458),INDEX($D$441:$W$441,,$C458)-SUM($D458:BK458),INDEX($D$441:$W$441,,$C458)/$H$427)))</f>
        <v>0</v>
      </c>
      <c r="BM458" s="26">
        <f>IF($H$427="n/a",0,IF(BM$429&lt;=$C458,0,IF(BM$429&gt;($H$427+$C458),INDEX($D$441:$W$441,,$C458)-SUM($D458:BL458),INDEX($D$441:$W$441,,$C458)/$H$427)))</f>
        <v>0</v>
      </c>
      <c r="BN458" s="26">
        <f>IF($H$427="n/a",0,IF(BN$429&lt;=$C458,0,IF(BN$429&gt;($H$427+$C458),INDEX($D$441:$W$441,,$C458)-SUM($D458:BM458),INDEX($D$441:$W$441,,$C458)/$H$427)))</f>
        <v>0</v>
      </c>
      <c r="BO458" s="26">
        <f>IF($H$427="n/a",0,IF(BO$429&lt;=$C458,0,IF(BO$429&gt;($H$427+$C458),INDEX($D$441:$W$441,,$C458)-SUM($D458:BN458),INDEX($D$441:$W$441,,$C458)/$H$427)))</f>
        <v>0</v>
      </c>
      <c r="BP458" s="26">
        <f>IF($H$427="n/a",0,IF(BP$429&lt;=$C458,0,IF(BP$429&gt;($H$427+$C458),INDEX($D$441:$W$441,,$C458)-SUM($D458:BO458),INDEX($D$441:$W$441,,$C458)/$H$427)))</f>
        <v>0</v>
      </c>
      <c r="BQ458" s="26">
        <f>IF($H$427="n/a",0,IF(BQ$429&lt;=$C458,0,IF(BQ$429&gt;($H$427+$C458),INDEX($D$441:$W$441,,$C458)-SUM($D458:BP458),INDEX($D$441:$W$441,,$C458)/$H$427)))</f>
        <v>0</v>
      </c>
      <c r="BR458" s="26">
        <f>IF($H$427="n/a",0,IF(BR$429&lt;=$C458,0,IF(BR$429&gt;($H$427+$C458),INDEX($D$441:$W$441,,$C458)-SUM($D458:BQ458),INDEX($D$441:$W$441,,$C458)/$H$427)))</f>
        <v>0</v>
      </c>
      <c r="BS458" s="26">
        <f>IF($H$427="n/a",0,IF(BS$429&lt;=$C458,0,IF(BS$429&gt;($H$427+$C458),INDEX($D$441:$W$441,,$C458)-SUM($D458:BR458),INDEX($D$441:$W$441,,$C458)/$H$427)))</f>
        <v>0</v>
      </c>
    </row>
    <row r="459" spans="2:71" outlineLevel="1">
      <c r="B459" s="24">
        <v>2026</v>
      </c>
      <c r="C459" s="24">
        <v>16</v>
      </c>
      <c r="E459" s="26">
        <f>IF($H$427="n/a",0,IF(E$429&lt;=$C459,0,IF(E$429&gt;($H$427+$C459),INDEX($D$441:$W$441,,$C459)-SUM($D459:D459),INDEX($D$441:$W$441,,$C459)/$H$427)))</f>
        <v>0</v>
      </c>
      <c r="F459" s="26">
        <f>IF($H$427="n/a",0,IF(F$429&lt;=$C459,0,IF(F$429&gt;($H$427+$C459),INDEX($D$441:$W$441,,$C459)-SUM($D459:E459),INDEX($D$441:$W$441,,$C459)/$H$427)))</f>
        <v>0</v>
      </c>
      <c r="G459" s="26">
        <f>IF($H$427="n/a",0,IF(G$429&lt;=$C459,0,IF(G$429&gt;($H$427+$C459),INDEX($D$441:$W$441,,$C459)-SUM($D459:F459),INDEX($D$441:$W$441,,$C459)/$H$427)))</f>
        <v>0</v>
      </c>
      <c r="H459" s="26">
        <f>IF($H$427="n/a",0,IF(H$429&lt;=$C459,0,IF(H$429&gt;($H$427+$C459),INDEX($D$441:$W$441,,$C459)-SUM($D459:G459),INDEX($D$441:$W$441,,$C459)/$H$427)))</f>
        <v>0</v>
      </c>
      <c r="I459" s="26">
        <f>IF($H$427="n/a",0,IF(I$429&lt;=$C459,0,IF(I$429&gt;($H$427+$C459),INDEX($D$441:$W$441,,$C459)-SUM($D459:H459),INDEX($D$441:$W$441,,$C459)/$H$427)))</f>
        <v>0</v>
      </c>
      <c r="J459" s="26">
        <f>IF($H$427="n/a",0,IF(J$429&lt;=$C459,0,IF(J$429&gt;($H$427+$C459),INDEX($D$441:$W$441,,$C459)-SUM($D459:I459),INDEX($D$441:$W$441,,$C459)/$H$427)))</f>
        <v>0</v>
      </c>
      <c r="K459" s="26">
        <f>IF($H$427="n/a",0,IF(K$429&lt;=$C459,0,IF(K$429&gt;($H$427+$C459),INDEX($D$441:$W$441,,$C459)-SUM($D459:J459),INDEX($D$441:$W$441,,$C459)/$H$427)))</f>
        <v>0</v>
      </c>
      <c r="L459" s="26">
        <f>IF($H$427="n/a",0,IF(L$429&lt;=$C459,0,IF(L$429&gt;($H$427+$C459),INDEX($D$441:$W$441,,$C459)-SUM($D459:K459),INDEX($D$441:$W$441,,$C459)/$H$427)))</f>
        <v>0</v>
      </c>
      <c r="M459" s="26">
        <f>IF($H$427="n/a",0,IF(M$429&lt;=$C459,0,IF(M$429&gt;($H$427+$C459),INDEX($D$441:$W$441,,$C459)-SUM($D459:L459),INDEX($D$441:$W$441,,$C459)/$H$427)))</f>
        <v>0</v>
      </c>
      <c r="N459" s="26">
        <f>IF($H$427="n/a",0,IF(N$429&lt;=$C459,0,IF(N$429&gt;($H$427+$C459),INDEX($D$441:$W$441,,$C459)-SUM($D459:M459),INDEX($D$441:$W$441,,$C459)/$H$427)))</f>
        <v>0</v>
      </c>
      <c r="O459" s="26">
        <f>IF($H$427="n/a",0,IF(O$429&lt;=$C459,0,IF(O$429&gt;($H$427+$C459),INDEX($D$441:$W$441,,$C459)-SUM($D459:N459),INDEX($D$441:$W$441,,$C459)/$H$427)))</f>
        <v>0</v>
      </c>
      <c r="P459" s="168">
        <f>IF($H$427="n/a",0,IF(P$429&lt;=$C459,0,IF(P$429&gt;($H$427+$C459),INDEX($D$441:$W$441,,$C459)-SUM($D459:O459),INDEX($D$441:$W$441,,$C459)/$H$427)))</f>
        <v>0</v>
      </c>
      <c r="Q459" s="26">
        <f>IF($H$427="n/a",0,IF(Q$429&lt;=$C459,0,IF(Q$429&gt;($H$427+$C459),INDEX($D$441:$W$441,,$C459)-SUM($D459:P459),INDEX($D$441:$W$441,,$C459)/$H$427)))</f>
        <v>0</v>
      </c>
      <c r="R459" s="26">
        <f>IF($H$427="n/a",0,IF(R$429&lt;=$C459,0,IF(R$429&gt;($H$427+$C459),INDEX($D$441:$W$441,,$C459)-SUM($D459:Q459),INDEX($D$441:$W$441,,$C459)/$H$427)))</f>
        <v>0</v>
      </c>
      <c r="S459" s="26">
        <f>IF($H$427="n/a",0,IF(S$429&lt;=$C459,0,IF(S$429&gt;($H$427+$C459),INDEX($D$441:$W$441,,$C459)-SUM($D459:R459),INDEX($D$441:$W$441,,$C459)/$H$427)))</f>
        <v>0</v>
      </c>
      <c r="T459" s="26">
        <f>IF($H$427="n/a",0,IF(T$429&lt;=$C459,0,IF(T$429&gt;($H$427+$C459),INDEX($D$441:$W$441,,$C459)-SUM($D459:S459),INDEX($D$441:$W$441,,$C459)/$H$427)))</f>
        <v>0</v>
      </c>
      <c r="U459" s="26">
        <f>IF($H$427="n/a",0,IF(U$429&lt;=$C459,0,IF(U$429&gt;($H$427+$C459),INDEX($D$441:$W$441,,$C459)-SUM($D459:T459),INDEX($D$441:$W$441,,$C459)/$H$427)))</f>
        <v>0</v>
      </c>
      <c r="V459" s="26">
        <f>IF($H$427="n/a",0,IF(V$429&lt;=$C459,0,IF(V$429&gt;($H$427+$C459),INDEX($D$441:$W$441,,$C459)-SUM($D459:U459),INDEX($D$441:$W$441,,$C459)/$H$427)))</f>
        <v>0</v>
      </c>
      <c r="W459" s="26">
        <f>IF($H$427="n/a",0,IF(W$429&lt;=$C459,0,IF(W$429&gt;($H$427+$C459),INDEX($D$441:$W$441,,$C459)-SUM($D459:V459),INDEX($D$441:$W$441,,$C459)/$H$427)))</f>
        <v>0</v>
      </c>
      <c r="X459" s="26">
        <f>IF($H$427="n/a",0,IF(X$429&lt;=$C459,0,IF(X$429&gt;($H$427+$C459),INDEX($D$441:$W$441,,$C459)-SUM($D459:W459),INDEX($D$441:$W$441,,$C459)/$H$427)))</f>
        <v>0</v>
      </c>
      <c r="Y459" s="26">
        <f>IF($H$427="n/a",0,IF(Y$429&lt;=$C459,0,IF(Y$429&gt;($H$427+$C459),INDEX($D$441:$W$441,,$C459)-SUM($D459:X459),INDEX($D$441:$W$441,,$C459)/$H$427)))</f>
        <v>0</v>
      </c>
      <c r="Z459" s="26">
        <f>IF($H$427="n/a",0,IF(Z$429&lt;=$C459,0,IF(Z$429&gt;($H$427+$C459),INDEX($D$441:$W$441,,$C459)-SUM($D459:Y459),INDEX($D$441:$W$441,,$C459)/$H$427)))</f>
        <v>0</v>
      </c>
      <c r="AA459" s="26">
        <f>IF($H$427="n/a",0,IF(AA$429&lt;=$C459,0,IF(AA$429&gt;($H$427+$C459),INDEX($D$441:$W$441,,$C459)-SUM($D459:Z459),INDEX($D$441:$W$441,,$C459)/$H$427)))</f>
        <v>0</v>
      </c>
      <c r="AB459" s="26">
        <f>IF($H$427="n/a",0,IF(AB$429&lt;=$C459,0,IF(AB$429&gt;($H$427+$C459),INDEX($D$441:$W$441,,$C459)-SUM($D459:AA459),INDEX($D$441:$W$441,,$C459)/$H$427)))</f>
        <v>0</v>
      </c>
      <c r="AC459" s="26">
        <f>IF($H$427="n/a",0,IF(AC$429&lt;=$C459,0,IF(AC$429&gt;($H$427+$C459),INDEX($D$441:$W$441,,$C459)-SUM($D459:AB459),INDEX($D$441:$W$441,,$C459)/$H$427)))</f>
        <v>0</v>
      </c>
      <c r="AD459" s="26">
        <f>IF($H$427="n/a",0,IF(AD$429&lt;=$C459,0,IF(AD$429&gt;($H$427+$C459),INDEX($D$441:$W$441,,$C459)-SUM($D459:AC459),INDEX($D$441:$W$441,,$C459)/$H$427)))</f>
        <v>0</v>
      </c>
      <c r="AE459" s="26">
        <f>IF($H$427="n/a",0,IF(AE$429&lt;=$C459,0,IF(AE$429&gt;($H$427+$C459),INDEX($D$441:$W$441,,$C459)-SUM($D459:AD459),INDEX($D$441:$W$441,,$C459)/$H$427)))</f>
        <v>0</v>
      </c>
      <c r="AF459" s="26">
        <f>IF($H$427="n/a",0,IF(AF$429&lt;=$C459,0,IF(AF$429&gt;($H$427+$C459),INDEX($D$441:$W$441,,$C459)-SUM($D459:AE459),INDEX($D$441:$W$441,,$C459)/$H$427)))</f>
        <v>0</v>
      </c>
      <c r="AG459" s="26">
        <f>IF($H$427="n/a",0,IF(AG$429&lt;=$C459,0,IF(AG$429&gt;($H$427+$C459),INDEX($D$441:$W$441,,$C459)-SUM($D459:AF459),INDEX($D$441:$W$441,,$C459)/$H$427)))</f>
        <v>0</v>
      </c>
      <c r="AH459" s="26">
        <f>IF($H$427="n/a",0,IF(AH$429&lt;=$C459,0,IF(AH$429&gt;($H$427+$C459),INDEX($D$441:$W$441,,$C459)-SUM($D459:AG459),INDEX($D$441:$W$441,,$C459)/$H$427)))</f>
        <v>0</v>
      </c>
      <c r="AI459" s="26">
        <f>IF($H$427="n/a",0,IF(AI$429&lt;=$C459,0,IF(AI$429&gt;($H$427+$C459),INDEX($D$441:$W$441,,$C459)-SUM($D459:AH459),INDEX($D$441:$W$441,,$C459)/$H$427)))</f>
        <v>0</v>
      </c>
      <c r="AJ459" s="26">
        <f>IF($H$427="n/a",0,IF(AJ$429&lt;=$C459,0,IF(AJ$429&gt;($H$427+$C459),INDEX($D$441:$W$441,,$C459)-SUM($D459:AI459),INDEX($D$441:$W$441,,$C459)/$H$427)))</f>
        <v>0</v>
      </c>
      <c r="AK459" s="26">
        <f>IF($H$427="n/a",0,IF(AK$429&lt;=$C459,0,IF(AK$429&gt;($H$427+$C459),INDEX($D$441:$W$441,,$C459)-SUM($D459:AJ459),INDEX($D$441:$W$441,,$C459)/$H$427)))</f>
        <v>0</v>
      </c>
      <c r="AL459" s="26">
        <f>IF($H$427="n/a",0,IF(AL$429&lt;=$C459,0,IF(AL$429&gt;($H$427+$C459),INDEX($D$441:$W$441,,$C459)-SUM($D459:AK459),INDEX($D$441:$W$441,,$C459)/$H$427)))</f>
        <v>0</v>
      </c>
      <c r="AM459" s="26">
        <f>IF($H$427="n/a",0,IF(AM$429&lt;=$C459,0,IF(AM$429&gt;($H$427+$C459),INDEX($D$441:$W$441,,$C459)-SUM($D459:AL459),INDEX($D$441:$W$441,,$C459)/$H$427)))</f>
        <v>0</v>
      </c>
      <c r="AN459" s="26">
        <f>IF($H$427="n/a",0,IF(AN$429&lt;=$C459,0,IF(AN$429&gt;($H$427+$C459),INDEX($D$441:$W$441,,$C459)-SUM($D459:AM459),INDEX($D$441:$W$441,,$C459)/$H$427)))</f>
        <v>0</v>
      </c>
      <c r="AO459" s="26">
        <f>IF($H$427="n/a",0,IF(AO$429&lt;=$C459,0,IF(AO$429&gt;($H$427+$C459),INDEX($D$441:$W$441,,$C459)-SUM($D459:AN459),INDEX($D$441:$W$441,,$C459)/$H$427)))</f>
        <v>0</v>
      </c>
      <c r="AP459" s="26">
        <f>IF($H$427="n/a",0,IF(AP$429&lt;=$C459,0,IF(AP$429&gt;($H$427+$C459),INDEX($D$441:$W$441,,$C459)-SUM($D459:AO459),INDEX($D$441:$W$441,,$C459)/$H$427)))</f>
        <v>0</v>
      </c>
      <c r="AQ459" s="26">
        <f>IF($H$427="n/a",0,IF(AQ$429&lt;=$C459,0,IF(AQ$429&gt;($H$427+$C459),INDEX($D$441:$W$441,,$C459)-SUM($D459:AP459),INDEX($D$441:$W$441,,$C459)/$H$427)))</f>
        <v>0</v>
      </c>
      <c r="AR459" s="26">
        <f>IF($H$427="n/a",0,IF(AR$429&lt;=$C459,0,IF(AR$429&gt;($H$427+$C459),INDEX($D$441:$W$441,,$C459)-SUM($D459:AQ459),INDEX($D$441:$W$441,,$C459)/$H$427)))</f>
        <v>0</v>
      </c>
      <c r="AS459" s="26">
        <f>IF($H$427="n/a",0,IF(AS$429&lt;=$C459,0,IF(AS$429&gt;($H$427+$C459),INDEX($D$441:$W$441,,$C459)-SUM($D459:AR459),INDEX($D$441:$W$441,,$C459)/$H$427)))</f>
        <v>0</v>
      </c>
      <c r="AT459" s="26">
        <f>IF($H$427="n/a",0,IF(AT$429&lt;=$C459,0,IF(AT$429&gt;($H$427+$C459),INDEX($D$441:$W$441,,$C459)-SUM($D459:AS459),INDEX($D$441:$W$441,,$C459)/$H$427)))</f>
        <v>0</v>
      </c>
      <c r="AU459" s="26">
        <f>IF($H$427="n/a",0,IF(AU$429&lt;=$C459,0,IF(AU$429&gt;($H$427+$C459),INDEX($D$441:$W$441,,$C459)-SUM($D459:AT459),INDEX($D$441:$W$441,,$C459)/$H$427)))</f>
        <v>0</v>
      </c>
      <c r="AV459" s="26">
        <f>IF($H$427="n/a",0,IF(AV$429&lt;=$C459,0,IF(AV$429&gt;($H$427+$C459),INDEX($D$441:$W$441,,$C459)-SUM($D459:AU459),INDEX($D$441:$W$441,,$C459)/$H$427)))</f>
        <v>0</v>
      </c>
      <c r="AW459" s="26">
        <f>IF($H$427="n/a",0,IF(AW$429&lt;=$C459,0,IF(AW$429&gt;($H$427+$C459),INDEX($D$441:$W$441,,$C459)-SUM($D459:AV459),INDEX($D$441:$W$441,,$C459)/$H$427)))</f>
        <v>0</v>
      </c>
      <c r="AX459" s="26">
        <f>IF($H$427="n/a",0,IF(AX$429&lt;=$C459,0,IF(AX$429&gt;($H$427+$C459),INDEX($D$441:$W$441,,$C459)-SUM($D459:AW459),INDEX($D$441:$W$441,,$C459)/$H$427)))</f>
        <v>0</v>
      </c>
      <c r="AY459" s="26">
        <f>IF($H$427="n/a",0,IF(AY$429&lt;=$C459,0,IF(AY$429&gt;($H$427+$C459),INDEX($D$441:$W$441,,$C459)-SUM($D459:AX459),INDEX($D$441:$W$441,,$C459)/$H$427)))</f>
        <v>0</v>
      </c>
      <c r="AZ459" s="26">
        <f>IF($H$427="n/a",0,IF(AZ$429&lt;=$C459,0,IF(AZ$429&gt;($H$427+$C459),INDEX($D$441:$W$441,,$C459)-SUM($D459:AY459),INDEX($D$441:$W$441,,$C459)/$H$427)))</f>
        <v>0</v>
      </c>
      <c r="BA459" s="26">
        <f>IF($H$427="n/a",0,IF(BA$429&lt;=$C459,0,IF(BA$429&gt;($H$427+$C459),INDEX($D$441:$W$441,,$C459)-SUM($D459:AZ459),INDEX($D$441:$W$441,,$C459)/$H$427)))</f>
        <v>0</v>
      </c>
      <c r="BB459" s="26">
        <f>IF($H$427="n/a",0,IF(BB$429&lt;=$C459,0,IF(BB$429&gt;($H$427+$C459),INDEX($D$441:$W$441,,$C459)-SUM($D459:BA459),INDEX($D$441:$W$441,,$C459)/$H$427)))</f>
        <v>0</v>
      </c>
      <c r="BC459" s="26">
        <f>IF($H$427="n/a",0,IF(BC$429&lt;=$C459,0,IF(BC$429&gt;($H$427+$C459),INDEX($D$441:$W$441,,$C459)-SUM($D459:BB459),INDEX($D$441:$W$441,,$C459)/$H$427)))</f>
        <v>0</v>
      </c>
      <c r="BD459" s="26">
        <f>IF($H$427="n/a",0,IF(BD$429&lt;=$C459,0,IF(BD$429&gt;($H$427+$C459),INDEX($D$441:$W$441,,$C459)-SUM($D459:BC459),INDEX($D$441:$W$441,,$C459)/$H$427)))</f>
        <v>0</v>
      </c>
      <c r="BE459" s="26">
        <f>IF($H$427="n/a",0,IF(BE$429&lt;=$C459,0,IF(BE$429&gt;($H$427+$C459),INDEX($D$441:$W$441,,$C459)-SUM($D459:BD459),INDEX($D$441:$W$441,,$C459)/$H$427)))</f>
        <v>0</v>
      </c>
      <c r="BF459" s="26">
        <f>IF($H$427="n/a",0,IF(BF$429&lt;=$C459,0,IF(BF$429&gt;($H$427+$C459),INDEX($D$441:$W$441,,$C459)-SUM($D459:BE459),INDEX($D$441:$W$441,,$C459)/$H$427)))</f>
        <v>0</v>
      </c>
      <c r="BG459" s="26">
        <f>IF($H$427="n/a",0,IF(BG$429&lt;=$C459,0,IF(BG$429&gt;($H$427+$C459),INDEX($D$441:$W$441,,$C459)-SUM($D459:BF459),INDEX($D$441:$W$441,,$C459)/$H$427)))</f>
        <v>0</v>
      </c>
      <c r="BH459" s="26">
        <f>IF($H$427="n/a",0,IF(BH$429&lt;=$C459,0,IF(BH$429&gt;($H$427+$C459),INDEX($D$441:$W$441,,$C459)-SUM($D459:BG459),INDEX($D$441:$W$441,,$C459)/$H$427)))</f>
        <v>0</v>
      </c>
      <c r="BI459" s="26">
        <f>IF($H$427="n/a",0,IF(BI$429&lt;=$C459,0,IF(BI$429&gt;($H$427+$C459),INDEX($D$441:$W$441,,$C459)-SUM($D459:BH459),INDEX($D$441:$W$441,,$C459)/$H$427)))</f>
        <v>0</v>
      </c>
      <c r="BJ459" s="26">
        <f>IF($H$427="n/a",0,IF(BJ$429&lt;=$C459,0,IF(BJ$429&gt;($H$427+$C459),INDEX($D$441:$W$441,,$C459)-SUM($D459:BI459),INDEX($D$441:$W$441,,$C459)/$H$427)))</f>
        <v>0</v>
      </c>
      <c r="BK459" s="26">
        <f>IF($H$427="n/a",0,IF(BK$429&lt;=$C459,0,IF(BK$429&gt;($H$427+$C459),INDEX($D$441:$W$441,,$C459)-SUM($D459:BJ459),INDEX($D$441:$W$441,,$C459)/$H$427)))</f>
        <v>0</v>
      </c>
      <c r="BL459" s="26">
        <f>IF($H$427="n/a",0,IF(BL$429&lt;=$C459,0,IF(BL$429&gt;($H$427+$C459),INDEX($D$441:$W$441,,$C459)-SUM($D459:BK459),INDEX($D$441:$W$441,,$C459)/$H$427)))</f>
        <v>0</v>
      </c>
      <c r="BM459" s="26">
        <f>IF($H$427="n/a",0,IF(BM$429&lt;=$C459,0,IF(BM$429&gt;($H$427+$C459),INDEX($D$441:$W$441,,$C459)-SUM($D459:BL459),INDEX($D$441:$W$441,,$C459)/$H$427)))</f>
        <v>0</v>
      </c>
      <c r="BN459" s="26">
        <f>IF($H$427="n/a",0,IF(BN$429&lt;=$C459,0,IF(BN$429&gt;($H$427+$C459),INDEX($D$441:$W$441,,$C459)-SUM($D459:BM459),INDEX($D$441:$W$441,,$C459)/$H$427)))</f>
        <v>0</v>
      </c>
      <c r="BO459" s="26">
        <f>IF($H$427="n/a",0,IF(BO$429&lt;=$C459,0,IF(BO$429&gt;($H$427+$C459),INDEX($D$441:$W$441,,$C459)-SUM($D459:BN459),INDEX($D$441:$W$441,,$C459)/$H$427)))</f>
        <v>0</v>
      </c>
      <c r="BP459" s="26">
        <f>IF($H$427="n/a",0,IF(BP$429&lt;=$C459,0,IF(BP$429&gt;($H$427+$C459),INDEX($D$441:$W$441,,$C459)-SUM($D459:BO459),INDEX($D$441:$W$441,,$C459)/$H$427)))</f>
        <v>0</v>
      </c>
      <c r="BQ459" s="26">
        <f>IF($H$427="n/a",0,IF(BQ$429&lt;=$C459,0,IF(BQ$429&gt;($H$427+$C459),INDEX($D$441:$W$441,,$C459)-SUM($D459:BP459),INDEX($D$441:$W$441,,$C459)/$H$427)))</f>
        <v>0</v>
      </c>
      <c r="BR459" s="26">
        <f>IF($H$427="n/a",0,IF(BR$429&lt;=$C459,0,IF(BR$429&gt;($H$427+$C459),INDEX($D$441:$W$441,,$C459)-SUM($D459:BQ459),INDEX($D$441:$W$441,,$C459)/$H$427)))</f>
        <v>0</v>
      </c>
      <c r="BS459" s="26">
        <f>IF($H$427="n/a",0,IF(BS$429&lt;=$C459,0,IF(BS$429&gt;($H$427+$C459),INDEX($D$441:$W$441,,$C459)-SUM($D459:BR459),INDEX($D$441:$W$441,,$C459)/$H$427)))</f>
        <v>0</v>
      </c>
    </row>
    <row r="460" spans="2:71" outlineLevel="1">
      <c r="B460" s="24">
        <v>2027</v>
      </c>
      <c r="C460" s="24">
        <v>17</v>
      </c>
      <c r="E460" s="26">
        <f>IF($H$427="n/a",0,IF(E$429&lt;=$C460,0,IF(E$429&gt;($H$427+$C460),INDEX($D$441:$W$441,,$C460)-SUM($D460:D460),INDEX($D$441:$W$441,,$C460)/$H$427)))</f>
        <v>0</v>
      </c>
      <c r="F460" s="26">
        <f>IF($H$427="n/a",0,IF(F$429&lt;=$C460,0,IF(F$429&gt;($H$427+$C460),INDEX($D$441:$W$441,,$C460)-SUM($D460:E460),INDEX($D$441:$W$441,,$C460)/$H$427)))</f>
        <v>0</v>
      </c>
      <c r="G460" s="26">
        <f>IF($H$427="n/a",0,IF(G$429&lt;=$C460,0,IF(G$429&gt;($H$427+$C460),INDEX($D$441:$W$441,,$C460)-SUM($D460:F460),INDEX($D$441:$W$441,,$C460)/$H$427)))</f>
        <v>0</v>
      </c>
      <c r="H460" s="26">
        <f>IF($H$427="n/a",0,IF(H$429&lt;=$C460,0,IF(H$429&gt;($H$427+$C460),INDEX($D$441:$W$441,,$C460)-SUM($D460:G460),INDEX($D$441:$W$441,,$C460)/$H$427)))</f>
        <v>0</v>
      </c>
      <c r="I460" s="26">
        <f>IF($H$427="n/a",0,IF(I$429&lt;=$C460,0,IF(I$429&gt;($H$427+$C460),INDEX($D$441:$W$441,,$C460)-SUM($D460:H460),INDEX($D$441:$W$441,,$C460)/$H$427)))</f>
        <v>0</v>
      </c>
      <c r="J460" s="26">
        <f>IF($H$427="n/a",0,IF(J$429&lt;=$C460,0,IF(J$429&gt;($H$427+$C460),INDEX($D$441:$W$441,,$C460)-SUM($D460:I460),INDEX($D$441:$W$441,,$C460)/$H$427)))</f>
        <v>0</v>
      </c>
      <c r="K460" s="26">
        <f>IF($H$427="n/a",0,IF(K$429&lt;=$C460,0,IF(K$429&gt;($H$427+$C460),INDEX($D$441:$W$441,,$C460)-SUM($D460:J460),INDEX($D$441:$W$441,,$C460)/$H$427)))</f>
        <v>0</v>
      </c>
      <c r="L460" s="26">
        <f>IF($H$427="n/a",0,IF(L$429&lt;=$C460,0,IF(L$429&gt;($H$427+$C460),INDEX($D$441:$W$441,,$C460)-SUM($D460:K460),INDEX($D$441:$W$441,,$C460)/$H$427)))</f>
        <v>0</v>
      </c>
      <c r="M460" s="26">
        <f>IF($H$427="n/a",0,IF(M$429&lt;=$C460,0,IF(M$429&gt;($H$427+$C460),INDEX($D$441:$W$441,,$C460)-SUM($D460:L460),INDEX($D$441:$W$441,,$C460)/$H$427)))</f>
        <v>0</v>
      </c>
      <c r="N460" s="26">
        <f>IF($H$427="n/a",0,IF(N$429&lt;=$C460,0,IF(N$429&gt;($H$427+$C460),INDEX($D$441:$W$441,,$C460)-SUM($D460:M460),INDEX($D$441:$W$441,,$C460)/$H$427)))</f>
        <v>0</v>
      </c>
      <c r="O460" s="26">
        <f>IF($H$427="n/a",0,IF(O$429&lt;=$C460,0,IF(O$429&gt;($H$427+$C460),INDEX($D$441:$W$441,,$C460)-SUM($D460:N460),INDEX($D$441:$W$441,,$C460)/$H$427)))</f>
        <v>0</v>
      </c>
      <c r="P460" s="26">
        <f>IF($H$427="n/a",0,IF(P$429&lt;=$C460,0,IF(P$429&gt;($H$427+$C460),INDEX($D$441:$W$441,,$C460)-SUM($D460:O460),INDEX($D$441:$W$441,,$C460)/$H$427)))</f>
        <v>0</v>
      </c>
      <c r="Q460" s="26">
        <f>IF($H$427="n/a",0,IF(Q$429&lt;=$C460,0,IF(Q$429&gt;($H$427+$C460),INDEX($D$441:$W$441,,$C460)-SUM($D460:P460),INDEX($D$441:$W$441,,$C460)/$H$427)))</f>
        <v>0</v>
      </c>
      <c r="R460" s="26">
        <f>IF($H$427="n/a",0,IF(R$429&lt;=$C460,0,IF(R$429&gt;($H$427+$C460),INDEX($D$441:$W$441,,$C460)-SUM($D460:Q460),INDEX($D$441:$W$441,,$C460)/$H$427)))</f>
        <v>0</v>
      </c>
      <c r="S460" s="26">
        <f>IF($H$427="n/a",0,IF(S$429&lt;=$C460,0,IF(S$429&gt;($H$427+$C460),INDEX($D$441:$W$441,,$C460)-SUM($D460:R460),INDEX($D$441:$W$441,,$C460)/$H$427)))</f>
        <v>0</v>
      </c>
      <c r="T460" s="26">
        <f>IF($H$427="n/a",0,IF(T$429&lt;=$C460,0,IF(T$429&gt;($H$427+$C460),INDEX($D$441:$W$441,,$C460)-SUM($D460:S460),INDEX($D$441:$W$441,,$C460)/$H$427)))</f>
        <v>0</v>
      </c>
      <c r="U460" s="26">
        <f>IF($H$427="n/a",0,IF(U$429&lt;=$C460,0,IF(U$429&gt;($H$427+$C460),INDEX($D$441:$W$441,,$C460)-SUM($D460:T460),INDEX($D$441:$W$441,,$C460)/$H$427)))</f>
        <v>0</v>
      </c>
      <c r="V460" s="26">
        <f>IF($H$427="n/a",0,IF(V$429&lt;=$C460,0,IF(V$429&gt;($H$427+$C460),INDEX($D$441:$W$441,,$C460)-SUM($D460:U460),INDEX($D$441:$W$441,,$C460)/$H$427)))</f>
        <v>0</v>
      </c>
      <c r="W460" s="26">
        <f>IF($H$427="n/a",0,IF(W$429&lt;=$C460,0,IF(W$429&gt;($H$427+$C460),INDEX($D$441:$W$441,,$C460)-SUM($D460:V460),INDEX($D$441:$W$441,,$C460)/$H$427)))</f>
        <v>0</v>
      </c>
      <c r="X460" s="26">
        <f>IF($H$427="n/a",0,IF(X$429&lt;=$C460,0,IF(X$429&gt;($H$427+$C460),INDEX($D$441:$W$441,,$C460)-SUM($D460:W460),INDEX($D$441:$W$441,,$C460)/$H$427)))</f>
        <v>0</v>
      </c>
      <c r="Y460" s="26">
        <f>IF($H$427="n/a",0,IF(Y$429&lt;=$C460,0,IF(Y$429&gt;($H$427+$C460),INDEX($D$441:$W$441,,$C460)-SUM($D460:X460),INDEX($D$441:$W$441,,$C460)/$H$427)))</f>
        <v>0</v>
      </c>
      <c r="Z460" s="26">
        <f>IF($H$427="n/a",0,IF(Z$429&lt;=$C460,0,IF(Z$429&gt;($H$427+$C460),INDEX($D$441:$W$441,,$C460)-SUM($D460:Y460),INDEX($D$441:$W$441,,$C460)/$H$427)))</f>
        <v>0</v>
      </c>
      <c r="AA460" s="26">
        <f>IF($H$427="n/a",0,IF(AA$429&lt;=$C460,0,IF(AA$429&gt;($H$427+$C460),INDEX($D$441:$W$441,,$C460)-SUM($D460:Z460),INDEX($D$441:$W$441,,$C460)/$H$427)))</f>
        <v>0</v>
      </c>
      <c r="AB460" s="26">
        <f>IF($H$427="n/a",0,IF(AB$429&lt;=$C460,0,IF(AB$429&gt;($H$427+$C460),INDEX($D$441:$W$441,,$C460)-SUM($D460:AA460),INDEX($D$441:$W$441,,$C460)/$H$427)))</f>
        <v>0</v>
      </c>
      <c r="AC460" s="26">
        <f>IF($H$427="n/a",0,IF(AC$429&lt;=$C460,0,IF(AC$429&gt;($H$427+$C460),INDEX($D$441:$W$441,,$C460)-SUM($D460:AB460),INDEX($D$441:$W$441,,$C460)/$H$427)))</f>
        <v>0</v>
      </c>
      <c r="AD460" s="26">
        <f>IF($H$427="n/a",0,IF(AD$429&lt;=$C460,0,IF(AD$429&gt;($H$427+$C460),INDEX($D$441:$W$441,,$C460)-SUM($D460:AC460),INDEX($D$441:$W$441,,$C460)/$H$427)))</f>
        <v>0</v>
      </c>
      <c r="AE460" s="26">
        <f>IF($H$427="n/a",0,IF(AE$429&lt;=$C460,0,IF(AE$429&gt;($H$427+$C460),INDEX($D$441:$W$441,,$C460)-SUM($D460:AD460),INDEX($D$441:$W$441,,$C460)/$H$427)))</f>
        <v>0</v>
      </c>
      <c r="AF460" s="26">
        <f>IF($H$427="n/a",0,IF(AF$429&lt;=$C460,0,IF(AF$429&gt;($H$427+$C460),INDEX($D$441:$W$441,,$C460)-SUM($D460:AE460),INDEX($D$441:$W$441,,$C460)/$H$427)))</f>
        <v>0</v>
      </c>
      <c r="AG460" s="26">
        <f>IF($H$427="n/a",0,IF(AG$429&lt;=$C460,0,IF(AG$429&gt;($H$427+$C460),INDEX($D$441:$W$441,,$C460)-SUM($D460:AF460),INDEX($D$441:$W$441,,$C460)/$H$427)))</f>
        <v>0</v>
      </c>
      <c r="AH460" s="26">
        <f>IF($H$427="n/a",0,IF(AH$429&lt;=$C460,0,IF(AH$429&gt;($H$427+$C460),INDEX($D$441:$W$441,,$C460)-SUM($D460:AG460),INDEX($D$441:$W$441,,$C460)/$H$427)))</f>
        <v>0</v>
      </c>
      <c r="AI460" s="26">
        <f>IF($H$427="n/a",0,IF(AI$429&lt;=$C460,0,IF(AI$429&gt;($H$427+$C460),INDEX($D$441:$W$441,,$C460)-SUM($D460:AH460),INDEX($D$441:$W$441,,$C460)/$H$427)))</f>
        <v>0</v>
      </c>
      <c r="AJ460" s="26">
        <f>IF($H$427="n/a",0,IF(AJ$429&lt;=$C460,0,IF(AJ$429&gt;($H$427+$C460),INDEX($D$441:$W$441,,$C460)-SUM($D460:AI460),INDEX($D$441:$W$441,,$C460)/$H$427)))</f>
        <v>0</v>
      </c>
      <c r="AK460" s="26">
        <f>IF($H$427="n/a",0,IF(AK$429&lt;=$C460,0,IF(AK$429&gt;($H$427+$C460),INDEX($D$441:$W$441,,$C460)-SUM($D460:AJ460),INDEX($D$441:$W$441,,$C460)/$H$427)))</f>
        <v>0</v>
      </c>
      <c r="AL460" s="26">
        <f>IF($H$427="n/a",0,IF(AL$429&lt;=$C460,0,IF(AL$429&gt;($H$427+$C460),INDEX($D$441:$W$441,,$C460)-SUM($D460:AK460),INDEX($D$441:$W$441,,$C460)/$H$427)))</f>
        <v>0</v>
      </c>
      <c r="AM460" s="26">
        <f>IF($H$427="n/a",0,IF(AM$429&lt;=$C460,0,IF(AM$429&gt;($H$427+$C460),INDEX($D$441:$W$441,,$C460)-SUM($D460:AL460),INDEX($D$441:$W$441,,$C460)/$H$427)))</f>
        <v>0</v>
      </c>
      <c r="AN460" s="26">
        <f>IF($H$427="n/a",0,IF(AN$429&lt;=$C460,0,IF(AN$429&gt;($H$427+$C460),INDEX($D$441:$W$441,,$C460)-SUM($D460:AM460),INDEX($D$441:$W$441,,$C460)/$H$427)))</f>
        <v>0</v>
      </c>
      <c r="AO460" s="26">
        <f>IF($H$427="n/a",0,IF(AO$429&lt;=$C460,0,IF(AO$429&gt;($H$427+$C460),INDEX($D$441:$W$441,,$C460)-SUM($D460:AN460),INDEX($D$441:$W$441,,$C460)/$H$427)))</f>
        <v>0</v>
      </c>
      <c r="AP460" s="26">
        <f>IF($H$427="n/a",0,IF(AP$429&lt;=$C460,0,IF(AP$429&gt;($H$427+$C460),INDEX($D$441:$W$441,,$C460)-SUM($D460:AO460),INDEX($D$441:$W$441,,$C460)/$H$427)))</f>
        <v>0</v>
      </c>
      <c r="AQ460" s="26">
        <f>IF($H$427="n/a",0,IF(AQ$429&lt;=$C460,0,IF(AQ$429&gt;($H$427+$C460),INDEX($D$441:$W$441,,$C460)-SUM($D460:AP460),INDEX($D$441:$W$441,,$C460)/$H$427)))</f>
        <v>0</v>
      </c>
      <c r="AR460" s="26">
        <f>IF($H$427="n/a",0,IF(AR$429&lt;=$C460,0,IF(AR$429&gt;($H$427+$C460),INDEX($D$441:$W$441,,$C460)-SUM($D460:AQ460),INDEX($D$441:$W$441,,$C460)/$H$427)))</f>
        <v>0</v>
      </c>
      <c r="AS460" s="26">
        <f>IF($H$427="n/a",0,IF(AS$429&lt;=$C460,0,IF(AS$429&gt;($H$427+$C460),INDEX($D$441:$W$441,,$C460)-SUM($D460:AR460),INDEX($D$441:$W$441,,$C460)/$H$427)))</f>
        <v>0</v>
      </c>
      <c r="AT460" s="26">
        <f>IF($H$427="n/a",0,IF(AT$429&lt;=$C460,0,IF(AT$429&gt;($H$427+$C460),INDEX($D$441:$W$441,,$C460)-SUM($D460:AS460),INDEX($D$441:$W$441,,$C460)/$H$427)))</f>
        <v>0</v>
      </c>
      <c r="AU460" s="26">
        <f>IF($H$427="n/a",0,IF(AU$429&lt;=$C460,0,IF(AU$429&gt;($H$427+$C460),INDEX($D$441:$W$441,,$C460)-SUM($D460:AT460),INDEX($D$441:$W$441,,$C460)/$H$427)))</f>
        <v>0</v>
      </c>
      <c r="AV460" s="26">
        <f>IF($H$427="n/a",0,IF(AV$429&lt;=$C460,0,IF(AV$429&gt;($H$427+$C460),INDEX($D$441:$W$441,,$C460)-SUM($D460:AU460),INDEX($D$441:$W$441,,$C460)/$H$427)))</f>
        <v>0</v>
      </c>
      <c r="AW460" s="26">
        <f>IF($H$427="n/a",0,IF(AW$429&lt;=$C460,0,IF(AW$429&gt;($H$427+$C460),INDEX($D$441:$W$441,,$C460)-SUM($D460:AV460),INDEX($D$441:$W$441,,$C460)/$H$427)))</f>
        <v>0</v>
      </c>
      <c r="AX460" s="26">
        <f>IF($H$427="n/a",0,IF(AX$429&lt;=$C460,0,IF(AX$429&gt;($H$427+$C460),INDEX($D$441:$W$441,,$C460)-SUM($D460:AW460),INDEX($D$441:$W$441,,$C460)/$H$427)))</f>
        <v>0</v>
      </c>
      <c r="AY460" s="26">
        <f>IF($H$427="n/a",0,IF(AY$429&lt;=$C460,0,IF(AY$429&gt;($H$427+$C460),INDEX($D$441:$W$441,,$C460)-SUM($D460:AX460),INDEX($D$441:$W$441,,$C460)/$H$427)))</f>
        <v>0</v>
      </c>
      <c r="AZ460" s="26">
        <f>IF($H$427="n/a",0,IF(AZ$429&lt;=$C460,0,IF(AZ$429&gt;($H$427+$C460),INDEX($D$441:$W$441,,$C460)-SUM($D460:AY460),INDEX($D$441:$W$441,,$C460)/$H$427)))</f>
        <v>0</v>
      </c>
      <c r="BA460" s="26">
        <f>IF($H$427="n/a",0,IF(BA$429&lt;=$C460,0,IF(BA$429&gt;($H$427+$C460),INDEX($D$441:$W$441,,$C460)-SUM($D460:AZ460),INDEX($D$441:$W$441,,$C460)/$H$427)))</f>
        <v>0</v>
      </c>
      <c r="BB460" s="26">
        <f>IF($H$427="n/a",0,IF(BB$429&lt;=$C460,0,IF(BB$429&gt;($H$427+$C460),INDEX($D$441:$W$441,,$C460)-SUM($D460:BA460),INDEX($D$441:$W$441,,$C460)/$H$427)))</f>
        <v>0</v>
      </c>
      <c r="BC460" s="26">
        <f>IF($H$427="n/a",0,IF(BC$429&lt;=$C460,0,IF(BC$429&gt;($H$427+$C460),INDEX($D$441:$W$441,,$C460)-SUM($D460:BB460),INDEX($D$441:$W$441,,$C460)/$H$427)))</f>
        <v>0</v>
      </c>
      <c r="BD460" s="26">
        <f>IF($H$427="n/a",0,IF(BD$429&lt;=$C460,0,IF(BD$429&gt;($H$427+$C460),INDEX($D$441:$W$441,,$C460)-SUM($D460:BC460),INDEX($D$441:$W$441,,$C460)/$H$427)))</f>
        <v>0</v>
      </c>
      <c r="BE460" s="26">
        <f>IF($H$427="n/a",0,IF(BE$429&lt;=$C460,0,IF(BE$429&gt;($H$427+$C460),INDEX($D$441:$W$441,,$C460)-SUM($D460:BD460),INDEX($D$441:$W$441,,$C460)/$H$427)))</f>
        <v>0</v>
      </c>
      <c r="BF460" s="26">
        <f>IF($H$427="n/a",0,IF(BF$429&lt;=$C460,0,IF(BF$429&gt;($H$427+$C460),INDEX($D$441:$W$441,,$C460)-SUM($D460:BE460),INDEX($D$441:$W$441,,$C460)/$H$427)))</f>
        <v>0</v>
      </c>
      <c r="BG460" s="26">
        <f>IF($H$427="n/a",0,IF(BG$429&lt;=$C460,0,IF(BG$429&gt;($H$427+$C460),INDEX($D$441:$W$441,,$C460)-SUM($D460:BF460),INDEX($D$441:$W$441,,$C460)/$H$427)))</f>
        <v>0</v>
      </c>
      <c r="BH460" s="26">
        <f>IF($H$427="n/a",0,IF(BH$429&lt;=$C460,0,IF(BH$429&gt;($H$427+$C460),INDEX($D$441:$W$441,,$C460)-SUM($D460:BG460),INDEX($D$441:$W$441,,$C460)/$H$427)))</f>
        <v>0</v>
      </c>
      <c r="BI460" s="26">
        <f>IF($H$427="n/a",0,IF(BI$429&lt;=$C460,0,IF(BI$429&gt;($H$427+$C460),INDEX($D$441:$W$441,,$C460)-SUM($D460:BH460),INDEX($D$441:$W$441,,$C460)/$H$427)))</f>
        <v>0</v>
      </c>
      <c r="BJ460" s="26">
        <f>IF($H$427="n/a",0,IF(BJ$429&lt;=$C460,0,IF(BJ$429&gt;($H$427+$C460),INDEX($D$441:$W$441,,$C460)-SUM($D460:BI460),INDEX($D$441:$W$441,,$C460)/$H$427)))</f>
        <v>0</v>
      </c>
      <c r="BK460" s="26">
        <f>IF($H$427="n/a",0,IF(BK$429&lt;=$C460,0,IF(BK$429&gt;($H$427+$C460),INDEX($D$441:$W$441,,$C460)-SUM($D460:BJ460),INDEX($D$441:$W$441,,$C460)/$H$427)))</f>
        <v>0</v>
      </c>
      <c r="BL460" s="26">
        <f>IF($H$427="n/a",0,IF(BL$429&lt;=$C460,0,IF(BL$429&gt;($H$427+$C460),INDEX($D$441:$W$441,,$C460)-SUM($D460:BK460),INDEX($D$441:$W$441,,$C460)/$H$427)))</f>
        <v>0</v>
      </c>
      <c r="BM460" s="26">
        <f>IF($H$427="n/a",0,IF(BM$429&lt;=$C460,0,IF(BM$429&gt;($H$427+$C460),INDEX($D$441:$W$441,,$C460)-SUM($D460:BL460),INDEX($D$441:$W$441,,$C460)/$H$427)))</f>
        <v>0</v>
      </c>
      <c r="BN460" s="26">
        <f>IF($H$427="n/a",0,IF(BN$429&lt;=$C460,0,IF(BN$429&gt;($H$427+$C460),INDEX($D$441:$W$441,,$C460)-SUM($D460:BM460),INDEX($D$441:$W$441,,$C460)/$H$427)))</f>
        <v>0</v>
      </c>
      <c r="BO460" s="26">
        <f>IF($H$427="n/a",0,IF(BO$429&lt;=$C460,0,IF(BO$429&gt;($H$427+$C460),INDEX($D$441:$W$441,,$C460)-SUM($D460:BN460),INDEX($D$441:$W$441,,$C460)/$H$427)))</f>
        <v>0</v>
      </c>
      <c r="BP460" s="26">
        <f>IF($H$427="n/a",0,IF(BP$429&lt;=$C460,0,IF(BP$429&gt;($H$427+$C460),INDEX($D$441:$W$441,,$C460)-SUM($D460:BO460),INDEX($D$441:$W$441,,$C460)/$H$427)))</f>
        <v>0</v>
      </c>
      <c r="BQ460" s="26">
        <f>IF($H$427="n/a",0,IF(BQ$429&lt;=$C460,0,IF(BQ$429&gt;($H$427+$C460),INDEX($D$441:$W$441,,$C460)-SUM($D460:BP460),INDEX($D$441:$W$441,,$C460)/$H$427)))</f>
        <v>0</v>
      </c>
      <c r="BR460" s="26">
        <f>IF($H$427="n/a",0,IF(BR$429&lt;=$C460,0,IF(BR$429&gt;($H$427+$C460),INDEX($D$441:$W$441,,$C460)-SUM($D460:BQ460),INDEX($D$441:$W$441,,$C460)/$H$427)))</f>
        <v>0</v>
      </c>
      <c r="BS460" s="26">
        <f>IF($H$427="n/a",0,IF(BS$429&lt;=$C460,0,IF(BS$429&gt;($H$427+$C460),INDEX($D$441:$W$441,,$C460)-SUM($D460:BR460),INDEX($D$441:$W$441,,$C460)/$H$427)))</f>
        <v>0</v>
      </c>
    </row>
    <row r="461" spans="2:71" outlineLevel="1">
      <c r="B461" s="24">
        <v>2028</v>
      </c>
      <c r="C461" s="24">
        <v>18</v>
      </c>
      <c r="E461" s="26">
        <f>IF($H$427="n/a",0,IF(E$429&lt;=$C461,0,IF(E$429&gt;($H$427+$C461),INDEX($D$441:$W$441,,$C461)-SUM($D461:D461),INDEX($D$441:$W$441,,$C461)/$H$427)))</f>
        <v>0</v>
      </c>
      <c r="F461" s="26">
        <f>IF($H$427="n/a",0,IF(F$429&lt;=$C461,0,IF(F$429&gt;($H$427+$C461),INDEX($D$441:$W$441,,$C461)-SUM($D461:E461),INDEX($D$441:$W$441,,$C461)/$H$427)))</f>
        <v>0</v>
      </c>
      <c r="G461" s="26">
        <f>IF($H$427="n/a",0,IF(G$429&lt;=$C461,0,IF(G$429&gt;($H$427+$C461),INDEX($D$441:$W$441,,$C461)-SUM($D461:F461),INDEX($D$441:$W$441,,$C461)/$H$427)))</f>
        <v>0</v>
      </c>
      <c r="H461" s="26">
        <f>IF($H$427="n/a",0,IF(H$429&lt;=$C461,0,IF(H$429&gt;($H$427+$C461),INDEX($D$441:$W$441,,$C461)-SUM($D461:G461),INDEX($D$441:$W$441,,$C461)/$H$427)))</f>
        <v>0</v>
      </c>
      <c r="I461" s="26">
        <f>IF($H$427="n/a",0,IF(I$429&lt;=$C461,0,IF(I$429&gt;($H$427+$C461),INDEX($D$441:$W$441,,$C461)-SUM($D461:H461),INDEX($D$441:$W$441,,$C461)/$H$427)))</f>
        <v>0</v>
      </c>
      <c r="J461" s="26">
        <f>IF($H$427="n/a",0,IF(J$429&lt;=$C461,0,IF(J$429&gt;($H$427+$C461),INDEX($D$441:$W$441,,$C461)-SUM($D461:I461),INDEX($D$441:$W$441,,$C461)/$H$427)))</f>
        <v>0</v>
      </c>
      <c r="K461" s="26">
        <f>IF($H$427="n/a",0,IF(K$429&lt;=$C461,0,IF(K$429&gt;($H$427+$C461),INDEX($D$441:$W$441,,$C461)-SUM($D461:J461),INDEX($D$441:$W$441,,$C461)/$H$427)))</f>
        <v>0</v>
      </c>
      <c r="L461" s="26">
        <f>IF($H$427="n/a",0,IF(L$429&lt;=$C461,0,IF(L$429&gt;($H$427+$C461),INDEX($D$441:$W$441,,$C461)-SUM($D461:K461),INDEX($D$441:$W$441,,$C461)/$H$427)))</f>
        <v>0</v>
      </c>
      <c r="M461" s="26">
        <f>IF($H$427="n/a",0,IF(M$429&lt;=$C461,0,IF(M$429&gt;($H$427+$C461),INDEX($D$441:$W$441,,$C461)-SUM($D461:L461),INDEX($D$441:$W$441,,$C461)/$H$427)))</f>
        <v>0</v>
      </c>
      <c r="N461" s="26">
        <f>IF($H$427="n/a",0,IF(N$429&lt;=$C461,0,IF(N$429&gt;($H$427+$C461),INDEX($D$441:$W$441,,$C461)-SUM($D461:M461),INDEX($D$441:$W$441,,$C461)/$H$427)))</f>
        <v>0</v>
      </c>
      <c r="O461" s="26">
        <f>IF($H$427="n/a",0,IF(O$429&lt;=$C461,0,IF(O$429&gt;($H$427+$C461),INDEX($D$441:$W$441,,$C461)-SUM($D461:N461),INDEX($D$441:$W$441,,$C461)/$H$427)))</f>
        <v>0</v>
      </c>
      <c r="P461" s="26">
        <f>IF($H$427="n/a",0,IF(P$429&lt;=$C461,0,IF(P$429&gt;($H$427+$C461),INDEX($D$441:$W$441,,$C461)-SUM($D461:O461),INDEX($D$441:$W$441,,$C461)/$H$427)))</f>
        <v>0</v>
      </c>
      <c r="Q461" s="26">
        <f>IF($H$427="n/a",0,IF(Q$429&lt;=$C461,0,IF(Q$429&gt;($H$427+$C461),INDEX($D$441:$W$441,,$C461)-SUM($D461:P461),INDEX($D$441:$W$441,,$C461)/$H$427)))</f>
        <v>0</v>
      </c>
      <c r="R461" s="26">
        <f>IF($H$427="n/a",0,IF(R$429&lt;=$C461,0,IF(R$429&gt;($H$427+$C461),INDEX($D$441:$W$441,,$C461)-SUM($D461:Q461),INDEX($D$441:$W$441,,$C461)/$H$427)))</f>
        <v>0</v>
      </c>
      <c r="S461" s="26">
        <f>IF($H$427="n/a",0,IF(S$429&lt;=$C461,0,IF(S$429&gt;($H$427+$C461),INDEX($D$441:$W$441,,$C461)-SUM($D461:R461),INDEX($D$441:$W$441,,$C461)/$H$427)))</f>
        <v>0</v>
      </c>
      <c r="T461" s="26">
        <f>IF($H$427="n/a",0,IF(T$429&lt;=$C461,0,IF(T$429&gt;($H$427+$C461),INDEX($D$441:$W$441,,$C461)-SUM($D461:S461),INDEX($D$441:$W$441,,$C461)/$H$427)))</f>
        <v>0</v>
      </c>
      <c r="U461" s="26">
        <f>IF($H$427="n/a",0,IF(U$429&lt;=$C461,0,IF(U$429&gt;($H$427+$C461),INDEX($D$441:$W$441,,$C461)-SUM($D461:T461),INDEX($D$441:$W$441,,$C461)/$H$427)))</f>
        <v>0</v>
      </c>
      <c r="V461" s="26">
        <f>IF($H$427="n/a",0,IF(V$429&lt;=$C461,0,IF(V$429&gt;($H$427+$C461),INDEX($D$441:$W$441,,$C461)-SUM($D461:U461),INDEX($D$441:$W$441,,$C461)/$H$427)))</f>
        <v>0</v>
      </c>
      <c r="W461" s="26">
        <f>IF($H$427="n/a",0,IF(W$429&lt;=$C461,0,IF(W$429&gt;($H$427+$C461),INDEX($D$441:$W$441,,$C461)-SUM($D461:V461),INDEX($D$441:$W$441,,$C461)/$H$427)))</f>
        <v>0</v>
      </c>
      <c r="X461" s="26">
        <f>IF($H$427="n/a",0,IF(X$429&lt;=$C461,0,IF(X$429&gt;($H$427+$C461),INDEX($D$441:$W$441,,$C461)-SUM($D461:W461),INDEX($D$441:$W$441,,$C461)/$H$427)))</f>
        <v>0</v>
      </c>
      <c r="Y461" s="26">
        <f>IF($H$427="n/a",0,IF(Y$429&lt;=$C461,0,IF(Y$429&gt;($H$427+$C461),INDEX($D$441:$W$441,,$C461)-SUM($D461:X461),INDEX($D$441:$W$441,,$C461)/$H$427)))</f>
        <v>0</v>
      </c>
      <c r="Z461" s="26">
        <f>IF($H$427="n/a",0,IF(Z$429&lt;=$C461,0,IF(Z$429&gt;($H$427+$C461),INDEX($D$441:$W$441,,$C461)-SUM($D461:Y461),INDEX($D$441:$W$441,,$C461)/$H$427)))</f>
        <v>0</v>
      </c>
      <c r="AA461" s="26">
        <f>IF($H$427="n/a",0,IF(AA$429&lt;=$C461,0,IF(AA$429&gt;($H$427+$C461),INDEX($D$441:$W$441,,$C461)-SUM($D461:Z461),INDEX($D$441:$W$441,,$C461)/$H$427)))</f>
        <v>0</v>
      </c>
      <c r="AB461" s="26">
        <f>IF($H$427="n/a",0,IF(AB$429&lt;=$C461,0,IF(AB$429&gt;($H$427+$C461),INDEX($D$441:$W$441,,$C461)-SUM($D461:AA461),INDEX($D$441:$W$441,,$C461)/$H$427)))</f>
        <v>0</v>
      </c>
      <c r="AC461" s="26">
        <f>IF($H$427="n/a",0,IF(AC$429&lt;=$C461,0,IF(AC$429&gt;($H$427+$C461),INDEX($D$441:$W$441,,$C461)-SUM($D461:AB461),INDEX($D$441:$W$441,,$C461)/$H$427)))</f>
        <v>0</v>
      </c>
      <c r="AD461" s="26">
        <f>IF($H$427="n/a",0,IF(AD$429&lt;=$C461,0,IF(AD$429&gt;($H$427+$C461),INDEX($D$441:$W$441,,$C461)-SUM($D461:AC461),INDEX($D$441:$W$441,,$C461)/$H$427)))</f>
        <v>0</v>
      </c>
      <c r="AE461" s="26">
        <f>IF($H$427="n/a",0,IF(AE$429&lt;=$C461,0,IF(AE$429&gt;($H$427+$C461),INDEX($D$441:$W$441,,$C461)-SUM($D461:AD461),INDEX($D$441:$W$441,,$C461)/$H$427)))</f>
        <v>0</v>
      </c>
      <c r="AF461" s="26">
        <f>IF($H$427="n/a",0,IF(AF$429&lt;=$C461,0,IF(AF$429&gt;($H$427+$C461),INDEX($D$441:$W$441,,$C461)-SUM($D461:AE461),INDEX($D$441:$W$441,,$C461)/$H$427)))</f>
        <v>0</v>
      </c>
      <c r="AG461" s="26">
        <f>IF($H$427="n/a",0,IF(AG$429&lt;=$C461,0,IF(AG$429&gt;($H$427+$C461),INDEX($D$441:$W$441,,$C461)-SUM($D461:AF461),INDEX($D$441:$W$441,,$C461)/$H$427)))</f>
        <v>0</v>
      </c>
      <c r="AH461" s="26">
        <f>IF($H$427="n/a",0,IF(AH$429&lt;=$C461,0,IF(AH$429&gt;($H$427+$C461),INDEX($D$441:$W$441,,$C461)-SUM($D461:AG461),INDEX($D$441:$W$441,,$C461)/$H$427)))</f>
        <v>0</v>
      </c>
      <c r="AI461" s="26">
        <f>IF($H$427="n/a",0,IF(AI$429&lt;=$C461,0,IF(AI$429&gt;($H$427+$C461),INDEX($D$441:$W$441,,$C461)-SUM($D461:AH461),INDEX($D$441:$W$441,,$C461)/$H$427)))</f>
        <v>0</v>
      </c>
      <c r="AJ461" s="26">
        <f>IF($H$427="n/a",0,IF(AJ$429&lt;=$C461,0,IF(AJ$429&gt;($H$427+$C461),INDEX($D$441:$W$441,,$C461)-SUM($D461:AI461),INDEX($D$441:$W$441,,$C461)/$H$427)))</f>
        <v>0</v>
      </c>
      <c r="AK461" s="26">
        <f>IF($H$427="n/a",0,IF(AK$429&lt;=$C461,0,IF(AK$429&gt;($H$427+$C461),INDEX($D$441:$W$441,,$C461)-SUM($D461:AJ461),INDEX($D$441:$W$441,,$C461)/$H$427)))</f>
        <v>0</v>
      </c>
      <c r="AL461" s="26">
        <f>IF($H$427="n/a",0,IF(AL$429&lt;=$C461,0,IF(AL$429&gt;($H$427+$C461),INDEX($D$441:$W$441,,$C461)-SUM($D461:AK461),INDEX($D$441:$W$441,,$C461)/$H$427)))</f>
        <v>0</v>
      </c>
      <c r="AM461" s="26">
        <f>IF($H$427="n/a",0,IF(AM$429&lt;=$C461,0,IF(AM$429&gt;($H$427+$C461),INDEX($D$441:$W$441,,$C461)-SUM($D461:AL461),INDEX($D$441:$W$441,,$C461)/$H$427)))</f>
        <v>0</v>
      </c>
      <c r="AN461" s="26">
        <f>IF($H$427="n/a",0,IF(AN$429&lt;=$C461,0,IF(AN$429&gt;($H$427+$C461),INDEX($D$441:$W$441,,$C461)-SUM($D461:AM461),INDEX($D$441:$W$441,,$C461)/$H$427)))</f>
        <v>0</v>
      </c>
      <c r="AO461" s="26">
        <f>IF($H$427="n/a",0,IF(AO$429&lt;=$C461,0,IF(AO$429&gt;($H$427+$C461),INDEX($D$441:$W$441,,$C461)-SUM($D461:AN461),INDEX($D$441:$W$441,,$C461)/$H$427)))</f>
        <v>0</v>
      </c>
      <c r="AP461" s="26">
        <f>IF($H$427="n/a",0,IF(AP$429&lt;=$C461,0,IF(AP$429&gt;($H$427+$C461),INDEX($D$441:$W$441,,$C461)-SUM($D461:AO461),INDEX($D$441:$W$441,,$C461)/$H$427)))</f>
        <v>0</v>
      </c>
      <c r="AQ461" s="26">
        <f>IF($H$427="n/a",0,IF(AQ$429&lt;=$C461,0,IF(AQ$429&gt;($H$427+$C461),INDEX($D$441:$W$441,,$C461)-SUM($D461:AP461),INDEX($D$441:$W$441,,$C461)/$H$427)))</f>
        <v>0</v>
      </c>
      <c r="AR461" s="26">
        <f>IF($H$427="n/a",0,IF(AR$429&lt;=$C461,0,IF(AR$429&gt;($H$427+$C461),INDEX($D$441:$W$441,,$C461)-SUM($D461:AQ461),INDEX($D$441:$W$441,,$C461)/$H$427)))</f>
        <v>0</v>
      </c>
      <c r="AS461" s="26">
        <f>IF($H$427="n/a",0,IF(AS$429&lt;=$C461,0,IF(AS$429&gt;($H$427+$C461),INDEX($D$441:$W$441,,$C461)-SUM($D461:AR461),INDEX($D$441:$W$441,,$C461)/$H$427)))</f>
        <v>0</v>
      </c>
      <c r="AT461" s="26">
        <f>IF($H$427="n/a",0,IF(AT$429&lt;=$C461,0,IF(AT$429&gt;($H$427+$C461),INDEX($D$441:$W$441,,$C461)-SUM($D461:AS461),INDEX($D$441:$W$441,,$C461)/$H$427)))</f>
        <v>0</v>
      </c>
      <c r="AU461" s="26">
        <f>IF($H$427="n/a",0,IF(AU$429&lt;=$C461,0,IF(AU$429&gt;($H$427+$C461),INDEX($D$441:$W$441,,$C461)-SUM($D461:AT461),INDEX($D$441:$W$441,,$C461)/$H$427)))</f>
        <v>0</v>
      </c>
      <c r="AV461" s="26">
        <f>IF($H$427="n/a",0,IF(AV$429&lt;=$C461,0,IF(AV$429&gt;($H$427+$C461),INDEX($D$441:$W$441,,$C461)-SUM($D461:AU461),INDEX($D$441:$W$441,,$C461)/$H$427)))</f>
        <v>0</v>
      </c>
      <c r="AW461" s="26">
        <f>IF($H$427="n/a",0,IF(AW$429&lt;=$C461,0,IF(AW$429&gt;($H$427+$C461),INDEX($D$441:$W$441,,$C461)-SUM($D461:AV461),INDEX($D$441:$W$441,,$C461)/$H$427)))</f>
        <v>0</v>
      </c>
      <c r="AX461" s="26">
        <f>IF($H$427="n/a",0,IF(AX$429&lt;=$C461,0,IF(AX$429&gt;($H$427+$C461),INDEX($D$441:$W$441,,$C461)-SUM($D461:AW461),INDEX($D$441:$W$441,,$C461)/$H$427)))</f>
        <v>0</v>
      </c>
      <c r="AY461" s="26">
        <f>IF($H$427="n/a",0,IF(AY$429&lt;=$C461,0,IF(AY$429&gt;($H$427+$C461),INDEX($D$441:$W$441,,$C461)-SUM($D461:AX461),INDEX($D$441:$W$441,,$C461)/$H$427)))</f>
        <v>0</v>
      </c>
      <c r="AZ461" s="26">
        <f>IF($H$427="n/a",0,IF(AZ$429&lt;=$C461,0,IF(AZ$429&gt;($H$427+$C461),INDEX($D$441:$W$441,,$C461)-SUM($D461:AY461),INDEX($D$441:$W$441,,$C461)/$H$427)))</f>
        <v>0</v>
      </c>
      <c r="BA461" s="26">
        <f>IF($H$427="n/a",0,IF(BA$429&lt;=$C461,0,IF(BA$429&gt;($H$427+$C461),INDEX($D$441:$W$441,,$C461)-SUM($D461:AZ461),INDEX($D$441:$W$441,,$C461)/$H$427)))</f>
        <v>0</v>
      </c>
      <c r="BB461" s="26">
        <f>IF($H$427="n/a",0,IF(BB$429&lt;=$C461,0,IF(BB$429&gt;($H$427+$C461),INDEX($D$441:$W$441,,$C461)-SUM($D461:BA461),INDEX($D$441:$W$441,,$C461)/$H$427)))</f>
        <v>0</v>
      </c>
      <c r="BC461" s="26">
        <f>IF($H$427="n/a",0,IF(BC$429&lt;=$C461,0,IF(BC$429&gt;($H$427+$C461),INDEX($D$441:$W$441,,$C461)-SUM($D461:BB461),INDEX($D$441:$W$441,,$C461)/$H$427)))</f>
        <v>0</v>
      </c>
      <c r="BD461" s="26">
        <f>IF($H$427="n/a",0,IF(BD$429&lt;=$C461,0,IF(BD$429&gt;($H$427+$C461),INDEX($D$441:$W$441,,$C461)-SUM($D461:BC461),INDEX($D$441:$W$441,,$C461)/$H$427)))</f>
        <v>0</v>
      </c>
      <c r="BE461" s="26">
        <f>IF($H$427="n/a",0,IF(BE$429&lt;=$C461,0,IF(BE$429&gt;($H$427+$C461),INDEX($D$441:$W$441,,$C461)-SUM($D461:BD461),INDEX($D$441:$W$441,,$C461)/$H$427)))</f>
        <v>0</v>
      </c>
      <c r="BF461" s="26">
        <f>IF($H$427="n/a",0,IF(BF$429&lt;=$C461,0,IF(BF$429&gt;($H$427+$C461),INDEX($D$441:$W$441,,$C461)-SUM($D461:BE461),INDEX($D$441:$W$441,,$C461)/$H$427)))</f>
        <v>0</v>
      </c>
      <c r="BG461" s="26">
        <f>IF($H$427="n/a",0,IF(BG$429&lt;=$C461,0,IF(BG$429&gt;($H$427+$C461),INDEX($D$441:$W$441,,$C461)-SUM($D461:BF461),INDEX($D$441:$W$441,,$C461)/$H$427)))</f>
        <v>0</v>
      </c>
      <c r="BH461" s="26">
        <f>IF($H$427="n/a",0,IF(BH$429&lt;=$C461,0,IF(BH$429&gt;($H$427+$C461),INDEX($D$441:$W$441,,$C461)-SUM($D461:BG461),INDEX($D$441:$W$441,,$C461)/$H$427)))</f>
        <v>0</v>
      </c>
      <c r="BI461" s="26">
        <f>IF($H$427="n/a",0,IF(BI$429&lt;=$C461,0,IF(BI$429&gt;($H$427+$C461),INDEX($D$441:$W$441,,$C461)-SUM($D461:BH461),INDEX($D$441:$W$441,,$C461)/$H$427)))</f>
        <v>0</v>
      </c>
      <c r="BJ461" s="26">
        <f>IF($H$427="n/a",0,IF(BJ$429&lt;=$C461,0,IF(BJ$429&gt;($H$427+$C461),INDEX($D$441:$W$441,,$C461)-SUM($D461:BI461),INDEX($D$441:$W$441,,$C461)/$H$427)))</f>
        <v>0</v>
      </c>
      <c r="BK461" s="26">
        <f>IF($H$427="n/a",0,IF(BK$429&lt;=$C461,0,IF(BK$429&gt;($H$427+$C461),INDEX($D$441:$W$441,,$C461)-SUM($D461:BJ461),INDEX($D$441:$W$441,,$C461)/$H$427)))</f>
        <v>0</v>
      </c>
      <c r="BL461" s="26">
        <f>IF($H$427="n/a",0,IF(BL$429&lt;=$C461,0,IF(BL$429&gt;($H$427+$C461),INDEX($D$441:$W$441,,$C461)-SUM($D461:BK461),INDEX($D$441:$W$441,,$C461)/$H$427)))</f>
        <v>0</v>
      </c>
      <c r="BM461" s="26">
        <f>IF($H$427="n/a",0,IF(BM$429&lt;=$C461,0,IF(BM$429&gt;($H$427+$C461),INDEX($D$441:$W$441,,$C461)-SUM($D461:BL461),INDEX($D$441:$W$441,,$C461)/$H$427)))</f>
        <v>0</v>
      </c>
      <c r="BN461" s="26">
        <f>IF($H$427="n/a",0,IF(BN$429&lt;=$C461,0,IF(BN$429&gt;($H$427+$C461),INDEX($D$441:$W$441,,$C461)-SUM($D461:BM461),INDEX($D$441:$W$441,,$C461)/$H$427)))</f>
        <v>0</v>
      </c>
      <c r="BO461" s="26">
        <f>IF($H$427="n/a",0,IF(BO$429&lt;=$C461,0,IF(BO$429&gt;($H$427+$C461),INDEX($D$441:$W$441,,$C461)-SUM($D461:BN461),INDEX($D$441:$W$441,,$C461)/$H$427)))</f>
        <v>0</v>
      </c>
      <c r="BP461" s="26">
        <f>IF($H$427="n/a",0,IF(BP$429&lt;=$C461,0,IF(BP$429&gt;($H$427+$C461),INDEX($D$441:$W$441,,$C461)-SUM($D461:BO461),INDEX($D$441:$W$441,,$C461)/$H$427)))</f>
        <v>0</v>
      </c>
      <c r="BQ461" s="26">
        <f>IF($H$427="n/a",0,IF(BQ$429&lt;=$C461,0,IF(BQ$429&gt;($H$427+$C461),INDEX($D$441:$W$441,,$C461)-SUM($D461:BP461),INDEX($D$441:$W$441,,$C461)/$H$427)))</f>
        <v>0</v>
      </c>
      <c r="BR461" s="26">
        <f>IF($H$427="n/a",0,IF(BR$429&lt;=$C461,0,IF(BR$429&gt;($H$427+$C461),INDEX($D$441:$W$441,,$C461)-SUM($D461:BQ461),INDEX($D$441:$W$441,,$C461)/$H$427)))</f>
        <v>0</v>
      </c>
      <c r="BS461" s="26">
        <f>IF($H$427="n/a",0,IF(BS$429&lt;=$C461,0,IF(BS$429&gt;($H$427+$C461),INDEX($D$441:$W$441,,$C461)-SUM($D461:BR461),INDEX($D$441:$W$441,,$C461)/$H$427)))</f>
        <v>0</v>
      </c>
    </row>
    <row r="462" spans="2:71" outlineLevel="1">
      <c r="B462" s="24">
        <v>2029</v>
      </c>
      <c r="C462" s="24">
        <v>19</v>
      </c>
      <c r="E462" s="26">
        <f>IF($H$427="n/a",0,IF(E$429&lt;=$C462,0,IF(E$429&gt;($H$427+$C462),INDEX($D$441:$W$441,,$C462)-SUM($D462:D462),INDEX($D$441:$W$441,,$C462)/$H$427)))</f>
        <v>0</v>
      </c>
      <c r="F462" s="26">
        <f>IF($H$427="n/a",0,IF(F$429&lt;=$C462,0,IF(F$429&gt;($H$427+$C462),INDEX($D$441:$W$441,,$C462)-SUM($D462:E462),INDEX($D$441:$W$441,,$C462)/$H$427)))</f>
        <v>0</v>
      </c>
      <c r="G462" s="26">
        <f>IF($H$427="n/a",0,IF(G$429&lt;=$C462,0,IF(G$429&gt;($H$427+$C462),INDEX($D$441:$W$441,,$C462)-SUM($D462:F462),INDEX($D$441:$W$441,,$C462)/$H$427)))</f>
        <v>0</v>
      </c>
      <c r="H462" s="26">
        <f>IF($H$427="n/a",0,IF(H$429&lt;=$C462,0,IF(H$429&gt;($H$427+$C462),INDEX($D$441:$W$441,,$C462)-SUM($D462:G462),INDEX($D$441:$W$441,,$C462)/$H$427)))</f>
        <v>0</v>
      </c>
      <c r="I462" s="26">
        <f>IF($H$427="n/a",0,IF(I$429&lt;=$C462,0,IF(I$429&gt;($H$427+$C462),INDEX($D$441:$W$441,,$C462)-SUM($D462:H462),INDEX($D$441:$W$441,,$C462)/$H$427)))</f>
        <v>0</v>
      </c>
      <c r="J462" s="26">
        <f>IF($H$427="n/a",0,IF(J$429&lt;=$C462,0,IF(J$429&gt;($H$427+$C462),INDEX($D$441:$W$441,,$C462)-SUM($D462:I462),INDEX($D$441:$W$441,,$C462)/$H$427)))</f>
        <v>0</v>
      </c>
      <c r="K462" s="26">
        <f>IF($H$427="n/a",0,IF(K$429&lt;=$C462,0,IF(K$429&gt;($H$427+$C462),INDEX($D$441:$W$441,,$C462)-SUM($D462:J462),INDEX($D$441:$W$441,,$C462)/$H$427)))</f>
        <v>0</v>
      </c>
      <c r="L462" s="26">
        <f>IF($H$427="n/a",0,IF(L$429&lt;=$C462,0,IF(L$429&gt;($H$427+$C462),INDEX($D$441:$W$441,,$C462)-SUM($D462:K462),INDEX($D$441:$W$441,,$C462)/$H$427)))</f>
        <v>0</v>
      </c>
      <c r="M462" s="26">
        <f>IF($H$427="n/a",0,IF(M$429&lt;=$C462,0,IF(M$429&gt;($H$427+$C462),INDEX($D$441:$W$441,,$C462)-SUM($D462:L462),INDEX($D$441:$W$441,,$C462)/$H$427)))</f>
        <v>0</v>
      </c>
      <c r="N462" s="26">
        <f>IF($H$427="n/a",0,IF(N$429&lt;=$C462,0,IF(N$429&gt;($H$427+$C462),INDEX($D$441:$W$441,,$C462)-SUM($D462:M462),INDEX($D$441:$W$441,,$C462)/$H$427)))</f>
        <v>0</v>
      </c>
      <c r="O462" s="26">
        <f>IF($H$427="n/a",0,IF(O$429&lt;=$C462,0,IF(O$429&gt;($H$427+$C462),INDEX($D$441:$W$441,,$C462)-SUM($D462:N462),INDEX($D$441:$W$441,,$C462)/$H$427)))</f>
        <v>0</v>
      </c>
      <c r="P462" s="26">
        <f>IF($H$427="n/a",0,IF(P$429&lt;=$C462,0,IF(P$429&gt;($H$427+$C462),INDEX($D$441:$W$441,,$C462)-SUM($D462:O462),INDEX($D$441:$W$441,,$C462)/$H$427)))</f>
        <v>0</v>
      </c>
      <c r="Q462" s="26">
        <f>IF($H$427="n/a",0,IF(Q$429&lt;=$C462,0,IF(Q$429&gt;($H$427+$C462),INDEX($D$441:$W$441,,$C462)-SUM($D462:P462),INDEX($D$441:$W$441,,$C462)/$H$427)))</f>
        <v>0</v>
      </c>
      <c r="R462" s="26">
        <f>IF($H$427="n/a",0,IF(R$429&lt;=$C462,0,IF(R$429&gt;($H$427+$C462),INDEX($D$441:$W$441,,$C462)-SUM($D462:Q462),INDEX($D$441:$W$441,,$C462)/$H$427)))</f>
        <v>0</v>
      </c>
      <c r="S462" s="26">
        <f>IF($H$427="n/a",0,IF(S$429&lt;=$C462,0,IF(S$429&gt;($H$427+$C462),INDEX($D$441:$W$441,,$C462)-SUM($D462:R462),INDEX($D$441:$W$441,,$C462)/$H$427)))</f>
        <v>0</v>
      </c>
      <c r="T462" s="26">
        <f>IF($H$427="n/a",0,IF(T$429&lt;=$C462,0,IF(T$429&gt;($H$427+$C462),INDEX($D$441:$W$441,,$C462)-SUM($D462:S462),INDEX($D$441:$W$441,,$C462)/$H$427)))</f>
        <v>0</v>
      </c>
      <c r="U462" s="26">
        <f>IF($H$427="n/a",0,IF(U$429&lt;=$C462,0,IF(U$429&gt;($H$427+$C462),INDEX($D$441:$W$441,,$C462)-SUM($D462:T462),INDEX($D$441:$W$441,,$C462)/$H$427)))</f>
        <v>0</v>
      </c>
      <c r="V462" s="26">
        <f>IF($H$427="n/a",0,IF(V$429&lt;=$C462,0,IF(V$429&gt;($H$427+$C462),INDEX($D$441:$W$441,,$C462)-SUM($D462:U462),INDEX($D$441:$W$441,,$C462)/$H$427)))</f>
        <v>0</v>
      </c>
      <c r="W462" s="26">
        <f>IF($H$427="n/a",0,IF(W$429&lt;=$C462,0,IF(W$429&gt;($H$427+$C462),INDEX($D$441:$W$441,,$C462)-SUM($D462:V462),INDEX($D$441:$W$441,,$C462)/$H$427)))</f>
        <v>0</v>
      </c>
      <c r="X462" s="26">
        <f>IF($H$427="n/a",0,IF(X$429&lt;=$C462,0,IF(X$429&gt;($H$427+$C462),INDEX($D$441:$W$441,,$C462)-SUM($D462:W462),INDEX($D$441:$W$441,,$C462)/$H$427)))</f>
        <v>0</v>
      </c>
      <c r="Y462" s="26">
        <f>IF($H$427="n/a",0,IF(Y$429&lt;=$C462,0,IF(Y$429&gt;($H$427+$C462),INDEX($D$441:$W$441,,$C462)-SUM($D462:X462),INDEX($D$441:$W$441,,$C462)/$H$427)))</f>
        <v>0</v>
      </c>
      <c r="Z462" s="26">
        <f>IF($H$427="n/a",0,IF(Z$429&lt;=$C462,0,IF(Z$429&gt;($H$427+$C462),INDEX($D$441:$W$441,,$C462)-SUM($D462:Y462),INDEX($D$441:$W$441,,$C462)/$H$427)))</f>
        <v>0</v>
      </c>
      <c r="AA462" s="26">
        <f>IF($H$427="n/a",0,IF(AA$429&lt;=$C462,0,IF(AA$429&gt;($H$427+$C462),INDEX($D$441:$W$441,,$C462)-SUM($D462:Z462),INDEX($D$441:$W$441,,$C462)/$H$427)))</f>
        <v>0</v>
      </c>
      <c r="AB462" s="26">
        <f>IF($H$427="n/a",0,IF(AB$429&lt;=$C462,0,IF(AB$429&gt;($H$427+$C462),INDEX($D$441:$W$441,,$C462)-SUM($D462:AA462),INDEX($D$441:$W$441,,$C462)/$H$427)))</f>
        <v>0</v>
      </c>
      <c r="AC462" s="26">
        <f>IF($H$427="n/a",0,IF(AC$429&lt;=$C462,0,IF(AC$429&gt;($H$427+$C462),INDEX($D$441:$W$441,,$C462)-SUM($D462:AB462),INDEX($D$441:$W$441,,$C462)/$H$427)))</f>
        <v>0</v>
      </c>
      <c r="AD462" s="26">
        <f>IF($H$427="n/a",0,IF(AD$429&lt;=$C462,0,IF(AD$429&gt;($H$427+$C462),INDEX($D$441:$W$441,,$C462)-SUM($D462:AC462),INDEX($D$441:$W$441,,$C462)/$H$427)))</f>
        <v>0</v>
      </c>
      <c r="AE462" s="26">
        <f>IF($H$427="n/a",0,IF(AE$429&lt;=$C462,0,IF(AE$429&gt;($H$427+$C462),INDEX($D$441:$W$441,,$C462)-SUM($D462:AD462),INDEX($D$441:$W$441,,$C462)/$H$427)))</f>
        <v>0</v>
      </c>
      <c r="AF462" s="26">
        <f>IF($H$427="n/a",0,IF(AF$429&lt;=$C462,0,IF(AF$429&gt;($H$427+$C462),INDEX($D$441:$W$441,,$C462)-SUM($D462:AE462),INDEX($D$441:$W$441,,$C462)/$H$427)))</f>
        <v>0</v>
      </c>
      <c r="AG462" s="26">
        <f>IF($H$427="n/a",0,IF(AG$429&lt;=$C462,0,IF(AG$429&gt;($H$427+$C462),INDEX($D$441:$W$441,,$C462)-SUM($D462:AF462),INDEX($D$441:$W$441,,$C462)/$H$427)))</f>
        <v>0</v>
      </c>
      <c r="AH462" s="26">
        <f>IF($H$427="n/a",0,IF(AH$429&lt;=$C462,0,IF(AH$429&gt;($H$427+$C462),INDEX($D$441:$W$441,,$C462)-SUM($D462:AG462),INDEX($D$441:$W$441,,$C462)/$H$427)))</f>
        <v>0</v>
      </c>
      <c r="AI462" s="26">
        <f>IF($H$427="n/a",0,IF(AI$429&lt;=$C462,0,IF(AI$429&gt;($H$427+$C462),INDEX($D$441:$W$441,,$C462)-SUM($D462:AH462),INDEX($D$441:$W$441,,$C462)/$H$427)))</f>
        <v>0</v>
      </c>
      <c r="AJ462" s="26">
        <f>IF($H$427="n/a",0,IF(AJ$429&lt;=$C462,0,IF(AJ$429&gt;($H$427+$C462),INDEX($D$441:$W$441,,$C462)-SUM($D462:AI462),INDEX($D$441:$W$441,,$C462)/$H$427)))</f>
        <v>0</v>
      </c>
      <c r="AK462" s="26">
        <f>IF($H$427="n/a",0,IF(AK$429&lt;=$C462,0,IF(AK$429&gt;($H$427+$C462),INDEX($D$441:$W$441,,$C462)-SUM($D462:AJ462),INDEX($D$441:$W$441,,$C462)/$H$427)))</f>
        <v>0</v>
      </c>
      <c r="AL462" s="26">
        <f>IF($H$427="n/a",0,IF(AL$429&lt;=$C462,0,IF(AL$429&gt;($H$427+$C462),INDEX($D$441:$W$441,,$C462)-SUM($D462:AK462),INDEX($D$441:$W$441,,$C462)/$H$427)))</f>
        <v>0</v>
      </c>
      <c r="AM462" s="26">
        <f>IF($H$427="n/a",0,IF(AM$429&lt;=$C462,0,IF(AM$429&gt;($H$427+$C462),INDEX($D$441:$W$441,,$C462)-SUM($D462:AL462),INDEX($D$441:$W$441,,$C462)/$H$427)))</f>
        <v>0</v>
      </c>
      <c r="AN462" s="26">
        <f>IF($H$427="n/a",0,IF(AN$429&lt;=$C462,0,IF(AN$429&gt;($H$427+$C462),INDEX($D$441:$W$441,,$C462)-SUM($D462:AM462),INDEX($D$441:$W$441,,$C462)/$H$427)))</f>
        <v>0</v>
      </c>
      <c r="AO462" s="26">
        <f>IF($H$427="n/a",0,IF(AO$429&lt;=$C462,0,IF(AO$429&gt;($H$427+$C462),INDEX($D$441:$W$441,,$C462)-SUM($D462:AN462),INDEX($D$441:$W$441,,$C462)/$H$427)))</f>
        <v>0</v>
      </c>
      <c r="AP462" s="26">
        <f>IF($H$427="n/a",0,IF(AP$429&lt;=$C462,0,IF(AP$429&gt;($H$427+$C462),INDEX($D$441:$W$441,,$C462)-SUM($D462:AO462),INDEX($D$441:$W$441,,$C462)/$H$427)))</f>
        <v>0</v>
      </c>
      <c r="AQ462" s="26">
        <f>IF($H$427="n/a",0,IF(AQ$429&lt;=$C462,0,IF(AQ$429&gt;($H$427+$C462),INDEX($D$441:$W$441,,$C462)-SUM($D462:AP462),INDEX($D$441:$W$441,,$C462)/$H$427)))</f>
        <v>0</v>
      </c>
      <c r="AR462" s="26">
        <f>IF($H$427="n/a",0,IF(AR$429&lt;=$C462,0,IF(AR$429&gt;($H$427+$C462),INDEX($D$441:$W$441,,$C462)-SUM($D462:AQ462),INDEX($D$441:$W$441,,$C462)/$H$427)))</f>
        <v>0</v>
      </c>
      <c r="AS462" s="26">
        <f>IF($H$427="n/a",0,IF(AS$429&lt;=$C462,0,IF(AS$429&gt;($H$427+$C462),INDEX($D$441:$W$441,,$C462)-SUM($D462:AR462),INDEX($D$441:$W$441,,$C462)/$H$427)))</f>
        <v>0</v>
      </c>
      <c r="AT462" s="26">
        <f>IF($H$427="n/a",0,IF(AT$429&lt;=$C462,0,IF(AT$429&gt;($H$427+$C462),INDEX($D$441:$W$441,,$C462)-SUM($D462:AS462),INDEX($D$441:$W$441,,$C462)/$H$427)))</f>
        <v>0</v>
      </c>
      <c r="AU462" s="26">
        <f>IF($H$427="n/a",0,IF(AU$429&lt;=$C462,0,IF(AU$429&gt;($H$427+$C462),INDEX($D$441:$W$441,,$C462)-SUM($D462:AT462),INDEX($D$441:$W$441,,$C462)/$H$427)))</f>
        <v>0</v>
      </c>
      <c r="AV462" s="26">
        <f>IF($H$427="n/a",0,IF(AV$429&lt;=$C462,0,IF(AV$429&gt;($H$427+$C462),INDEX($D$441:$W$441,,$C462)-SUM($D462:AU462),INDEX($D$441:$W$441,,$C462)/$H$427)))</f>
        <v>0</v>
      </c>
      <c r="AW462" s="26">
        <f>IF($H$427="n/a",0,IF(AW$429&lt;=$C462,0,IF(AW$429&gt;($H$427+$C462),INDEX($D$441:$W$441,,$C462)-SUM($D462:AV462),INDEX($D$441:$W$441,,$C462)/$H$427)))</f>
        <v>0</v>
      </c>
      <c r="AX462" s="26">
        <f>IF($H$427="n/a",0,IF(AX$429&lt;=$C462,0,IF(AX$429&gt;($H$427+$C462),INDEX($D$441:$W$441,,$C462)-SUM($D462:AW462),INDEX($D$441:$W$441,,$C462)/$H$427)))</f>
        <v>0</v>
      </c>
      <c r="AY462" s="26">
        <f>IF($H$427="n/a",0,IF(AY$429&lt;=$C462,0,IF(AY$429&gt;($H$427+$C462),INDEX($D$441:$W$441,,$C462)-SUM($D462:AX462),INDEX($D$441:$W$441,,$C462)/$H$427)))</f>
        <v>0</v>
      </c>
      <c r="AZ462" s="26">
        <f>IF($H$427="n/a",0,IF(AZ$429&lt;=$C462,0,IF(AZ$429&gt;($H$427+$C462),INDEX($D$441:$W$441,,$C462)-SUM($D462:AY462),INDEX($D$441:$W$441,,$C462)/$H$427)))</f>
        <v>0</v>
      </c>
      <c r="BA462" s="26">
        <f>IF($H$427="n/a",0,IF(BA$429&lt;=$C462,0,IF(BA$429&gt;($H$427+$C462),INDEX($D$441:$W$441,,$C462)-SUM($D462:AZ462),INDEX($D$441:$W$441,,$C462)/$H$427)))</f>
        <v>0</v>
      </c>
      <c r="BB462" s="26">
        <f>IF($H$427="n/a",0,IF(BB$429&lt;=$C462,0,IF(BB$429&gt;($H$427+$C462),INDEX($D$441:$W$441,,$C462)-SUM($D462:BA462),INDEX($D$441:$W$441,,$C462)/$H$427)))</f>
        <v>0</v>
      </c>
      <c r="BC462" s="26">
        <f>IF($H$427="n/a",0,IF(BC$429&lt;=$C462,0,IF(BC$429&gt;($H$427+$C462),INDEX($D$441:$W$441,,$C462)-SUM($D462:BB462),INDEX($D$441:$W$441,,$C462)/$H$427)))</f>
        <v>0</v>
      </c>
      <c r="BD462" s="26">
        <f>IF($H$427="n/a",0,IF(BD$429&lt;=$C462,0,IF(BD$429&gt;($H$427+$C462),INDEX($D$441:$W$441,,$C462)-SUM($D462:BC462),INDEX($D$441:$W$441,,$C462)/$H$427)))</f>
        <v>0</v>
      </c>
      <c r="BE462" s="26">
        <f>IF($H$427="n/a",0,IF(BE$429&lt;=$C462,0,IF(BE$429&gt;($H$427+$C462),INDEX($D$441:$W$441,,$C462)-SUM($D462:BD462),INDEX($D$441:$W$441,,$C462)/$H$427)))</f>
        <v>0</v>
      </c>
      <c r="BF462" s="26">
        <f>IF($H$427="n/a",0,IF(BF$429&lt;=$C462,0,IF(BF$429&gt;($H$427+$C462),INDEX($D$441:$W$441,,$C462)-SUM($D462:BE462),INDEX($D$441:$W$441,,$C462)/$H$427)))</f>
        <v>0</v>
      </c>
      <c r="BG462" s="26">
        <f>IF($H$427="n/a",0,IF(BG$429&lt;=$C462,0,IF(BG$429&gt;($H$427+$C462),INDEX($D$441:$W$441,,$C462)-SUM($D462:BF462),INDEX($D$441:$W$441,,$C462)/$H$427)))</f>
        <v>0</v>
      </c>
      <c r="BH462" s="26">
        <f>IF($H$427="n/a",0,IF(BH$429&lt;=$C462,0,IF(BH$429&gt;($H$427+$C462),INDEX($D$441:$W$441,,$C462)-SUM($D462:BG462),INDEX($D$441:$W$441,,$C462)/$H$427)))</f>
        <v>0</v>
      </c>
      <c r="BI462" s="26">
        <f>IF($H$427="n/a",0,IF(BI$429&lt;=$C462,0,IF(BI$429&gt;($H$427+$C462),INDEX($D$441:$W$441,,$C462)-SUM($D462:BH462),INDEX($D$441:$W$441,,$C462)/$H$427)))</f>
        <v>0</v>
      </c>
      <c r="BJ462" s="26">
        <f>IF($H$427="n/a",0,IF(BJ$429&lt;=$C462,0,IF(BJ$429&gt;($H$427+$C462),INDEX($D$441:$W$441,,$C462)-SUM($D462:BI462),INDEX($D$441:$W$441,,$C462)/$H$427)))</f>
        <v>0</v>
      </c>
      <c r="BK462" s="26">
        <f>IF($H$427="n/a",0,IF(BK$429&lt;=$C462,0,IF(BK$429&gt;($H$427+$C462),INDEX($D$441:$W$441,,$C462)-SUM($D462:BJ462),INDEX($D$441:$W$441,,$C462)/$H$427)))</f>
        <v>0</v>
      </c>
      <c r="BL462" s="26">
        <f>IF($H$427="n/a",0,IF(BL$429&lt;=$C462,0,IF(BL$429&gt;($H$427+$C462),INDEX($D$441:$W$441,,$C462)-SUM($D462:BK462),INDEX($D$441:$W$441,,$C462)/$H$427)))</f>
        <v>0</v>
      </c>
      <c r="BM462" s="26">
        <f>IF($H$427="n/a",0,IF(BM$429&lt;=$C462,0,IF(BM$429&gt;($H$427+$C462),INDEX($D$441:$W$441,,$C462)-SUM($D462:BL462),INDEX($D$441:$W$441,,$C462)/$H$427)))</f>
        <v>0</v>
      </c>
      <c r="BN462" s="26">
        <f>IF($H$427="n/a",0,IF(BN$429&lt;=$C462,0,IF(BN$429&gt;($H$427+$C462),INDEX($D$441:$W$441,,$C462)-SUM($D462:BM462),INDEX($D$441:$W$441,,$C462)/$H$427)))</f>
        <v>0</v>
      </c>
      <c r="BO462" s="26">
        <f>IF($H$427="n/a",0,IF(BO$429&lt;=$C462,0,IF(BO$429&gt;($H$427+$C462),INDEX($D$441:$W$441,,$C462)-SUM($D462:BN462),INDEX($D$441:$W$441,,$C462)/$H$427)))</f>
        <v>0</v>
      </c>
      <c r="BP462" s="26">
        <f>IF($H$427="n/a",0,IF(BP$429&lt;=$C462,0,IF(BP$429&gt;($H$427+$C462),INDEX($D$441:$W$441,,$C462)-SUM($D462:BO462),INDEX($D$441:$W$441,,$C462)/$H$427)))</f>
        <v>0</v>
      </c>
      <c r="BQ462" s="26">
        <f>IF($H$427="n/a",0,IF(BQ$429&lt;=$C462,0,IF(BQ$429&gt;($H$427+$C462),INDEX($D$441:$W$441,,$C462)-SUM($D462:BP462),INDEX($D$441:$W$441,,$C462)/$H$427)))</f>
        <v>0</v>
      </c>
      <c r="BR462" s="26">
        <f>IF($H$427="n/a",0,IF(BR$429&lt;=$C462,0,IF(BR$429&gt;($H$427+$C462),INDEX($D$441:$W$441,,$C462)-SUM($D462:BQ462),INDEX($D$441:$W$441,,$C462)/$H$427)))</f>
        <v>0</v>
      </c>
      <c r="BS462" s="26">
        <f>IF($H$427="n/a",0,IF(BS$429&lt;=$C462,0,IF(BS$429&gt;($H$427+$C462),INDEX($D$441:$W$441,,$C462)-SUM($D462:BR462),INDEX($D$441:$W$441,,$C462)/$H$427)))</f>
        <v>0</v>
      </c>
    </row>
    <row r="463" spans="2:71" outlineLevel="1">
      <c r="B463" s="24">
        <v>2030</v>
      </c>
      <c r="C463" s="24">
        <v>20</v>
      </c>
      <c r="E463" s="26">
        <f>IF($H$427="n/a",0,IF(E$429&lt;=$C463,0,IF(E$429&gt;($H$427+$C463),INDEX($D$441:$W$441,,$C463)-SUM($D463:D463),INDEX($D$441:$W$441,,$C463)/$H$427)))</f>
        <v>0</v>
      </c>
      <c r="F463" s="26">
        <f>IF($H$427="n/a",0,IF(F$429&lt;=$C463,0,IF(F$429&gt;($H$427+$C463),INDEX($D$441:$W$441,,$C463)-SUM($D463:E463),INDEX($D$441:$W$441,,$C463)/$H$427)))</f>
        <v>0</v>
      </c>
      <c r="G463" s="26">
        <f>IF($H$427="n/a",0,IF(G$429&lt;=$C463,0,IF(G$429&gt;($H$427+$C463),INDEX($D$441:$W$441,,$C463)-SUM($D463:F463),INDEX($D$441:$W$441,,$C463)/$H$427)))</f>
        <v>0</v>
      </c>
      <c r="H463" s="26">
        <f>IF($H$427="n/a",0,IF(H$429&lt;=$C463,0,IF(H$429&gt;($H$427+$C463),INDEX($D$441:$W$441,,$C463)-SUM($D463:G463),INDEX($D$441:$W$441,,$C463)/$H$427)))</f>
        <v>0</v>
      </c>
      <c r="I463" s="26">
        <f>IF($H$427="n/a",0,IF(I$429&lt;=$C463,0,IF(I$429&gt;($H$427+$C463),INDEX($D$441:$W$441,,$C463)-SUM($D463:H463),INDEX($D$441:$W$441,,$C463)/$H$427)))</f>
        <v>0</v>
      </c>
      <c r="J463" s="26">
        <f>IF($H$427="n/a",0,IF(J$429&lt;=$C463,0,IF(J$429&gt;($H$427+$C463),INDEX($D$441:$W$441,,$C463)-SUM($D463:I463),INDEX($D$441:$W$441,,$C463)/$H$427)))</f>
        <v>0</v>
      </c>
      <c r="K463" s="26">
        <f>IF($H$427="n/a",0,IF(K$429&lt;=$C463,0,IF(K$429&gt;($H$427+$C463),INDEX($D$441:$W$441,,$C463)-SUM($D463:J463),INDEX($D$441:$W$441,,$C463)/$H$427)))</f>
        <v>0</v>
      </c>
      <c r="L463" s="26">
        <f>IF($H$427="n/a",0,IF(L$429&lt;=$C463,0,IF(L$429&gt;($H$427+$C463),INDEX($D$441:$W$441,,$C463)-SUM($D463:K463),INDEX($D$441:$W$441,,$C463)/$H$427)))</f>
        <v>0</v>
      </c>
      <c r="M463" s="26">
        <f>IF($H$427="n/a",0,IF(M$429&lt;=$C463,0,IF(M$429&gt;($H$427+$C463),INDEX($D$441:$W$441,,$C463)-SUM($D463:L463),INDEX($D$441:$W$441,,$C463)/$H$427)))</f>
        <v>0</v>
      </c>
      <c r="N463" s="26">
        <f>IF($H$427="n/a",0,IF(N$429&lt;=$C463,0,IF(N$429&gt;($H$427+$C463),INDEX($D$441:$W$441,,$C463)-SUM($D463:M463),INDEX($D$441:$W$441,,$C463)/$H$427)))</f>
        <v>0</v>
      </c>
      <c r="O463" s="26">
        <f>IF($H$427="n/a",0,IF(O$429&lt;=$C463,0,IF(O$429&gt;($H$427+$C463),INDEX($D$441:$W$441,,$C463)-SUM($D463:N463),INDEX($D$441:$W$441,,$C463)/$H$427)))</f>
        <v>0</v>
      </c>
      <c r="P463" s="26">
        <f>IF($H$427="n/a",0,IF(P$429&lt;=$C463,0,IF(P$429&gt;($H$427+$C463),INDEX($D$441:$W$441,,$C463)-SUM($D463:O463),INDEX($D$441:$W$441,,$C463)/$H$427)))</f>
        <v>0</v>
      </c>
      <c r="Q463" s="26">
        <f>IF($H$427="n/a",0,IF(Q$429&lt;=$C463,0,IF(Q$429&gt;($H$427+$C463),INDEX($D$441:$W$441,,$C463)-SUM($D463:P463),INDEX($D$441:$W$441,,$C463)/$H$427)))</f>
        <v>0</v>
      </c>
      <c r="R463" s="26">
        <f>IF($H$427="n/a",0,IF(R$429&lt;=$C463,0,IF(R$429&gt;($H$427+$C463),INDEX($D$441:$W$441,,$C463)-SUM($D463:Q463),INDEX($D$441:$W$441,,$C463)/$H$427)))</f>
        <v>0</v>
      </c>
      <c r="S463" s="26">
        <f>IF($H$427="n/a",0,IF(S$429&lt;=$C463,0,IF(S$429&gt;($H$427+$C463),INDEX($D$441:$W$441,,$C463)-SUM($D463:R463),INDEX($D$441:$W$441,,$C463)/$H$427)))</f>
        <v>0</v>
      </c>
      <c r="T463" s="26">
        <f>IF($H$427="n/a",0,IF(T$429&lt;=$C463,0,IF(T$429&gt;($H$427+$C463),INDEX($D$441:$W$441,,$C463)-SUM($D463:S463),INDEX($D$441:$W$441,,$C463)/$H$427)))</f>
        <v>0</v>
      </c>
      <c r="U463" s="26">
        <f>IF($H$427="n/a",0,IF(U$429&lt;=$C463,0,IF(U$429&gt;($H$427+$C463),INDEX($D$441:$W$441,,$C463)-SUM($D463:T463),INDEX($D$441:$W$441,,$C463)/$H$427)))</f>
        <v>0</v>
      </c>
      <c r="V463" s="26">
        <f>IF($H$427="n/a",0,IF(V$429&lt;=$C463,0,IF(V$429&gt;($H$427+$C463),INDEX($D$441:$W$441,,$C463)-SUM($D463:U463),INDEX($D$441:$W$441,,$C463)/$H$427)))</f>
        <v>0</v>
      </c>
      <c r="W463" s="26">
        <f>IF($H$427="n/a",0,IF(W$429&lt;=$C463,0,IF(W$429&gt;($H$427+$C463),INDEX($D$441:$W$441,,$C463)-SUM($D463:V463),INDEX($D$441:$W$441,,$C463)/$H$427)))</f>
        <v>0</v>
      </c>
      <c r="X463" s="26">
        <f>IF($H$427="n/a",0,IF(X$429&lt;=$C463,0,IF(X$429&gt;($H$427+$C463),INDEX($D$441:$W$441,,$C463)-SUM($D463:W463),INDEX($D$441:$W$441,,$C463)/$H$427)))</f>
        <v>0</v>
      </c>
      <c r="Y463" s="26">
        <f>IF($H$427="n/a",0,IF(Y$429&lt;=$C463,0,IF(Y$429&gt;($H$427+$C463),INDEX($D$441:$W$441,,$C463)-SUM($D463:X463),INDEX($D$441:$W$441,,$C463)/$H$427)))</f>
        <v>0</v>
      </c>
      <c r="Z463" s="26">
        <f>IF($H$427="n/a",0,IF(Z$429&lt;=$C463,0,IF(Z$429&gt;($H$427+$C463),INDEX($D$441:$W$441,,$C463)-SUM($D463:Y463),INDEX($D$441:$W$441,,$C463)/$H$427)))</f>
        <v>0</v>
      </c>
      <c r="AA463" s="26">
        <f>IF($H$427="n/a",0,IF(AA$429&lt;=$C463,0,IF(AA$429&gt;($H$427+$C463),INDEX($D$441:$W$441,,$C463)-SUM($D463:Z463),INDEX($D$441:$W$441,,$C463)/$H$427)))</f>
        <v>0</v>
      </c>
      <c r="AB463" s="26">
        <f>IF($H$427="n/a",0,IF(AB$429&lt;=$C463,0,IF(AB$429&gt;($H$427+$C463),INDEX($D$441:$W$441,,$C463)-SUM($D463:AA463),INDEX($D$441:$W$441,,$C463)/$H$427)))</f>
        <v>0</v>
      </c>
      <c r="AC463" s="26">
        <f>IF($H$427="n/a",0,IF(AC$429&lt;=$C463,0,IF(AC$429&gt;($H$427+$C463),INDEX($D$441:$W$441,,$C463)-SUM($D463:AB463),INDEX($D$441:$W$441,,$C463)/$H$427)))</f>
        <v>0</v>
      </c>
      <c r="AD463" s="26">
        <f>IF($H$427="n/a",0,IF(AD$429&lt;=$C463,0,IF(AD$429&gt;($H$427+$C463),INDEX($D$441:$W$441,,$C463)-SUM($D463:AC463),INDEX($D$441:$W$441,,$C463)/$H$427)))</f>
        <v>0</v>
      </c>
      <c r="AE463" s="26">
        <f>IF($H$427="n/a",0,IF(AE$429&lt;=$C463,0,IF(AE$429&gt;($H$427+$C463),INDEX($D$441:$W$441,,$C463)-SUM($D463:AD463),INDEX($D$441:$W$441,,$C463)/$H$427)))</f>
        <v>0</v>
      </c>
      <c r="AF463" s="26">
        <f>IF($H$427="n/a",0,IF(AF$429&lt;=$C463,0,IF(AF$429&gt;($H$427+$C463),INDEX($D$441:$W$441,,$C463)-SUM($D463:AE463),INDEX($D$441:$W$441,,$C463)/$H$427)))</f>
        <v>0</v>
      </c>
      <c r="AG463" s="26">
        <f>IF($H$427="n/a",0,IF(AG$429&lt;=$C463,0,IF(AG$429&gt;($H$427+$C463),INDEX($D$441:$W$441,,$C463)-SUM($D463:AF463),INDEX($D$441:$W$441,,$C463)/$H$427)))</f>
        <v>0</v>
      </c>
      <c r="AH463" s="26">
        <f>IF($H$427="n/a",0,IF(AH$429&lt;=$C463,0,IF(AH$429&gt;($H$427+$C463),INDEX($D$441:$W$441,,$C463)-SUM($D463:AG463),INDEX($D$441:$W$441,,$C463)/$H$427)))</f>
        <v>0</v>
      </c>
      <c r="AI463" s="26">
        <f>IF($H$427="n/a",0,IF(AI$429&lt;=$C463,0,IF(AI$429&gt;($H$427+$C463),INDEX($D$441:$W$441,,$C463)-SUM($D463:AH463),INDEX($D$441:$W$441,,$C463)/$H$427)))</f>
        <v>0</v>
      </c>
      <c r="AJ463" s="26">
        <f>IF($H$427="n/a",0,IF(AJ$429&lt;=$C463,0,IF(AJ$429&gt;($H$427+$C463),INDEX($D$441:$W$441,,$C463)-SUM($D463:AI463),INDEX($D$441:$W$441,,$C463)/$H$427)))</f>
        <v>0</v>
      </c>
      <c r="AK463" s="26">
        <f>IF($H$427="n/a",0,IF(AK$429&lt;=$C463,0,IF(AK$429&gt;($H$427+$C463),INDEX($D$441:$W$441,,$C463)-SUM($D463:AJ463),INDEX($D$441:$W$441,,$C463)/$H$427)))</f>
        <v>0</v>
      </c>
      <c r="AL463" s="26">
        <f>IF($H$427="n/a",0,IF(AL$429&lt;=$C463,0,IF(AL$429&gt;($H$427+$C463),INDEX($D$441:$W$441,,$C463)-SUM($D463:AK463),INDEX($D$441:$W$441,,$C463)/$H$427)))</f>
        <v>0</v>
      </c>
      <c r="AM463" s="26">
        <f>IF($H$427="n/a",0,IF(AM$429&lt;=$C463,0,IF(AM$429&gt;($H$427+$C463),INDEX($D$441:$W$441,,$C463)-SUM($D463:AL463),INDEX($D$441:$W$441,,$C463)/$H$427)))</f>
        <v>0</v>
      </c>
      <c r="AN463" s="26">
        <f>IF($H$427="n/a",0,IF(AN$429&lt;=$C463,0,IF(AN$429&gt;($H$427+$C463),INDEX($D$441:$W$441,,$C463)-SUM($D463:AM463),INDEX($D$441:$W$441,,$C463)/$H$427)))</f>
        <v>0</v>
      </c>
      <c r="AO463" s="26">
        <f>IF($H$427="n/a",0,IF(AO$429&lt;=$C463,0,IF(AO$429&gt;($H$427+$C463),INDEX($D$441:$W$441,,$C463)-SUM($D463:AN463),INDEX($D$441:$W$441,,$C463)/$H$427)))</f>
        <v>0</v>
      </c>
      <c r="AP463" s="26">
        <f>IF($H$427="n/a",0,IF(AP$429&lt;=$C463,0,IF(AP$429&gt;($H$427+$C463),INDEX($D$441:$W$441,,$C463)-SUM($D463:AO463),INDEX($D$441:$W$441,,$C463)/$H$427)))</f>
        <v>0</v>
      </c>
      <c r="AQ463" s="26">
        <f>IF($H$427="n/a",0,IF(AQ$429&lt;=$C463,0,IF(AQ$429&gt;($H$427+$C463),INDEX($D$441:$W$441,,$C463)-SUM($D463:AP463),INDEX($D$441:$W$441,,$C463)/$H$427)))</f>
        <v>0</v>
      </c>
      <c r="AR463" s="26">
        <f>IF($H$427="n/a",0,IF(AR$429&lt;=$C463,0,IF(AR$429&gt;($H$427+$C463),INDEX($D$441:$W$441,,$C463)-SUM($D463:AQ463),INDEX($D$441:$W$441,,$C463)/$H$427)))</f>
        <v>0</v>
      </c>
      <c r="AS463" s="26">
        <f>IF($H$427="n/a",0,IF(AS$429&lt;=$C463,0,IF(AS$429&gt;($H$427+$C463),INDEX($D$441:$W$441,,$C463)-SUM($D463:AR463),INDEX($D$441:$W$441,,$C463)/$H$427)))</f>
        <v>0</v>
      </c>
      <c r="AT463" s="26">
        <f>IF($H$427="n/a",0,IF(AT$429&lt;=$C463,0,IF(AT$429&gt;($H$427+$C463),INDEX($D$441:$W$441,,$C463)-SUM($D463:AS463),INDEX($D$441:$W$441,,$C463)/$H$427)))</f>
        <v>0</v>
      </c>
      <c r="AU463" s="26">
        <f>IF($H$427="n/a",0,IF(AU$429&lt;=$C463,0,IF(AU$429&gt;($H$427+$C463),INDEX($D$441:$W$441,,$C463)-SUM($D463:AT463),INDEX($D$441:$W$441,,$C463)/$H$427)))</f>
        <v>0</v>
      </c>
      <c r="AV463" s="26">
        <f>IF($H$427="n/a",0,IF(AV$429&lt;=$C463,0,IF(AV$429&gt;($H$427+$C463),INDEX($D$441:$W$441,,$C463)-SUM($D463:AU463),INDEX($D$441:$W$441,,$C463)/$H$427)))</f>
        <v>0</v>
      </c>
      <c r="AW463" s="26">
        <f>IF($H$427="n/a",0,IF(AW$429&lt;=$C463,0,IF(AW$429&gt;($H$427+$C463),INDEX($D$441:$W$441,,$C463)-SUM($D463:AV463),INDEX($D$441:$W$441,,$C463)/$H$427)))</f>
        <v>0</v>
      </c>
      <c r="AX463" s="26">
        <f>IF($H$427="n/a",0,IF(AX$429&lt;=$C463,0,IF(AX$429&gt;($H$427+$C463),INDEX($D$441:$W$441,,$C463)-SUM($D463:AW463),INDEX($D$441:$W$441,,$C463)/$H$427)))</f>
        <v>0</v>
      </c>
      <c r="AY463" s="26">
        <f>IF($H$427="n/a",0,IF(AY$429&lt;=$C463,0,IF(AY$429&gt;($H$427+$C463),INDEX($D$441:$W$441,,$C463)-SUM($D463:AX463),INDEX($D$441:$W$441,,$C463)/$H$427)))</f>
        <v>0</v>
      </c>
      <c r="AZ463" s="26">
        <f>IF($H$427="n/a",0,IF(AZ$429&lt;=$C463,0,IF(AZ$429&gt;($H$427+$C463),INDEX($D$441:$W$441,,$C463)-SUM($D463:AY463),INDEX($D$441:$W$441,,$C463)/$H$427)))</f>
        <v>0</v>
      </c>
      <c r="BA463" s="26">
        <f>IF($H$427="n/a",0,IF(BA$429&lt;=$C463,0,IF(BA$429&gt;($H$427+$C463),INDEX($D$441:$W$441,,$C463)-SUM($D463:AZ463),INDEX($D$441:$W$441,,$C463)/$H$427)))</f>
        <v>0</v>
      </c>
      <c r="BB463" s="26">
        <f>IF($H$427="n/a",0,IF(BB$429&lt;=$C463,0,IF(BB$429&gt;($H$427+$C463),INDEX($D$441:$W$441,,$C463)-SUM($D463:BA463),INDEX($D$441:$W$441,,$C463)/$H$427)))</f>
        <v>0</v>
      </c>
      <c r="BC463" s="26">
        <f>IF($H$427="n/a",0,IF(BC$429&lt;=$C463,0,IF(BC$429&gt;($H$427+$C463),INDEX($D$441:$W$441,,$C463)-SUM($D463:BB463),INDEX($D$441:$W$441,,$C463)/$H$427)))</f>
        <v>0</v>
      </c>
      <c r="BD463" s="26">
        <f>IF($H$427="n/a",0,IF(BD$429&lt;=$C463,0,IF(BD$429&gt;($H$427+$C463),INDEX($D$441:$W$441,,$C463)-SUM($D463:BC463),INDEX($D$441:$W$441,,$C463)/$H$427)))</f>
        <v>0</v>
      </c>
      <c r="BE463" s="26">
        <f>IF($H$427="n/a",0,IF(BE$429&lt;=$C463,0,IF(BE$429&gt;($H$427+$C463),INDEX($D$441:$W$441,,$C463)-SUM($D463:BD463),INDEX($D$441:$W$441,,$C463)/$H$427)))</f>
        <v>0</v>
      </c>
      <c r="BF463" s="26">
        <f>IF($H$427="n/a",0,IF(BF$429&lt;=$C463,0,IF(BF$429&gt;($H$427+$C463),INDEX($D$441:$W$441,,$C463)-SUM($D463:BE463),INDEX($D$441:$W$441,,$C463)/$H$427)))</f>
        <v>0</v>
      </c>
      <c r="BG463" s="26">
        <f>IF($H$427="n/a",0,IF(BG$429&lt;=$C463,0,IF(BG$429&gt;($H$427+$C463),INDEX($D$441:$W$441,,$C463)-SUM($D463:BF463),INDEX($D$441:$W$441,,$C463)/$H$427)))</f>
        <v>0</v>
      </c>
      <c r="BH463" s="26">
        <f>IF($H$427="n/a",0,IF(BH$429&lt;=$C463,0,IF(BH$429&gt;($H$427+$C463),INDEX($D$441:$W$441,,$C463)-SUM($D463:BG463),INDEX($D$441:$W$441,,$C463)/$H$427)))</f>
        <v>0</v>
      </c>
      <c r="BI463" s="26">
        <f>IF($H$427="n/a",0,IF(BI$429&lt;=$C463,0,IF(BI$429&gt;($H$427+$C463),INDEX($D$441:$W$441,,$C463)-SUM($D463:BH463),INDEX($D$441:$W$441,,$C463)/$H$427)))</f>
        <v>0</v>
      </c>
      <c r="BJ463" s="26">
        <f>IF($H$427="n/a",0,IF(BJ$429&lt;=$C463,0,IF(BJ$429&gt;($H$427+$C463),INDEX($D$441:$W$441,,$C463)-SUM($D463:BI463),INDEX($D$441:$W$441,,$C463)/$H$427)))</f>
        <v>0</v>
      </c>
      <c r="BK463" s="26">
        <f>IF($H$427="n/a",0,IF(BK$429&lt;=$C463,0,IF(BK$429&gt;($H$427+$C463),INDEX($D$441:$W$441,,$C463)-SUM($D463:BJ463),INDEX($D$441:$W$441,,$C463)/$H$427)))</f>
        <v>0</v>
      </c>
      <c r="BL463" s="26">
        <f>IF($H$427="n/a",0,IF(BL$429&lt;=$C463,0,IF(BL$429&gt;($H$427+$C463),INDEX($D$441:$W$441,,$C463)-SUM($D463:BK463),INDEX($D$441:$W$441,,$C463)/$H$427)))</f>
        <v>0</v>
      </c>
      <c r="BM463" s="26">
        <f>IF($H$427="n/a",0,IF(BM$429&lt;=$C463,0,IF(BM$429&gt;($H$427+$C463),INDEX($D$441:$W$441,,$C463)-SUM($D463:BL463),INDEX($D$441:$W$441,,$C463)/$H$427)))</f>
        <v>0</v>
      </c>
      <c r="BN463" s="26">
        <f>IF($H$427="n/a",0,IF(BN$429&lt;=$C463,0,IF(BN$429&gt;($H$427+$C463),INDEX($D$441:$W$441,,$C463)-SUM($D463:BM463),INDEX($D$441:$W$441,,$C463)/$H$427)))</f>
        <v>0</v>
      </c>
      <c r="BO463" s="26">
        <f>IF($H$427="n/a",0,IF(BO$429&lt;=$C463,0,IF(BO$429&gt;($H$427+$C463),INDEX($D$441:$W$441,,$C463)-SUM($D463:BN463),INDEX($D$441:$W$441,,$C463)/$H$427)))</f>
        <v>0</v>
      </c>
      <c r="BP463" s="26">
        <f>IF($H$427="n/a",0,IF(BP$429&lt;=$C463,0,IF(BP$429&gt;($H$427+$C463),INDEX($D$441:$W$441,,$C463)-SUM($D463:BO463),INDEX($D$441:$W$441,,$C463)/$H$427)))</f>
        <v>0</v>
      </c>
      <c r="BQ463" s="26">
        <f>IF($H$427="n/a",0,IF(BQ$429&lt;=$C463,0,IF(BQ$429&gt;($H$427+$C463),INDEX($D$441:$W$441,,$C463)-SUM($D463:BP463),INDEX($D$441:$W$441,,$C463)/$H$427)))</f>
        <v>0</v>
      </c>
      <c r="BR463" s="26">
        <f>IF($H$427="n/a",0,IF(BR$429&lt;=$C463,0,IF(BR$429&gt;($H$427+$C463),INDEX($D$441:$W$441,,$C463)-SUM($D463:BQ463),INDEX($D$441:$W$441,,$C463)/$H$427)))</f>
        <v>0</v>
      </c>
      <c r="BS463" s="26">
        <f>IF($H$427="n/a",0,IF(BS$429&lt;=$C463,0,IF(BS$429&gt;($H$427+$C463),INDEX($D$441:$W$441,,$C463)-SUM($D463:BR463),INDEX($D$441:$W$441,,$C463)/$H$427)))</f>
        <v>0</v>
      </c>
    </row>
    <row r="464" spans="2:71">
      <c r="B464" s="24"/>
      <c r="C464" s="24"/>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row>
    <row r="465" spans="2:71">
      <c r="B465" t="s">
        <v>26</v>
      </c>
      <c r="D465" s="2">
        <f>SUM(D444:D463)</f>
        <v>0</v>
      </c>
      <c r="E465" s="2">
        <f t="shared" ref="E465:BK465" si="366">SUM(E444:E463)</f>
        <v>3.2558859048178131E-2</v>
      </c>
      <c r="F465" s="2">
        <f t="shared" si="366"/>
        <v>3.2558859048178131E-2</v>
      </c>
      <c r="G465" s="2">
        <f t="shared" si="366"/>
        <v>3.2558859048178131E-2</v>
      </c>
      <c r="H465" s="2">
        <f t="shared" si="366"/>
        <v>3.2558859048178131E-2</v>
      </c>
      <c r="I465" s="2">
        <f t="shared" si="366"/>
        <v>3.2558859048178131E-2</v>
      </c>
      <c r="J465" s="2">
        <f t="shared" si="366"/>
        <v>0.2298657134180685</v>
      </c>
      <c r="K465" s="2">
        <f t="shared" si="366"/>
        <v>0.2298657134180685</v>
      </c>
      <c r="L465" s="2">
        <f t="shared" si="366"/>
        <v>0.2298657134180685</v>
      </c>
      <c r="M465" s="2">
        <f t="shared" si="366"/>
        <v>0.2298657134180685</v>
      </c>
      <c r="N465" s="2">
        <f t="shared" si="366"/>
        <v>0.11493285670903425</v>
      </c>
      <c r="O465" s="2">
        <f t="shared" si="366"/>
        <v>0.25455789889973096</v>
      </c>
      <c r="P465" s="2">
        <f t="shared" si="366"/>
        <v>0.25455789889973096</v>
      </c>
      <c r="Q465" s="2">
        <f t="shared" si="366"/>
        <v>0.25455789889973096</v>
      </c>
      <c r="R465" s="2">
        <f t="shared" si="366"/>
        <v>0.25455789889973096</v>
      </c>
      <c r="S465" s="2">
        <f t="shared" si="366"/>
        <v>0.25455789889973096</v>
      </c>
      <c r="T465" s="2">
        <f t="shared" si="366"/>
        <v>0.25455789889973096</v>
      </c>
      <c r="U465" s="2">
        <f t="shared" si="366"/>
        <v>0.25455789889973096</v>
      </c>
      <c r="V465" s="2">
        <f t="shared" si="366"/>
        <v>0.25455789889973096</v>
      </c>
      <c r="W465" s="2">
        <f t="shared" si="366"/>
        <v>0.25455789889973096</v>
      </c>
      <c r="X465" s="2">
        <f t="shared" si="366"/>
        <v>0.25455789889973096</v>
      </c>
      <c r="Y465" s="2">
        <f t="shared" si="366"/>
        <v>0.25455789889973096</v>
      </c>
      <c r="Z465" s="2">
        <f t="shared" si="366"/>
        <v>0.25455789889973096</v>
      </c>
      <c r="AA465" s="2">
        <f t="shared" si="366"/>
        <v>0.25455789889973096</v>
      </c>
      <c r="AB465" s="2">
        <f t="shared" si="366"/>
        <v>0.25455789889973096</v>
      </c>
      <c r="AC465" s="2">
        <f t="shared" si="366"/>
        <v>0.25455789889973096</v>
      </c>
      <c r="AD465" s="2">
        <f t="shared" si="366"/>
        <v>0.25455789889973096</v>
      </c>
      <c r="AE465" s="2">
        <f t="shared" si="366"/>
        <v>0.25455789889973096</v>
      </c>
      <c r="AF465" s="2">
        <f t="shared" si="366"/>
        <v>0.25455789889973096</v>
      </c>
      <c r="AG465" s="2">
        <f t="shared" si="366"/>
        <v>0.25455789889973096</v>
      </c>
      <c r="AH465" s="2">
        <f t="shared" si="366"/>
        <v>0.25455789889973096</v>
      </c>
      <c r="AI465" s="2">
        <f t="shared" si="366"/>
        <v>0.25455789889973096</v>
      </c>
      <c r="AJ465" s="2">
        <f t="shared" si="366"/>
        <v>0.25455789889973096</v>
      </c>
      <c r="AK465" s="2">
        <f t="shared" si="366"/>
        <v>0.25455789889973096</v>
      </c>
      <c r="AL465" s="2">
        <f t="shared" si="366"/>
        <v>0.25455789889973096</v>
      </c>
      <c r="AM465" s="2">
        <f t="shared" si="366"/>
        <v>0.25455789889973096</v>
      </c>
      <c r="AN465" s="2">
        <f t="shared" si="366"/>
        <v>0.25455789889973096</v>
      </c>
      <c r="AO465" s="2">
        <f t="shared" si="366"/>
        <v>0.25455789889973096</v>
      </c>
      <c r="AP465" s="2">
        <f t="shared" si="366"/>
        <v>0.25455789889973096</v>
      </c>
      <c r="AQ465" s="2">
        <f t="shared" si="366"/>
        <v>0.25455789889973096</v>
      </c>
      <c r="AR465" s="2">
        <f t="shared" si="366"/>
        <v>0.25455789889973096</v>
      </c>
      <c r="AS465" s="2">
        <f t="shared" si="366"/>
        <v>0.25455789889973096</v>
      </c>
      <c r="AT465" s="2">
        <f t="shared" si="366"/>
        <v>0.25455789889973096</v>
      </c>
      <c r="AU465" s="2">
        <f t="shared" si="366"/>
        <v>0.25455789889973096</v>
      </c>
      <c r="AV465" s="2">
        <f t="shared" si="366"/>
        <v>0.25455789889973096</v>
      </c>
      <c r="AW465" s="2">
        <f t="shared" si="366"/>
        <v>0.25455789889973096</v>
      </c>
      <c r="AX465" s="2">
        <f t="shared" si="366"/>
        <v>0.25455789889973096</v>
      </c>
      <c r="AY465" s="2">
        <f t="shared" si="366"/>
        <v>0.25373325276229225</v>
      </c>
      <c r="AZ465" s="2">
        <f t="shared" si="366"/>
        <v>0.22199903985155287</v>
      </c>
      <c r="BA465" s="2">
        <f t="shared" si="366"/>
        <v>0.22199903985155287</v>
      </c>
      <c r="BB465" s="2">
        <f t="shared" si="366"/>
        <v>0.22199903985155287</v>
      </c>
      <c r="BC465" s="2">
        <f t="shared" si="366"/>
        <v>0.22199903985155287</v>
      </c>
      <c r="BD465" s="2">
        <f t="shared" si="366"/>
        <v>0.22199903985155287</v>
      </c>
      <c r="BE465" s="2">
        <f t="shared" si="366"/>
        <v>0.22199903985155287</v>
      </c>
      <c r="BF465" s="2">
        <f t="shared" si="366"/>
        <v>0.1069441641580143</v>
      </c>
      <c r="BG465" s="2">
        <f t="shared" si="366"/>
        <v>2.4692185481662486E-2</v>
      </c>
      <c r="BH465" s="2">
        <f t="shared" si="366"/>
        <v>2.4692185481662486E-2</v>
      </c>
      <c r="BI465" s="2">
        <f t="shared" si="366"/>
        <v>2.4692185481662486E-2</v>
      </c>
      <c r="BJ465" s="2">
        <f t="shared" si="366"/>
        <v>2.2639607987406718E-2</v>
      </c>
      <c r="BK465" s="2">
        <f t="shared" si="366"/>
        <v>0</v>
      </c>
      <c r="BL465" s="2">
        <f t="shared" ref="BL465:BP465" si="367">SUM(BL444:BL463)</f>
        <v>0</v>
      </c>
      <c r="BM465" s="2">
        <f t="shared" si="367"/>
        <v>0</v>
      </c>
      <c r="BN465" s="2">
        <f t="shared" si="367"/>
        <v>0</v>
      </c>
      <c r="BO465" s="2">
        <f t="shared" si="367"/>
        <v>0</v>
      </c>
      <c r="BP465" s="2">
        <f t="shared" si="367"/>
        <v>0</v>
      </c>
      <c r="BQ465" s="2">
        <f t="shared" ref="BQ465:BS465" si="368">SUM(BQ444:BQ463)</f>
        <v>0</v>
      </c>
      <c r="BR465" s="2">
        <f t="shared" si="368"/>
        <v>0</v>
      </c>
      <c r="BS465" s="2">
        <f t="shared" si="368"/>
        <v>0</v>
      </c>
    </row>
    <row r="466" spans="2:71">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row>
    <row r="467" spans="2:71">
      <c r="B467" t="s">
        <v>24</v>
      </c>
      <c r="D467" s="2">
        <f t="shared" ref="D467:BK467" si="369">D432+D465</f>
        <v>0</v>
      </c>
      <c r="E467" s="2">
        <f t="shared" si="369"/>
        <v>3.2558859048178131E-2</v>
      </c>
      <c r="F467" s="2">
        <f t="shared" si="369"/>
        <v>3.2558859048178131E-2</v>
      </c>
      <c r="G467" s="2">
        <f t="shared" si="369"/>
        <v>3.2558859048178131E-2</v>
      </c>
      <c r="H467" s="2">
        <f t="shared" si="369"/>
        <v>3.2558859048178131E-2</v>
      </c>
      <c r="I467" s="2">
        <f t="shared" si="369"/>
        <v>3.2558859048178131E-2</v>
      </c>
      <c r="J467" s="2">
        <f t="shared" si="369"/>
        <v>0.2298657134180685</v>
      </c>
      <c r="K467" s="2">
        <f t="shared" si="369"/>
        <v>0.2298657134180685</v>
      </c>
      <c r="L467" s="2">
        <f t="shared" si="369"/>
        <v>0.2298657134180685</v>
      </c>
      <c r="M467" s="2">
        <f t="shared" si="369"/>
        <v>0.2298657134180685</v>
      </c>
      <c r="N467" s="2">
        <f t="shared" si="369"/>
        <v>0.11493285670903425</v>
      </c>
      <c r="O467" s="2">
        <f t="shared" si="369"/>
        <v>0.25455789889973096</v>
      </c>
      <c r="P467" s="2">
        <f t="shared" si="369"/>
        <v>0.25455789889973096</v>
      </c>
      <c r="Q467" s="2">
        <f t="shared" si="369"/>
        <v>0.25455789889973096</v>
      </c>
      <c r="R467" s="2">
        <f t="shared" si="369"/>
        <v>0.25455789889973096</v>
      </c>
      <c r="S467" s="2">
        <f t="shared" si="369"/>
        <v>0.25455789889973096</v>
      </c>
      <c r="T467" s="2">
        <f t="shared" si="369"/>
        <v>0.25455789889973096</v>
      </c>
      <c r="U467" s="2">
        <f t="shared" si="369"/>
        <v>0.25455789889973096</v>
      </c>
      <c r="V467" s="2">
        <f t="shared" si="369"/>
        <v>0.25455789889973096</v>
      </c>
      <c r="W467" s="2">
        <f t="shared" si="369"/>
        <v>0.25455789889973096</v>
      </c>
      <c r="X467" s="2">
        <f t="shared" si="369"/>
        <v>0.25455789889973096</v>
      </c>
      <c r="Y467" s="2">
        <f t="shared" si="369"/>
        <v>0.25455789889973096</v>
      </c>
      <c r="Z467" s="2">
        <f t="shared" si="369"/>
        <v>0.25455789889973096</v>
      </c>
      <c r="AA467" s="2">
        <f t="shared" si="369"/>
        <v>0.25455789889973096</v>
      </c>
      <c r="AB467" s="2">
        <f t="shared" si="369"/>
        <v>0.25455789889973096</v>
      </c>
      <c r="AC467" s="2">
        <f t="shared" si="369"/>
        <v>0.25455789889973096</v>
      </c>
      <c r="AD467" s="2">
        <f t="shared" si="369"/>
        <v>0.25455789889973096</v>
      </c>
      <c r="AE467" s="2">
        <f t="shared" si="369"/>
        <v>0.25455789889973096</v>
      </c>
      <c r="AF467" s="2">
        <f t="shared" si="369"/>
        <v>0.25455789889973096</v>
      </c>
      <c r="AG467" s="2">
        <f t="shared" si="369"/>
        <v>0.25455789889973096</v>
      </c>
      <c r="AH467" s="2">
        <f t="shared" si="369"/>
        <v>0.25455789889973096</v>
      </c>
      <c r="AI467" s="2">
        <f t="shared" si="369"/>
        <v>0.25455789889973096</v>
      </c>
      <c r="AJ467" s="2">
        <f t="shared" si="369"/>
        <v>0.25455789889973096</v>
      </c>
      <c r="AK467" s="2">
        <f t="shared" si="369"/>
        <v>0.25455789889973096</v>
      </c>
      <c r="AL467" s="2">
        <f t="shared" si="369"/>
        <v>0.25455789889973096</v>
      </c>
      <c r="AM467" s="2">
        <f t="shared" si="369"/>
        <v>0.25455789889973096</v>
      </c>
      <c r="AN467" s="2">
        <f t="shared" si="369"/>
        <v>0.25455789889973096</v>
      </c>
      <c r="AO467" s="2">
        <f t="shared" si="369"/>
        <v>0.25455789889973096</v>
      </c>
      <c r="AP467" s="2">
        <f t="shared" si="369"/>
        <v>0.25455789889973096</v>
      </c>
      <c r="AQ467" s="2">
        <f t="shared" si="369"/>
        <v>0.25455789889973096</v>
      </c>
      <c r="AR467" s="2">
        <f t="shared" si="369"/>
        <v>0.25455789889973096</v>
      </c>
      <c r="AS467" s="2">
        <f t="shared" si="369"/>
        <v>0.25455789889973096</v>
      </c>
      <c r="AT467" s="2">
        <f t="shared" si="369"/>
        <v>0.25455789889973096</v>
      </c>
      <c r="AU467" s="2">
        <f t="shared" si="369"/>
        <v>0.25455789889973096</v>
      </c>
      <c r="AV467" s="2">
        <f t="shared" si="369"/>
        <v>0.25455789889973096</v>
      </c>
      <c r="AW467" s="2">
        <f t="shared" si="369"/>
        <v>0.25455789889973096</v>
      </c>
      <c r="AX467" s="2">
        <f t="shared" si="369"/>
        <v>0.25455789889973096</v>
      </c>
      <c r="AY467" s="2">
        <f t="shared" si="369"/>
        <v>0.25373325276229225</v>
      </c>
      <c r="AZ467" s="2">
        <f t="shared" si="369"/>
        <v>0.22199903985155287</v>
      </c>
      <c r="BA467" s="2">
        <f t="shared" si="369"/>
        <v>0.22199903985155287</v>
      </c>
      <c r="BB467" s="2">
        <f t="shared" si="369"/>
        <v>0.22199903985155287</v>
      </c>
      <c r="BC467" s="2">
        <f t="shared" si="369"/>
        <v>0.22199903985155287</v>
      </c>
      <c r="BD467" s="2">
        <f t="shared" si="369"/>
        <v>0.22199903985155287</v>
      </c>
      <c r="BE467" s="2">
        <f t="shared" si="369"/>
        <v>0.22199903985155287</v>
      </c>
      <c r="BF467" s="2">
        <f t="shared" si="369"/>
        <v>0.1069441641580143</v>
      </c>
      <c r="BG467" s="2">
        <f t="shared" si="369"/>
        <v>2.4692185481662486E-2</v>
      </c>
      <c r="BH467" s="2">
        <f t="shared" si="369"/>
        <v>2.4692185481662486E-2</v>
      </c>
      <c r="BI467" s="2">
        <f t="shared" si="369"/>
        <v>2.4692185481662486E-2</v>
      </c>
      <c r="BJ467" s="2">
        <f t="shared" si="369"/>
        <v>2.2639607987406718E-2</v>
      </c>
      <c r="BK467" s="2">
        <f t="shared" si="369"/>
        <v>0</v>
      </c>
      <c r="BL467" s="2">
        <f t="shared" ref="BL467:BP467" si="370">BL432+BL465</f>
        <v>0</v>
      </c>
      <c r="BM467" s="2">
        <f t="shared" si="370"/>
        <v>0</v>
      </c>
      <c r="BN467" s="2">
        <f t="shared" si="370"/>
        <v>0</v>
      </c>
      <c r="BO467" s="2">
        <f t="shared" si="370"/>
        <v>0</v>
      </c>
      <c r="BP467" s="2">
        <f t="shared" si="370"/>
        <v>0</v>
      </c>
      <c r="BQ467" s="2">
        <f t="shared" ref="BQ467:BS467" si="371">BQ432+BQ465</f>
        <v>0</v>
      </c>
      <c r="BR467" s="2">
        <f t="shared" si="371"/>
        <v>0</v>
      </c>
      <c r="BS467" s="2">
        <f t="shared" si="371"/>
        <v>0</v>
      </c>
    </row>
    <row r="468" spans="2:71">
      <c r="B468" t="s">
        <v>25</v>
      </c>
      <c r="D468" s="2">
        <f>D441-D465</f>
        <v>1.5131622996028458</v>
      </c>
      <c r="E468" s="2">
        <f t="shared" ref="E468:BK468" si="372">E441-E465+D468</f>
        <v>1.4806034405546675</v>
      </c>
      <c r="F468" s="2">
        <f t="shared" si="372"/>
        <v>1.4480445815064893</v>
      </c>
      <c r="G468" s="2">
        <f t="shared" si="372"/>
        <v>1.4154857224583111</v>
      </c>
      <c r="H468" s="2">
        <f t="shared" si="372"/>
        <v>1.3829268634101328</v>
      </c>
      <c r="I468" s="2">
        <f t="shared" ref="I468" si="373">I441-I465+H468</f>
        <v>10.804695565608101</v>
      </c>
      <c r="J468" s="2">
        <f t="shared" ref="J468" si="374">J441-J465+I468</f>
        <v>10.574829852190033</v>
      </c>
      <c r="K468" s="2">
        <f t="shared" ref="K468" si="375">K441-K465+J468</f>
        <v>10.344964138771966</v>
      </c>
      <c r="L468" s="2">
        <f t="shared" ref="L468" si="376">L441-L465+K468</f>
        <v>10.115098425353898</v>
      </c>
      <c r="M468" s="2">
        <f t="shared" ref="M468" si="377">M441-M465+L468</f>
        <v>9.8852327119358296</v>
      </c>
      <c r="N468" s="2">
        <f t="shared" si="372"/>
        <v>10.953472180852339</v>
      </c>
      <c r="O468" s="2">
        <f t="shared" si="372"/>
        <v>10.698914281952607</v>
      </c>
      <c r="P468" s="2">
        <f t="shared" si="372"/>
        <v>10.444356383052876</v>
      </c>
      <c r="Q468" s="2">
        <f t="shared" si="372"/>
        <v>10.189798484153144</v>
      </c>
      <c r="R468" s="2">
        <f t="shared" si="372"/>
        <v>9.9352405852534122</v>
      </c>
      <c r="S468" s="2">
        <f t="shared" si="372"/>
        <v>9.6806826863536806</v>
      </c>
      <c r="T468" s="2">
        <f t="shared" si="372"/>
        <v>9.4261247874539489</v>
      </c>
      <c r="U468" s="2">
        <f t="shared" si="372"/>
        <v>9.1715668885542172</v>
      </c>
      <c r="V468" s="2">
        <f t="shared" si="372"/>
        <v>8.9170089896544855</v>
      </c>
      <c r="W468" s="2">
        <f t="shared" si="372"/>
        <v>8.6624510907547538</v>
      </c>
      <c r="X468" s="2">
        <f t="shared" si="372"/>
        <v>8.4078931918550222</v>
      </c>
      <c r="Y468" s="2">
        <f t="shared" si="372"/>
        <v>8.1533352929552905</v>
      </c>
      <c r="Z468" s="2">
        <f t="shared" si="372"/>
        <v>7.8987773940555597</v>
      </c>
      <c r="AA468" s="2">
        <f t="shared" si="372"/>
        <v>7.6442194951558289</v>
      </c>
      <c r="AB468" s="2">
        <f t="shared" si="372"/>
        <v>7.3896615962560981</v>
      </c>
      <c r="AC468" s="2">
        <f t="shared" si="372"/>
        <v>7.1351036973563673</v>
      </c>
      <c r="AD468" s="2">
        <f t="shared" si="372"/>
        <v>6.8805457984566365</v>
      </c>
      <c r="AE468" s="2">
        <f t="shared" si="372"/>
        <v>6.6259878995569057</v>
      </c>
      <c r="AF468" s="2">
        <f t="shared" si="372"/>
        <v>6.3714300006571749</v>
      </c>
      <c r="AG468" s="2">
        <f t="shared" si="372"/>
        <v>6.1168721017574441</v>
      </c>
      <c r="AH468" s="2">
        <f t="shared" si="372"/>
        <v>5.8623142028577133</v>
      </c>
      <c r="AI468" s="2">
        <f t="shared" si="372"/>
        <v>5.6077563039579825</v>
      </c>
      <c r="AJ468" s="2">
        <f t="shared" si="372"/>
        <v>5.3531984050582517</v>
      </c>
      <c r="AK468" s="2">
        <f t="shared" si="372"/>
        <v>5.0986405061585209</v>
      </c>
      <c r="AL468" s="2">
        <f t="shared" si="372"/>
        <v>4.8440826072587901</v>
      </c>
      <c r="AM468" s="2">
        <f t="shared" si="372"/>
        <v>4.5895247083590593</v>
      </c>
      <c r="AN468" s="2">
        <f t="shared" si="372"/>
        <v>4.3349668094593286</v>
      </c>
      <c r="AO468" s="2">
        <f t="shared" si="372"/>
        <v>4.0804089105595978</v>
      </c>
      <c r="AP468" s="2">
        <f t="shared" si="372"/>
        <v>3.825851011659867</v>
      </c>
      <c r="AQ468" s="2">
        <f t="shared" si="372"/>
        <v>3.5712931127601362</v>
      </c>
      <c r="AR468" s="2">
        <f t="shared" si="372"/>
        <v>3.3167352138604054</v>
      </c>
      <c r="AS468" s="2">
        <f t="shared" si="372"/>
        <v>3.0621773149606746</v>
      </c>
      <c r="AT468" s="2">
        <f t="shared" si="372"/>
        <v>2.8076194160609438</v>
      </c>
      <c r="AU468" s="2">
        <f t="shared" si="372"/>
        <v>2.553061517161213</v>
      </c>
      <c r="AV468" s="2">
        <f t="shared" si="372"/>
        <v>2.2985036182614822</v>
      </c>
      <c r="AW468" s="2">
        <f t="shared" si="372"/>
        <v>2.0439457193617514</v>
      </c>
      <c r="AX468" s="2">
        <f t="shared" si="372"/>
        <v>1.7893878204620204</v>
      </c>
      <c r="AY468" s="2">
        <f t="shared" si="372"/>
        <v>1.5356545676997282</v>
      </c>
      <c r="AZ468" s="2">
        <f t="shared" si="372"/>
        <v>1.3136555278481754</v>
      </c>
      <c r="BA468" s="2">
        <f t="shared" si="372"/>
        <v>1.0916564879966226</v>
      </c>
      <c r="BB468" s="2">
        <f t="shared" si="372"/>
        <v>0.86965744814506973</v>
      </c>
      <c r="BC468" s="2">
        <f t="shared" si="372"/>
        <v>0.64765840829351684</v>
      </c>
      <c r="BD468" s="2">
        <f t="shared" si="372"/>
        <v>0.42565936844196395</v>
      </c>
      <c r="BE468" s="2">
        <f t="shared" si="372"/>
        <v>0.20366032859041108</v>
      </c>
      <c r="BF468" s="2">
        <f t="shared" si="372"/>
        <v>9.6716164432396778E-2</v>
      </c>
      <c r="BG468" s="2">
        <f t="shared" si="372"/>
        <v>7.2023978950734285E-2</v>
      </c>
      <c r="BH468" s="2">
        <f t="shared" si="372"/>
        <v>4.7331793469071799E-2</v>
      </c>
      <c r="BI468" s="2">
        <f t="shared" si="372"/>
        <v>2.2639607987409313E-2</v>
      </c>
      <c r="BJ468" s="2">
        <f t="shared" si="372"/>
        <v>2.5951463200613034E-15</v>
      </c>
      <c r="BK468" s="2">
        <f t="shared" si="372"/>
        <v>2.5951463200613034E-15</v>
      </c>
      <c r="BL468" s="2">
        <f t="shared" ref="BL468" si="378">BL441-BL465+BK468</f>
        <v>2.5951463200613034E-15</v>
      </c>
      <c r="BM468" s="2">
        <f t="shared" ref="BM468" si="379">BM441-BM465+BL468</f>
        <v>2.5951463200613034E-15</v>
      </c>
      <c r="BN468" s="2">
        <f t="shared" ref="BN468" si="380">BN441-BN465+BM468</f>
        <v>2.5951463200613034E-15</v>
      </c>
      <c r="BO468" s="2">
        <f t="shared" ref="BO468" si="381">BO441-BO465+BN468</f>
        <v>2.5951463200613034E-15</v>
      </c>
      <c r="BP468" s="2">
        <f t="shared" ref="BP468:BQ468" si="382">BP441-BP465+BO468</f>
        <v>2.5951463200613034E-15</v>
      </c>
      <c r="BQ468" s="2">
        <f t="shared" si="382"/>
        <v>2.5951463200613034E-15</v>
      </c>
      <c r="BR468" s="2">
        <f t="shared" ref="BR468" si="383">BR441-BR465+BQ468</f>
        <v>2.5951463200613034E-15</v>
      </c>
      <c r="BS468" s="2">
        <f t="shared" ref="BS468" si="384">BS441-BS465+BR468</f>
        <v>2.5951463200613034E-15</v>
      </c>
    </row>
    <row r="469" spans="2:71">
      <c r="B469" t="s">
        <v>27</v>
      </c>
      <c r="D469" s="2">
        <f t="shared" ref="D469:BK469" si="385">D438+D468</f>
        <v>1.5131622996028458</v>
      </c>
      <c r="E469" s="2">
        <f t="shared" si="385"/>
        <v>1.4806034405546675</v>
      </c>
      <c r="F469" s="2">
        <f t="shared" si="385"/>
        <v>1.4480445815064893</v>
      </c>
      <c r="G469" s="2">
        <f t="shared" si="385"/>
        <v>1.4154857224583111</v>
      </c>
      <c r="H469" s="2">
        <f t="shared" si="385"/>
        <v>1.3829268634101328</v>
      </c>
      <c r="I469" s="2">
        <f t="shared" si="385"/>
        <v>10.804695565608101</v>
      </c>
      <c r="J469" s="2">
        <f t="shared" si="385"/>
        <v>10.574829852190033</v>
      </c>
      <c r="K469" s="2">
        <f t="shared" si="385"/>
        <v>10.344964138771966</v>
      </c>
      <c r="L469" s="2">
        <f t="shared" si="385"/>
        <v>10.115098425353898</v>
      </c>
      <c r="M469" s="2">
        <f t="shared" si="385"/>
        <v>9.8852327119358296</v>
      </c>
      <c r="N469" s="2">
        <f t="shared" si="385"/>
        <v>10.953472180852339</v>
      </c>
      <c r="O469" s="2">
        <f t="shared" si="385"/>
        <v>10.698914281952607</v>
      </c>
      <c r="P469" s="2">
        <f t="shared" si="385"/>
        <v>10.444356383052876</v>
      </c>
      <c r="Q469" s="2">
        <f t="shared" si="385"/>
        <v>10.189798484153144</v>
      </c>
      <c r="R469" s="2">
        <f t="shared" si="385"/>
        <v>9.9352405852534122</v>
      </c>
      <c r="S469" s="2">
        <f t="shared" si="385"/>
        <v>9.6806826863536806</v>
      </c>
      <c r="T469" s="2">
        <f t="shared" si="385"/>
        <v>9.4261247874539489</v>
      </c>
      <c r="U469" s="2">
        <f t="shared" si="385"/>
        <v>9.1715668885542172</v>
      </c>
      <c r="V469" s="2">
        <f t="shared" si="385"/>
        <v>8.9170089896544855</v>
      </c>
      <c r="W469" s="2">
        <f t="shared" si="385"/>
        <v>8.6624510907547538</v>
      </c>
      <c r="X469" s="2">
        <f t="shared" si="385"/>
        <v>8.4078931918550222</v>
      </c>
      <c r="Y469" s="2">
        <f t="shared" si="385"/>
        <v>8.1533352929552905</v>
      </c>
      <c r="Z469" s="2">
        <f t="shared" si="385"/>
        <v>7.8987773940555597</v>
      </c>
      <c r="AA469" s="2">
        <f t="shared" si="385"/>
        <v>7.6442194951558289</v>
      </c>
      <c r="AB469" s="2">
        <f t="shared" si="385"/>
        <v>7.3896615962560981</v>
      </c>
      <c r="AC469" s="2">
        <f t="shared" si="385"/>
        <v>7.1351036973563673</v>
      </c>
      <c r="AD469" s="2">
        <f t="shared" si="385"/>
        <v>6.8805457984566365</v>
      </c>
      <c r="AE469" s="2">
        <f t="shared" si="385"/>
        <v>6.6259878995569057</v>
      </c>
      <c r="AF469" s="2">
        <f t="shared" si="385"/>
        <v>6.3714300006571749</v>
      </c>
      <c r="AG469" s="2">
        <f t="shared" si="385"/>
        <v>6.1168721017574441</v>
      </c>
      <c r="AH469" s="2">
        <f t="shared" si="385"/>
        <v>5.8623142028577133</v>
      </c>
      <c r="AI469" s="2">
        <f t="shared" si="385"/>
        <v>5.6077563039579825</v>
      </c>
      <c r="AJ469" s="2">
        <f t="shared" si="385"/>
        <v>5.3531984050582517</v>
      </c>
      <c r="AK469" s="2">
        <f t="shared" si="385"/>
        <v>5.0986405061585209</v>
      </c>
      <c r="AL469" s="2">
        <f t="shared" si="385"/>
        <v>4.8440826072587901</v>
      </c>
      <c r="AM469" s="2">
        <f t="shared" si="385"/>
        <v>4.5895247083590593</v>
      </c>
      <c r="AN469" s="2">
        <f t="shared" si="385"/>
        <v>4.3349668094593286</v>
      </c>
      <c r="AO469" s="2">
        <f t="shared" si="385"/>
        <v>4.0804089105595978</v>
      </c>
      <c r="AP469" s="2">
        <f t="shared" si="385"/>
        <v>3.825851011659867</v>
      </c>
      <c r="AQ469" s="2">
        <f t="shared" si="385"/>
        <v>3.5712931127601362</v>
      </c>
      <c r="AR469" s="2">
        <f t="shared" si="385"/>
        <v>3.3167352138604054</v>
      </c>
      <c r="AS469" s="2">
        <f t="shared" si="385"/>
        <v>3.0621773149606746</v>
      </c>
      <c r="AT469" s="2">
        <f t="shared" si="385"/>
        <v>2.8076194160609438</v>
      </c>
      <c r="AU469" s="2">
        <f t="shared" si="385"/>
        <v>2.553061517161213</v>
      </c>
      <c r="AV469" s="2">
        <f t="shared" si="385"/>
        <v>2.2985036182614822</v>
      </c>
      <c r="AW469" s="2">
        <f t="shared" si="385"/>
        <v>2.0439457193617514</v>
      </c>
      <c r="AX469" s="2">
        <f t="shared" si="385"/>
        <v>1.7893878204620204</v>
      </c>
      <c r="AY469" s="2">
        <f t="shared" si="385"/>
        <v>1.5356545676997282</v>
      </c>
      <c r="AZ469" s="2">
        <f t="shared" si="385"/>
        <v>1.3136555278481754</v>
      </c>
      <c r="BA469" s="2">
        <f t="shared" si="385"/>
        <v>1.0916564879966226</v>
      </c>
      <c r="BB469" s="2">
        <f t="shared" si="385"/>
        <v>0.86965744814506973</v>
      </c>
      <c r="BC469" s="2">
        <f t="shared" si="385"/>
        <v>0.64765840829351684</v>
      </c>
      <c r="BD469" s="2">
        <f t="shared" si="385"/>
        <v>0.42565936844196395</v>
      </c>
      <c r="BE469" s="2">
        <f t="shared" si="385"/>
        <v>0.20366032859041108</v>
      </c>
      <c r="BF469" s="2">
        <f t="shared" si="385"/>
        <v>9.6716164432396778E-2</v>
      </c>
      <c r="BG469" s="2">
        <f t="shared" si="385"/>
        <v>7.2023978950734285E-2</v>
      </c>
      <c r="BH469" s="2">
        <f t="shared" si="385"/>
        <v>4.7331793469071799E-2</v>
      </c>
      <c r="BI469" s="2">
        <f t="shared" si="385"/>
        <v>2.2639607987409313E-2</v>
      </c>
      <c r="BJ469" s="2">
        <f t="shared" si="385"/>
        <v>2.5951463200613034E-15</v>
      </c>
      <c r="BK469" s="2">
        <f t="shared" si="385"/>
        <v>2.5951463200613034E-15</v>
      </c>
      <c r="BL469" s="2">
        <f t="shared" ref="BL469:BP469" si="386">BL438+BL468</f>
        <v>2.5951463200613034E-15</v>
      </c>
      <c r="BM469" s="2">
        <f t="shared" si="386"/>
        <v>2.5951463200613034E-15</v>
      </c>
      <c r="BN469" s="2">
        <f t="shared" si="386"/>
        <v>2.5951463200613034E-15</v>
      </c>
      <c r="BO469" s="2">
        <f t="shared" si="386"/>
        <v>2.5951463200613034E-15</v>
      </c>
      <c r="BP469" s="2">
        <f t="shared" si="386"/>
        <v>2.5951463200613034E-15</v>
      </c>
      <c r="BQ469" s="2">
        <f t="shared" ref="BQ469:BS469" si="387">BQ438+BQ468</f>
        <v>2.5951463200613034E-15</v>
      </c>
      <c r="BR469" s="2">
        <f t="shared" si="387"/>
        <v>2.5951463200613034E-15</v>
      </c>
      <c r="BS469" s="2">
        <f t="shared" si="387"/>
        <v>2.5951463200613034E-15</v>
      </c>
    </row>
    <row r="471" spans="2:71" s="3" customFormat="1">
      <c r="B471" s="3" t="s">
        <v>133</v>
      </c>
    </row>
    <row r="472" spans="2:71" s="4" customFormat="1">
      <c r="G472" s="4" t="s">
        <v>134</v>
      </c>
    </row>
    <row r="473" spans="2:71">
      <c r="D473" s="1" t="s">
        <v>2</v>
      </c>
      <c r="E473" s="1" t="s">
        <v>1</v>
      </c>
      <c r="F473" s="1" t="s">
        <v>3</v>
      </c>
      <c r="G473" s="1" t="s">
        <v>3</v>
      </c>
    </row>
    <row r="474" spans="2:71">
      <c r="B474" t="s">
        <v>16</v>
      </c>
      <c r="D474" s="2"/>
      <c r="E474" s="2"/>
      <c r="F474" s="2">
        <v>10.248230867644184</v>
      </c>
      <c r="G474" s="2">
        <v>19.54884849539458</v>
      </c>
      <c r="I474" s="206">
        <f>IF(OR(E474&lt;I479,E474="n/a"),0,(E474-5)*(H488-H486)/H488+(F474-5)*H486/H488)</f>
        <v>0</v>
      </c>
      <c r="J474" s="207" t="s">
        <v>81</v>
      </c>
      <c r="K474" s="208" t="s">
        <v>82</v>
      </c>
      <c r="L474" s="208"/>
      <c r="M474" s="208"/>
      <c r="N474" s="208"/>
    </row>
    <row r="476" spans="2:71">
      <c r="D476" s="1">
        <v>2011</v>
      </c>
      <c r="E476" s="1">
        <v>2012</v>
      </c>
      <c r="F476" s="1">
        <v>2013</v>
      </c>
      <c r="G476" s="1">
        <v>2014</v>
      </c>
      <c r="H476" s="1">
        <v>2015</v>
      </c>
      <c r="I476" s="1">
        <v>2016</v>
      </c>
      <c r="J476" s="1">
        <v>2017</v>
      </c>
      <c r="K476" s="1">
        <v>2018</v>
      </c>
      <c r="L476" s="1">
        <v>2019</v>
      </c>
      <c r="M476" s="1">
        <v>2020</v>
      </c>
      <c r="N476" s="1">
        <v>2021</v>
      </c>
      <c r="O476" s="1">
        <v>2022</v>
      </c>
      <c r="P476" s="1">
        <v>2023</v>
      </c>
      <c r="Q476" s="1">
        <v>2024</v>
      </c>
      <c r="R476" s="1">
        <v>2025</v>
      </c>
      <c r="S476" s="1">
        <v>2026</v>
      </c>
    </row>
    <row r="477" spans="2:71">
      <c r="B477" t="s">
        <v>146</v>
      </c>
      <c r="L477" s="2">
        <v>10.248230867644184</v>
      </c>
      <c r="M477" s="2">
        <v>19.54884849539458</v>
      </c>
      <c r="N477" s="26">
        <v>8</v>
      </c>
      <c r="O477" s="166">
        <v>23.689784668207245</v>
      </c>
      <c r="P477" s="167">
        <v>0</v>
      </c>
      <c r="Q477" s="167">
        <v>0</v>
      </c>
      <c r="R477" s="167">
        <v>0</v>
      </c>
      <c r="S477" s="196">
        <v>5</v>
      </c>
    </row>
    <row r="479" spans="2:71">
      <c r="D479" s="1">
        <v>1</v>
      </c>
      <c r="E479" s="1">
        <v>2</v>
      </c>
      <c r="F479" s="1">
        <v>3</v>
      </c>
      <c r="G479" s="1">
        <v>4</v>
      </c>
      <c r="H479" s="1">
        <v>5</v>
      </c>
      <c r="I479" s="1">
        <v>6</v>
      </c>
      <c r="J479" s="1">
        <v>7</v>
      </c>
      <c r="K479" s="1">
        <v>8</v>
      </c>
      <c r="L479" s="1">
        <v>9</v>
      </c>
      <c r="M479" s="1">
        <v>10</v>
      </c>
      <c r="N479" s="1">
        <v>11</v>
      </c>
      <c r="O479" s="1">
        <v>12</v>
      </c>
      <c r="P479" s="1">
        <v>13</v>
      </c>
      <c r="Q479" s="1">
        <v>14</v>
      </c>
      <c r="R479" s="1">
        <v>15</v>
      </c>
      <c r="S479" s="1">
        <v>16</v>
      </c>
      <c r="T479" s="1">
        <v>17</v>
      </c>
      <c r="U479" s="1">
        <v>18</v>
      </c>
      <c r="V479" s="1">
        <v>19</v>
      </c>
      <c r="W479" s="1">
        <v>20</v>
      </c>
      <c r="X479" s="1">
        <v>21</v>
      </c>
      <c r="Y479" s="1">
        <v>22</v>
      </c>
      <c r="Z479" s="1">
        <v>23</v>
      </c>
      <c r="AA479" s="1">
        <v>24</v>
      </c>
      <c r="AB479" s="1">
        <v>25</v>
      </c>
      <c r="AC479" s="1">
        <v>26</v>
      </c>
      <c r="AD479" s="1">
        <v>27</v>
      </c>
      <c r="AE479" s="1">
        <v>28</v>
      </c>
      <c r="AF479" s="1">
        <v>29</v>
      </c>
      <c r="AG479" s="1">
        <v>30</v>
      </c>
      <c r="AH479" s="1">
        <v>31</v>
      </c>
      <c r="AI479" s="1">
        <v>32</v>
      </c>
      <c r="AJ479" s="1">
        <v>33</v>
      </c>
      <c r="AK479" s="1">
        <v>34</v>
      </c>
      <c r="AL479" s="1">
        <v>35</v>
      </c>
      <c r="AM479" s="1">
        <v>36</v>
      </c>
      <c r="AN479" s="1">
        <v>37</v>
      </c>
      <c r="AO479" s="1">
        <v>38</v>
      </c>
      <c r="AP479" s="1">
        <v>39</v>
      </c>
      <c r="AQ479" s="1">
        <v>40</v>
      </c>
      <c r="AR479" s="1">
        <v>41</v>
      </c>
      <c r="AS479" s="1">
        <v>42</v>
      </c>
      <c r="AT479" s="1">
        <v>43</v>
      </c>
      <c r="AU479" s="1">
        <v>44</v>
      </c>
      <c r="AV479" s="1">
        <v>45</v>
      </c>
      <c r="AW479" s="1">
        <v>46</v>
      </c>
      <c r="AX479" s="1">
        <v>47</v>
      </c>
      <c r="AY479" s="1">
        <v>48</v>
      </c>
      <c r="AZ479" s="1">
        <v>49</v>
      </c>
      <c r="BA479" s="1">
        <v>50</v>
      </c>
      <c r="BB479" s="1">
        <v>51</v>
      </c>
      <c r="BC479" s="1">
        <v>52</v>
      </c>
      <c r="BD479" s="1">
        <v>53</v>
      </c>
      <c r="BE479" s="1">
        <v>54</v>
      </c>
      <c r="BF479" s="1">
        <v>55</v>
      </c>
      <c r="BG479" s="1">
        <v>56</v>
      </c>
      <c r="BH479" s="1">
        <v>57</v>
      </c>
      <c r="BI479" s="1">
        <v>58</v>
      </c>
      <c r="BJ479" s="1">
        <v>59</v>
      </c>
      <c r="BK479" s="1">
        <v>60</v>
      </c>
      <c r="BL479" s="1">
        <v>61</v>
      </c>
      <c r="BM479" s="1">
        <v>62</v>
      </c>
      <c r="BN479" s="1">
        <v>63</v>
      </c>
      <c r="BO479" s="1">
        <v>64</v>
      </c>
      <c r="BP479" s="1">
        <v>65</v>
      </c>
      <c r="BQ479" s="1">
        <v>66</v>
      </c>
      <c r="BR479" s="1">
        <v>67</v>
      </c>
      <c r="BS479" s="1">
        <v>68</v>
      </c>
    </row>
    <row r="480" spans="2:71">
      <c r="D480" s="1">
        <v>2011</v>
      </c>
      <c r="E480" s="1">
        <v>2012</v>
      </c>
      <c r="F480" s="1">
        <v>2013</v>
      </c>
      <c r="G480" s="1">
        <v>2014</v>
      </c>
      <c r="H480" s="1">
        <v>2015</v>
      </c>
      <c r="I480" s="1">
        <v>2016</v>
      </c>
      <c r="J480" s="1">
        <v>2017</v>
      </c>
      <c r="K480" s="1">
        <v>2018</v>
      </c>
      <c r="L480" s="1">
        <v>2019</v>
      </c>
      <c r="M480" s="1">
        <v>2020</v>
      </c>
      <c r="N480" s="1">
        <v>2021</v>
      </c>
      <c r="O480" s="1">
        <v>2022</v>
      </c>
      <c r="P480" s="1">
        <v>2023</v>
      </c>
      <c r="Q480" s="1">
        <v>2024</v>
      </c>
      <c r="R480" s="1">
        <v>2025</v>
      </c>
      <c r="S480" s="1">
        <v>2026</v>
      </c>
      <c r="T480" s="1">
        <v>2027</v>
      </c>
      <c r="U480" s="1">
        <v>2028</v>
      </c>
      <c r="V480" s="1">
        <v>2029</v>
      </c>
      <c r="W480" s="1">
        <v>2030</v>
      </c>
      <c r="X480" s="1">
        <v>2031</v>
      </c>
      <c r="Y480" s="1">
        <v>2032</v>
      </c>
      <c r="Z480" s="1">
        <v>2033</v>
      </c>
      <c r="AA480" s="1">
        <v>2034</v>
      </c>
      <c r="AB480" s="1">
        <v>2035</v>
      </c>
      <c r="AC480" s="1">
        <v>2036</v>
      </c>
      <c r="AD480" s="1">
        <v>2037</v>
      </c>
      <c r="AE480" s="1">
        <v>2038</v>
      </c>
      <c r="AF480" s="1">
        <v>2039</v>
      </c>
      <c r="AG480" s="1">
        <v>2040</v>
      </c>
      <c r="AH480" s="1">
        <v>2041</v>
      </c>
      <c r="AI480" s="1">
        <v>2042</v>
      </c>
      <c r="AJ480" s="1">
        <v>2043</v>
      </c>
      <c r="AK480" s="1">
        <v>2044</v>
      </c>
      <c r="AL480" s="1">
        <v>2045</v>
      </c>
      <c r="AM480" s="1">
        <v>2046</v>
      </c>
      <c r="AN480" s="1">
        <v>2047</v>
      </c>
      <c r="AO480" s="1">
        <v>2048</v>
      </c>
      <c r="AP480" s="1">
        <v>2049</v>
      </c>
      <c r="AQ480" s="1">
        <v>2050</v>
      </c>
      <c r="AR480" s="1">
        <v>2051</v>
      </c>
      <c r="AS480" s="1">
        <v>2052</v>
      </c>
      <c r="AT480" s="1">
        <v>2053</v>
      </c>
      <c r="AU480" s="1">
        <v>2054</v>
      </c>
      <c r="AV480" s="1">
        <v>2055</v>
      </c>
      <c r="AW480" s="1">
        <v>2056</v>
      </c>
      <c r="AX480" s="1">
        <v>2057</v>
      </c>
      <c r="AY480" s="1">
        <v>2058</v>
      </c>
      <c r="AZ480" s="1">
        <v>2059</v>
      </c>
      <c r="BA480" s="1">
        <v>2060</v>
      </c>
      <c r="BB480" s="1">
        <v>2061</v>
      </c>
      <c r="BC480" s="1">
        <v>2062</v>
      </c>
      <c r="BD480" s="1">
        <v>2063</v>
      </c>
      <c r="BE480" s="1">
        <v>2064</v>
      </c>
      <c r="BF480" s="1">
        <v>2065</v>
      </c>
      <c r="BG480" s="1">
        <v>2066</v>
      </c>
      <c r="BH480" s="1">
        <v>2067</v>
      </c>
      <c r="BI480" s="1">
        <v>2068</v>
      </c>
      <c r="BJ480" s="1">
        <v>2069</v>
      </c>
      <c r="BK480" s="1">
        <v>2070</v>
      </c>
      <c r="BL480" s="1">
        <v>2071</v>
      </c>
      <c r="BM480" s="1">
        <v>2072</v>
      </c>
      <c r="BN480" s="1">
        <v>2073</v>
      </c>
      <c r="BO480" s="1">
        <v>2074</v>
      </c>
      <c r="BP480" s="1">
        <v>2075</v>
      </c>
      <c r="BQ480" s="1">
        <v>2076</v>
      </c>
      <c r="BR480" s="1">
        <v>2077</v>
      </c>
      <c r="BS480" s="1">
        <v>2078</v>
      </c>
    </row>
    <row r="482" spans="2:71">
      <c r="B482" t="s">
        <v>21</v>
      </c>
      <c r="D482" s="2">
        <f>IF(AND($E474&lt;1,D479=1),$D474,IF(D479=1,$D474/$E474,IF(D479&gt;$E474,($D474+SUM(C486:$C486))-SUM(C482:$C482),($D474+SUM(C486:$C486))/$E474)))</f>
        <v>0</v>
      </c>
      <c r="E482" s="2">
        <f>IF(AND($E474&lt;1,E479=1),$D474,IF(E479=1,$D474/$E474,IF(E479&gt;$E474,($D474+SUM($C486:D486))-SUM($C482:D482),($D474+SUM($C486:D486))/$E474)))</f>
        <v>0</v>
      </c>
      <c r="F482" s="2">
        <f>IF(AND($E474&lt;1,F479=1),$D474,IF(F479=1,$D474/$E474,IF(F479&gt;$E474,($D474+SUM($C486:E486))-SUM($C482:E482),($D474+SUM($C486:E486))/$E474)))</f>
        <v>0</v>
      </c>
      <c r="G482" s="2">
        <f>IF(AND($E474&lt;1,G479=1),$D474,IF(G479=1,$D474/$E474,IF(G479&gt;$E474,($D474+SUM($C486:F486))-SUM($C482:F482),($D474+SUM($C486:F486))/$E474)))</f>
        <v>0</v>
      </c>
      <c r="H482" s="2">
        <f>IF(AND($E474&lt;1,H479=1),$D474,IF(H479=1,$D474/$E474,IF(H479&gt;$E474,($D474+SUM($C486:G486))-SUM($C482:G482),($D474+SUM($C486:G486))/$E474)))</f>
        <v>0</v>
      </c>
      <c r="I482" s="205">
        <f>IF(I474&gt;0,IF(AND(I479=1,$I474&lt;1),0,IF(I479-5&gt;$I474,$H488,$H488/$I474)),IF(OR(AND(I479=1,$E474&lt;1),$E474="n/a"),0,IF(I479&gt;$E474,($D474+SUM($C486:H487))-SUM($C482:H482),($D474+SUM($C486:H487))/$E474)))</f>
        <v>0</v>
      </c>
      <c r="J482" s="205">
        <f>IF(AND(J479=1,$I474&lt;1),0,IF(J479-5&gt;$I474,$H488-SUM($I482:I482),$H488/$I474))</f>
        <v>0</v>
      </c>
      <c r="K482" s="205">
        <f>IF(AND(K479=1,$I474&lt;1),0,IF(K479-5&gt;$I474,$H488-SUM($I482:J482),$H488/$I474))</f>
        <v>0</v>
      </c>
      <c r="L482" s="205">
        <f>IF(AND(L479=1,$I474&lt;1),0,IF(L479-5&gt;$I474,$H488-SUM($I482:K482),$H488/$I474))</f>
        <v>0</v>
      </c>
      <c r="M482" s="205">
        <f>IF(AND(M479=1,$I474&lt;1),0,IF(M479-5&gt;$I474,$H488-SUM($I482:L482),$H488/$I474))</f>
        <v>0</v>
      </c>
      <c r="N482" s="205">
        <f>IF(AND(N479=1,$I474&lt;1),0,IF(N479-5&gt;$I474,$H488-SUM($I482:M482),$H488/$I474))</f>
        <v>0</v>
      </c>
      <c r="O482" s="205">
        <f>IF(AND(O479=1,$I474&lt;1),0,IF(O479-5&gt;$I474,$H488-SUM($I482:N482),$H488/$I474))</f>
        <v>0</v>
      </c>
      <c r="P482" s="205">
        <f>IF(AND(P479=1,$I474&lt;1),0,IF(P479-5&gt;$I474,$H488-SUM($I482:O482),$H488/$I474))</f>
        <v>0</v>
      </c>
      <c r="Q482" s="205">
        <f>IF(AND(Q479=1,$I474&lt;1),0,IF(Q479-5&gt;$I474,$H488-SUM($I482:P482),$H488/$I474))</f>
        <v>0</v>
      </c>
      <c r="R482" s="205">
        <f>IF(AND(R479=1,$I474&lt;1),0,IF(R479-5&gt;$I474,$H488-SUM($I482:Q482),$H488/$I474))</f>
        <v>0</v>
      </c>
      <c r="S482" s="205">
        <f>IF(AND(S479=1,$I474&lt;1),0,IF(S479-5&gt;$I474,$H488-SUM($I482:R482),$H488/$I474))</f>
        <v>0</v>
      </c>
      <c r="T482" s="205">
        <f>IF(AND(T479=1,$I474&lt;1),0,IF(T479-5&gt;$I474,$H488-SUM($I482:S482),$H488/$I474))</f>
        <v>0</v>
      </c>
      <c r="U482" s="205">
        <f>IF(AND(U479=1,$I474&lt;1),0,IF(U479-5&gt;$I474,$H488-SUM($I482:T482),$H488/$I474))</f>
        <v>0</v>
      </c>
      <c r="V482" s="205">
        <f>IF(AND(V479=1,$I474&lt;1),0,IF(V479-5&gt;$I474,$H488-SUM($I482:U482),$H488/$I474))</f>
        <v>0</v>
      </c>
      <c r="W482" s="205">
        <f>IF(AND(W479=1,$I474&lt;1),0,IF(W479-5&gt;$I474,$H488-SUM($I482:V482),$H488/$I474))</f>
        <v>0</v>
      </c>
      <c r="X482" s="205">
        <f>IF(AND(X479=1,$I474&lt;1),0,IF(X479-5&gt;$I474,$H488-SUM($I482:W482),$H488/$I474))</f>
        <v>0</v>
      </c>
      <c r="Y482" s="205">
        <f>IF(AND(Y479=1,$I474&lt;1),0,IF(Y479-5&gt;$I474,$H488-SUM($I482:X482),$H488/$I474))</f>
        <v>0</v>
      </c>
      <c r="Z482" s="205">
        <f>IF(AND(Z479=1,$I474&lt;1),0,IF(Z479-5&gt;$I474,$H488-SUM($I482:Y482),$H488/$I474))</f>
        <v>0</v>
      </c>
      <c r="AA482" s="205">
        <f>IF(AND(AA479=1,$I474&lt;1),0,IF(AA479-5&gt;$I474,$H488-SUM($I482:Z482),$H488/$I474))</f>
        <v>0</v>
      </c>
      <c r="AB482" s="205">
        <f>IF(AND(AB479=1,$I474&lt;1),0,IF(AB479-5&gt;$I474,$H488-SUM($I482:AA482),$H488/$I474))</f>
        <v>0</v>
      </c>
      <c r="AC482" s="205">
        <f>IF(AND(AC479=1,$I474&lt;1),0,IF(AC479-5&gt;$I474,$H488-SUM($I482:AB482),$H488/$I474))</f>
        <v>0</v>
      </c>
      <c r="AD482" s="205">
        <f>IF(AND(AD479=1,$I474&lt;1),0,IF(AD479-5&gt;$I474,$H488-SUM($I482:AC482),$H488/$I474))</f>
        <v>0</v>
      </c>
      <c r="AE482" s="205">
        <f>IF(AND(AE479=1,$I474&lt;1),0,IF(AE479-5&gt;$I474,$H488-SUM($I482:AD482),$H488/$I474))</f>
        <v>0</v>
      </c>
      <c r="AF482" s="205">
        <f>IF(AND(AF479=1,$I474&lt;1),0,IF(AF479-5&gt;$I474,$H488-SUM($I482:AE482),$H488/$I474))</f>
        <v>0</v>
      </c>
      <c r="AG482" s="205">
        <f>IF(AND(AG479=1,$I474&lt;1),0,IF(AG479-5&gt;$I474,$H488-SUM($I482:AF482),$H488/$I474))</f>
        <v>0</v>
      </c>
      <c r="AH482" s="205">
        <f>IF(AND(AH479=1,$I474&lt;1),0,IF(AH479-5&gt;$I474,$H488-SUM($I482:AG482),$H488/$I474))</f>
        <v>0</v>
      </c>
      <c r="AI482" s="205">
        <f>IF(AND(AI479=1,$I474&lt;1),0,IF(AI479-5&gt;$I474,$H488-SUM($I482:AH482),$H488/$I474))</f>
        <v>0</v>
      </c>
      <c r="AJ482" s="205">
        <f>IF(AND(AJ479=1,$I474&lt;1),0,IF(AJ479-5&gt;$I474,$H488-SUM($I482:AI482),$H488/$I474))</f>
        <v>0</v>
      </c>
      <c r="AK482" s="205">
        <f>IF(AND(AK479=1,$I474&lt;1),0,IF(AK479-5&gt;$I474,$H488-SUM($I482:AJ482),$H488/$I474))</f>
        <v>0</v>
      </c>
      <c r="AL482" s="205">
        <f>IF(AND(AL479=1,$I474&lt;1),0,IF(AL479-5&gt;$I474,$H488-SUM($I482:AK482),$H488/$I474))</f>
        <v>0</v>
      </c>
      <c r="AM482" s="205">
        <f>IF(AND(AM479=1,$I474&lt;1),0,IF(AM479-5&gt;$I474,$H488-SUM($I482:AL482),$H488/$I474))</f>
        <v>0</v>
      </c>
      <c r="AN482" s="205">
        <f>IF(AND(AN479=1,$I474&lt;1),0,IF(AN479-5&gt;$I474,$H488-SUM($I482:AM482),$H488/$I474))</f>
        <v>0</v>
      </c>
      <c r="AO482" s="205">
        <f>IF(AND(AO479=1,$I474&lt;1),0,IF(AO479-5&gt;$I474,$H488-SUM($I482:AN482),$H488/$I474))</f>
        <v>0</v>
      </c>
      <c r="AP482" s="205">
        <f>IF(AND(AP479=1,$I474&lt;1),0,IF(AP479-5&gt;$I474,$H488-SUM($I482:AO482),$H488/$I474))</f>
        <v>0</v>
      </c>
      <c r="AQ482" s="205">
        <f>IF(AND(AQ479=1,$I474&lt;1),0,IF(AQ479-5&gt;$I474,$H488-SUM($I482:AP482),$H488/$I474))</f>
        <v>0</v>
      </c>
      <c r="AR482" s="205">
        <f>IF(AND(AR479=1,$I474&lt;1),0,IF(AR479-5&gt;$I474,$H488-SUM($I482:AQ482),$H488/$I474))</f>
        <v>0</v>
      </c>
      <c r="AS482" s="205">
        <f>IF(AND(AS479=1,$I474&lt;1),0,IF(AS479-5&gt;$I474,$H488-SUM($I482:AR482),$H488/$I474))</f>
        <v>0</v>
      </c>
      <c r="AT482" s="205">
        <f>IF(AND(AT479=1,$I474&lt;1),0,IF(AT479-5&gt;$I474,$H488-SUM($I482:AS482),$H488/$I474))</f>
        <v>0</v>
      </c>
      <c r="AU482" s="205">
        <f>IF(AND(AU479=1,$I474&lt;1),0,IF(AU479-5&gt;$I474,$H488-SUM($I482:AT482),$H488/$I474))</f>
        <v>0</v>
      </c>
      <c r="AV482" s="205">
        <f>IF(AND(AV479=1,$I474&lt;1),0,IF(AV479-5&gt;$I474,$H488-SUM($I482:AU482),$H488/$I474))</f>
        <v>0</v>
      </c>
      <c r="AW482" s="205">
        <f>IF(AND(AW479=1,$I474&lt;1),0,IF(AW479-5&gt;$I474,$H488-SUM($I482:AV482),$H488/$I474))</f>
        <v>0</v>
      </c>
      <c r="AX482" s="205">
        <f>IF(AND(AX479=1,$I474&lt;1),0,IF(AX479-5&gt;$I474,$H488-SUM($I482:AW482),$H488/$I474))</f>
        <v>0</v>
      </c>
      <c r="AY482" s="205">
        <f>IF(AND(AY479=1,$I474&lt;1),0,IF(AY479-5&gt;$I474,$H488-SUM($I482:AX482),$H488/$I474))</f>
        <v>0</v>
      </c>
      <c r="AZ482" s="205">
        <f>IF(AND(AZ479=1,$I474&lt;1),0,IF(AZ479-5&gt;$I474,$H488-SUM($I482:AY482),$H488/$I474))</f>
        <v>0</v>
      </c>
      <c r="BA482" s="205">
        <f>IF(AND(BA479=1,$I474&lt;1),0,IF(BA479-5&gt;$I474,$H488-SUM($I482:AZ482),$H488/$I474))</f>
        <v>0</v>
      </c>
      <c r="BB482" s="205">
        <f>IF(AND(BB479=1,$I474&lt;1),0,IF(BB479-5&gt;$I474,$H488-SUM($I482:BA482),$H488/$I474))</f>
        <v>0</v>
      </c>
      <c r="BC482" s="205">
        <f>IF(AND(BC479=1,$I474&lt;1),0,IF(BC479-5&gt;$I474,$H488-SUM($I482:BB482),$H488/$I474))</f>
        <v>0</v>
      </c>
      <c r="BD482" s="205">
        <f>IF(AND(BD479=1,$I474&lt;1),0,IF(BD479-5&gt;$I474,$H488-SUM($I482:BC482),$H488/$I474))</f>
        <v>0</v>
      </c>
      <c r="BE482" s="205">
        <f>IF(AND(BE479=1,$I474&lt;1),0,IF(BE479-5&gt;$I474,$H488-SUM($I482:BD482),$H488/$I474))</f>
        <v>0</v>
      </c>
      <c r="BF482" s="205">
        <f>IF(AND(BF479=1,$I474&lt;1),0,IF(BF479-5&gt;$I474,$H488-SUM($I482:BE482),$H488/$I474))</f>
        <v>0</v>
      </c>
      <c r="BG482" s="205">
        <f>IF(AND(BG479=1,$I474&lt;1),0,IF(BG479-5&gt;$I474,$H488-SUM($I482:BF482),$H488/$I474))</f>
        <v>0</v>
      </c>
      <c r="BH482" s="205">
        <f>IF(AND(BH479=1,$I474&lt;1),0,IF(BH479-5&gt;$I474,$H488-SUM($I482:BG482),$H488/$I474))</f>
        <v>0</v>
      </c>
      <c r="BI482" s="205">
        <f>IF(AND(BI479=1,$I474&lt;1),0,IF(BI479-5&gt;$I474,$H488-SUM($I482:BH482),$H488/$I474))</f>
        <v>0</v>
      </c>
      <c r="BJ482" s="205">
        <f>IF(AND(BJ479=1,$I474&lt;1),0,IF(BJ479-5&gt;$I474,$H488-SUM($I482:BI482),$H488/$I474))</f>
        <v>0</v>
      </c>
      <c r="BK482" s="205">
        <f>IF(AND(BK479=1,$I474&lt;1),0,IF(BK479-5&gt;$I474,$H488-SUM($I482:BJ482),$H488/$I474))</f>
        <v>0</v>
      </c>
      <c r="BL482" s="205">
        <f>IF(AND(BL479=1,$I474&lt;1),0,IF(BL479-5&gt;$I474,$H488-SUM($I482:BK482),$H488/$I474))</f>
        <v>0</v>
      </c>
      <c r="BM482" s="205">
        <f>IF(AND(BM479=1,$I474&lt;1),0,IF(BM479-5&gt;$I474,$H488-SUM($I482:BL482),$H488/$I474))</f>
        <v>0</v>
      </c>
      <c r="BN482" s="205">
        <f>IF(AND(BN479=1,$I474&lt;1),0,IF(BN479-5&gt;$I474,$H488-SUM($I482:BM482),$H488/$I474))</f>
        <v>0</v>
      </c>
      <c r="BO482" s="205">
        <f>IF(AND(BO479=1,$I474&lt;1),0,IF(BO479-5&gt;$I474,$H488-SUM($I482:BN482),$H488/$I474))</f>
        <v>0</v>
      </c>
      <c r="BP482" s="205">
        <f>IF(AND(BP479=1,$I474&lt;1),0,IF(BP479-5&gt;$I474,$H488-SUM($I482:BO482),$H488/$I474))</f>
        <v>0</v>
      </c>
      <c r="BQ482" s="205">
        <f>IF(AND(BQ479=1,$I474&lt;1),0,IF(BQ479-5&gt;$I474,$H488-SUM($I482:BP482),$H488/$I474))</f>
        <v>0</v>
      </c>
      <c r="BR482" s="205">
        <f>IF(AND(BR479=1,$I474&lt;1),0,IF(BR479-5&gt;$I474,$H488-SUM($I482:BQ482),$H488/$I474))</f>
        <v>0</v>
      </c>
      <c r="BS482" s="205">
        <f>IF(AND(BS479=1,$I474&lt;1),0,IF(BS479-5&gt;$I474,$H488-SUM($I482:BR482),$H488/$I474))</f>
        <v>0</v>
      </c>
    </row>
    <row r="483" spans="2:71">
      <c r="B483" t="s">
        <v>17</v>
      </c>
    </row>
    <row r="484" spans="2:71">
      <c r="B484" s="10" t="s">
        <v>18</v>
      </c>
      <c r="C484" s="10"/>
      <c r="H484" s="25"/>
    </row>
    <row r="485" spans="2:71">
      <c r="B485" s="10" t="s">
        <v>19</v>
      </c>
      <c r="C485" s="10"/>
      <c r="D485" s="12"/>
      <c r="E485" s="12"/>
      <c r="F485" s="12"/>
      <c r="G485" s="12"/>
      <c r="H485" s="13"/>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c r="AO485" s="12"/>
      <c r="AP485" s="12"/>
      <c r="AQ485" s="12"/>
      <c r="AR485" s="12"/>
      <c r="AS485" s="12"/>
      <c r="AT485" s="12"/>
      <c r="AU485" s="12"/>
      <c r="AV485" s="12"/>
      <c r="AW485" s="12"/>
      <c r="AX485" s="12"/>
      <c r="AY485" s="12"/>
      <c r="AZ485" s="12"/>
      <c r="BA485" s="12"/>
      <c r="BB485" s="12"/>
      <c r="BC485" s="12"/>
      <c r="BD485" s="12"/>
      <c r="BE485" s="12"/>
      <c r="BF485" s="12"/>
      <c r="BG485" s="12"/>
      <c r="BH485" s="12"/>
      <c r="BI485" s="12"/>
      <c r="BJ485" s="12"/>
      <c r="BK485" s="12"/>
      <c r="BL485" s="12"/>
      <c r="BM485" s="12"/>
      <c r="BN485" s="12"/>
      <c r="BO485" s="12"/>
      <c r="BP485" s="12"/>
      <c r="BQ485" s="12"/>
      <c r="BR485" s="12"/>
      <c r="BS485" s="12"/>
    </row>
    <row r="486" spans="2:71">
      <c r="B486" s="10" t="s">
        <v>66</v>
      </c>
      <c r="C486" s="10"/>
      <c r="D486" s="2">
        <f t="shared" ref="D486:G486" si="388">SUM(D484:D485)</f>
        <v>0</v>
      </c>
      <c r="E486" s="2">
        <f t="shared" si="388"/>
        <v>0</v>
      </c>
      <c r="F486" s="2">
        <f t="shared" si="388"/>
        <v>0</v>
      </c>
      <c r="G486" s="2">
        <f t="shared" si="388"/>
        <v>0</v>
      </c>
      <c r="H486" s="2">
        <f>SUM(H484:H485)</f>
        <v>0</v>
      </c>
      <c r="I486" s="2">
        <f t="shared" ref="I486:BP486" si="389">SUM(I484:I485)</f>
        <v>0</v>
      </c>
      <c r="J486" s="2">
        <f t="shared" si="389"/>
        <v>0</v>
      </c>
      <c r="K486" s="2">
        <f t="shared" si="389"/>
        <v>0</v>
      </c>
      <c r="L486" s="2">
        <f t="shared" si="389"/>
        <v>0</v>
      </c>
      <c r="M486" s="2">
        <f t="shared" si="389"/>
        <v>0</v>
      </c>
      <c r="N486" s="2">
        <f t="shared" si="389"/>
        <v>0</v>
      </c>
      <c r="O486" s="2">
        <f t="shared" si="389"/>
        <v>0</v>
      </c>
      <c r="P486" s="2">
        <f t="shared" si="389"/>
        <v>0</v>
      </c>
      <c r="Q486" s="2">
        <f t="shared" si="389"/>
        <v>0</v>
      </c>
      <c r="R486" s="2">
        <f t="shared" si="389"/>
        <v>0</v>
      </c>
      <c r="S486" s="2">
        <f t="shared" si="389"/>
        <v>0</v>
      </c>
      <c r="T486" s="2">
        <f t="shared" si="389"/>
        <v>0</v>
      </c>
      <c r="U486" s="2">
        <f t="shared" si="389"/>
        <v>0</v>
      </c>
      <c r="V486" s="2">
        <f t="shared" si="389"/>
        <v>0</v>
      </c>
      <c r="W486" s="2">
        <f t="shared" si="389"/>
        <v>0</v>
      </c>
      <c r="X486" s="2">
        <f t="shared" si="389"/>
        <v>0</v>
      </c>
      <c r="Y486" s="2">
        <f t="shared" si="389"/>
        <v>0</v>
      </c>
      <c r="Z486" s="2">
        <f t="shared" si="389"/>
        <v>0</v>
      </c>
      <c r="AA486" s="2">
        <f t="shared" si="389"/>
        <v>0</v>
      </c>
      <c r="AB486" s="2">
        <f t="shared" si="389"/>
        <v>0</v>
      </c>
      <c r="AC486" s="2">
        <f t="shared" si="389"/>
        <v>0</v>
      </c>
      <c r="AD486" s="2">
        <f t="shared" si="389"/>
        <v>0</v>
      </c>
      <c r="AE486" s="2">
        <f t="shared" si="389"/>
        <v>0</v>
      </c>
      <c r="AF486" s="2">
        <f t="shared" si="389"/>
        <v>0</v>
      </c>
      <c r="AG486" s="2">
        <f t="shared" si="389"/>
        <v>0</v>
      </c>
      <c r="AH486" s="2">
        <f t="shared" si="389"/>
        <v>0</v>
      </c>
      <c r="AI486" s="2">
        <f t="shared" si="389"/>
        <v>0</v>
      </c>
      <c r="AJ486" s="2">
        <f t="shared" si="389"/>
        <v>0</v>
      </c>
      <c r="AK486" s="2">
        <f t="shared" si="389"/>
        <v>0</v>
      </c>
      <c r="AL486" s="2">
        <f t="shared" si="389"/>
        <v>0</v>
      </c>
      <c r="AM486" s="2">
        <f t="shared" si="389"/>
        <v>0</v>
      </c>
      <c r="AN486" s="2">
        <f t="shared" si="389"/>
        <v>0</v>
      </c>
      <c r="AO486" s="2">
        <f t="shared" si="389"/>
        <v>0</v>
      </c>
      <c r="AP486" s="2">
        <f t="shared" si="389"/>
        <v>0</v>
      </c>
      <c r="AQ486" s="2">
        <f t="shared" si="389"/>
        <v>0</v>
      </c>
      <c r="AR486" s="2">
        <f t="shared" si="389"/>
        <v>0</v>
      </c>
      <c r="AS486" s="2">
        <f t="shared" si="389"/>
        <v>0</v>
      </c>
      <c r="AT486" s="2">
        <f t="shared" si="389"/>
        <v>0</v>
      </c>
      <c r="AU486" s="2">
        <f t="shared" si="389"/>
        <v>0</v>
      </c>
      <c r="AV486" s="2">
        <f t="shared" si="389"/>
        <v>0</v>
      </c>
      <c r="AW486" s="2">
        <f t="shared" si="389"/>
        <v>0</v>
      </c>
      <c r="AX486" s="2">
        <f t="shared" si="389"/>
        <v>0</v>
      </c>
      <c r="AY486" s="2">
        <f t="shared" si="389"/>
        <v>0</v>
      </c>
      <c r="AZ486" s="2">
        <f t="shared" si="389"/>
        <v>0</v>
      </c>
      <c r="BA486" s="2">
        <f t="shared" si="389"/>
        <v>0</v>
      </c>
      <c r="BB486" s="2">
        <f t="shared" si="389"/>
        <v>0</v>
      </c>
      <c r="BC486" s="2">
        <f t="shared" si="389"/>
        <v>0</v>
      </c>
      <c r="BD486" s="2">
        <f t="shared" si="389"/>
        <v>0</v>
      </c>
      <c r="BE486" s="2">
        <f t="shared" si="389"/>
        <v>0</v>
      </c>
      <c r="BF486" s="2">
        <f t="shared" si="389"/>
        <v>0</v>
      </c>
      <c r="BG486" s="2">
        <f t="shared" si="389"/>
        <v>0</v>
      </c>
      <c r="BH486" s="2">
        <f t="shared" si="389"/>
        <v>0</v>
      </c>
      <c r="BI486" s="2">
        <f t="shared" si="389"/>
        <v>0</v>
      </c>
      <c r="BJ486" s="2">
        <f t="shared" si="389"/>
        <v>0</v>
      </c>
      <c r="BK486" s="2">
        <f t="shared" si="389"/>
        <v>0</v>
      </c>
      <c r="BL486" s="2">
        <f t="shared" si="389"/>
        <v>0</v>
      </c>
      <c r="BM486" s="2">
        <f t="shared" si="389"/>
        <v>0</v>
      </c>
      <c r="BN486" s="2">
        <f t="shared" si="389"/>
        <v>0</v>
      </c>
      <c r="BO486" s="2">
        <f t="shared" si="389"/>
        <v>0</v>
      </c>
      <c r="BP486" s="2">
        <f t="shared" si="389"/>
        <v>0</v>
      </c>
      <c r="BQ486" s="2">
        <f t="shared" ref="BQ486:BS486" si="390">SUM(BQ484:BQ485)</f>
        <v>0</v>
      </c>
      <c r="BR486" s="2">
        <f t="shared" si="390"/>
        <v>0</v>
      </c>
      <c r="BS486" s="2">
        <f t="shared" si="390"/>
        <v>0</v>
      </c>
    </row>
    <row r="487" spans="2:71">
      <c r="B487" s="10"/>
      <c r="C487" s="10"/>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row>
    <row r="488" spans="2:71">
      <c r="B488" t="s">
        <v>22</v>
      </c>
      <c r="C488" s="36">
        <f>D474</f>
        <v>0</v>
      </c>
      <c r="D488" s="25">
        <f t="shared" ref="D488" si="391">C488-D482+D486+D487</f>
        <v>0</v>
      </c>
      <c r="E488" s="2">
        <f>D488-E482+E486</f>
        <v>0</v>
      </c>
      <c r="F488" s="2">
        <f t="shared" ref="F488" si="392">E488-F482+F486</f>
        <v>0</v>
      </c>
      <c r="G488" s="2">
        <f t="shared" ref="G488" si="393">F488-G482+G486</f>
        <v>0</v>
      </c>
      <c r="H488" s="2">
        <f t="shared" ref="H488" si="394">G488-H482+H486</f>
        <v>0</v>
      </c>
      <c r="I488" s="2">
        <f t="shared" ref="I488" si="395">H488-I482+I486</f>
        <v>0</v>
      </c>
      <c r="J488" s="2">
        <f t="shared" ref="J488" si="396">I488-J482+J486</f>
        <v>0</v>
      </c>
      <c r="K488" s="2">
        <f t="shared" ref="K488" si="397">J488-K482+K486</f>
        <v>0</v>
      </c>
      <c r="L488" s="2">
        <f t="shared" ref="L488" si="398">K488-L482+L486</f>
        <v>0</v>
      </c>
      <c r="M488" s="2">
        <f t="shared" ref="M488" si="399">L488-M482+M486</f>
        <v>0</v>
      </c>
      <c r="N488" s="2">
        <f t="shared" ref="N488" si="400">M488-N482+N486</f>
        <v>0</v>
      </c>
      <c r="O488" s="2">
        <f t="shared" ref="O488" si="401">N488-O482+O486</f>
        <v>0</v>
      </c>
      <c r="P488" s="2">
        <f t="shared" ref="P488" si="402">O488-P482+P486</f>
        <v>0</v>
      </c>
      <c r="Q488" s="2">
        <f t="shared" ref="Q488" si="403">P488-Q482+Q486</f>
        <v>0</v>
      </c>
      <c r="R488" s="2">
        <f t="shared" ref="R488" si="404">Q488-R482+R486</f>
        <v>0</v>
      </c>
      <c r="S488" s="2">
        <f t="shared" ref="S488" si="405">R488-S482+S486</f>
        <v>0</v>
      </c>
      <c r="T488" s="2">
        <f t="shared" ref="T488" si="406">S488-T482+T486</f>
        <v>0</v>
      </c>
      <c r="U488" s="2">
        <f t="shared" ref="U488" si="407">T488-U482+U486</f>
        <v>0</v>
      </c>
      <c r="V488" s="2">
        <f t="shared" ref="V488" si="408">U488-V482+V486</f>
        <v>0</v>
      </c>
      <c r="W488" s="2">
        <f t="shared" ref="W488" si="409">V488-W482+W486</f>
        <v>0</v>
      </c>
      <c r="X488" s="2">
        <f t="shared" ref="X488" si="410">W488-X482+X486</f>
        <v>0</v>
      </c>
      <c r="Y488" s="2">
        <f t="shared" ref="Y488" si="411">X488-Y482+Y486</f>
        <v>0</v>
      </c>
      <c r="Z488" s="2">
        <f t="shared" ref="Z488" si="412">Y488-Z482+Z486</f>
        <v>0</v>
      </c>
      <c r="AA488" s="2">
        <f t="shared" ref="AA488" si="413">Z488-AA482+AA486</f>
        <v>0</v>
      </c>
      <c r="AB488" s="2">
        <f t="shared" ref="AB488" si="414">AA488-AB482+AB486</f>
        <v>0</v>
      </c>
      <c r="AC488" s="2">
        <f t="shared" ref="AC488" si="415">AB488-AC482+AC486</f>
        <v>0</v>
      </c>
      <c r="AD488" s="2">
        <f t="shared" ref="AD488" si="416">AC488-AD482+AD486</f>
        <v>0</v>
      </c>
      <c r="AE488" s="2">
        <f t="shared" ref="AE488" si="417">AD488-AE482+AE486</f>
        <v>0</v>
      </c>
      <c r="AF488" s="2">
        <f t="shared" ref="AF488" si="418">AE488-AF482+AF486</f>
        <v>0</v>
      </c>
      <c r="AG488" s="2">
        <f t="shared" ref="AG488" si="419">AF488-AG482+AG486</f>
        <v>0</v>
      </c>
      <c r="AH488" s="2">
        <f t="shared" ref="AH488" si="420">AG488-AH482+AH486</f>
        <v>0</v>
      </c>
      <c r="AI488" s="2">
        <f t="shared" ref="AI488" si="421">AH488-AI482+AI486</f>
        <v>0</v>
      </c>
      <c r="AJ488" s="2">
        <f t="shared" ref="AJ488" si="422">AI488-AJ482+AJ486</f>
        <v>0</v>
      </c>
      <c r="AK488" s="2">
        <f t="shared" ref="AK488" si="423">AJ488-AK482+AK486</f>
        <v>0</v>
      </c>
      <c r="AL488" s="2">
        <f t="shared" ref="AL488" si="424">AK488-AL482+AL486</f>
        <v>0</v>
      </c>
      <c r="AM488" s="2">
        <f t="shared" ref="AM488" si="425">AL488-AM482+AM486</f>
        <v>0</v>
      </c>
      <c r="AN488" s="2">
        <f t="shared" ref="AN488" si="426">AM488-AN482+AN486</f>
        <v>0</v>
      </c>
      <c r="AO488" s="2">
        <f t="shared" ref="AO488" si="427">AN488-AO482+AO486</f>
        <v>0</v>
      </c>
      <c r="AP488" s="2">
        <f t="shared" ref="AP488" si="428">AO488-AP482+AP486</f>
        <v>0</v>
      </c>
      <c r="AQ488" s="2">
        <f t="shared" ref="AQ488" si="429">AP488-AQ482+AQ486</f>
        <v>0</v>
      </c>
      <c r="AR488" s="2">
        <f t="shared" ref="AR488" si="430">AQ488-AR482+AR486</f>
        <v>0</v>
      </c>
      <c r="AS488" s="2">
        <f t="shared" ref="AS488" si="431">AR488-AS482+AS486</f>
        <v>0</v>
      </c>
      <c r="AT488" s="2">
        <f t="shared" ref="AT488" si="432">AS488-AT482+AT486</f>
        <v>0</v>
      </c>
      <c r="AU488" s="2">
        <f t="shared" ref="AU488" si="433">AT488-AU482+AU486</f>
        <v>0</v>
      </c>
      <c r="AV488" s="2">
        <f t="shared" ref="AV488" si="434">AU488-AV482+AV486</f>
        <v>0</v>
      </c>
      <c r="AW488" s="2">
        <f t="shared" ref="AW488" si="435">AV488-AW482+AW486</f>
        <v>0</v>
      </c>
      <c r="AX488" s="2">
        <f t="shared" ref="AX488" si="436">AW488-AX482+AX486</f>
        <v>0</v>
      </c>
      <c r="AY488" s="2">
        <f t="shared" ref="AY488" si="437">AX488-AY482+AY486</f>
        <v>0</v>
      </c>
      <c r="AZ488" s="2">
        <f t="shared" ref="AZ488" si="438">AY488-AZ482+AZ486</f>
        <v>0</v>
      </c>
      <c r="BA488" s="2">
        <f t="shared" ref="BA488" si="439">AZ488-BA482+BA486</f>
        <v>0</v>
      </c>
      <c r="BB488" s="2">
        <f t="shared" ref="BB488" si="440">BA488-BB482+BB486</f>
        <v>0</v>
      </c>
      <c r="BC488" s="2">
        <f t="shared" ref="BC488" si="441">BB488-BC482+BC486</f>
        <v>0</v>
      </c>
      <c r="BD488" s="2">
        <f t="shared" ref="BD488" si="442">BC488-BD482+BD486</f>
        <v>0</v>
      </c>
      <c r="BE488" s="2">
        <f t="shared" ref="BE488" si="443">BD488-BE482+BE486</f>
        <v>0</v>
      </c>
      <c r="BF488" s="2">
        <f t="shared" ref="BF488" si="444">BE488-BF482+BF486</f>
        <v>0</v>
      </c>
      <c r="BG488" s="2">
        <f t="shared" ref="BG488" si="445">BF488-BG482+BG486</f>
        <v>0</v>
      </c>
      <c r="BH488" s="2">
        <f t="shared" ref="BH488" si="446">BG488-BH482+BH486</f>
        <v>0</v>
      </c>
      <c r="BI488" s="2">
        <f t="shared" ref="BI488" si="447">BH488-BI482+BI486</f>
        <v>0</v>
      </c>
      <c r="BJ488" s="2">
        <f t="shared" ref="BJ488" si="448">BI488-BJ482+BJ486</f>
        <v>0</v>
      </c>
      <c r="BK488" s="2">
        <f t="shared" ref="BK488" si="449">BJ488-BK482+BK486</f>
        <v>0</v>
      </c>
      <c r="BL488" s="2">
        <f t="shared" ref="BL488" si="450">BK488-BL482+BL486</f>
        <v>0</v>
      </c>
      <c r="BM488" s="2">
        <f t="shared" ref="BM488" si="451">BL488-BM482+BM486</f>
        <v>0</v>
      </c>
      <c r="BN488" s="2">
        <f t="shared" ref="BN488" si="452">BM488-BN482+BN486</f>
        <v>0</v>
      </c>
      <c r="BO488" s="2">
        <f t="shared" ref="BO488" si="453">BN488-BO482+BO486</f>
        <v>0</v>
      </c>
      <c r="BP488" s="2">
        <f t="shared" ref="BP488:BQ488" si="454">BO488-BP482+BP486</f>
        <v>0</v>
      </c>
      <c r="BQ488" s="2">
        <f t="shared" si="454"/>
        <v>0</v>
      </c>
      <c r="BR488" s="2">
        <f t="shared" ref="BR488" si="455">BQ488-BR482+BR486</f>
        <v>0</v>
      </c>
      <c r="BS488" s="2">
        <f t="shared" ref="BS488" si="456">BR488-BS482+BS486</f>
        <v>0</v>
      </c>
    </row>
    <row r="491" spans="2:71">
      <c r="B491" t="s">
        <v>59</v>
      </c>
      <c r="D491" s="2">
        <f>INDEX(Inputs!$E$34:$X$44,MATCH('Depr schedule - Actual'!$B471,Inputs!$B$34:$B$44,0),MATCH('Depr schedule - Actual'!D480,Inputs!$E$18:$X$18,0))*IF(D480&gt;=Base_Reg_Year,(1+D$3)^0.5,(1+D$4)^0.5)</f>
        <v>0</v>
      </c>
      <c r="E491" s="2">
        <f>INDEX(Inputs!$E$34:$X$44,MATCH('Depr schedule - Actual'!$B471,Inputs!$B$34:$B$44,0),MATCH('Depr schedule - Actual'!E480,Inputs!$E$18:$X$18,0))*IF(E480&gt;=Base_Reg_Year,(1+E$3)^0.5,(1+E$4)^0.5)</f>
        <v>0</v>
      </c>
      <c r="F491" s="2">
        <f>INDEX(Inputs!$E$34:$X$44,MATCH('Depr schedule - Actual'!$B471,Inputs!$B$34:$B$44,0),MATCH('Depr schedule - Actual'!F480,Inputs!$E$18:$X$18,0))*IF(F480&gt;=Base_Reg_Year,(1+F$3)^0.5,(1+F$4)^0.5)</f>
        <v>0</v>
      </c>
      <c r="G491" s="2">
        <f>INDEX(Inputs!$E$34:$X$44,MATCH('Depr schedule - Actual'!$B471,Inputs!$B$34:$B$44,0),MATCH('Depr schedule - Actual'!G480,Inputs!$E$18:$X$18,0))*IF(G480&gt;=Base_Reg_Year,(1+G$3)^0.5,(1+G$4)^0.5)</f>
        <v>0</v>
      </c>
      <c r="H491" s="2">
        <f>INDEX(Inputs!$E$34:$X$44,MATCH('Depr schedule - Actual'!$B471,Inputs!$B$34:$B$44,0),MATCH('Depr schedule - Actual'!H480,Inputs!$E$18:$X$18,0))*IF(H480&gt;=Base_Reg_Year,(1+H$3)^0.5,(1+H$4)^0.5)</f>
        <v>0</v>
      </c>
      <c r="I491" s="2">
        <f>INDEX(Inputs!$E$34:$X$44,MATCH('Depr schedule - Actual'!$B471,Inputs!$B$34:$B$44,0),MATCH('Depr schedule - Actual'!I480,Inputs!$E$18:$X$18,0))*IF(I480&gt;=Base_Reg_Year,(1+I$3)^0.5,(1+I$4)^0.5)</f>
        <v>0</v>
      </c>
      <c r="J491" s="2">
        <f>INDEX(Inputs!$E$34:$X$44,MATCH('Depr schedule - Actual'!$B471,Inputs!$B$34:$B$44,0),MATCH('Depr schedule - Actual'!J480,Inputs!$E$18:$X$18,0))*IF(J480&gt;=Base_Reg_Year,(1+J$3)^0.5,(1+J$4)^0.5)</f>
        <v>0</v>
      </c>
      <c r="K491" s="2">
        <f>INDEX(Inputs!$E$34:$X$44,MATCH('Depr schedule - Actual'!$B471,Inputs!$B$34:$B$44,0),MATCH('Depr schedule - Actual'!K480,Inputs!$E$18:$X$18,0))*IF(K480&gt;=Base_Reg_Year,(1+K$3)^0.5,(1+K$4)^0.5)</f>
        <v>0</v>
      </c>
      <c r="L491" s="2">
        <f>INDEX(Inputs!$E$34:$X$44,MATCH('Depr schedule - Actual'!$B471,Inputs!$B$34:$B$44,0),MATCH('Depr schedule - Actual'!L480,Inputs!$E$18:$X$18,0))*IF(L480&gt;=Base_Reg_Year,(1+L$3)^0.5,(1+L$4)^0.5)</f>
        <v>0</v>
      </c>
      <c r="M491" s="2">
        <f>INDEX(Inputs!$E$34:$X$44,MATCH('Depr schedule - Actual'!$B471,Inputs!$B$34:$B$44,0),MATCH('Depr schedule - Actual'!M480,Inputs!$E$18:$X$18,0))*IF(M480&gt;=Base_Reg_Year,(1+M$3)^0.5,(1+M$4)^0.5)</f>
        <v>0</v>
      </c>
      <c r="N491" s="213">
        <f>INDEX(Inputs!$E$34:$X$44,MATCH('Depr schedule - Actual'!$B471,Inputs!$B$34:$B$44,0),MATCH('Depr schedule - Actual'!N480,Inputs!$E$18:$X$18,0))*IF(N480&gt;=Base_Reg_Year,(1+N$3)^0.5,(1+N$4)^0.5)</f>
        <v>0</v>
      </c>
      <c r="O491" s="2">
        <f>INDEX(Inputs!$E$34:$X$44,MATCH('Depr schedule - Actual'!$B471,Inputs!$B$34:$B$44,0),MATCH('Depr schedule - Actual'!O480,Inputs!$E$18:$X$18,0))*IF(O480&gt;=Base_Reg_Year,(1+O$3)^0.5,(1+O$4)^0.5)</f>
        <v>0</v>
      </c>
      <c r="P491" s="2">
        <f>INDEX(Inputs!$E$34:$X$44,MATCH('Depr schedule - Actual'!$B471,Inputs!$B$34:$B$44,0),MATCH('Depr schedule - Actual'!P480,Inputs!$E$18:$X$18,0))*IF(P480&gt;=Base_Reg_Year,(1+P$3)^0.5,(1+P$4)^0.5)</f>
        <v>0</v>
      </c>
      <c r="Q491" s="2">
        <f>INDEX(Inputs!$E$34:$X$44,MATCH('Depr schedule - Actual'!$B471,Inputs!$B$34:$B$44,0),MATCH('Depr schedule - Actual'!Q480,Inputs!$E$18:$X$18,0))*IF(Q480&gt;=Base_Reg_Year,(1+Q$3)^0.5,(1+Q$4)^0.5)</f>
        <v>0</v>
      </c>
      <c r="R491" s="2">
        <f>INDEX(Inputs!$E$34:$X$44,MATCH('Depr schedule - Actual'!$B471,Inputs!$B$34:$B$44,0),MATCH('Depr schedule - Actual'!R480,Inputs!$E$18:$X$18,0))*IF(R480&gt;=Base_Reg_Year,(1+R$3)^0.5,(1+R$4)^0.5)</f>
        <v>0</v>
      </c>
      <c r="S491" s="2">
        <f>INDEX(Inputs!$E$34:$X$44,MATCH('Depr schedule - Actual'!$B471,Inputs!$B$34:$B$44,0),MATCH('Depr schedule - Actual'!S480,Inputs!$E$18:$X$18,0))*IF(S480&gt;=Base_Reg_Year,(1+S$3)^0.5,(1+S$4)^0.5)</f>
        <v>0</v>
      </c>
      <c r="T491" s="2">
        <f>INDEX(Inputs!$E$34:$X$44,MATCH('Depr schedule - Actual'!$B471,Inputs!$B$34:$B$44,0),MATCH('Depr schedule - Actual'!T480,Inputs!$E$18:$X$18,0))*IF(T480&gt;=Base_Reg_Year,(1+T$3)^0.5,(1+T$4)^0.5)</f>
        <v>0</v>
      </c>
      <c r="U491" s="2">
        <f>INDEX(Inputs!$E$34:$X$44,MATCH('Depr schedule - Actual'!$B471,Inputs!$B$34:$B$44,0),MATCH('Depr schedule - Actual'!U480,Inputs!$E$18:$X$18,0))*IF(U480&gt;=Base_Reg_Year,(1+U$3)^0.5,(1+U$4)^0.5)</f>
        <v>0</v>
      </c>
      <c r="V491" s="2">
        <f>INDEX(Inputs!$E$34:$X$44,MATCH('Depr schedule - Actual'!$B471,Inputs!$B$34:$B$44,0),MATCH('Depr schedule - Actual'!V480,Inputs!$E$18:$X$18,0))*IF(V480&gt;=Base_Reg_Year,(1+V$3)^0.5,(1+V$4)^0.5)</f>
        <v>0</v>
      </c>
      <c r="W491" s="2">
        <f>INDEX(Inputs!$E$34:$X$44,MATCH('Depr schedule - Actual'!$B471,Inputs!$B$34:$B$44,0),MATCH('Depr schedule - Actual'!W480,Inputs!$E$18:$X$18,0))*IF(W480&gt;=Base_Reg_Year,(1+W$3)^0.5,(1+W$4)^0.5)</f>
        <v>0</v>
      </c>
    </row>
    <row r="492" spans="2:71">
      <c r="I492" s="2"/>
      <c r="J492" s="2"/>
      <c r="K492" s="2"/>
      <c r="L492" s="2"/>
      <c r="M492" s="2"/>
    </row>
    <row r="493" spans="2:71">
      <c r="B493" t="s">
        <v>23</v>
      </c>
    </row>
    <row r="494" spans="2:71">
      <c r="B494" s="24">
        <v>2011</v>
      </c>
      <c r="C494" s="24">
        <v>1</v>
      </c>
      <c r="E494" s="2">
        <f>IF($F$474="n/a",0,IF(E$479&lt;=$C494,0,IF(E$479&gt;($F$474+$C494),INDEX($D$491:$W$491,,$C494)-SUM($D494:D494),INDEX($D$491:$W$491,,$C494)/$F$474)))</f>
        <v>0</v>
      </c>
      <c r="F494" s="2">
        <f>IF($F$474="n/a",0,IF(F$479&lt;=$C494,0,IF(F$479&gt;($F$474+$C494),INDEX($D$491:$W$491,,$C494)-SUM($D494:E494),INDEX($D$491:$W$491,,$C494)/$F$474)))</f>
        <v>0</v>
      </c>
      <c r="G494" s="2">
        <f>IF($F$474="n/a",0,IF(G$479&lt;=$C494,0,IF(G$479&gt;($F$474+$C494),INDEX($D$491:$W$491,,$C494)-SUM($D494:F494),INDEX($D$491:$W$491,,$C494)/$F$474)))</f>
        <v>0</v>
      </c>
      <c r="H494" s="2">
        <f>IF($F$474="n/a",0,IF(H$479&lt;=$C494,0,IF(H$479&gt;($F$474+$C494),INDEX($D$491:$W$491,,$C494)-SUM($D494:G494),INDEX($D$491:$W$491,,$C494)/$F$474)))</f>
        <v>0</v>
      </c>
      <c r="I494" s="2">
        <f>IF($F$474="n/a",0,IF(I$479&lt;=$C494,0,IF(I$479&gt;($F$474+$C494),INDEX($D$491:$W$491,,$C494)-SUM($D494:H494),INDEX($D$491:$W$491,,$C494)/$F$474)))</f>
        <v>0</v>
      </c>
      <c r="J494" s="2">
        <f>IF($F$474="n/a",0,IF(J$479&lt;=$C494,0,IF(J$479&gt;($F$474+$C494),INDEX($D$491:$W$491,,$C494)-SUM($D494:I494),INDEX($D$491:$W$491,,$C494)/$F$474)))</f>
        <v>0</v>
      </c>
      <c r="K494" s="2">
        <f>IF($F$474="n/a",0,IF(K$479&lt;=$C494,0,IF(K$479&gt;($F$474+$C494),INDEX($D$491:$W$491,,$C494)-SUM($D494:J494),INDEX($D$491:$W$491,,$C494)/$F$474)))</f>
        <v>0</v>
      </c>
      <c r="L494" s="2">
        <f>IF($F$474="n/a",0,IF(L$479&lt;=$C494,0,IF(L$479&gt;($F$474+$C494),INDEX($D$491:$W$491,,$C494)-SUM($D494:K494),INDEX($D$491:$W$491,,$C494)/$F$474)))</f>
        <v>0</v>
      </c>
      <c r="M494" s="2">
        <f>IF($F$474="n/a",0,IF(M$479&lt;=$C494,0,IF(M$479&gt;($F$474+$C494),INDEX($D$491:$W$491,,$C494)-SUM($D494:L494),INDEX($D$491:$W$491,,$C494)/$F$474)))</f>
        <v>0</v>
      </c>
      <c r="N494" s="2">
        <f>IF($F$474="n/a",0,IF(N$479&lt;=$C494,0,IF(N$479&gt;($F$474+$C494),INDEX($D$491:$W$491,,$C494)-SUM($D494:M494),INDEX($D$491:$W$491,,$C494)/$F$474)))</f>
        <v>0</v>
      </c>
      <c r="O494" s="2">
        <f>IF($F$474="n/a",0,IF(O$479&lt;=$C494,0,IF(O$479&gt;($F$474+$C494),INDEX($D$491:$W$491,,$C494)-SUM($D494:N494),INDEX($D$491:$W$491,,$C494)/$F$474)))</f>
        <v>0</v>
      </c>
      <c r="P494" s="25">
        <f>IF($F$474="n/a",0,IF(P$479&lt;=$C494,0,IF(P$479&gt;($F$474+$C494),INDEX($D$491:$W$491,,$C494)-SUM($D494:O494),INDEX($D$491:$W$491,,$C494)/$F$474)))</f>
        <v>0</v>
      </c>
      <c r="Q494" s="2">
        <f>IF($F$474="n/a",0,IF(Q$479&lt;=$C494,0,IF(Q$479&gt;($F$474+$C494),INDEX($D$491:$W$491,,$C494)-SUM($D494:P494),INDEX($D$491:$W$491,,$C494)/$F$474)))</f>
        <v>0</v>
      </c>
      <c r="R494" s="2">
        <f>IF($F$474="n/a",0,IF(R$479&lt;=$C494,0,IF(R$479&gt;($F$474+$C494),INDEX($D$491:$W$491,,$C494)-SUM($D494:Q494),INDEX($D$491:$W$491,,$C494)/$F$474)))</f>
        <v>0</v>
      </c>
      <c r="S494" s="2">
        <f>IF($F$474="n/a",0,IF(S$479&lt;=$C494,0,IF(S$479&gt;($F$474+$C494),INDEX($D$491:$W$491,,$C494)-SUM($D494:R494),INDEX($D$491:$W$491,,$C494)/$F$474)))</f>
        <v>0</v>
      </c>
      <c r="T494" s="2">
        <f>IF($F$474="n/a",0,IF(T$479&lt;=$C494,0,IF(T$479&gt;($F$474+$C494),INDEX($D$491:$W$491,,$C494)-SUM($D494:S494),INDEX($D$491:$W$491,,$C494)/$F$474)))</f>
        <v>0</v>
      </c>
      <c r="U494" s="2">
        <f>IF($F$474="n/a",0,IF(U$479&lt;=$C494,0,IF(U$479&gt;($F$474+$C494),INDEX($D$491:$W$491,,$C494)-SUM($D494:T494),INDEX($D$491:$W$491,,$C494)/$F$474)))</f>
        <v>0</v>
      </c>
      <c r="V494" s="2">
        <f>IF($F$474="n/a",0,IF(V$479&lt;=$C494,0,IF(V$479&gt;($F$474+$C494),INDEX($D$491:$W$491,,$C494)-SUM($D494:U494),INDEX($D$491:$W$491,,$C494)/$F$474)))</f>
        <v>0</v>
      </c>
      <c r="W494" s="2">
        <f>IF($F$474="n/a",0,IF(W$479&lt;=$C494,0,IF(W$479&gt;($F$474+$C494),INDEX($D$491:$W$491,,$C494)-SUM($D494:V494),INDEX($D$491:$W$491,,$C494)/$F$474)))</f>
        <v>0</v>
      </c>
      <c r="X494" s="2">
        <f>IF($F$474="n/a",0,IF(X$479&lt;=$C494,0,IF(X$479&gt;($F$474+$C494),INDEX($D$491:$W$491,,$C494)-SUM($D494:W494),INDEX($D$491:$W$491,,$C494)/$F$474)))</f>
        <v>0</v>
      </c>
      <c r="Y494" s="2">
        <f>IF($F$474="n/a",0,IF(Y$479&lt;=$C494,0,IF(Y$479&gt;($F$474+$C494),INDEX($D$491:$W$491,,$C494)-SUM($D494:X494),INDEX($D$491:$W$491,,$C494)/$F$474)))</f>
        <v>0</v>
      </c>
      <c r="Z494" s="2">
        <f>IF($F$474="n/a",0,IF(Z$479&lt;=$C494,0,IF(Z$479&gt;($F$474+$C494),INDEX($D$491:$W$491,,$C494)-SUM($D494:Y494),INDEX($D$491:$W$491,,$C494)/$F$474)))</f>
        <v>0</v>
      </c>
      <c r="AA494" s="2">
        <f>IF($F$474="n/a",0,IF(AA$479&lt;=$C494,0,IF(AA$479&gt;($F$474+$C494),INDEX($D$491:$W$491,,$C494)-SUM($D494:Z494),INDEX($D$491:$W$491,,$C494)/$F$474)))</f>
        <v>0</v>
      </c>
      <c r="AB494" s="2">
        <f>IF($F$474="n/a",0,IF(AB$479&lt;=$C494,0,IF(AB$479&gt;($F$474+$C494),INDEX($D$491:$W$491,,$C494)-SUM($D494:AA494),INDEX($D$491:$W$491,,$C494)/$F$474)))</f>
        <v>0</v>
      </c>
      <c r="AC494" s="2">
        <f>IF($F$474="n/a",0,IF(AC$479&lt;=$C494,0,IF(AC$479&gt;($F$474+$C494),INDEX($D$491:$W$491,,$C494)-SUM($D494:AB494),INDEX($D$491:$W$491,,$C494)/$F$474)))</f>
        <v>0</v>
      </c>
      <c r="AD494" s="2">
        <f>IF($F$474="n/a",0,IF(AD$479&lt;=$C494,0,IF(AD$479&gt;($F$474+$C494),INDEX($D$491:$W$491,,$C494)-SUM($D494:AC494),INDEX($D$491:$W$491,,$C494)/$F$474)))</f>
        <v>0</v>
      </c>
      <c r="AE494" s="2">
        <f>IF($F$474="n/a",0,IF(AE$479&lt;=$C494,0,IF(AE$479&gt;($F$474+$C494),INDEX($D$491:$W$491,,$C494)-SUM($D494:AD494),INDEX($D$491:$W$491,,$C494)/$F$474)))</f>
        <v>0</v>
      </c>
      <c r="AF494" s="2">
        <f>IF($F$474="n/a",0,IF(AF$479&lt;=$C494,0,IF(AF$479&gt;($F$474+$C494),INDEX($D$491:$W$491,,$C494)-SUM($D494:AE494),INDEX($D$491:$W$491,,$C494)/$F$474)))</f>
        <v>0</v>
      </c>
      <c r="AG494" s="2">
        <f>IF($F$474="n/a",0,IF(AG$479&lt;=$C494,0,IF(AG$479&gt;($F$474+$C494),INDEX($D$491:$W$491,,$C494)-SUM($D494:AF494),INDEX($D$491:$W$491,,$C494)/$F$474)))</f>
        <v>0</v>
      </c>
      <c r="AH494" s="2">
        <f>IF($F$474="n/a",0,IF(AH$479&lt;=$C494,0,IF(AH$479&gt;($F$474+$C494),INDEX($D$491:$W$491,,$C494)-SUM($D494:AG494),INDEX($D$491:$W$491,,$C494)/$F$474)))</f>
        <v>0</v>
      </c>
      <c r="AI494" s="2">
        <f>IF($F$474="n/a",0,IF(AI$479&lt;=$C494,0,IF(AI$479&gt;($F$474+$C494),INDEX($D$491:$W$491,,$C494)-SUM($D494:AH494),INDEX($D$491:$W$491,,$C494)/$F$474)))</f>
        <v>0</v>
      </c>
      <c r="AJ494" s="2">
        <f>IF($F$474="n/a",0,IF(AJ$479&lt;=$C494,0,IF(AJ$479&gt;($F$474+$C494),INDEX($D$491:$W$491,,$C494)-SUM($D494:AI494),INDEX($D$491:$W$491,,$C494)/$F$474)))</f>
        <v>0</v>
      </c>
      <c r="AK494" s="2">
        <f>IF($F$474="n/a",0,IF(AK$479&lt;=$C494,0,IF(AK$479&gt;($F$474+$C494),INDEX($D$491:$W$491,,$C494)-SUM($D494:AJ494),INDEX($D$491:$W$491,,$C494)/$F$474)))</f>
        <v>0</v>
      </c>
      <c r="AL494" s="2">
        <f>IF($F$474="n/a",0,IF(AL$479&lt;=$C494,0,IF(AL$479&gt;($F$474+$C494),INDEX($D$491:$W$491,,$C494)-SUM($D494:AK494),INDEX($D$491:$W$491,,$C494)/$F$474)))</f>
        <v>0</v>
      </c>
      <c r="AM494" s="2">
        <f>IF($F$474="n/a",0,IF(AM$479&lt;=$C494,0,IF(AM$479&gt;($F$474+$C494),INDEX($D$491:$W$491,,$C494)-SUM($D494:AL494),INDEX($D$491:$W$491,,$C494)/$F$474)))</f>
        <v>0</v>
      </c>
      <c r="AN494" s="2">
        <f>IF($F$474="n/a",0,IF(AN$479&lt;=$C494,0,IF(AN$479&gt;($F$474+$C494),INDEX($D$491:$W$491,,$C494)-SUM($D494:AM494),INDEX($D$491:$W$491,,$C494)/$F$474)))</f>
        <v>0</v>
      </c>
      <c r="AO494" s="2">
        <f>IF($F$474="n/a",0,IF(AO$479&lt;=$C494,0,IF(AO$479&gt;($F$474+$C494),INDEX($D$491:$W$491,,$C494)-SUM($D494:AN494),INDEX($D$491:$W$491,,$C494)/$F$474)))</f>
        <v>0</v>
      </c>
      <c r="AP494" s="2">
        <f>IF($F$474="n/a",0,IF(AP$479&lt;=$C494,0,IF(AP$479&gt;($F$474+$C494),INDEX($D$491:$W$491,,$C494)-SUM($D494:AO494),INDEX($D$491:$W$491,,$C494)/$F$474)))</f>
        <v>0</v>
      </c>
      <c r="AQ494" s="2">
        <f>IF($F$474="n/a",0,IF(AQ$479&lt;=$C494,0,IF(AQ$479&gt;($F$474+$C494),INDEX($D$491:$W$491,,$C494)-SUM($D494:AP494),INDEX($D$491:$W$491,,$C494)/$F$474)))</f>
        <v>0</v>
      </c>
      <c r="AR494" s="2">
        <f>IF($F$474="n/a",0,IF(AR$479&lt;=$C494,0,IF(AR$479&gt;($F$474+$C494),INDEX($D$491:$W$491,,$C494)-SUM($D494:AQ494),INDEX($D$491:$W$491,,$C494)/$F$474)))</f>
        <v>0</v>
      </c>
      <c r="AS494" s="2">
        <f>IF($F$474="n/a",0,IF(AS$479&lt;=$C494,0,IF(AS$479&gt;($F$474+$C494),INDEX($D$491:$W$491,,$C494)-SUM($D494:AR494),INDEX($D$491:$W$491,,$C494)/$F$474)))</f>
        <v>0</v>
      </c>
      <c r="AT494" s="2">
        <f>IF($F$474="n/a",0,IF(AT$479&lt;=$C494,0,IF(AT$479&gt;($F$474+$C494),INDEX($D$491:$W$491,,$C494)-SUM($D494:AS494),INDEX($D$491:$W$491,,$C494)/$F$474)))</f>
        <v>0</v>
      </c>
      <c r="AU494" s="2">
        <f>IF($F$474="n/a",0,IF(AU$479&lt;=$C494,0,IF(AU$479&gt;($F$474+$C494),INDEX($D$491:$W$491,,$C494)-SUM($D494:AT494),INDEX($D$491:$W$491,,$C494)/$F$474)))</f>
        <v>0</v>
      </c>
      <c r="AV494" s="2">
        <f>IF($F$474="n/a",0,IF(AV$479&lt;=$C494,0,IF(AV$479&gt;($F$474+$C494),INDEX($D$491:$W$491,,$C494)-SUM($D494:AU494),INDEX($D$491:$W$491,,$C494)/$F$474)))</f>
        <v>0</v>
      </c>
      <c r="AW494" s="2">
        <f>IF($F$474="n/a",0,IF(AW$479&lt;=$C494,0,IF(AW$479&gt;($F$474+$C494),INDEX($D$491:$W$491,,$C494)-SUM($D494:AV494),INDEX($D$491:$W$491,,$C494)/$F$474)))</f>
        <v>0</v>
      </c>
      <c r="AX494" s="2">
        <f>IF($F$474="n/a",0,IF(AX$479&lt;=$C494,0,IF(AX$479&gt;($F$474+$C494),INDEX($D$491:$W$491,,$C494)-SUM($D494:AW494),INDEX($D$491:$W$491,,$C494)/$F$474)))</f>
        <v>0</v>
      </c>
      <c r="AY494" s="2">
        <f>IF($F$474="n/a",0,IF(AY$479&lt;=$C494,0,IF(AY$479&gt;($F$474+$C494),INDEX($D$491:$W$491,,$C494)-SUM($D494:AX494),INDEX($D$491:$W$491,,$C494)/$F$474)))</f>
        <v>0</v>
      </c>
      <c r="AZ494" s="2">
        <f>IF($F$474="n/a",0,IF(AZ$479&lt;=$C494,0,IF(AZ$479&gt;($F$474+$C494),INDEX($D$491:$W$491,,$C494)-SUM($D494:AY494),INDEX($D$491:$W$491,,$C494)/$F$474)))</f>
        <v>0</v>
      </c>
      <c r="BA494" s="2">
        <f>IF($F$474="n/a",0,IF(BA$479&lt;=$C494,0,IF(BA$479&gt;($F$474+$C494),INDEX($D$491:$W$491,,$C494)-SUM($D494:AZ494),INDEX($D$491:$W$491,,$C494)/$F$474)))</f>
        <v>0</v>
      </c>
      <c r="BB494" s="2">
        <f>IF($F$474="n/a",0,IF(BB$479&lt;=$C494,0,IF(BB$479&gt;($F$474+$C494),INDEX($D$491:$W$491,,$C494)-SUM($D494:BA494),INDEX($D$491:$W$491,,$C494)/$F$474)))</f>
        <v>0</v>
      </c>
      <c r="BC494" s="2">
        <f>IF($F$474="n/a",0,IF(BC$479&lt;=$C494,0,IF(BC$479&gt;($F$474+$C494),INDEX($D$491:$W$491,,$C494)-SUM($D494:BB494),INDEX($D$491:$W$491,,$C494)/$F$474)))</f>
        <v>0</v>
      </c>
      <c r="BD494" s="2">
        <f>IF($F$474="n/a",0,IF(BD$479&lt;=$C494,0,IF(BD$479&gt;($F$474+$C494),INDEX($D$491:$W$491,,$C494)-SUM($D494:BC494),INDEX($D$491:$W$491,,$C494)/$F$474)))</f>
        <v>0</v>
      </c>
      <c r="BE494" s="2">
        <f>IF($F$474="n/a",0,IF(BE$479&lt;=$C494,0,IF(BE$479&gt;($F$474+$C494),INDEX($D$491:$W$491,,$C494)-SUM($D494:BD494),INDEX($D$491:$W$491,,$C494)/$F$474)))</f>
        <v>0</v>
      </c>
      <c r="BF494" s="2">
        <f>IF($F$474="n/a",0,IF(BF$479&lt;=$C494,0,IF(BF$479&gt;($F$474+$C494),INDEX($D$491:$W$491,,$C494)-SUM($D494:BE494),INDEX($D$491:$W$491,,$C494)/$F$474)))</f>
        <v>0</v>
      </c>
      <c r="BG494" s="2">
        <f>IF($F$474="n/a",0,IF(BG$479&lt;=$C494,0,IF(BG$479&gt;($F$474+$C494),INDEX($D$491:$W$491,,$C494)-SUM($D494:BF494),INDEX($D$491:$W$491,,$C494)/$F$474)))</f>
        <v>0</v>
      </c>
      <c r="BH494" s="2">
        <f>IF($F$474="n/a",0,IF(BH$479&lt;=$C494,0,IF(BH$479&gt;($F$474+$C494),INDEX($D$491:$W$491,,$C494)-SUM($D494:BG494),INDEX($D$491:$W$491,,$C494)/$F$474)))</f>
        <v>0</v>
      </c>
      <c r="BI494" s="2">
        <f>IF($F$474="n/a",0,IF(BI$479&lt;=$C494,0,IF(BI$479&gt;($F$474+$C494),INDEX($D$491:$W$491,,$C494)-SUM($D494:BH494),INDEX($D$491:$W$491,,$C494)/$F$474)))</f>
        <v>0</v>
      </c>
      <c r="BJ494" s="2">
        <f>IF($F$474="n/a",0,IF(BJ$479&lt;=$C494,0,IF(BJ$479&gt;($F$474+$C494),INDEX($D$491:$W$491,,$C494)-SUM($D494:BI494),INDEX($D$491:$W$491,,$C494)/$F$474)))</f>
        <v>0</v>
      </c>
      <c r="BK494" s="2">
        <f>IF($F$474="n/a",0,IF(BK$479&lt;=$C494,0,IF(BK$479&gt;($F$474+$C494),INDEX($D$491:$W$491,,$C494)-SUM($D494:BJ494),INDEX($D$491:$W$491,,$C494)/$F$474)))</f>
        <v>0</v>
      </c>
      <c r="BL494" s="2">
        <f>IF($F$474="n/a",0,IF(BL$479&lt;=$C494,0,IF(BL$479&gt;($F$474+$C494),INDEX($D$491:$W$491,,$C494)-SUM($D494:BK494),INDEX($D$491:$W$491,,$C494)/$F$474)))</f>
        <v>0</v>
      </c>
      <c r="BM494" s="2">
        <f>IF($F$474="n/a",0,IF(BM$479&lt;=$C494,0,IF(BM$479&gt;($F$474+$C494),INDEX($D$491:$W$491,,$C494)-SUM($D494:BL494),INDEX($D$491:$W$491,,$C494)/$F$474)))</f>
        <v>0</v>
      </c>
      <c r="BN494" s="2">
        <f>IF($F$474="n/a",0,IF(BN$479&lt;=$C494,0,IF(BN$479&gt;($F$474+$C494),INDEX($D$491:$W$491,,$C494)-SUM($D494:BM494),INDEX($D$491:$W$491,,$C494)/$F$474)))</f>
        <v>0</v>
      </c>
      <c r="BO494" s="2">
        <f>IF($F$474="n/a",0,IF(BO$479&lt;=$C494,0,IF(BO$479&gt;($F$474+$C494),INDEX($D$491:$W$491,,$C494)-SUM($D494:BN494),INDEX($D$491:$W$491,,$C494)/$F$474)))</f>
        <v>0</v>
      </c>
      <c r="BP494" s="2">
        <f>IF($F$474="n/a",0,IF(BP$479&lt;=$C494,0,IF(BP$479&gt;($F$474+$C494),INDEX($D$491:$W$491,,$C494)-SUM($D494:BO494),INDEX($D$491:$W$491,,$C494)/$F$474)))</f>
        <v>0</v>
      </c>
      <c r="BQ494" s="2">
        <f>IF($F$474="n/a",0,IF(BQ$479&lt;=$C494,0,IF(BQ$479&gt;($F$474+$C494),INDEX($D$491:$W$491,,$C494)-SUM($D494:BP494),INDEX($D$491:$W$491,,$C494)/$F$474)))</f>
        <v>0</v>
      </c>
      <c r="BR494" s="2">
        <f>IF($F$474="n/a",0,IF(BR$479&lt;=$C494,0,IF(BR$479&gt;($F$474+$C494),INDEX($D$491:$W$491,,$C494)-SUM($D494:BQ494),INDEX($D$491:$W$491,,$C494)/$F$474)))</f>
        <v>0</v>
      </c>
      <c r="BS494" s="2">
        <f>IF($F$474="n/a",0,IF(BS$479&lt;=$C494,0,IF(BS$479&gt;($F$474+$C494),INDEX($D$491:$W$491,,$C494)-SUM($D494:BR494),INDEX($D$491:$W$491,,$C494)/$F$474)))</f>
        <v>0</v>
      </c>
    </row>
    <row r="495" spans="2:71">
      <c r="B495" s="24">
        <v>2012</v>
      </c>
      <c r="C495" s="24">
        <v>2</v>
      </c>
      <c r="E495" s="2">
        <f>IF($F$474="n/a",0,IF(E$479&lt;=$C495,0,IF(E$479&gt;($F$474+$C495),INDEX($D$491:$W$491,,$C495)-SUM($D495:D495),INDEX($D$491:$W$491,,$C495)/$F$474)))</f>
        <v>0</v>
      </c>
      <c r="F495" s="2">
        <f>IF($F$474="n/a",0,IF(F$479&lt;=$C495,0,IF(F$479&gt;($F$474+$C495),INDEX($D$491:$W$491,,$C495)-SUM($D495:E495),INDEX($D$491:$W$491,,$C495)/$F$474)))</f>
        <v>0</v>
      </c>
      <c r="G495" s="2">
        <f>IF($F$474="n/a",0,IF(G$479&lt;=$C495,0,IF(G$479&gt;($F$474+$C495),INDEX($D$491:$W$491,,$C495)-SUM($D495:F495),INDEX($D$491:$W$491,,$C495)/$F$474)))</f>
        <v>0</v>
      </c>
      <c r="H495" s="2">
        <f>IF($F$474="n/a",0,IF(H$479&lt;=$C495,0,IF(H$479&gt;($F$474+$C495),INDEX($D$491:$W$491,,$C495)-SUM($D495:G495),INDEX($D$491:$W$491,,$C495)/$F$474)))</f>
        <v>0</v>
      </c>
      <c r="I495" s="2">
        <f>IF($F$474="n/a",0,IF(I$479&lt;=$C495,0,IF(I$479&gt;($F$474+$C495),INDEX($D$491:$W$491,,$C495)-SUM($D495:H495),INDEX($D$491:$W$491,,$C495)/$F$474)))</f>
        <v>0</v>
      </c>
      <c r="J495" s="2">
        <f>IF($F$474="n/a",0,IF(J$479&lt;=$C495,0,IF(J$479&gt;($F$474+$C495),INDEX($D$491:$W$491,,$C495)-SUM($D495:I495),INDEX($D$491:$W$491,,$C495)/$F$474)))</f>
        <v>0</v>
      </c>
      <c r="K495" s="2">
        <f>IF($F$474="n/a",0,IF(K$479&lt;=$C495,0,IF(K$479&gt;($F$474+$C495),INDEX($D$491:$W$491,,$C495)-SUM($D495:J495),INDEX($D$491:$W$491,,$C495)/$F$474)))</f>
        <v>0</v>
      </c>
      <c r="L495" s="2">
        <f>IF($F$474="n/a",0,IF(L$479&lt;=$C495,0,IF(L$479&gt;($F$474+$C495),INDEX($D$491:$W$491,,$C495)-SUM($D495:K495),INDEX($D$491:$W$491,,$C495)/$F$474)))</f>
        <v>0</v>
      </c>
      <c r="M495" s="2">
        <f>IF($F$474="n/a",0,IF(M$479&lt;=$C495,0,IF(M$479&gt;($F$474+$C495),INDEX($D$491:$W$491,,$C495)-SUM($D495:L495),INDEX($D$491:$W$491,,$C495)/$F$474)))</f>
        <v>0</v>
      </c>
      <c r="N495" s="2">
        <f>IF($F$474="n/a",0,IF(N$479&lt;=$C495,0,IF(N$479&gt;($F$474+$C495),INDEX($D$491:$W$491,,$C495)-SUM($D495:M495),INDEX($D$491:$W$491,,$C495)/$F$474)))</f>
        <v>0</v>
      </c>
      <c r="O495" s="2">
        <f>IF($F$474="n/a",0,IF(O$479&lt;=$C495,0,IF(O$479&gt;($F$474+$C495),INDEX($D$491:$W$491,,$C495)-SUM($D495:N495),INDEX($D$491:$W$491,,$C495)/$F$474)))</f>
        <v>0</v>
      </c>
      <c r="P495" s="25">
        <f>IF($F$474="n/a",0,IF(P$479&lt;=$C495,0,IF(P$479&gt;($F$474+$C495),INDEX($D$491:$W$491,,$C495)-SUM($D495:O495),INDEX($D$491:$W$491,,$C495)/$F$474)))</f>
        <v>0</v>
      </c>
      <c r="Q495" s="2">
        <f>IF($F$474="n/a",0,IF(Q$479&lt;=$C495,0,IF(Q$479&gt;($F$474+$C495),INDEX($D$491:$W$491,,$C495)-SUM($D495:P495),INDEX($D$491:$W$491,,$C495)/$F$474)))</f>
        <v>0</v>
      </c>
      <c r="R495" s="2">
        <f>IF($F$474="n/a",0,IF(R$479&lt;=$C495,0,IF(R$479&gt;($F$474+$C495),INDEX($D$491:$W$491,,$C495)-SUM($D495:Q495),INDEX($D$491:$W$491,,$C495)/$F$474)))</f>
        <v>0</v>
      </c>
      <c r="S495" s="2">
        <f>IF($F$474="n/a",0,IF(S$479&lt;=$C495,0,IF(S$479&gt;($F$474+$C495),INDEX($D$491:$W$491,,$C495)-SUM($D495:R495),INDEX($D$491:$W$491,,$C495)/$F$474)))</f>
        <v>0</v>
      </c>
      <c r="T495" s="2">
        <f>IF($F$474="n/a",0,IF(T$479&lt;=$C495,0,IF(T$479&gt;($F$474+$C495),INDEX($D$491:$W$491,,$C495)-SUM($D495:S495),INDEX($D$491:$W$491,,$C495)/$F$474)))</f>
        <v>0</v>
      </c>
      <c r="U495" s="2">
        <f>IF($F$474="n/a",0,IF(U$479&lt;=$C495,0,IF(U$479&gt;($F$474+$C495),INDEX($D$491:$W$491,,$C495)-SUM($D495:T495),INDEX($D$491:$W$491,,$C495)/$F$474)))</f>
        <v>0</v>
      </c>
      <c r="V495" s="2">
        <f>IF($F$474="n/a",0,IF(V$479&lt;=$C495,0,IF(V$479&gt;($F$474+$C495),INDEX($D$491:$W$491,,$C495)-SUM($D495:U495),INDEX($D$491:$W$491,,$C495)/$F$474)))</f>
        <v>0</v>
      </c>
      <c r="W495" s="2">
        <f>IF($F$474="n/a",0,IF(W$479&lt;=$C495,0,IF(W$479&gt;($F$474+$C495),INDEX($D$491:$W$491,,$C495)-SUM($D495:V495),INDEX($D$491:$W$491,,$C495)/$F$474)))</f>
        <v>0</v>
      </c>
      <c r="X495" s="2">
        <f>IF($F$474="n/a",0,IF(X$479&lt;=$C495,0,IF(X$479&gt;($F$474+$C495),INDEX($D$491:$W$491,,$C495)-SUM($D495:W495),INDEX($D$491:$W$491,,$C495)/$F$474)))</f>
        <v>0</v>
      </c>
      <c r="Y495" s="2">
        <f>IF($F$474="n/a",0,IF(Y$479&lt;=$C495,0,IF(Y$479&gt;($F$474+$C495),INDEX($D$491:$W$491,,$C495)-SUM($D495:X495),INDEX($D$491:$W$491,,$C495)/$F$474)))</f>
        <v>0</v>
      </c>
      <c r="Z495" s="2">
        <f>IF($F$474="n/a",0,IF(Z$479&lt;=$C495,0,IF(Z$479&gt;($F$474+$C495),INDEX($D$491:$W$491,,$C495)-SUM($D495:Y495),INDEX($D$491:$W$491,,$C495)/$F$474)))</f>
        <v>0</v>
      </c>
      <c r="AA495" s="2">
        <f>IF($F$474="n/a",0,IF(AA$479&lt;=$C495,0,IF(AA$479&gt;($F$474+$C495),INDEX($D$491:$W$491,,$C495)-SUM($D495:Z495),INDEX($D$491:$W$491,,$C495)/$F$474)))</f>
        <v>0</v>
      </c>
      <c r="AB495" s="2">
        <f>IF($F$474="n/a",0,IF(AB$479&lt;=$C495,0,IF(AB$479&gt;($F$474+$C495),INDEX($D$491:$W$491,,$C495)-SUM($D495:AA495),INDEX($D$491:$W$491,,$C495)/$F$474)))</f>
        <v>0</v>
      </c>
      <c r="AC495" s="2">
        <f>IF($F$474="n/a",0,IF(AC$479&lt;=$C495,0,IF(AC$479&gt;($F$474+$C495),INDEX($D$491:$W$491,,$C495)-SUM($D495:AB495),INDEX($D$491:$W$491,,$C495)/$F$474)))</f>
        <v>0</v>
      </c>
      <c r="AD495" s="2">
        <f>IF($F$474="n/a",0,IF(AD$479&lt;=$C495,0,IF(AD$479&gt;($F$474+$C495),INDEX($D$491:$W$491,,$C495)-SUM($D495:AC495),INDEX($D$491:$W$491,,$C495)/$F$474)))</f>
        <v>0</v>
      </c>
      <c r="AE495" s="2">
        <f>IF($F$474="n/a",0,IF(AE$479&lt;=$C495,0,IF(AE$479&gt;($F$474+$C495),INDEX($D$491:$W$491,,$C495)-SUM($D495:AD495),INDEX($D$491:$W$491,,$C495)/$F$474)))</f>
        <v>0</v>
      </c>
      <c r="AF495" s="2">
        <f>IF($F$474="n/a",0,IF(AF$479&lt;=$C495,0,IF(AF$479&gt;($F$474+$C495),INDEX($D$491:$W$491,,$C495)-SUM($D495:AE495),INDEX($D$491:$W$491,,$C495)/$F$474)))</f>
        <v>0</v>
      </c>
      <c r="AG495" s="2">
        <f>IF($F$474="n/a",0,IF(AG$479&lt;=$C495,0,IF(AG$479&gt;($F$474+$C495),INDEX($D$491:$W$491,,$C495)-SUM($D495:AF495),INDEX($D$491:$W$491,,$C495)/$F$474)))</f>
        <v>0</v>
      </c>
      <c r="AH495" s="2">
        <f>IF($F$474="n/a",0,IF(AH$479&lt;=$C495,0,IF(AH$479&gt;($F$474+$C495),INDEX($D$491:$W$491,,$C495)-SUM($D495:AG495),INDEX($D$491:$W$491,,$C495)/$F$474)))</f>
        <v>0</v>
      </c>
      <c r="AI495" s="2">
        <f>IF($F$474="n/a",0,IF(AI$479&lt;=$C495,0,IF(AI$479&gt;($F$474+$C495),INDEX($D$491:$W$491,,$C495)-SUM($D495:AH495),INDEX($D$491:$W$491,,$C495)/$F$474)))</f>
        <v>0</v>
      </c>
      <c r="AJ495" s="2">
        <f>IF($F$474="n/a",0,IF(AJ$479&lt;=$C495,0,IF(AJ$479&gt;($F$474+$C495),INDEX($D$491:$W$491,,$C495)-SUM($D495:AI495),INDEX($D$491:$W$491,,$C495)/$F$474)))</f>
        <v>0</v>
      </c>
      <c r="AK495" s="2">
        <f>IF($F$474="n/a",0,IF(AK$479&lt;=$C495,0,IF(AK$479&gt;($F$474+$C495),INDEX($D$491:$W$491,,$C495)-SUM($D495:AJ495),INDEX($D$491:$W$491,,$C495)/$F$474)))</f>
        <v>0</v>
      </c>
      <c r="AL495" s="2">
        <f>IF($F$474="n/a",0,IF(AL$479&lt;=$C495,0,IF(AL$479&gt;($F$474+$C495),INDEX($D$491:$W$491,,$C495)-SUM($D495:AK495),INDEX($D$491:$W$491,,$C495)/$F$474)))</f>
        <v>0</v>
      </c>
      <c r="AM495" s="2">
        <f>IF($F$474="n/a",0,IF(AM$479&lt;=$C495,0,IF(AM$479&gt;($F$474+$C495),INDEX($D$491:$W$491,,$C495)-SUM($D495:AL495),INDEX($D$491:$W$491,,$C495)/$F$474)))</f>
        <v>0</v>
      </c>
      <c r="AN495" s="2">
        <f>IF($F$474="n/a",0,IF(AN$479&lt;=$C495,0,IF(AN$479&gt;($F$474+$C495),INDEX($D$491:$W$491,,$C495)-SUM($D495:AM495),INDEX($D$491:$W$491,,$C495)/$F$474)))</f>
        <v>0</v>
      </c>
      <c r="AO495" s="2">
        <f>IF($F$474="n/a",0,IF(AO$479&lt;=$C495,0,IF(AO$479&gt;($F$474+$C495),INDEX($D$491:$W$491,,$C495)-SUM($D495:AN495),INDEX($D$491:$W$491,,$C495)/$F$474)))</f>
        <v>0</v>
      </c>
      <c r="AP495" s="2">
        <f>IF($F$474="n/a",0,IF(AP$479&lt;=$C495,0,IF(AP$479&gt;($F$474+$C495),INDEX($D$491:$W$491,,$C495)-SUM($D495:AO495),INDEX($D$491:$W$491,,$C495)/$F$474)))</f>
        <v>0</v>
      </c>
      <c r="AQ495" s="2">
        <f>IF($F$474="n/a",0,IF(AQ$479&lt;=$C495,0,IF(AQ$479&gt;($F$474+$C495),INDEX($D$491:$W$491,,$C495)-SUM($D495:AP495),INDEX($D$491:$W$491,,$C495)/$F$474)))</f>
        <v>0</v>
      </c>
      <c r="AR495" s="2">
        <f>IF($F$474="n/a",0,IF(AR$479&lt;=$C495,0,IF(AR$479&gt;($F$474+$C495),INDEX($D$491:$W$491,,$C495)-SUM($D495:AQ495),INDEX($D$491:$W$491,,$C495)/$F$474)))</f>
        <v>0</v>
      </c>
      <c r="AS495" s="2">
        <f>IF($F$474="n/a",0,IF(AS$479&lt;=$C495,0,IF(AS$479&gt;($F$474+$C495),INDEX($D$491:$W$491,,$C495)-SUM($D495:AR495),INDEX($D$491:$W$491,,$C495)/$F$474)))</f>
        <v>0</v>
      </c>
      <c r="AT495" s="2">
        <f>IF($F$474="n/a",0,IF(AT$479&lt;=$C495,0,IF(AT$479&gt;($F$474+$C495),INDEX($D$491:$W$491,,$C495)-SUM($D495:AS495),INDEX($D$491:$W$491,,$C495)/$F$474)))</f>
        <v>0</v>
      </c>
      <c r="AU495" s="2">
        <f>IF($F$474="n/a",0,IF(AU$479&lt;=$C495,0,IF(AU$479&gt;($F$474+$C495),INDEX($D$491:$W$491,,$C495)-SUM($D495:AT495),INDEX($D$491:$W$491,,$C495)/$F$474)))</f>
        <v>0</v>
      </c>
      <c r="AV495" s="2">
        <f>IF($F$474="n/a",0,IF(AV$479&lt;=$C495,0,IF(AV$479&gt;($F$474+$C495),INDEX($D$491:$W$491,,$C495)-SUM($D495:AU495),INDEX($D$491:$W$491,,$C495)/$F$474)))</f>
        <v>0</v>
      </c>
      <c r="AW495" s="2">
        <f>IF($F$474="n/a",0,IF(AW$479&lt;=$C495,0,IF(AW$479&gt;($F$474+$C495),INDEX($D$491:$W$491,,$C495)-SUM($D495:AV495),INDEX($D$491:$W$491,,$C495)/$F$474)))</f>
        <v>0</v>
      </c>
      <c r="AX495" s="2">
        <f>IF($F$474="n/a",0,IF(AX$479&lt;=$C495,0,IF(AX$479&gt;($F$474+$C495),INDEX($D$491:$W$491,,$C495)-SUM($D495:AW495),INDEX($D$491:$W$491,,$C495)/$F$474)))</f>
        <v>0</v>
      </c>
      <c r="AY495" s="2">
        <f>IF($F$474="n/a",0,IF(AY$479&lt;=$C495,0,IF(AY$479&gt;($F$474+$C495),INDEX($D$491:$W$491,,$C495)-SUM($D495:AX495),INDEX($D$491:$W$491,,$C495)/$F$474)))</f>
        <v>0</v>
      </c>
      <c r="AZ495" s="2">
        <f>IF($F$474="n/a",0,IF(AZ$479&lt;=$C495,0,IF(AZ$479&gt;($F$474+$C495),INDEX($D$491:$W$491,,$C495)-SUM($D495:AY495),INDEX($D$491:$W$491,,$C495)/$F$474)))</f>
        <v>0</v>
      </c>
      <c r="BA495" s="2">
        <f>IF($F$474="n/a",0,IF(BA$479&lt;=$C495,0,IF(BA$479&gt;($F$474+$C495),INDEX($D$491:$W$491,,$C495)-SUM($D495:AZ495),INDEX($D$491:$W$491,,$C495)/$F$474)))</f>
        <v>0</v>
      </c>
      <c r="BB495" s="2">
        <f>IF($F$474="n/a",0,IF(BB$479&lt;=$C495,0,IF(BB$479&gt;($F$474+$C495),INDEX($D$491:$W$491,,$C495)-SUM($D495:BA495),INDEX($D$491:$W$491,,$C495)/$F$474)))</f>
        <v>0</v>
      </c>
      <c r="BC495" s="2">
        <f>IF($F$474="n/a",0,IF(BC$479&lt;=$C495,0,IF(BC$479&gt;($F$474+$C495),INDEX($D$491:$W$491,,$C495)-SUM($D495:BB495),INDEX($D$491:$W$491,,$C495)/$F$474)))</f>
        <v>0</v>
      </c>
      <c r="BD495" s="2">
        <f>IF($F$474="n/a",0,IF(BD$479&lt;=$C495,0,IF(BD$479&gt;($F$474+$C495),INDEX($D$491:$W$491,,$C495)-SUM($D495:BC495),INDEX($D$491:$W$491,,$C495)/$F$474)))</f>
        <v>0</v>
      </c>
      <c r="BE495" s="2">
        <f>IF($F$474="n/a",0,IF(BE$479&lt;=$C495,0,IF(BE$479&gt;($F$474+$C495),INDEX($D$491:$W$491,,$C495)-SUM($D495:BD495),INDEX($D$491:$W$491,,$C495)/$F$474)))</f>
        <v>0</v>
      </c>
      <c r="BF495" s="2">
        <f>IF($F$474="n/a",0,IF(BF$479&lt;=$C495,0,IF(BF$479&gt;($F$474+$C495),INDEX($D$491:$W$491,,$C495)-SUM($D495:BE495),INDEX($D$491:$W$491,,$C495)/$F$474)))</f>
        <v>0</v>
      </c>
      <c r="BG495" s="2">
        <f>IF($F$474="n/a",0,IF(BG$479&lt;=$C495,0,IF(BG$479&gt;($F$474+$C495),INDEX($D$491:$W$491,,$C495)-SUM($D495:BF495),INDEX($D$491:$W$491,,$C495)/$F$474)))</f>
        <v>0</v>
      </c>
      <c r="BH495" s="2">
        <f>IF($F$474="n/a",0,IF(BH$479&lt;=$C495,0,IF(BH$479&gt;($F$474+$C495),INDEX($D$491:$W$491,,$C495)-SUM($D495:BG495),INDEX($D$491:$W$491,,$C495)/$F$474)))</f>
        <v>0</v>
      </c>
      <c r="BI495" s="2">
        <f>IF($F$474="n/a",0,IF(BI$479&lt;=$C495,0,IF(BI$479&gt;($F$474+$C495),INDEX($D$491:$W$491,,$C495)-SUM($D495:BH495),INDEX($D$491:$W$491,,$C495)/$F$474)))</f>
        <v>0</v>
      </c>
      <c r="BJ495" s="2">
        <f>IF($F$474="n/a",0,IF(BJ$479&lt;=$C495,0,IF(BJ$479&gt;($F$474+$C495),INDEX($D$491:$W$491,,$C495)-SUM($D495:BI495),INDEX($D$491:$W$491,,$C495)/$F$474)))</f>
        <v>0</v>
      </c>
      <c r="BK495" s="2">
        <f>IF($F$474="n/a",0,IF(BK$479&lt;=$C495,0,IF(BK$479&gt;($F$474+$C495),INDEX($D$491:$W$491,,$C495)-SUM($D495:BJ495),INDEX($D$491:$W$491,,$C495)/$F$474)))</f>
        <v>0</v>
      </c>
      <c r="BL495" s="2">
        <f>IF($F$474="n/a",0,IF(BL$479&lt;=$C495,0,IF(BL$479&gt;($F$474+$C495),INDEX($D$491:$W$491,,$C495)-SUM($D495:BK495),INDEX($D$491:$W$491,,$C495)/$F$474)))</f>
        <v>0</v>
      </c>
      <c r="BM495" s="2">
        <f>IF($F$474="n/a",0,IF(BM$479&lt;=$C495,0,IF(BM$479&gt;($F$474+$C495),INDEX($D$491:$W$491,,$C495)-SUM($D495:BL495),INDEX($D$491:$W$491,,$C495)/$F$474)))</f>
        <v>0</v>
      </c>
      <c r="BN495" s="2">
        <f>IF($F$474="n/a",0,IF(BN$479&lt;=$C495,0,IF(BN$479&gt;($F$474+$C495),INDEX($D$491:$W$491,,$C495)-SUM($D495:BM495),INDEX($D$491:$W$491,,$C495)/$F$474)))</f>
        <v>0</v>
      </c>
      <c r="BO495" s="2">
        <f>IF($F$474="n/a",0,IF(BO$479&lt;=$C495,0,IF(BO$479&gt;($F$474+$C495),INDEX($D$491:$W$491,,$C495)-SUM($D495:BN495),INDEX($D$491:$W$491,,$C495)/$F$474)))</f>
        <v>0</v>
      </c>
      <c r="BP495" s="2">
        <f>IF($F$474="n/a",0,IF(BP$479&lt;=$C495,0,IF(BP$479&gt;($F$474+$C495),INDEX($D$491:$W$491,,$C495)-SUM($D495:BO495),INDEX($D$491:$W$491,,$C495)/$F$474)))</f>
        <v>0</v>
      </c>
      <c r="BQ495" s="2">
        <f>IF($F$474="n/a",0,IF(BQ$479&lt;=$C495,0,IF(BQ$479&gt;($F$474+$C495),INDEX($D$491:$W$491,,$C495)-SUM($D495:BP495),INDEX($D$491:$W$491,,$C495)/$F$474)))</f>
        <v>0</v>
      </c>
      <c r="BR495" s="2">
        <f>IF($F$474="n/a",0,IF(BR$479&lt;=$C495,0,IF(BR$479&gt;($F$474+$C495),INDEX($D$491:$W$491,,$C495)-SUM($D495:BQ495),INDEX($D$491:$W$491,,$C495)/$F$474)))</f>
        <v>0</v>
      </c>
      <c r="BS495" s="2">
        <f>IF($F$474="n/a",0,IF(BS$479&lt;=$C495,0,IF(BS$479&gt;($F$474+$C495),INDEX($D$491:$W$491,,$C495)-SUM($D495:BR495),INDEX($D$491:$W$491,,$C495)/$F$474)))</f>
        <v>0</v>
      </c>
    </row>
    <row r="496" spans="2:71">
      <c r="B496" s="24">
        <v>2013</v>
      </c>
      <c r="C496" s="24">
        <v>3</v>
      </c>
      <c r="E496" s="2">
        <f>IF($F$474="n/a",0,IF(E$479&lt;=$C496,0,IF(E$479&gt;($F$474+$C496),INDEX($D$491:$W$491,,$C496)-SUM($D496:D496),INDEX($D$491:$W$491,,$C496)/$F$474)))</f>
        <v>0</v>
      </c>
      <c r="F496" s="2">
        <f>IF($F$474="n/a",0,IF(F$479&lt;=$C496,0,IF(F$479&gt;($F$474+$C496),INDEX($D$491:$W$491,,$C496)-SUM($D496:E496),INDEX($D$491:$W$491,,$C496)/$F$474)))</f>
        <v>0</v>
      </c>
      <c r="G496" s="2">
        <f>IF($F$474="n/a",0,IF(G$479&lt;=$C496,0,IF(G$479&gt;($F$474+$C496),INDEX($D$491:$W$491,,$C496)-SUM($D496:F496),INDEX($D$491:$W$491,,$C496)/$F$474)))</f>
        <v>0</v>
      </c>
      <c r="H496" s="2">
        <f>IF($F$474="n/a",0,IF(H$479&lt;=$C496,0,IF(H$479&gt;($F$474+$C496),INDEX($D$491:$W$491,,$C496)-SUM($D496:G496),INDEX($D$491:$W$491,,$C496)/$F$474)))</f>
        <v>0</v>
      </c>
      <c r="I496" s="2">
        <f>IF($F$474="n/a",0,IF(I$479&lt;=$C496,0,IF(I$479&gt;($F$474+$C496),INDEX($D$491:$W$491,,$C496)-SUM($D496:H496),INDEX($D$491:$W$491,,$C496)/$F$474)))</f>
        <v>0</v>
      </c>
      <c r="J496" s="2">
        <f>IF($F$474="n/a",0,IF(J$479&lt;=$C496,0,IF(J$479&gt;($F$474+$C496),INDEX($D$491:$W$491,,$C496)-SUM($D496:I496),INDEX($D$491:$W$491,,$C496)/$F$474)))</f>
        <v>0</v>
      </c>
      <c r="K496" s="2">
        <f>IF($F$474="n/a",0,IF(K$479&lt;=$C496,0,IF(K$479&gt;($F$474+$C496),INDEX($D$491:$W$491,,$C496)-SUM($D496:J496),INDEX($D$491:$W$491,,$C496)/$F$474)))</f>
        <v>0</v>
      </c>
      <c r="L496" s="2">
        <f>IF($F$474="n/a",0,IF(L$479&lt;=$C496,0,IF(L$479&gt;($F$474+$C496),INDEX($D$491:$W$491,,$C496)-SUM($D496:K496),INDEX($D$491:$W$491,,$C496)/$F$474)))</f>
        <v>0</v>
      </c>
      <c r="M496" s="2">
        <f>IF($F$474="n/a",0,IF(M$479&lt;=$C496,0,IF(M$479&gt;($F$474+$C496),INDEX($D$491:$W$491,,$C496)-SUM($D496:L496),INDEX($D$491:$W$491,,$C496)/$F$474)))</f>
        <v>0</v>
      </c>
      <c r="N496" s="2">
        <f>IF($F$474="n/a",0,IF(N$479&lt;=$C496,0,IF(N$479&gt;($F$474+$C496),INDEX($D$491:$W$491,,$C496)-SUM($D496:M496),INDEX($D$491:$W$491,,$C496)/$F$474)))</f>
        <v>0</v>
      </c>
      <c r="O496" s="2">
        <f>IF($F$474="n/a",0,IF(O$479&lt;=$C496,0,IF(O$479&gt;($F$474+$C496),INDEX($D$491:$W$491,,$C496)-SUM($D496:N496),INDEX($D$491:$W$491,,$C496)/$F$474)))</f>
        <v>0</v>
      </c>
      <c r="P496" s="25">
        <f>IF($F$474="n/a",0,IF(P$479&lt;=$C496,0,IF(P$479&gt;($F$474+$C496),INDEX($D$491:$W$491,,$C496)-SUM($D496:O496),INDEX($D$491:$W$491,,$C496)/$F$474)))</f>
        <v>0</v>
      </c>
      <c r="Q496" s="2">
        <f>IF($F$474="n/a",0,IF(Q$479&lt;=$C496,0,IF(Q$479&gt;($F$474+$C496),INDEX($D$491:$W$491,,$C496)-SUM($D496:P496),INDEX($D$491:$W$491,,$C496)/$F$474)))</f>
        <v>0</v>
      </c>
      <c r="R496" s="2">
        <f>IF($F$474="n/a",0,IF(R$479&lt;=$C496,0,IF(R$479&gt;($F$474+$C496),INDEX($D$491:$W$491,,$C496)-SUM($D496:Q496),INDEX($D$491:$W$491,,$C496)/$F$474)))</f>
        <v>0</v>
      </c>
      <c r="S496" s="2">
        <f>IF($F$474="n/a",0,IF(S$479&lt;=$C496,0,IF(S$479&gt;($F$474+$C496),INDEX($D$491:$W$491,,$C496)-SUM($D496:R496),INDEX($D$491:$W$491,,$C496)/$F$474)))</f>
        <v>0</v>
      </c>
      <c r="T496" s="2">
        <f>IF($F$474="n/a",0,IF(T$479&lt;=$C496,0,IF(T$479&gt;($F$474+$C496),INDEX($D$491:$W$491,,$C496)-SUM($D496:S496),INDEX($D$491:$W$491,,$C496)/$F$474)))</f>
        <v>0</v>
      </c>
      <c r="U496" s="2">
        <f>IF($F$474="n/a",0,IF(U$479&lt;=$C496,0,IF(U$479&gt;($F$474+$C496),INDEX($D$491:$W$491,,$C496)-SUM($D496:T496),INDEX($D$491:$W$491,,$C496)/$F$474)))</f>
        <v>0</v>
      </c>
      <c r="V496" s="2">
        <f>IF($F$474="n/a",0,IF(V$479&lt;=$C496,0,IF(V$479&gt;($F$474+$C496),INDEX($D$491:$W$491,,$C496)-SUM($D496:U496),INDEX($D$491:$W$491,,$C496)/$F$474)))</f>
        <v>0</v>
      </c>
      <c r="W496" s="2">
        <f>IF($F$474="n/a",0,IF(W$479&lt;=$C496,0,IF(W$479&gt;($F$474+$C496),INDEX($D$491:$W$491,,$C496)-SUM($D496:V496),INDEX($D$491:$W$491,,$C496)/$F$474)))</f>
        <v>0</v>
      </c>
      <c r="X496" s="2">
        <f>IF($F$474="n/a",0,IF(X$479&lt;=$C496,0,IF(X$479&gt;($F$474+$C496),INDEX($D$491:$W$491,,$C496)-SUM($D496:W496),INDEX($D$491:$W$491,,$C496)/$F$474)))</f>
        <v>0</v>
      </c>
      <c r="Y496" s="2">
        <f>IF($F$474="n/a",0,IF(Y$479&lt;=$C496,0,IF(Y$479&gt;($F$474+$C496),INDEX($D$491:$W$491,,$C496)-SUM($D496:X496),INDEX($D$491:$W$491,,$C496)/$F$474)))</f>
        <v>0</v>
      </c>
      <c r="Z496" s="2">
        <f>IF($F$474="n/a",0,IF(Z$479&lt;=$C496,0,IF(Z$479&gt;($F$474+$C496),INDEX($D$491:$W$491,,$C496)-SUM($D496:Y496),INDEX($D$491:$W$491,,$C496)/$F$474)))</f>
        <v>0</v>
      </c>
      <c r="AA496" s="2">
        <f>IF($F$474="n/a",0,IF(AA$479&lt;=$C496,0,IF(AA$479&gt;($F$474+$C496),INDEX($D$491:$W$491,,$C496)-SUM($D496:Z496),INDEX($D$491:$W$491,,$C496)/$F$474)))</f>
        <v>0</v>
      </c>
      <c r="AB496" s="2">
        <f>IF($F$474="n/a",0,IF(AB$479&lt;=$C496,0,IF(AB$479&gt;($F$474+$C496),INDEX($D$491:$W$491,,$C496)-SUM($D496:AA496),INDEX($D$491:$W$491,,$C496)/$F$474)))</f>
        <v>0</v>
      </c>
      <c r="AC496" s="2">
        <f>IF($F$474="n/a",0,IF(AC$479&lt;=$C496,0,IF(AC$479&gt;($F$474+$C496),INDEX($D$491:$W$491,,$C496)-SUM($D496:AB496),INDEX($D$491:$W$491,,$C496)/$F$474)))</f>
        <v>0</v>
      </c>
      <c r="AD496" s="2">
        <f>IF($F$474="n/a",0,IF(AD$479&lt;=$C496,0,IF(AD$479&gt;($F$474+$C496),INDEX($D$491:$W$491,,$C496)-SUM($D496:AC496),INDEX($D$491:$W$491,,$C496)/$F$474)))</f>
        <v>0</v>
      </c>
      <c r="AE496" s="2">
        <f>IF($F$474="n/a",0,IF(AE$479&lt;=$C496,0,IF(AE$479&gt;($F$474+$C496),INDEX($D$491:$W$491,,$C496)-SUM($D496:AD496),INDEX($D$491:$W$491,,$C496)/$F$474)))</f>
        <v>0</v>
      </c>
      <c r="AF496" s="2">
        <f>IF($F$474="n/a",0,IF(AF$479&lt;=$C496,0,IF(AF$479&gt;($F$474+$C496),INDEX($D$491:$W$491,,$C496)-SUM($D496:AE496),INDEX($D$491:$W$491,,$C496)/$F$474)))</f>
        <v>0</v>
      </c>
      <c r="AG496" s="2">
        <f>IF($F$474="n/a",0,IF(AG$479&lt;=$C496,0,IF(AG$479&gt;($F$474+$C496),INDEX($D$491:$W$491,,$C496)-SUM($D496:AF496),INDEX($D$491:$W$491,,$C496)/$F$474)))</f>
        <v>0</v>
      </c>
      <c r="AH496" s="2">
        <f>IF($F$474="n/a",0,IF(AH$479&lt;=$C496,0,IF(AH$479&gt;($F$474+$C496),INDEX($D$491:$W$491,,$C496)-SUM($D496:AG496),INDEX($D$491:$W$491,,$C496)/$F$474)))</f>
        <v>0</v>
      </c>
      <c r="AI496" s="2">
        <f>IF($F$474="n/a",0,IF(AI$479&lt;=$C496,0,IF(AI$479&gt;($F$474+$C496),INDEX($D$491:$W$491,,$C496)-SUM($D496:AH496),INDEX($D$491:$W$491,,$C496)/$F$474)))</f>
        <v>0</v>
      </c>
      <c r="AJ496" s="2">
        <f>IF($F$474="n/a",0,IF(AJ$479&lt;=$C496,0,IF(AJ$479&gt;($F$474+$C496),INDEX($D$491:$W$491,,$C496)-SUM($D496:AI496),INDEX($D$491:$W$491,,$C496)/$F$474)))</f>
        <v>0</v>
      </c>
      <c r="AK496" s="2">
        <f>IF($F$474="n/a",0,IF(AK$479&lt;=$C496,0,IF(AK$479&gt;($F$474+$C496),INDEX($D$491:$W$491,,$C496)-SUM($D496:AJ496),INDEX($D$491:$W$491,,$C496)/$F$474)))</f>
        <v>0</v>
      </c>
      <c r="AL496" s="2">
        <f>IF($F$474="n/a",0,IF(AL$479&lt;=$C496,0,IF(AL$479&gt;($F$474+$C496),INDEX($D$491:$W$491,,$C496)-SUM($D496:AK496),INDEX($D$491:$W$491,,$C496)/$F$474)))</f>
        <v>0</v>
      </c>
      <c r="AM496" s="2">
        <f>IF($F$474="n/a",0,IF(AM$479&lt;=$C496,0,IF(AM$479&gt;($F$474+$C496),INDEX($D$491:$W$491,,$C496)-SUM($D496:AL496),INDEX($D$491:$W$491,,$C496)/$F$474)))</f>
        <v>0</v>
      </c>
      <c r="AN496" s="2">
        <f>IF($F$474="n/a",0,IF(AN$479&lt;=$C496,0,IF(AN$479&gt;($F$474+$C496),INDEX($D$491:$W$491,,$C496)-SUM($D496:AM496),INDEX($D$491:$W$491,,$C496)/$F$474)))</f>
        <v>0</v>
      </c>
      <c r="AO496" s="2">
        <f>IF($F$474="n/a",0,IF(AO$479&lt;=$C496,0,IF(AO$479&gt;($F$474+$C496),INDEX($D$491:$W$491,,$C496)-SUM($D496:AN496),INDEX($D$491:$W$491,,$C496)/$F$474)))</f>
        <v>0</v>
      </c>
      <c r="AP496" s="2">
        <f>IF($F$474="n/a",0,IF(AP$479&lt;=$C496,0,IF(AP$479&gt;($F$474+$C496),INDEX($D$491:$W$491,,$C496)-SUM($D496:AO496),INDEX($D$491:$W$491,,$C496)/$F$474)))</f>
        <v>0</v>
      </c>
      <c r="AQ496" s="2">
        <f>IF($F$474="n/a",0,IF(AQ$479&lt;=$C496,0,IF(AQ$479&gt;($F$474+$C496),INDEX($D$491:$W$491,,$C496)-SUM($D496:AP496),INDEX($D$491:$W$491,,$C496)/$F$474)))</f>
        <v>0</v>
      </c>
      <c r="AR496" s="2">
        <f>IF($F$474="n/a",0,IF(AR$479&lt;=$C496,0,IF(AR$479&gt;($F$474+$C496),INDEX($D$491:$W$491,,$C496)-SUM($D496:AQ496),INDEX($D$491:$W$491,,$C496)/$F$474)))</f>
        <v>0</v>
      </c>
      <c r="AS496" s="2">
        <f>IF($F$474="n/a",0,IF(AS$479&lt;=$C496,0,IF(AS$479&gt;($F$474+$C496),INDEX($D$491:$W$491,,$C496)-SUM($D496:AR496),INDEX($D$491:$W$491,,$C496)/$F$474)))</f>
        <v>0</v>
      </c>
      <c r="AT496" s="2">
        <f>IF($F$474="n/a",0,IF(AT$479&lt;=$C496,0,IF(AT$479&gt;($F$474+$C496),INDEX($D$491:$W$491,,$C496)-SUM($D496:AS496),INDEX($D$491:$W$491,,$C496)/$F$474)))</f>
        <v>0</v>
      </c>
      <c r="AU496" s="2">
        <f>IF($F$474="n/a",0,IF(AU$479&lt;=$C496,0,IF(AU$479&gt;($F$474+$C496),INDEX($D$491:$W$491,,$C496)-SUM($D496:AT496),INDEX($D$491:$W$491,,$C496)/$F$474)))</f>
        <v>0</v>
      </c>
      <c r="AV496" s="2">
        <f>IF($F$474="n/a",0,IF(AV$479&lt;=$C496,0,IF(AV$479&gt;($F$474+$C496),INDEX($D$491:$W$491,,$C496)-SUM($D496:AU496),INDEX($D$491:$W$491,,$C496)/$F$474)))</f>
        <v>0</v>
      </c>
      <c r="AW496" s="2">
        <f>IF($F$474="n/a",0,IF(AW$479&lt;=$C496,0,IF(AW$479&gt;($F$474+$C496),INDEX($D$491:$W$491,,$C496)-SUM($D496:AV496),INDEX($D$491:$W$491,,$C496)/$F$474)))</f>
        <v>0</v>
      </c>
      <c r="AX496" s="2">
        <f>IF($F$474="n/a",0,IF(AX$479&lt;=$C496,0,IF(AX$479&gt;($F$474+$C496),INDEX($D$491:$W$491,,$C496)-SUM($D496:AW496),INDEX($D$491:$W$491,,$C496)/$F$474)))</f>
        <v>0</v>
      </c>
      <c r="AY496" s="2">
        <f>IF($F$474="n/a",0,IF(AY$479&lt;=$C496,0,IF(AY$479&gt;($F$474+$C496),INDEX($D$491:$W$491,,$C496)-SUM($D496:AX496),INDEX($D$491:$W$491,,$C496)/$F$474)))</f>
        <v>0</v>
      </c>
      <c r="AZ496" s="2">
        <f>IF($F$474="n/a",0,IF(AZ$479&lt;=$C496,0,IF(AZ$479&gt;($F$474+$C496),INDEX($D$491:$W$491,,$C496)-SUM($D496:AY496),INDEX($D$491:$W$491,,$C496)/$F$474)))</f>
        <v>0</v>
      </c>
      <c r="BA496" s="2">
        <f>IF($F$474="n/a",0,IF(BA$479&lt;=$C496,0,IF(BA$479&gt;($F$474+$C496),INDEX($D$491:$W$491,,$C496)-SUM($D496:AZ496),INDEX($D$491:$W$491,,$C496)/$F$474)))</f>
        <v>0</v>
      </c>
      <c r="BB496" s="2">
        <f>IF($F$474="n/a",0,IF(BB$479&lt;=$C496,0,IF(BB$479&gt;($F$474+$C496),INDEX($D$491:$W$491,,$C496)-SUM($D496:BA496),INDEX($D$491:$W$491,,$C496)/$F$474)))</f>
        <v>0</v>
      </c>
      <c r="BC496" s="2">
        <f>IF($F$474="n/a",0,IF(BC$479&lt;=$C496,0,IF(BC$479&gt;($F$474+$C496),INDEX($D$491:$W$491,,$C496)-SUM($D496:BB496),INDEX($D$491:$W$491,,$C496)/$F$474)))</f>
        <v>0</v>
      </c>
      <c r="BD496" s="2">
        <f>IF($F$474="n/a",0,IF(BD$479&lt;=$C496,0,IF(BD$479&gt;($F$474+$C496),INDEX($D$491:$W$491,,$C496)-SUM($D496:BC496),INDEX($D$491:$W$491,,$C496)/$F$474)))</f>
        <v>0</v>
      </c>
      <c r="BE496" s="2">
        <f>IF($F$474="n/a",0,IF(BE$479&lt;=$C496,0,IF(BE$479&gt;($F$474+$C496),INDEX($D$491:$W$491,,$C496)-SUM($D496:BD496),INDEX($D$491:$W$491,,$C496)/$F$474)))</f>
        <v>0</v>
      </c>
      <c r="BF496" s="2">
        <f>IF($F$474="n/a",0,IF(BF$479&lt;=$C496,0,IF(BF$479&gt;($F$474+$C496),INDEX($D$491:$W$491,,$C496)-SUM($D496:BE496),INDEX($D$491:$W$491,,$C496)/$F$474)))</f>
        <v>0</v>
      </c>
      <c r="BG496" s="2">
        <f>IF($F$474="n/a",0,IF(BG$479&lt;=$C496,0,IF(BG$479&gt;($F$474+$C496),INDEX($D$491:$W$491,,$C496)-SUM($D496:BF496),INDEX($D$491:$W$491,,$C496)/$F$474)))</f>
        <v>0</v>
      </c>
      <c r="BH496" s="2">
        <f>IF($F$474="n/a",0,IF(BH$479&lt;=$C496,0,IF(BH$479&gt;($F$474+$C496),INDEX($D$491:$W$491,,$C496)-SUM($D496:BG496),INDEX($D$491:$W$491,,$C496)/$F$474)))</f>
        <v>0</v>
      </c>
      <c r="BI496" s="2">
        <f>IF($F$474="n/a",0,IF(BI$479&lt;=$C496,0,IF(BI$479&gt;($F$474+$C496),INDEX($D$491:$W$491,,$C496)-SUM($D496:BH496),INDEX($D$491:$W$491,,$C496)/$F$474)))</f>
        <v>0</v>
      </c>
      <c r="BJ496" s="2">
        <f>IF($F$474="n/a",0,IF(BJ$479&lt;=$C496,0,IF(BJ$479&gt;($F$474+$C496),INDEX($D$491:$W$491,,$C496)-SUM($D496:BI496),INDEX($D$491:$W$491,,$C496)/$F$474)))</f>
        <v>0</v>
      </c>
      <c r="BK496" s="2">
        <f>IF($F$474="n/a",0,IF(BK$479&lt;=$C496,0,IF(BK$479&gt;($F$474+$C496),INDEX($D$491:$W$491,,$C496)-SUM($D496:BJ496),INDEX($D$491:$W$491,,$C496)/$F$474)))</f>
        <v>0</v>
      </c>
      <c r="BL496" s="2">
        <f>IF($F$474="n/a",0,IF(BL$479&lt;=$C496,0,IF(BL$479&gt;($F$474+$C496),INDEX($D$491:$W$491,,$C496)-SUM($D496:BK496),INDEX($D$491:$W$491,,$C496)/$F$474)))</f>
        <v>0</v>
      </c>
      <c r="BM496" s="2">
        <f>IF($F$474="n/a",0,IF(BM$479&lt;=$C496,0,IF(BM$479&gt;($F$474+$C496),INDEX($D$491:$W$491,,$C496)-SUM($D496:BL496),INDEX($D$491:$W$491,,$C496)/$F$474)))</f>
        <v>0</v>
      </c>
      <c r="BN496" s="2">
        <f>IF($F$474="n/a",0,IF(BN$479&lt;=$C496,0,IF(BN$479&gt;($F$474+$C496),INDEX($D$491:$W$491,,$C496)-SUM($D496:BM496),INDEX($D$491:$W$491,,$C496)/$F$474)))</f>
        <v>0</v>
      </c>
      <c r="BO496" s="2">
        <f>IF($F$474="n/a",0,IF(BO$479&lt;=$C496,0,IF(BO$479&gt;($F$474+$C496),INDEX($D$491:$W$491,,$C496)-SUM($D496:BN496),INDEX($D$491:$W$491,,$C496)/$F$474)))</f>
        <v>0</v>
      </c>
      <c r="BP496" s="2">
        <f>IF($F$474="n/a",0,IF(BP$479&lt;=$C496,0,IF(BP$479&gt;($F$474+$C496),INDEX($D$491:$W$491,,$C496)-SUM($D496:BO496),INDEX($D$491:$W$491,,$C496)/$F$474)))</f>
        <v>0</v>
      </c>
      <c r="BQ496" s="2">
        <f>IF($F$474="n/a",0,IF(BQ$479&lt;=$C496,0,IF(BQ$479&gt;($F$474+$C496),INDEX($D$491:$W$491,,$C496)-SUM($D496:BP496),INDEX($D$491:$W$491,,$C496)/$F$474)))</f>
        <v>0</v>
      </c>
      <c r="BR496" s="2">
        <f>IF($F$474="n/a",0,IF(BR$479&lt;=$C496,0,IF(BR$479&gt;($F$474+$C496),INDEX($D$491:$W$491,,$C496)-SUM($D496:BQ496),INDEX($D$491:$W$491,,$C496)/$F$474)))</f>
        <v>0</v>
      </c>
      <c r="BS496" s="2">
        <f>IF($F$474="n/a",0,IF(BS$479&lt;=$C496,0,IF(BS$479&gt;($F$474+$C496),INDEX($D$491:$W$491,,$C496)-SUM($D496:BR496),INDEX($D$491:$W$491,,$C496)/$F$474)))</f>
        <v>0</v>
      </c>
    </row>
    <row r="497" spans="2:71">
      <c r="B497" s="24">
        <v>2014</v>
      </c>
      <c r="C497" s="24">
        <v>4</v>
      </c>
      <c r="E497" s="2">
        <f>IF($F$474="n/a",0,IF(E$479&lt;=$C497,0,IF(E$479&gt;($F$474+$C497),INDEX($D$491:$W$491,,$C497)-SUM($D497:D497),INDEX($D$491:$W$491,,$C497)/$F$474)))</f>
        <v>0</v>
      </c>
      <c r="F497" s="2">
        <f>IF($F$474="n/a",0,IF(F$479&lt;=$C497,0,IF(F$479&gt;($F$474+$C497),INDEX($D$491:$W$491,,$C497)-SUM($D497:E497),INDEX($D$491:$W$491,,$C497)/$F$474)))</f>
        <v>0</v>
      </c>
      <c r="G497" s="2">
        <f>IF($F$474="n/a",0,IF(G$479&lt;=$C497,0,IF(G$479&gt;($F$474+$C497),INDEX($D$491:$W$491,,$C497)-SUM($D497:F497),INDEX($D$491:$W$491,,$C497)/$F$474)))</f>
        <v>0</v>
      </c>
      <c r="H497" s="2">
        <f>IF($F$474="n/a",0,IF(H$479&lt;=$C497,0,IF(H$479&gt;($F$474+$C497),INDEX($D$491:$W$491,,$C497)-SUM($D497:G497),INDEX($D$491:$W$491,,$C497)/$F$474)))</f>
        <v>0</v>
      </c>
      <c r="I497" s="2">
        <f>IF($F$474="n/a",0,IF(I$479&lt;=$C497,0,IF(I$479&gt;($F$474+$C497),INDEX($D$491:$W$491,,$C497)-SUM($D497:H497),INDEX($D$491:$W$491,,$C497)/$F$474)))</f>
        <v>0</v>
      </c>
      <c r="J497" s="2">
        <f>IF($F$474="n/a",0,IF(J$479&lt;=$C497,0,IF(J$479&gt;($F$474+$C497),INDEX($D$491:$W$491,,$C497)-SUM($D497:I497),INDEX($D$491:$W$491,,$C497)/$F$474)))</f>
        <v>0</v>
      </c>
      <c r="K497" s="2">
        <f>IF($F$474="n/a",0,IF(K$479&lt;=$C497,0,IF(K$479&gt;($F$474+$C497),INDEX($D$491:$W$491,,$C497)-SUM($D497:J497),INDEX($D$491:$W$491,,$C497)/$F$474)))</f>
        <v>0</v>
      </c>
      <c r="L497" s="2">
        <f>IF($F$474="n/a",0,IF(L$479&lt;=$C497,0,IF(L$479&gt;($F$474+$C497),INDEX($D$491:$W$491,,$C497)-SUM($D497:K497),INDEX($D$491:$W$491,,$C497)/$F$474)))</f>
        <v>0</v>
      </c>
      <c r="M497" s="2">
        <f>IF($F$474="n/a",0,IF(M$479&lt;=$C497,0,IF(M$479&gt;($F$474+$C497),INDEX($D$491:$W$491,,$C497)-SUM($D497:L497),INDEX($D$491:$W$491,,$C497)/$F$474)))</f>
        <v>0</v>
      </c>
      <c r="N497" s="2">
        <f>IF($F$474="n/a",0,IF(N$479&lt;=$C497,0,IF(N$479&gt;($F$474+$C497),INDEX($D$491:$W$491,,$C497)-SUM($D497:M497),INDEX($D$491:$W$491,,$C497)/$F$474)))</f>
        <v>0</v>
      </c>
      <c r="O497" s="2">
        <f>IF($F$474="n/a",0,IF(O$479&lt;=$C497,0,IF(O$479&gt;($F$474+$C497),INDEX($D$491:$W$491,,$C497)-SUM($D497:N497),INDEX($D$491:$W$491,,$C497)/$F$474)))</f>
        <v>0</v>
      </c>
      <c r="P497" s="25">
        <f>IF($F$474="n/a",0,IF(P$479&lt;=$C497,0,IF(P$479&gt;($F$474+$C497),INDEX($D$491:$W$491,,$C497)-SUM($D497:O497),INDEX($D$491:$W$491,,$C497)/$F$474)))</f>
        <v>0</v>
      </c>
      <c r="Q497" s="2">
        <f>IF($F$474="n/a",0,IF(Q$479&lt;=$C497,0,IF(Q$479&gt;($F$474+$C497),INDEX($D$491:$W$491,,$C497)-SUM($D497:P497),INDEX($D$491:$W$491,,$C497)/$F$474)))</f>
        <v>0</v>
      </c>
      <c r="R497" s="2">
        <f>IF($F$474="n/a",0,IF(R$479&lt;=$C497,0,IF(R$479&gt;($F$474+$C497),INDEX($D$491:$W$491,,$C497)-SUM($D497:Q497),INDEX($D$491:$W$491,,$C497)/$F$474)))</f>
        <v>0</v>
      </c>
      <c r="S497" s="2">
        <f>IF($F$474="n/a",0,IF(S$479&lt;=$C497,0,IF(S$479&gt;($F$474+$C497),INDEX($D$491:$W$491,,$C497)-SUM($D497:R497),INDEX($D$491:$W$491,,$C497)/$F$474)))</f>
        <v>0</v>
      </c>
      <c r="T497" s="2">
        <f>IF($F$474="n/a",0,IF(T$479&lt;=$C497,0,IF(T$479&gt;($F$474+$C497),INDEX($D$491:$W$491,,$C497)-SUM($D497:S497),INDEX($D$491:$W$491,,$C497)/$F$474)))</f>
        <v>0</v>
      </c>
      <c r="U497" s="2">
        <f>IF($F$474="n/a",0,IF(U$479&lt;=$C497,0,IF(U$479&gt;($F$474+$C497),INDEX($D$491:$W$491,,$C497)-SUM($D497:T497),INDEX($D$491:$W$491,,$C497)/$F$474)))</f>
        <v>0</v>
      </c>
      <c r="V497" s="2">
        <f>IF($F$474="n/a",0,IF(V$479&lt;=$C497,0,IF(V$479&gt;($F$474+$C497),INDEX($D$491:$W$491,,$C497)-SUM($D497:U497),INDEX($D$491:$W$491,,$C497)/$F$474)))</f>
        <v>0</v>
      </c>
      <c r="W497" s="2">
        <f>IF($F$474="n/a",0,IF(W$479&lt;=$C497,0,IF(W$479&gt;($F$474+$C497),INDEX($D$491:$W$491,,$C497)-SUM($D497:V497),INDEX($D$491:$W$491,,$C497)/$F$474)))</f>
        <v>0</v>
      </c>
      <c r="X497" s="2">
        <f>IF($F$474="n/a",0,IF(X$479&lt;=$C497,0,IF(X$479&gt;($F$474+$C497),INDEX($D$491:$W$491,,$C497)-SUM($D497:W497),INDEX($D$491:$W$491,,$C497)/$F$474)))</f>
        <v>0</v>
      </c>
      <c r="Y497" s="2">
        <f>IF($F$474="n/a",0,IF(Y$479&lt;=$C497,0,IF(Y$479&gt;($F$474+$C497),INDEX($D$491:$W$491,,$C497)-SUM($D497:X497),INDEX($D$491:$W$491,,$C497)/$F$474)))</f>
        <v>0</v>
      </c>
      <c r="Z497" s="2">
        <f>IF($F$474="n/a",0,IF(Z$479&lt;=$C497,0,IF(Z$479&gt;($F$474+$C497),INDEX($D$491:$W$491,,$C497)-SUM($D497:Y497),INDEX($D$491:$W$491,,$C497)/$F$474)))</f>
        <v>0</v>
      </c>
      <c r="AA497" s="2">
        <f>IF($F$474="n/a",0,IF(AA$479&lt;=$C497,0,IF(AA$479&gt;($F$474+$C497),INDEX($D$491:$W$491,,$C497)-SUM($D497:Z497),INDEX($D$491:$W$491,,$C497)/$F$474)))</f>
        <v>0</v>
      </c>
      <c r="AB497" s="2">
        <f>IF($F$474="n/a",0,IF(AB$479&lt;=$C497,0,IF(AB$479&gt;($F$474+$C497),INDEX($D$491:$W$491,,$C497)-SUM($D497:AA497),INDEX($D$491:$W$491,,$C497)/$F$474)))</f>
        <v>0</v>
      </c>
      <c r="AC497" s="2">
        <f>IF($F$474="n/a",0,IF(AC$479&lt;=$C497,0,IF(AC$479&gt;($F$474+$C497),INDEX($D$491:$W$491,,$C497)-SUM($D497:AB497),INDEX($D$491:$W$491,,$C497)/$F$474)))</f>
        <v>0</v>
      </c>
      <c r="AD497" s="2">
        <f>IF($F$474="n/a",0,IF(AD$479&lt;=$C497,0,IF(AD$479&gt;($F$474+$C497),INDEX($D$491:$W$491,,$C497)-SUM($D497:AC497),INDEX($D$491:$W$491,,$C497)/$F$474)))</f>
        <v>0</v>
      </c>
      <c r="AE497" s="2">
        <f>IF($F$474="n/a",0,IF(AE$479&lt;=$C497,0,IF(AE$479&gt;($F$474+$C497),INDEX($D$491:$W$491,,$C497)-SUM($D497:AD497),INDEX($D$491:$W$491,,$C497)/$F$474)))</f>
        <v>0</v>
      </c>
      <c r="AF497" s="2">
        <f>IF($F$474="n/a",0,IF(AF$479&lt;=$C497,0,IF(AF$479&gt;($F$474+$C497),INDEX($D$491:$W$491,,$C497)-SUM($D497:AE497),INDEX($D$491:$W$491,,$C497)/$F$474)))</f>
        <v>0</v>
      </c>
      <c r="AG497" s="2">
        <f>IF($F$474="n/a",0,IF(AG$479&lt;=$C497,0,IF(AG$479&gt;($F$474+$C497),INDEX($D$491:$W$491,,$C497)-SUM($D497:AF497),INDEX($D$491:$W$491,,$C497)/$F$474)))</f>
        <v>0</v>
      </c>
      <c r="AH497" s="2">
        <f>IF($F$474="n/a",0,IF(AH$479&lt;=$C497,0,IF(AH$479&gt;($F$474+$C497),INDEX($D$491:$W$491,,$C497)-SUM($D497:AG497),INDEX($D$491:$W$491,,$C497)/$F$474)))</f>
        <v>0</v>
      </c>
      <c r="AI497" s="2">
        <f>IF($F$474="n/a",0,IF(AI$479&lt;=$C497,0,IF(AI$479&gt;($F$474+$C497),INDEX($D$491:$W$491,,$C497)-SUM($D497:AH497),INDEX($D$491:$W$491,,$C497)/$F$474)))</f>
        <v>0</v>
      </c>
      <c r="AJ497" s="2">
        <f>IF($F$474="n/a",0,IF(AJ$479&lt;=$C497,0,IF(AJ$479&gt;($F$474+$C497),INDEX($D$491:$W$491,,$C497)-SUM($D497:AI497),INDEX($D$491:$W$491,,$C497)/$F$474)))</f>
        <v>0</v>
      </c>
      <c r="AK497" s="2">
        <f>IF($F$474="n/a",0,IF(AK$479&lt;=$C497,0,IF(AK$479&gt;($F$474+$C497),INDEX($D$491:$W$491,,$C497)-SUM($D497:AJ497),INDEX($D$491:$W$491,,$C497)/$F$474)))</f>
        <v>0</v>
      </c>
      <c r="AL497" s="2">
        <f>IF($F$474="n/a",0,IF(AL$479&lt;=$C497,0,IF(AL$479&gt;($F$474+$C497),INDEX($D$491:$W$491,,$C497)-SUM($D497:AK497),INDEX($D$491:$W$491,,$C497)/$F$474)))</f>
        <v>0</v>
      </c>
      <c r="AM497" s="2">
        <f>IF($F$474="n/a",0,IF(AM$479&lt;=$C497,0,IF(AM$479&gt;($F$474+$C497),INDEX($D$491:$W$491,,$C497)-SUM($D497:AL497),INDEX($D$491:$W$491,,$C497)/$F$474)))</f>
        <v>0</v>
      </c>
      <c r="AN497" s="2">
        <f>IF($F$474="n/a",0,IF(AN$479&lt;=$C497,0,IF(AN$479&gt;($F$474+$C497),INDEX($D$491:$W$491,,$C497)-SUM($D497:AM497),INDEX($D$491:$W$491,,$C497)/$F$474)))</f>
        <v>0</v>
      </c>
      <c r="AO497" s="2">
        <f>IF($F$474="n/a",0,IF(AO$479&lt;=$C497,0,IF(AO$479&gt;($F$474+$C497),INDEX($D$491:$W$491,,$C497)-SUM($D497:AN497),INDEX($D$491:$W$491,,$C497)/$F$474)))</f>
        <v>0</v>
      </c>
      <c r="AP497" s="2">
        <f>IF($F$474="n/a",0,IF(AP$479&lt;=$C497,0,IF(AP$479&gt;($F$474+$C497),INDEX($D$491:$W$491,,$C497)-SUM($D497:AO497),INDEX($D$491:$W$491,,$C497)/$F$474)))</f>
        <v>0</v>
      </c>
      <c r="AQ497" s="2">
        <f>IF($F$474="n/a",0,IF(AQ$479&lt;=$C497,0,IF(AQ$479&gt;($F$474+$C497),INDEX($D$491:$W$491,,$C497)-SUM($D497:AP497),INDEX($D$491:$W$491,,$C497)/$F$474)))</f>
        <v>0</v>
      </c>
      <c r="AR497" s="2">
        <f>IF($F$474="n/a",0,IF(AR$479&lt;=$C497,0,IF(AR$479&gt;($F$474+$C497),INDEX($D$491:$W$491,,$C497)-SUM($D497:AQ497),INDEX($D$491:$W$491,,$C497)/$F$474)))</f>
        <v>0</v>
      </c>
      <c r="AS497" s="2">
        <f>IF($F$474="n/a",0,IF(AS$479&lt;=$C497,0,IF(AS$479&gt;($F$474+$C497),INDEX($D$491:$W$491,,$C497)-SUM($D497:AR497),INDEX($D$491:$W$491,,$C497)/$F$474)))</f>
        <v>0</v>
      </c>
      <c r="AT497" s="2">
        <f>IF($F$474="n/a",0,IF(AT$479&lt;=$C497,0,IF(AT$479&gt;($F$474+$C497),INDEX($D$491:$W$491,,$C497)-SUM($D497:AS497),INDEX($D$491:$W$491,,$C497)/$F$474)))</f>
        <v>0</v>
      </c>
      <c r="AU497" s="2">
        <f>IF($F$474="n/a",0,IF(AU$479&lt;=$C497,0,IF(AU$479&gt;($F$474+$C497),INDEX($D$491:$W$491,,$C497)-SUM($D497:AT497),INDEX($D$491:$W$491,,$C497)/$F$474)))</f>
        <v>0</v>
      </c>
      <c r="AV497" s="2">
        <f>IF($F$474="n/a",0,IF(AV$479&lt;=$C497,0,IF(AV$479&gt;($F$474+$C497),INDEX($D$491:$W$491,,$C497)-SUM($D497:AU497),INDEX($D$491:$W$491,,$C497)/$F$474)))</f>
        <v>0</v>
      </c>
      <c r="AW497" s="2">
        <f>IF($F$474="n/a",0,IF(AW$479&lt;=$C497,0,IF(AW$479&gt;($F$474+$C497),INDEX($D$491:$W$491,,$C497)-SUM($D497:AV497),INDEX($D$491:$W$491,,$C497)/$F$474)))</f>
        <v>0</v>
      </c>
      <c r="AX497" s="2">
        <f>IF($F$474="n/a",0,IF(AX$479&lt;=$C497,0,IF(AX$479&gt;($F$474+$C497),INDEX($D$491:$W$491,,$C497)-SUM($D497:AW497),INDEX($D$491:$W$491,,$C497)/$F$474)))</f>
        <v>0</v>
      </c>
      <c r="AY497" s="2">
        <f>IF($F$474="n/a",0,IF(AY$479&lt;=$C497,0,IF(AY$479&gt;($F$474+$C497),INDEX($D$491:$W$491,,$C497)-SUM($D497:AX497),INDEX($D$491:$W$491,,$C497)/$F$474)))</f>
        <v>0</v>
      </c>
      <c r="AZ497" s="2">
        <f>IF($F$474="n/a",0,IF(AZ$479&lt;=$C497,0,IF(AZ$479&gt;($F$474+$C497),INDEX($D$491:$W$491,,$C497)-SUM($D497:AY497),INDEX($D$491:$W$491,,$C497)/$F$474)))</f>
        <v>0</v>
      </c>
      <c r="BA497" s="2">
        <f>IF($F$474="n/a",0,IF(BA$479&lt;=$C497,0,IF(BA$479&gt;($F$474+$C497),INDEX($D$491:$W$491,,$C497)-SUM($D497:AZ497),INDEX($D$491:$W$491,,$C497)/$F$474)))</f>
        <v>0</v>
      </c>
      <c r="BB497" s="2">
        <f>IF($F$474="n/a",0,IF(BB$479&lt;=$C497,0,IF(BB$479&gt;($F$474+$C497),INDEX($D$491:$W$491,,$C497)-SUM($D497:BA497),INDEX($D$491:$W$491,,$C497)/$F$474)))</f>
        <v>0</v>
      </c>
      <c r="BC497" s="2">
        <f>IF($F$474="n/a",0,IF(BC$479&lt;=$C497,0,IF(BC$479&gt;($F$474+$C497),INDEX($D$491:$W$491,,$C497)-SUM($D497:BB497),INDEX($D$491:$W$491,,$C497)/$F$474)))</f>
        <v>0</v>
      </c>
      <c r="BD497" s="2">
        <f>IF($F$474="n/a",0,IF(BD$479&lt;=$C497,0,IF(BD$479&gt;($F$474+$C497),INDEX($D$491:$W$491,,$C497)-SUM($D497:BC497),INDEX($D$491:$W$491,,$C497)/$F$474)))</f>
        <v>0</v>
      </c>
      <c r="BE497" s="2">
        <f>IF($F$474="n/a",0,IF(BE$479&lt;=$C497,0,IF(BE$479&gt;($F$474+$C497),INDEX($D$491:$W$491,,$C497)-SUM($D497:BD497),INDEX($D$491:$W$491,,$C497)/$F$474)))</f>
        <v>0</v>
      </c>
      <c r="BF497" s="2">
        <f>IF($F$474="n/a",0,IF(BF$479&lt;=$C497,0,IF(BF$479&gt;($F$474+$C497),INDEX($D$491:$W$491,,$C497)-SUM($D497:BE497),INDEX($D$491:$W$491,,$C497)/$F$474)))</f>
        <v>0</v>
      </c>
      <c r="BG497" s="2">
        <f>IF($F$474="n/a",0,IF(BG$479&lt;=$C497,0,IF(BG$479&gt;($F$474+$C497),INDEX($D$491:$W$491,,$C497)-SUM($D497:BF497),INDEX($D$491:$W$491,,$C497)/$F$474)))</f>
        <v>0</v>
      </c>
      <c r="BH497" s="2">
        <f>IF($F$474="n/a",0,IF(BH$479&lt;=$C497,0,IF(BH$479&gt;($F$474+$C497),INDEX($D$491:$W$491,,$C497)-SUM($D497:BG497),INDEX($D$491:$W$491,,$C497)/$F$474)))</f>
        <v>0</v>
      </c>
      <c r="BI497" s="2">
        <f>IF($F$474="n/a",0,IF(BI$479&lt;=$C497,0,IF(BI$479&gt;($F$474+$C497),INDEX($D$491:$W$491,,$C497)-SUM($D497:BH497),INDEX($D$491:$W$491,,$C497)/$F$474)))</f>
        <v>0</v>
      </c>
      <c r="BJ497" s="2">
        <f>IF($F$474="n/a",0,IF(BJ$479&lt;=$C497,0,IF(BJ$479&gt;($F$474+$C497),INDEX($D$491:$W$491,,$C497)-SUM($D497:BI497),INDEX($D$491:$W$491,,$C497)/$F$474)))</f>
        <v>0</v>
      </c>
      <c r="BK497" s="2">
        <f>IF($F$474="n/a",0,IF(BK$479&lt;=$C497,0,IF(BK$479&gt;($F$474+$C497),INDEX($D$491:$W$491,,$C497)-SUM($D497:BJ497),INDEX($D$491:$W$491,,$C497)/$F$474)))</f>
        <v>0</v>
      </c>
      <c r="BL497" s="2">
        <f>IF($F$474="n/a",0,IF(BL$479&lt;=$C497,0,IF(BL$479&gt;($F$474+$C497),INDEX($D$491:$W$491,,$C497)-SUM($D497:BK497),INDEX($D$491:$W$491,,$C497)/$F$474)))</f>
        <v>0</v>
      </c>
      <c r="BM497" s="2">
        <f>IF($F$474="n/a",0,IF(BM$479&lt;=$C497,0,IF(BM$479&gt;($F$474+$C497),INDEX($D$491:$W$491,,$C497)-SUM($D497:BL497),INDEX($D$491:$W$491,,$C497)/$F$474)))</f>
        <v>0</v>
      </c>
      <c r="BN497" s="2">
        <f>IF($F$474="n/a",0,IF(BN$479&lt;=$C497,0,IF(BN$479&gt;($F$474+$C497),INDEX($D$491:$W$491,,$C497)-SUM($D497:BM497),INDEX($D$491:$W$491,,$C497)/$F$474)))</f>
        <v>0</v>
      </c>
      <c r="BO497" s="2">
        <f>IF($F$474="n/a",0,IF(BO$479&lt;=$C497,0,IF(BO$479&gt;($F$474+$C497),INDEX($D$491:$W$491,,$C497)-SUM($D497:BN497),INDEX($D$491:$W$491,,$C497)/$F$474)))</f>
        <v>0</v>
      </c>
      <c r="BP497" s="2">
        <f>IF($F$474="n/a",0,IF(BP$479&lt;=$C497,0,IF(BP$479&gt;($F$474+$C497),INDEX($D$491:$W$491,,$C497)-SUM($D497:BO497),INDEX($D$491:$W$491,,$C497)/$F$474)))</f>
        <v>0</v>
      </c>
      <c r="BQ497" s="2">
        <f>IF($F$474="n/a",0,IF(BQ$479&lt;=$C497,0,IF(BQ$479&gt;($F$474+$C497),INDEX($D$491:$W$491,,$C497)-SUM($D497:BP497),INDEX($D$491:$W$491,,$C497)/$F$474)))</f>
        <v>0</v>
      </c>
      <c r="BR497" s="2">
        <f>IF($F$474="n/a",0,IF(BR$479&lt;=$C497,0,IF(BR$479&gt;($F$474+$C497),INDEX($D$491:$W$491,,$C497)-SUM($D497:BQ497),INDEX($D$491:$W$491,,$C497)/$F$474)))</f>
        <v>0</v>
      </c>
      <c r="BS497" s="2">
        <f>IF($F$474="n/a",0,IF(BS$479&lt;=$C497,0,IF(BS$479&gt;($F$474+$C497),INDEX($D$491:$W$491,,$C497)-SUM($D497:BR497),INDEX($D$491:$W$491,,$C497)/$F$474)))</f>
        <v>0</v>
      </c>
    </row>
    <row r="498" spans="2:71">
      <c r="B498" s="24">
        <v>2015</v>
      </c>
      <c r="C498" s="24">
        <v>5</v>
      </c>
      <c r="E498" s="2">
        <f>IF($F$474="n/a",0,IF(E$479&lt;=$C498,0,IF(E$479&gt;($F$474+$C498),INDEX($D$491:$W$491,,$C498)-SUM($D498:D498),INDEX($D$491:$W$491,,$C498)/$F$474)))</f>
        <v>0</v>
      </c>
      <c r="F498" s="2">
        <f>IF($F$474="n/a",0,IF(F$479&lt;=$C498,0,IF(F$479&gt;($F$474+$C498),INDEX($D$491:$W$491,,$C498)-SUM($D498:E498),INDEX($D$491:$W$491,,$C498)/$F$474)))</f>
        <v>0</v>
      </c>
      <c r="G498" s="2">
        <f>IF($F$474="n/a",0,IF(G$479&lt;=$C498,0,IF(G$479&gt;($F$474+$C498),INDEX($D$491:$W$491,,$C498)-SUM($D498:F498),INDEX($D$491:$W$491,,$C498)/$F$474)))</f>
        <v>0</v>
      </c>
      <c r="H498" s="2">
        <f>IF($F$474="n/a",0,IF(H$479&lt;=$C498,0,IF(H$479&gt;($F$474+$C498),INDEX($D$491:$W$491,,$C498)-SUM($D498:G498),INDEX($D$491:$W$491,,$C498)/$F$474)))</f>
        <v>0</v>
      </c>
      <c r="I498" s="2">
        <f>IF($F$474="n/a",0,IF(I$479&lt;=$C498,0,IF(I$479&gt;($F$474+$C498),INDEX($D$491:$W$491,,$C498)-SUM($D498:H498),INDEX($D$491:$W$491,,$C498)/$F$474)))</f>
        <v>0</v>
      </c>
      <c r="J498" s="2">
        <f>IF($F$474="n/a",0,IF(J$479&lt;=$C498,0,IF(J$479&gt;($F$474+$C498),INDEX($D$491:$W$491,,$C498)-SUM($D498:I498),INDEX($D$491:$W$491,,$C498)/$F$474)))</f>
        <v>0</v>
      </c>
      <c r="K498" s="2">
        <f>IF($F$474="n/a",0,IF(K$479&lt;=$C498,0,IF(K$479&gt;($F$474+$C498),INDEX($D$491:$W$491,,$C498)-SUM($D498:J498),INDEX($D$491:$W$491,,$C498)/$F$474)))</f>
        <v>0</v>
      </c>
      <c r="L498" s="2">
        <f>IF($F$474="n/a",0,IF(L$479&lt;=$C498,0,IF(L$479&gt;($F$474+$C498),INDEX($D$491:$W$491,,$C498)-SUM($D498:K498),INDEX($D$491:$W$491,,$C498)/$F$474)))</f>
        <v>0</v>
      </c>
      <c r="M498" s="2">
        <f>IF($F$474="n/a",0,IF(M$479&lt;=$C498,0,IF(M$479&gt;($F$474+$C498),INDEX($D$491:$W$491,,$C498)-SUM($D498:L498),INDEX($D$491:$W$491,,$C498)/$F$474)))</f>
        <v>0</v>
      </c>
      <c r="N498" s="2">
        <f>IF($F$474="n/a",0,IF(N$479&lt;=$C498,0,IF(N$479&gt;($F$474+$C498),INDEX($D$491:$W$491,,$C498)-SUM($D498:M498),INDEX($D$491:$W$491,,$C498)/$F$474)))</f>
        <v>0</v>
      </c>
      <c r="O498" s="2">
        <f>IF($F$474="n/a",0,IF(O$479&lt;=$C498,0,IF(O$479&gt;($F$474+$C498),INDEX($D$491:$W$491,,$C498)-SUM($D498:N498),INDEX($D$491:$W$491,,$C498)/$F$474)))</f>
        <v>0</v>
      </c>
      <c r="P498" s="25">
        <f>IF($F$474="n/a",0,IF(P$479&lt;=$C498,0,IF(P$479&gt;($F$474+$C498),INDEX($D$491:$W$491,,$C498)-SUM($D498:O498),INDEX($D$491:$W$491,,$C498)/$F$474)))</f>
        <v>0</v>
      </c>
      <c r="Q498" s="2">
        <f>IF($F$474="n/a",0,IF(Q$479&lt;=$C498,0,IF(Q$479&gt;($F$474+$C498),INDEX($D$491:$W$491,,$C498)-SUM($D498:P498),INDEX($D$491:$W$491,,$C498)/$F$474)))</f>
        <v>0</v>
      </c>
      <c r="R498" s="2">
        <f>IF($F$474="n/a",0,IF(R$479&lt;=$C498,0,IF(R$479&gt;($F$474+$C498),INDEX($D$491:$W$491,,$C498)-SUM($D498:Q498),INDEX($D$491:$W$491,,$C498)/$F$474)))</f>
        <v>0</v>
      </c>
      <c r="S498" s="2">
        <f>IF($F$474="n/a",0,IF(S$479&lt;=$C498,0,IF(S$479&gt;($F$474+$C498),INDEX($D$491:$W$491,,$C498)-SUM($D498:R498),INDEX($D$491:$W$491,,$C498)/$F$474)))</f>
        <v>0</v>
      </c>
      <c r="T498" s="2">
        <f>IF($F$474="n/a",0,IF(T$479&lt;=$C498,0,IF(T$479&gt;($F$474+$C498),INDEX($D$491:$W$491,,$C498)-SUM($D498:S498),INDEX($D$491:$W$491,,$C498)/$F$474)))</f>
        <v>0</v>
      </c>
      <c r="U498" s="2">
        <f>IF($F$474="n/a",0,IF(U$479&lt;=$C498,0,IF(U$479&gt;($F$474+$C498),INDEX($D$491:$W$491,,$C498)-SUM($D498:T498),INDEX($D$491:$W$491,,$C498)/$F$474)))</f>
        <v>0</v>
      </c>
      <c r="V498" s="2">
        <f>IF($F$474="n/a",0,IF(V$479&lt;=$C498,0,IF(V$479&gt;($F$474+$C498),INDEX($D$491:$W$491,,$C498)-SUM($D498:U498),INDEX($D$491:$W$491,,$C498)/$F$474)))</f>
        <v>0</v>
      </c>
      <c r="W498" s="2">
        <f>IF($F$474="n/a",0,IF(W$479&lt;=$C498,0,IF(W$479&gt;($F$474+$C498),INDEX($D$491:$W$491,,$C498)-SUM($D498:V498),INDEX($D$491:$W$491,,$C498)/$F$474)))</f>
        <v>0</v>
      </c>
      <c r="X498" s="2">
        <f>IF($F$474="n/a",0,IF(X$479&lt;=$C498,0,IF(X$479&gt;($F$474+$C498),INDEX($D$491:$W$491,,$C498)-SUM($D498:W498),INDEX($D$491:$W$491,,$C498)/$F$474)))</f>
        <v>0</v>
      </c>
      <c r="Y498" s="2">
        <f>IF($F$474="n/a",0,IF(Y$479&lt;=$C498,0,IF(Y$479&gt;($F$474+$C498),INDEX($D$491:$W$491,,$C498)-SUM($D498:X498),INDEX($D$491:$W$491,,$C498)/$F$474)))</f>
        <v>0</v>
      </c>
      <c r="Z498" s="2">
        <f>IF($F$474="n/a",0,IF(Z$479&lt;=$C498,0,IF(Z$479&gt;($F$474+$C498),INDEX($D$491:$W$491,,$C498)-SUM($D498:Y498),INDEX($D$491:$W$491,,$C498)/$F$474)))</f>
        <v>0</v>
      </c>
      <c r="AA498" s="2">
        <f>IF($F$474="n/a",0,IF(AA$479&lt;=$C498,0,IF(AA$479&gt;($F$474+$C498),INDEX($D$491:$W$491,,$C498)-SUM($D498:Z498),INDEX($D$491:$W$491,,$C498)/$F$474)))</f>
        <v>0</v>
      </c>
      <c r="AB498" s="2">
        <f>IF($F$474="n/a",0,IF(AB$479&lt;=$C498,0,IF(AB$479&gt;($F$474+$C498),INDEX($D$491:$W$491,,$C498)-SUM($D498:AA498),INDEX($D$491:$W$491,,$C498)/$F$474)))</f>
        <v>0</v>
      </c>
      <c r="AC498" s="2">
        <f>IF($F$474="n/a",0,IF(AC$479&lt;=$C498,0,IF(AC$479&gt;($F$474+$C498),INDEX($D$491:$W$491,,$C498)-SUM($D498:AB498),INDEX($D$491:$W$491,,$C498)/$F$474)))</f>
        <v>0</v>
      </c>
      <c r="AD498" s="2">
        <f>IF($F$474="n/a",0,IF(AD$479&lt;=$C498,0,IF(AD$479&gt;($F$474+$C498),INDEX($D$491:$W$491,,$C498)-SUM($D498:AC498),INDEX($D$491:$W$491,,$C498)/$F$474)))</f>
        <v>0</v>
      </c>
      <c r="AE498" s="2">
        <f>IF($F$474="n/a",0,IF(AE$479&lt;=$C498,0,IF(AE$479&gt;($F$474+$C498),INDEX($D$491:$W$491,,$C498)-SUM($D498:AD498),INDEX($D$491:$W$491,,$C498)/$F$474)))</f>
        <v>0</v>
      </c>
      <c r="AF498" s="2">
        <f>IF($F$474="n/a",0,IF(AF$479&lt;=$C498,0,IF(AF$479&gt;($F$474+$C498),INDEX($D$491:$W$491,,$C498)-SUM($D498:AE498),INDEX($D$491:$W$491,,$C498)/$F$474)))</f>
        <v>0</v>
      </c>
      <c r="AG498" s="2">
        <f>IF($F$474="n/a",0,IF(AG$479&lt;=$C498,0,IF(AG$479&gt;($F$474+$C498),INDEX($D$491:$W$491,,$C498)-SUM($D498:AF498),INDEX($D$491:$W$491,,$C498)/$F$474)))</f>
        <v>0</v>
      </c>
      <c r="AH498" s="2">
        <f>IF($F$474="n/a",0,IF(AH$479&lt;=$C498,0,IF(AH$479&gt;($F$474+$C498),INDEX($D$491:$W$491,,$C498)-SUM($D498:AG498),INDEX($D$491:$W$491,,$C498)/$F$474)))</f>
        <v>0</v>
      </c>
      <c r="AI498" s="2">
        <f>IF($F$474="n/a",0,IF(AI$479&lt;=$C498,0,IF(AI$479&gt;($F$474+$C498),INDEX($D$491:$W$491,,$C498)-SUM($D498:AH498),INDEX($D$491:$W$491,,$C498)/$F$474)))</f>
        <v>0</v>
      </c>
      <c r="AJ498" s="2">
        <f>IF($F$474="n/a",0,IF(AJ$479&lt;=$C498,0,IF(AJ$479&gt;($F$474+$C498),INDEX($D$491:$W$491,,$C498)-SUM($D498:AI498),INDEX($D$491:$W$491,,$C498)/$F$474)))</f>
        <v>0</v>
      </c>
      <c r="AK498" s="2">
        <f>IF($F$474="n/a",0,IF(AK$479&lt;=$C498,0,IF(AK$479&gt;($F$474+$C498),INDEX($D$491:$W$491,,$C498)-SUM($D498:AJ498),INDEX($D$491:$W$491,,$C498)/$F$474)))</f>
        <v>0</v>
      </c>
      <c r="AL498" s="2">
        <f>IF($F$474="n/a",0,IF(AL$479&lt;=$C498,0,IF(AL$479&gt;($F$474+$C498),INDEX($D$491:$W$491,,$C498)-SUM($D498:AK498),INDEX($D$491:$W$491,,$C498)/$F$474)))</f>
        <v>0</v>
      </c>
      <c r="AM498" s="2">
        <f>IF($F$474="n/a",0,IF(AM$479&lt;=$C498,0,IF(AM$479&gt;($F$474+$C498),INDEX($D$491:$W$491,,$C498)-SUM($D498:AL498),INDEX($D$491:$W$491,,$C498)/$F$474)))</f>
        <v>0</v>
      </c>
      <c r="AN498" s="2">
        <f>IF($F$474="n/a",0,IF(AN$479&lt;=$C498,0,IF(AN$479&gt;($F$474+$C498),INDEX($D$491:$W$491,,$C498)-SUM($D498:AM498),INDEX($D$491:$W$491,,$C498)/$F$474)))</f>
        <v>0</v>
      </c>
      <c r="AO498" s="2">
        <f>IF($F$474="n/a",0,IF(AO$479&lt;=$C498,0,IF(AO$479&gt;($F$474+$C498),INDEX($D$491:$W$491,,$C498)-SUM($D498:AN498),INDEX($D$491:$W$491,,$C498)/$F$474)))</f>
        <v>0</v>
      </c>
      <c r="AP498" s="2">
        <f>IF($F$474="n/a",0,IF(AP$479&lt;=$C498,0,IF(AP$479&gt;($F$474+$C498),INDEX($D$491:$W$491,,$C498)-SUM($D498:AO498),INDEX($D$491:$W$491,,$C498)/$F$474)))</f>
        <v>0</v>
      </c>
      <c r="AQ498" s="2">
        <f>IF($F$474="n/a",0,IF(AQ$479&lt;=$C498,0,IF(AQ$479&gt;($F$474+$C498),INDEX($D$491:$W$491,,$C498)-SUM($D498:AP498),INDEX($D$491:$W$491,,$C498)/$F$474)))</f>
        <v>0</v>
      </c>
      <c r="AR498" s="2">
        <f>IF($F$474="n/a",0,IF(AR$479&lt;=$C498,0,IF(AR$479&gt;($F$474+$C498),INDEX($D$491:$W$491,,$C498)-SUM($D498:AQ498),INDEX($D$491:$W$491,,$C498)/$F$474)))</f>
        <v>0</v>
      </c>
      <c r="AS498" s="2">
        <f>IF($F$474="n/a",0,IF(AS$479&lt;=$C498,0,IF(AS$479&gt;($F$474+$C498),INDEX($D$491:$W$491,,$C498)-SUM($D498:AR498),INDEX($D$491:$W$491,,$C498)/$F$474)))</f>
        <v>0</v>
      </c>
      <c r="AT498" s="2">
        <f>IF($F$474="n/a",0,IF(AT$479&lt;=$C498,0,IF(AT$479&gt;($F$474+$C498),INDEX($D$491:$W$491,,$C498)-SUM($D498:AS498),INDEX($D$491:$W$491,,$C498)/$F$474)))</f>
        <v>0</v>
      </c>
      <c r="AU498" s="2">
        <f>IF($F$474="n/a",0,IF(AU$479&lt;=$C498,0,IF(AU$479&gt;($F$474+$C498),INDEX($D$491:$W$491,,$C498)-SUM($D498:AT498),INDEX($D$491:$W$491,,$C498)/$F$474)))</f>
        <v>0</v>
      </c>
      <c r="AV498" s="2">
        <f>IF($F$474="n/a",0,IF(AV$479&lt;=$C498,0,IF(AV$479&gt;($F$474+$C498),INDEX($D$491:$W$491,,$C498)-SUM($D498:AU498),INDEX($D$491:$W$491,,$C498)/$F$474)))</f>
        <v>0</v>
      </c>
      <c r="AW498" s="2">
        <f>IF($F$474="n/a",0,IF(AW$479&lt;=$C498,0,IF(AW$479&gt;($F$474+$C498),INDEX($D$491:$W$491,,$C498)-SUM($D498:AV498),INDEX($D$491:$W$491,,$C498)/$F$474)))</f>
        <v>0</v>
      </c>
      <c r="AX498" s="2">
        <f>IF($F$474="n/a",0,IF(AX$479&lt;=$C498,0,IF(AX$479&gt;($F$474+$C498),INDEX($D$491:$W$491,,$C498)-SUM($D498:AW498),INDEX($D$491:$W$491,,$C498)/$F$474)))</f>
        <v>0</v>
      </c>
      <c r="AY498" s="2">
        <f>IF($F$474="n/a",0,IF(AY$479&lt;=$C498,0,IF(AY$479&gt;($F$474+$C498),INDEX($D$491:$W$491,,$C498)-SUM($D498:AX498),INDEX($D$491:$W$491,,$C498)/$F$474)))</f>
        <v>0</v>
      </c>
      <c r="AZ498" s="2">
        <f>IF($F$474="n/a",0,IF(AZ$479&lt;=$C498,0,IF(AZ$479&gt;($F$474+$C498),INDEX($D$491:$W$491,,$C498)-SUM($D498:AY498),INDEX($D$491:$W$491,,$C498)/$F$474)))</f>
        <v>0</v>
      </c>
      <c r="BA498" s="2">
        <f>IF($F$474="n/a",0,IF(BA$479&lt;=$C498,0,IF(BA$479&gt;($F$474+$C498),INDEX($D$491:$W$491,,$C498)-SUM($D498:AZ498),INDEX($D$491:$W$491,,$C498)/$F$474)))</f>
        <v>0</v>
      </c>
      <c r="BB498" s="2">
        <f>IF($F$474="n/a",0,IF(BB$479&lt;=$C498,0,IF(BB$479&gt;($F$474+$C498),INDEX($D$491:$W$491,,$C498)-SUM($D498:BA498),INDEX($D$491:$W$491,,$C498)/$F$474)))</f>
        <v>0</v>
      </c>
      <c r="BC498" s="2">
        <f>IF($F$474="n/a",0,IF(BC$479&lt;=$C498,0,IF(BC$479&gt;($F$474+$C498),INDEX($D$491:$W$491,,$C498)-SUM($D498:BB498),INDEX($D$491:$W$491,,$C498)/$F$474)))</f>
        <v>0</v>
      </c>
      <c r="BD498" s="2">
        <f>IF($F$474="n/a",0,IF(BD$479&lt;=$C498,0,IF(BD$479&gt;($F$474+$C498),INDEX($D$491:$W$491,,$C498)-SUM($D498:BC498),INDEX($D$491:$W$491,,$C498)/$F$474)))</f>
        <v>0</v>
      </c>
      <c r="BE498" s="2">
        <f>IF($F$474="n/a",0,IF(BE$479&lt;=$C498,0,IF(BE$479&gt;($F$474+$C498),INDEX($D$491:$W$491,,$C498)-SUM($D498:BD498),INDEX($D$491:$W$491,,$C498)/$F$474)))</f>
        <v>0</v>
      </c>
      <c r="BF498" s="2">
        <f>IF($F$474="n/a",0,IF(BF$479&lt;=$C498,0,IF(BF$479&gt;($F$474+$C498),INDEX($D$491:$W$491,,$C498)-SUM($D498:BE498),INDEX($D$491:$W$491,,$C498)/$F$474)))</f>
        <v>0</v>
      </c>
      <c r="BG498" s="2">
        <f>IF($F$474="n/a",0,IF(BG$479&lt;=$C498,0,IF(BG$479&gt;($F$474+$C498),INDEX($D$491:$W$491,,$C498)-SUM($D498:BF498),INDEX($D$491:$W$491,,$C498)/$F$474)))</f>
        <v>0</v>
      </c>
      <c r="BH498" s="2">
        <f>IF($F$474="n/a",0,IF(BH$479&lt;=$C498,0,IF(BH$479&gt;($F$474+$C498),INDEX($D$491:$W$491,,$C498)-SUM($D498:BG498),INDEX($D$491:$W$491,,$C498)/$F$474)))</f>
        <v>0</v>
      </c>
      <c r="BI498" s="2">
        <f>IF($F$474="n/a",0,IF(BI$479&lt;=$C498,0,IF(BI$479&gt;($F$474+$C498),INDEX($D$491:$W$491,,$C498)-SUM($D498:BH498),INDEX($D$491:$W$491,,$C498)/$F$474)))</f>
        <v>0</v>
      </c>
      <c r="BJ498" s="2">
        <f>IF($F$474="n/a",0,IF(BJ$479&lt;=$C498,0,IF(BJ$479&gt;($F$474+$C498),INDEX($D$491:$W$491,,$C498)-SUM($D498:BI498),INDEX($D$491:$W$491,,$C498)/$F$474)))</f>
        <v>0</v>
      </c>
      <c r="BK498" s="2">
        <f>IF($F$474="n/a",0,IF(BK$479&lt;=$C498,0,IF(BK$479&gt;($F$474+$C498),INDEX($D$491:$W$491,,$C498)-SUM($D498:BJ498),INDEX($D$491:$W$491,,$C498)/$F$474)))</f>
        <v>0</v>
      </c>
      <c r="BL498" s="2">
        <f>IF($F$474="n/a",0,IF(BL$479&lt;=$C498,0,IF(BL$479&gt;($F$474+$C498),INDEX($D$491:$W$491,,$C498)-SUM($D498:BK498),INDEX($D$491:$W$491,,$C498)/$F$474)))</f>
        <v>0</v>
      </c>
      <c r="BM498" s="2">
        <f>IF($F$474="n/a",0,IF(BM$479&lt;=$C498,0,IF(BM$479&gt;($F$474+$C498),INDEX($D$491:$W$491,,$C498)-SUM($D498:BL498),INDEX($D$491:$W$491,,$C498)/$F$474)))</f>
        <v>0</v>
      </c>
      <c r="BN498" s="2">
        <f>IF($F$474="n/a",0,IF(BN$479&lt;=$C498,0,IF(BN$479&gt;($F$474+$C498),INDEX($D$491:$W$491,,$C498)-SUM($D498:BM498),INDEX($D$491:$W$491,,$C498)/$F$474)))</f>
        <v>0</v>
      </c>
      <c r="BO498" s="2">
        <f>IF($F$474="n/a",0,IF(BO$479&lt;=$C498,0,IF(BO$479&gt;($F$474+$C498),INDEX($D$491:$W$491,,$C498)-SUM($D498:BN498),INDEX($D$491:$W$491,,$C498)/$F$474)))</f>
        <v>0</v>
      </c>
      <c r="BP498" s="2">
        <f>IF($F$474="n/a",0,IF(BP$479&lt;=$C498,0,IF(BP$479&gt;($F$474+$C498),INDEX($D$491:$W$491,,$C498)-SUM($D498:BO498),INDEX($D$491:$W$491,,$C498)/$F$474)))</f>
        <v>0</v>
      </c>
      <c r="BQ498" s="2">
        <f>IF($F$474="n/a",0,IF(BQ$479&lt;=$C498,0,IF(BQ$479&gt;($F$474+$C498),INDEX($D$491:$W$491,,$C498)-SUM($D498:BP498),INDEX($D$491:$W$491,,$C498)/$F$474)))</f>
        <v>0</v>
      </c>
      <c r="BR498" s="2">
        <f>IF($F$474="n/a",0,IF(BR$479&lt;=$C498,0,IF(BR$479&gt;($F$474+$C498),INDEX($D$491:$W$491,,$C498)-SUM($D498:BQ498),INDEX($D$491:$W$491,,$C498)/$F$474)))</f>
        <v>0</v>
      </c>
      <c r="BS498" s="2">
        <f>IF($F$474="n/a",0,IF(BS$479&lt;=$C498,0,IF(BS$479&gt;($F$474+$C498),INDEX($D$491:$W$491,,$C498)-SUM($D498:BR498),INDEX($D$491:$W$491,,$C498)/$F$474)))</f>
        <v>0</v>
      </c>
    </row>
    <row r="499" spans="2:71">
      <c r="B499" s="24">
        <v>2016</v>
      </c>
      <c r="C499" s="24">
        <v>6</v>
      </c>
      <c r="E499" s="2">
        <f>IF($F$474="n/a",0,IF(E$479&lt;=$C499,0,IF(E$479&gt;($F$474+$C499),INDEX($D$491:$W$491,,$C499)-SUM($D499:D499),INDEX($D$491:$W$491,,$C499)/$F$474)))</f>
        <v>0</v>
      </c>
      <c r="F499" s="2">
        <f>IF($F$474="n/a",0,IF(F$479&lt;=$C499,0,IF(F$479&gt;($F$474+$C499),INDEX($D$491:$W$491,,$C499)-SUM($D499:E499),INDEX($D$491:$W$491,,$C499)/$F$474)))</f>
        <v>0</v>
      </c>
      <c r="G499" s="2">
        <f>IF($F$474="n/a",0,IF(G$479&lt;=$C499,0,IF(G$479&gt;($F$474+$C499),INDEX($D$491:$W$491,,$C499)-SUM($D499:F499),INDEX($D$491:$W$491,,$C499)/$F$474)))</f>
        <v>0</v>
      </c>
      <c r="H499" s="2">
        <f>IF($F$474="n/a",0,IF(H$479&lt;=$C499,0,IF(H$479&gt;($F$474+$C499),INDEX($D$491:$W$491,,$C499)-SUM($D499:G499),INDEX($D$491:$W$491,,$C499)/$F$474)))</f>
        <v>0</v>
      </c>
      <c r="I499" s="2">
        <f>IF($F$474="n/a",0,IF(I$479&lt;=$C499,0,IF(I$479&gt;($F$474+$C499),INDEX($D$491:$W$491,,$C499)-SUM($D499:H499),INDEX($D$491:$W$491,,$C499)/$F$474)))</f>
        <v>0</v>
      </c>
      <c r="J499" s="2">
        <f>IF($F$474="n/a",0,IF(J$479&lt;=$C499,0,IF(J$479&gt;($F$474+$C499),INDEX($D$491:$W$491,,$C499)-SUM($D499:I499),INDEX($D$491:$W$491,,$C499)/$F$474)))</f>
        <v>0</v>
      </c>
      <c r="K499" s="2">
        <f>IF($F$474="n/a",0,IF(K$479&lt;=$C499,0,IF(K$479&gt;($F$474+$C499),INDEX($D$491:$W$491,,$C499)-SUM($D499:J499),INDEX($D$491:$W$491,,$C499)/$F$474)))</f>
        <v>0</v>
      </c>
      <c r="L499" s="2">
        <f>IF($F$474="n/a",0,IF(L$479&lt;=$C499,0,IF(L$479&gt;($F$474+$C499),INDEX($D$491:$W$491,,$C499)-SUM($D499:K499),INDEX($D$491:$W$491,,$C499)/$F$474)))</f>
        <v>0</v>
      </c>
      <c r="M499" s="2">
        <f>IF($F$474="n/a",0,IF(M$479&lt;=$C499,0,IF(M$479&gt;($F$474+$C499),INDEX($D$491:$W$491,,$C499)-SUM($D499:L499),INDEX($D$491:$W$491,,$C499)/$F$474)))</f>
        <v>0</v>
      </c>
      <c r="N499" s="2">
        <f>IF($F$474="n/a",0,IF(N$479&lt;=$C499,0,IF(N$479&gt;($F$474+$C499),INDEX($D$491:$W$491,,$C499)-SUM($D499:M499),INDEX($D$491:$W$491,,$C499)/$F$474)))</f>
        <v>0</v>
      </c>
      <c r="O499" s="2">
        <f>IF($F$474="n/a",0,IF(O$479&lt;=$C499,0,IF(O$479&gt;($F$474+$C499),INDEX($D$491:$W$491,,$C499)-SUM($D499:N499),INDEX($D$491:$W$491,,$C499)/$F$474)))</f>
        <v>0</v>
      </c>
      <c r="P499" s="25">
        <f>IF($F$474="n/a",0,IF(P$479&lt;=$C499,0,IF(P$479&gt;($F$474+$C499),INDEX($D$491:$W$491,,$C499)-SUM($D499:O499),INDEX($D$491:$W$491,,$C499)/$F$474)))</f>
        <v>0</v>
      </c>
      <c r="Q499" s="2">
        <f>IF($F$474="n/a",0,IF(Q$479&lt;=$C499,0,IF(Q$479&gt;($F$474+$C499),INDEX($D$491:$W$491,,$C499)-SUM($D499:P499),INDEX($D$491:$W$491,,$C499)/$F$474)))</f>
        <v>0</v>
      </c>
      <c r="R499" s="2">
        <f>IF($F$474="n/a",0,IF(R$479&lt;=$C499,0,IF(R$479&gt;($F$474+$C499),INDEX($D$491:$W$491,,$C499)-SUM($D499:Q499),INDEX($D$491:$W$491,,$C499)/$F$474)))</f>
        <v>0</v>
      </c>
      <c r="S499" s="2">
        <f>IF($F$474="n/a",0,IF(S$479&lt;=$C499,0,IF(S$479&gt;($F$474+$C499),INDEX($D$491:$W$491,,$C499)-SUM($D499:R499),INDEX($D$491:$W$491,,$C499)/$F$474)))</f>
        <v>0</v>
      </c>
      <c r="T499" s="2">
        <f>IF($F$474="n/a",0,IF(T$479&lt;=$C499,0,IF(T$479&gt;($F$474+$C499),INDEX($D$491:$W$491,,$C499)-SUM($D499:S499),INDEX($D$491:$W$491,,$C499)/$F$474)))</f>
        <v>0</v>
      </c>
      <c r="U499" s="2">
        <f>IF($F$474="n/a",0,IF(U$479&lt;=$C499,0,IF(U$479&gt;($F$474+$C499),INDEX($D$491:$W$491,,$C499)-SUM($D499:T499),INDEX($D$491:$W$491,,$C499)/$F$474)))</f>
        <v>0</v>
      </c>
      <c r="V499" s="2">
        <f>IF($F$474="n/a",0,IF(V$479&lt;=$C499,0,IF(V$479&gt;($F$474+$C499),INDEX($D$491:$W$491,,$C499)-SUM($D499:U499),INDEX($D$491:$W$491,,$C499)/$F$474)))</f>
        <v>0</v>
      </c>
      <c r="W499" s="2">
        <f>IF($F$474="n/a",0,IF(W$479&lt;=$C499,0,IF(W$479&gt;($F$474+$C499),INDEX($D$491:$W$491,,$C499)-SUM($D499:V499),INDEX($D$491:$W$491,,$C499)/$F$474)))</f>
        <v>0</v>
      </c>
      <c r="X499" s="2">
        <f>IF($F$474="n/a",0,IF(X$479&lt;=$C499,0,IF(X$479&gt;($F$474+$C499),INDEX($D$491:$W$491,,$C499)-SUM($D499:W499),INDEX($D$491:$W$491,,$C499)/$F$474)))</f>
        <v>0</v>
      </c>
      <c r="Y499" s="2">
        <f>IF($F$474="n/a",0,IF(Y$479&lt;=$C499,0,IF(Y$479&gt;($F$474+$C499),INDEX($D$491:$W$491,,$C499)-SUM($D499:X499),INDEX($D$491:$W$491,,$C499)/$F$474)))</f>
        <v>0</v>
      </c>
      <c r="Z499" s="2">
        <f>IF($F$474="n/a",0,IF(Z$479&lt;=$C499,0,IF(Z$479&gt;($F$474+$C499),INDEX($D$491:$W$491,,$C499)-SUM($D499:Y499),INDEX($D$491:$W$491,,$C499)/$F$474)))</f>
        <v>0</v>
      </c>
      <c r="AA499" s="2">
        <f>IF($F$474="n/a",0,IF(AA$479&lt;=$C499,0,IF(AA$479&gt;($F$474+$C499),INDEX($D$491:$W$491,,$C499)-SUM($D499:Z499),INDEX($D$491:$W$491,,$C499)/$F$474)))</f>
        <v>0</v>
      </c>
      <c r="AB499" s="2">
        <f>IF($F$474="n/a",0,IF(AB$479&lt;=$C499,0,IF(AB$479&gt;($F$474+$C499),INDEX($D$491:$W$491,,$C499)-SUM($D499:AA499),INDEX($D$491:$W$491,,$C499)/$F$474)))</f>
        <v>0</v>
      </c>
      <c r="AC499" s="2">
        <f>IF($F$474="n/a",0,IF(AC$479&lt;=$C499,0,IF(AC$479&gt;($F$474+$C499),INDEX($D$491:$W$491,,$C499)-SUM($D499:AB499),INDEX($D$491:$W$491,,$C499)/$F$474)))</f>
        <v>0</v>
      </c>
      <c r="AD499" s="2">
        <f>IF($F$474="n/a",0,IF(AD$479&lt;=$C499,0,IF(AD$479&gt;($F$474+$C499),INDEX($D$491:$W$491,,$C499)-SUM($D499:AC499),INDEX($D$491:$W$491,,$C499)/$F$474)))</f>
        <v>0</v>
      </c>
      <c r="AE499" s="2">
        <f>IF($F$474="n/a",0,IF(AE$479&lt;=$C499,0,IF(AE$479&gt;($F$474+$C499),INDEX($D$491:$W$491,,$C499)-SUM($D499:AD499),INDEX($D$491:$W$491,,$C499)/$F$474)))</f>
        <v>0</v>
      </c>
      <c r="AF499" s="2">
        <f>IF($F$474="n/a",0,IF(AF$479&lt;=$C499,0,IF(AF$479&gt;($F$474+$C499),INDEX($D$491:$W$491,,$C499)-SUM($D499:AE499),INDEX($D$491:$W$491,,$C499)/$F$474)))</f>
        <v>0</v>
      </c>
      <c r="AG499" s="2">
        <f>IF($F$474="n/a",0,IF(AG$479&lt;=$C499,0,IF(AG$479&gt;($F$474+$C499),INDEX($D$491:$W$491,,$C499)-SUM($D499:AF499),INDEX($D$491:$W$491,,$C499)/$F$474)))</f>
        <v>0</v>
      </c>
      <c r="AH499" s="2">
        <f>IF($F$474="n/a",0,IF(AH$479&lt;=$C499,0,IF(AH$479&gt;($F$474+$C499),INDEX($D$491:$W$491,,$C499)-SUM($D499:AG499),INDEX($D$491:$W$491,,$C499)/$F$474)))</f>
        <v>0</v>
      </c>
      <c r="AI499" s="2">
        <f>IF($F$474="n/a",0,IF(AI$479&lt;=$C499,0,IF(AI$479&gt;($F$474+$C499),INDEX($D$491:$W$491,,$C499)-SUM($D499:AH499),INDEX($D$491:$W$491,,$C499)/$F$474)))</f>
        <v>0</v>
      </c>
      <c r="AJ499" s="2">
        <f>IF($F$474="n/a",0,IF(AJ$479&lt;=$C499,0,IF(AJ$479&gt;($F$474+$C499),INDEX($D$491:$W$491,,$C499)-SUM($D499:AI499),INDEX($D$491:$W$491,,$C499)/$F$474)))</f>
        <v>0</v>
      </c>
      <c r="AK499" s="2">
        <f>IF($F$474="n/a",0,IF(AK$479&lt;=$C499,0,IF(AK$479&gt;($F$474+$C499),INDEX($D$491:$W$491,,$C499)-SUM($D499:AJ499),INDEX($D$491:$W$491,,$C499)/$F$474)))</f>
        <v>0</v>
      </c>
      <c r="AL499" s="2">
        <f>IF($F$474="n/a",0,IF(AL$479&lt;=$C499,0,IF(AL$479&gt;($F$474+$C499),INDEX($D$491:$W$491,,$C499)-SUM($D499:AK499),INDEX($D$491:$W$491,,$C499)/$F$474)))</f>
        <v>0</v>
      </c>
      <c r="AM499" s="2">
        <f>IF($F$474="n/a",0,IF(AM$479&lt;=$C499,0,IF(AM$479&gt;($F$474+$C499),INDEX($D$491:$W$491,,$C499)-SUM($D499:AL499),INDEX($D$491:$W$491,,$C499)/$F$474)))</f>
        <v>0</v>
      </c>
      <c r="AN499" s="2">
        <f>IF($F$474="n/a",0,IF(AN$479&lt;=$C499,0,IF(AN$479&gt;($F$474+$C499),INDEX($D$491:$W$491,,$C499)-SUM($D499:AM499),INDEX($D$491:$W$491,,$C499)/$F$474)))</f>
        <v>0</v>
      </c>
      <c r="AO499" s="2">
        <f>IF($F$474="n/a",0,IF(AO$479&lt;=$C499,0,IF(AO$479&gt;($F$474+$C499),INDEX($D$491:$W$491,,$C499)-SUM($D499:AN499),INDEX($D$491:$W$491,,$C499)/$F$474)))</f>
        <v>0</v>
      </c>
      <c r="AP499" s="2">
        <f>IF($F$474="n/a",0,IF(AP$479&lt;=$C499,0,IF(AP$479&gt;($F$474+$C499),INDEX($D$491:$W$491,,$C499)-SUM($D499:AO499),INDEX($D$491:$W$491,,$C499)/$F$474)))</f>
        <v>0</v>
      </c>
      <c r="AQ499" s="2">
        <f>IF($F$474="n/a",0,IF(AQ$479&lt;=$C499,0,IF(AQ$479&gt;($F$474+$C499),INDEX($D$491:$W$491,,$C499)-SUM($D499:AP499),INDEX($D$491:$W$491,,$C499)/$F$474)))</f>
        <v>0</v>
      </c>
      <c r="AR499" s="2">
        <f>IF($F$474="n/a",0,IF(AR$479&lt;=$C499,0,IF(AR$479&gt;($F$474+$C499),INDEX($D$491:$W$491,,$C499)-SUM($D499:AQ499),INDEX($D$491:$W$491,,$C499)/$F$474)))</f>
        <v>0</v>
      </c>
      <c r="AS499" s="2">
        <f>IF($F$474="n/a",0,IF(AS$479&lt;=$C499,0,IF(AS$479&gt;($F$474+$C499),INDEX($D$491:$W$491,,$C499)-SUM($D499:AR499),INDEX($D$491:$W$491,,$C499)/$F$474)))</f>
        <v>0</v>
      </c>
      <c r="AT499" s="2">
        <f>IF($F$474="n/a",0,IF(AT$479&lt;=$C499,0,IF(AT$479&gt;($F$474+$C499),INDEX($D$491:$W$491,,$C499)-SUM($D499:AS499),INDEX($D$491:$W$491,,$C499)/$F$474)))</f>
        <v>0</v>
      </c>
      <c r="AU499" s="2">
        <f>IF($F$474="n/a",0,IF(AU$479&lt;=$C499,0,IF(AU$479&gt;($F$474+$C499),INDEX($D$491:$W$491,,$C499)-SUM($D499:AT499),INDEX($D$491:$W$491,,$C499)/$F$474)))</f>
        <v>0</v>
      </c>
      <c r="AV499" s="2">
        <f>IF($F$474="n/a",0,IF(AV$479&lt;=$C499,0,IF(AV$479&gt;($F$474+$C499),INDEX($D$491:$W$491,,$C499)-SUM($D499:AU499),INDEX($D$491:$W$491,,$C499)/$F$474)))</f>
        <v>0</v>
      </c>
      <c r="AW499" s="2">
        <f>IF($F$474="n/a",0,IF(AW$479&lt;=$C499,0,IF(AW$479&gt;($F$474+$C499),INDEX($D$491:$W$491,,$C499)-SUM($D499:AV499),INDEX($D$491:$W$491,,$C499)/$F$474)))</f>
        <v>0</v>
      </c>
      <c r="AX499" s="2">
        <f>IF($F$474="n/a",0,IF(AX$479&lt;=$C499,0,IF(AX$479&gt;($F$474+$C499),INDEX($D$491:$W$491,,$C499)-SUM($D499:AW499),INDEX($D$491:$W$491,,$C499)/$F$474)))</f>
        <v>0</v>
      </c>
      <c r="AY499" s="2">
        <f>IF($F$474="n/a",0,IF(AY$479&lt;=$C499,0,IF(AY$479&gt;($F$474+$C499),INDEX($D$491:$W$491,,$C499)-SUM($D499:AX499),INDEX($D$491:$W$491,,$C499)/$F$474)))</f>
        <v>0</v>
      </c>
      <c r="AZ499" s="2">
        <f>IF($F$474="n/a",0,IF(AZ$479&lt;=$C499,0,IF(AZ$479&gt;($F$474+$C499),INDEX($D$491:$W$491,,$C499)-SUM($D499:AY499),INDEX($D$491:$W$491,,$C499)/$F$474)))</f>
        <v>0</v>
      </c>
      <c r="BA499" s="2">
        <f>IF($F$474="n/a",0,IF(BA$479&lt;=$C499,0,IF(BA$479&gt;($F$474+$C499),INDEX($D$491:$W$491,,$C499)-SUM($D499:AZ499),INDEX($D$491:$W$491,,$C499)/$F$474)))</f>
        <v>0</v>
      </c>
      <c r="BB499" s="2">
        <f>IF($F$474="n/a",0,IF(BB$479&lt;=$C499,0,IF(BB$479&gt;($F$474+$C499),INDEX($D$491:$W$491,,$C499)-SUM($D499:BA499),INDEX($D$491:$W$491,,$C499)/$F$474)))</f>
        <v>0</v>
      </c>
      <c r="BC499" s="2">
        <f>IF($F$474="n/a",0,IF(BC$479&lt;=$C499,0,IF(BC$479&gt;($F$474+$C499),INDEX($D$491:$W$491,,$C499)-SUM($D499:BB499),INDEX($D$491:$W$491,,$C499)/$F$474)))</f>
        <v>0</v>
      </c>
      <c r="BD499" s="2">
        <f>IF($F$474="n/a",0,IF(BD$479&lt;=$C499,0,IF(BD$479&gt;($F$474+$C499),INDEX($D$491:$W$491,,$C499)-SUM($D499:BC499),INDEX($D$491:$W$491,,$C499)/$F$474)))</f>
        <v>0</v>
      </c>
      <c r="BE499" s="2">
        <f>IF($F$474="n/a",0,IF(BE$479&lt;=$C499,0,IF(BE$479&gt;($F$474+$C499),INDEX($D$491:$W$491,,$C499)-SUM($D499:BD499),INDEX($D$491:$W$491,,$C499)/$F$474)))</f>
        <v>0</v>
      </c>
      <c r="BF499" s="2">
        <f>IF($F$474="n/a",0,IF(BF$479&lt;=$C499,0,IF(BF$479&gt;($F$474+$C499),INDEX($D$491:$W$491,,$C499)-SUM($D499:BE499),INDEX($D$491:$W$491,,$C499)/$F$474)))</f>
        <v>0</v>
      </c>
      <c r="BG499" s="2">
        <f>IF($F$474="n/a",0,IF(BG$479&lt;=$C499,0,IF(BG$479&gt;($F$474+$C499),INDEX($D$491:$W$491,,$C499)-SUM($D499:BF499),INDEX($D$491:$W$491,,$C499)/$F$474)))</f>
        <v>0</v>
      </c>
      <c r="BH499" s="2">
        <f>IF($F$474="n/a",0,IF(BH$479&lt;=$C499,0,IF(BH$479&gt;($F$474+$C499),INDEX($D$491:$W$491,,$C499)-SUM($D499:BG499),INDEX($D$491:$W$491,,$C499)/$F$474)))</f>
        <v>0</v>
      </c>
      <c r="BI499" s="2">
        <f>IF($F$474="n/a",0,IF(BI$479&lt;=$C499,0,IF(BI$479&gt;($F$474+$C499),INDEX($D$491:$W$491,,$C499)-SUM($D499:BH499),INDEX($D$491:$W$491,,$C499)/$F$474)))</f>
        <v>0</v>
      </c>
      <c r="BJ499" s="2">
        <f>IF($F$474="n/a",0,IF(BJ$479&lt;=$C499,0,IF(BJ$479&gt;($F$474+$C499),INDEX($D$491:$W$491,,$C499)-SUM($D499:BI499),INDEX($D$491:$W$491,,$C499)/$F$474)))</f>
        <v>0</v>
      </c>
      <c r="BK499" s="2">
        <f>IF($F$474="n/a",0,IF(BK$479&lt;=$C499,0,IF(BK$479&gt;($F$474+$C499),INDEX($D$491:$W$491,,$C499)-SUM($D499:BJ499),INDEX($D$491:$W$491,,$C499)/$F$474)))</f>
        <v>0</v>
      </c>
      <c r="BL499" s="2">
        <f>IF($F$474="n/a",0,IF(BL$479&lt;=$C499,0,IF(BL$479&gt;($F$474+$C499),INDEX($D$491:$W$491,,$C499)-SUM($D499:BK499),INDEX($D$491:$W$491,,$C499)/$F$474)))</f>
        <v>0</v>
      </c>
      <c r="BM499" s="2">
        <f>IF($F$474="n/a",0,IF(BM$479&lt;=$C499,0,IF(BM$479&gt;($F$474+$C499),INDEX($D$491:$W$491,,$C499)-SUM($D499:BL499),INDEX($D$491:$W$491,,$C499)/$F$474)))</f>
        <v>0</v>
      </c>
      <c r="BN499" s="2">
        <f>IF($F$474="n/a",0,IF(BN$479&lt;=$C499,0,IF(BN$479&gt;($F$474+$C499),INDEX($D$491:$W$491,,$C499)-SUM($D499:BM499),INDEX($D$491:$W$491,,$C499)/$F$474)))</f>
        <v>0</v>
      </c>
      <c r="BO499" s="2">
        <f>IF($F$474="n/a",0,IF(BO$479&lt;=$C499,0,IF(BO$479&gt;($F$474+$C499),INDEX($D$491:$W$491,,$C499)-SUM($D499:BN499),INDEX($D$491:$W$491,,$C499)/$F$474)))</f>
        <v>0</v>
      </c>
      <c r="BP499" s="2">
        <f>IF($F$474="n/a",0,IF(BP$479&lt;=$C499,0,IF(BP$479&gt;($F$474+$C499),INDEX($D$491:$W$491,,$C499)-SUM($D499:BO499),INDEX($D$491:$W$491,,$C499)/$F$474)))</f>
        <v>0</v>
      </c>
      <c r="BQ499" s="2">
        <f>IF($F$474="n/a",0,IF(BQ$479&lt;=$C499,0,IF(BQ$479&gt;($F$474+$C499),INDEX($D$491:$W$491,,$C499)-SUM($D499:BP499),INDEX($D$491:$W$491,,$C499)/$F$474)))</f>
        <v>0</v>
      </c>
      <c r="BR499" s="2">
        <f>IF($F$474="n/a",0,IF(BR$479&lt;=$C499,0,IF(BR$479&gt;($F$474+$C499),INDEX($D$491:$W$491,,$C499)-SUM($D499:BQ499),INDEX($D$491:$W$491,,$C499)/$F$474)))</f>
        <v>0</v>
      </c>
      <c r="BS499" s="2">
        <f>IF($F$474="n/a",0,IF(BS$479&lt;=$C499,0,IF(BS$479&gt;($F$474+$C499),INDEX($D$491:$W$491,,$C499)-SUM($D499:BR499),INDEX($D$491:$W$491,,$C499)/$F$474)))</f>
        <v>0</v>
      </c>
    </row>
    <row r="500" spans="2:71">
      <c r="B500" s="24">
        <v>2017</v>
      </c>
      <c r="C500" s="24">
        <v>7</v>
      </c>
      <c r="E500" s="2">
        <f>IF($F$474="n/a",0,IF(E$479&lt;=$C500,0,IF(E$479&gt;($F$474+$C500),INDEX($D$491:$W$491,,$C500)-SUM($D500:D500),INDEX($D$491:$W$491,,$C500)/$F$474)))</f>
        <v>0</v>
      </c>
      <c r="F500" s="2">
        <f>IF($F$474="n/a",0,IF(F$479&lt;=$C500,0,IF(F$479&gt;($F$474+$C500),INDEX($D$491:$W$491,,$C500)-SUM($D500:E500),INDEX($D$491:$W$491,,$C500)/$F$474)))</f>
        <v>0</v>
      </c>
      <c r="G500" s="2">
        <f>IF($F$474="n/a",0,IF(G$479&lt;=$C500,0,IF(G$479&gt;($F$474+$C500),INDEX($D$491:$W$491,,$C500)-SUM($D500:F500),INDEX($D$491:$W$491,,$C500)/$F$474)))</f>
        <v>0</v>
      </c>
      <c r="H500" s="2">
        <f>IF($F$474="n/a",0,IF(H$479&lt;=$C500,0,IF(H$479&gt;($F$474+$C500),INDEX($D$491:$W$491,,$C500)-SUM($D500:G500),INDEX($D$491:$W$491,,$C500)/$F$474)))</f>
        <v>0</v>
      </c>
      <c r="I500" s="2">
        <f>IF($F$474="n/a",0,IF(I$479&lt;=$C500,0,IF(I$479&gt;($F$474+$C500),INDEX($D$491:$W$491,,$C500)-SUM($D500:H500),INDEX($D$491:$W$491,,$C500)/$F$474)))</f>
        <v>0</v>
      </c>
      <c r="J500" s="2">
        <f>IF($F$474="n/a",0,IF(J$479&lt;=$C500,0,IF(J$479&gt;($F$474+$C500),INDEX($D$491:$W$491,,$C500)-SUM($D500:I500),INDEX($D$491:$W$491,,$C500)/$F$474)))</f>
        <v>0</v>
      </c>
      <c r="K500" s="2">
        <f>IF($F$474="n/a",0,IF(K$479&lt;=$C500,0,IF(K$479&gt;($F$474+$C500),INDEX($D$491:$W$491,,$C500)-SUM($D500:J500),INDEX($D$491:$W$491,,$C500)/$F$474)))</f>
        <v>0</v>
      </c>
      <c r="L500" s="2">
        <f>IF($F$474="n/a",0,IF(L$479&lt;=$C500,0,IF(L$479&gt;($F$474+$C500),INDEX($D$491:$W$491,,$C500)-SUM($D500:K500),INDEX($D$491:$W$491,,$C500)/$F$474)))</f>
        <v>0</v>
      </c>
      <c r="M500" s="2">
        <f>IF($F$474="n/a",0,IF(M$479&lt;=$C500,0,IF(M$479&gt;($F$474+$C500),INDEX($D$491:$W$491,,$C500)-SUM($D500:L500),INDEX($D$491:$W$491,,$C500)/$F$474)))</f>
        <v>0</v>
      </c>
      <c r="N500" s="2">
        <f>IF($F$474="n/a",0,IF(N$479&lt;=$C500,0,IF(N$479&gt;($F$474+$C500),INDEX($D$491:$W$491,,$C500)-SUM($D500:M500),INDEX($D$491:$W$491,,$C500)/$F$474)))</f>
        <v>0</v>
      </c>
      <c r="O500" s="2">
        <f>IF($F$474="n/a",0,IF(O$479&lt;=$C500,0,IF(O$479&gt;($F$474+$C500),INDEX($D$491:$W$491,,$C500)-SUM($D500:N500),INDEX($D$491:$W$491,,$C500)/$F$474)))</f>
        <v>0</v>
      </c>
      <c r="P500" s="25">
        <f>IF($F$474="n/a",0,IF(P$479&lt;=$C500,0,IF(P$479&gt;($F$474+$C500),INDEX($D$491:$W$491,,$C500)-SUM($D500:O500),INDEX($D$491:$W$491,,$C500)/$F$474)))</f>
        <v>0</v>
      </c>
      <c r="Q500" s="2">
        <f>IF($F$474="n/a",0,IF(Q$479&lt;=$C500,0,IF(Q$479&gt;($F$474+$C500),INDEX($D$491:$W$491,,$C500)-SUM($D500:P500),INDEX($D$491:$W$491,,$C500)/$F$474)))</f>
        <v>0</v>
      </c>
      <c r="R500" s="2">
        <f>IF($F$474="n/a",0,IF(R$479&lt;=$C500,0,IF(R$479&gt;($F$474+$C500),INDEX($D$491:$W$491,,$C500)-SUM($D500:Q500),INDEX($D$491:$W$491,,$C500)/$F$474)))</f>
        <v>0</v>
      </c>
      <c r="S500" s="2">
        <f>IF($F$474="n/a",0,IF(S$479&lt;=$C500,0,IF(S$479&gt;($F$474+$C500),INDEX($D$491:$W$491,,$C500)-SUM($D500:R500),INDEX($D$491:$W$491,,$C500)/$F$474)))</f>
        <v>0</v>
      </c>
      <c r="T500" s="2">
        <f>IF($F$474="n/a",0,IF(T$479&lt;=$C500,0,IF(T$479&gt;($F$474+$C500),INDEX($D$491:$W$491,,$C500)-SUM($D500:S500),INDEX($D$491:$W$491,,$C500)/$F$474)))</f>
        <v>0</v>
      </c>
      <c r="U500" s="2">
        <f>IF($F$474="n/a",0,IF(U$479&lt;=$C500,0,IF(U$479&gt;($F$474+$C500),INDEX($D$491:$W$491,,$C500)-SUM($D500:T500),INDEX($D$491:$W$491,,$C500)/$F$474)))</f>
        <v>0</v>
      </c>
      <c r="V500" s="2">
        <f>IF($F$474="n/a",0,IF(V$479&lt;=$C500,0,IF(V$479&gt;($F$474+$C500),INDEX($D$491:$W$491,,$C500)-SUM($D500:U500),INDEX($D$491:$W$491,,$C500)/$F$474)))</f>
        <v>0</v>
      </c>
      <c r="W500" s="2">
        <f>IF($F$474="n/a",0,IF(W$479&lt;=$C500,0,IF(W$479&gt;($F$474+$C500),INDEX($D$491:$W$491,,$C500)-SUM($D500:V500),INDEX($D$491:$W$491,,$C500)/$F$474)))</f>
        <v>0</v>
      </c>
      <c r="X500" s="2">
        <f>IF($F$474="n/a",0,IF(X$479&lt;=$C500,0,IF(X$479&gt;($F$474+$C500),INDEX($D$491:$W$491,,$C500)-SUM($D500:W500),INDEX($D$491:$W$491,,$C500)/$F$474)))</f>
        <v>0</v>
      </c>
      <c r="Y500" s="2">
        <f>IF($F$474="n/a",0,IF(Y$479&lt;=$C500,0,IF(Y$479&gt;($F$474+$C500),INDEX($D$491:$W$491,,$C500)-SUM($D500:X500),INDEX($D$491:$W$491,,$C500)/$F$474)))</f>
        <v>0</v>
      </c>
      <c r="Z500" s="2">
        <f>IF($F$474="n/a",0,IF(Z$479&lt;=$C500,0,IF(Z$479&gt;($F$474+$C500),INDEX($D$491:$W$491,,$C500)-SUM($D500:Y500),INDEX($D$491:$W$491,,$C500)/$F$474)))</f>
        <v>0</v>
      </c>
      <c r="AA500" s="2">
        <f>IF($F$474="n/a",0,IF(AA$479&lt;=$C500,0,IF(AA$479&gt;($F$474+$C500),INDEX($D$491:$W$491,,$C500)-SUM($D500:Z500),INDEX($D$491:$W$491,,$C500)/$F$474)))</f>
        <v>0</v>
      </c>
      <c r="AB500" s="2">
        <f>IF($F$474="n/a",0,IF(AB$479&lt;=$C500,0,IF(AB$479&gt;($F$474+$C500),INDEX($D$491:$W$491,,$C500)-SUM($D500:AA500),INDEX($D$491:$W$491,,$C500)/$F$474)))</f>
        <v>0</v>
      </c>
      <c r="AC500" s="2">
        <f>IF($F$474="n/a",0,IF(AC$479&lt;=$C500,0,IF(AC$479&gt;($F$474+$C500),INDEX($D$491:$W$491,,$C500)-SUM($D500:AB500),INDEX($D$491:$W$491,,$C500)/$F$474)))</f>
        <v>0</v>
      </c>
      <c r="AD500" s="2">
        <f>IF($F$474="n/a",0,IF(AD$479&lt;=$C500,0,IF(AD$479&gt;($F$474+$C500),INDEX($D$491:$W$491,,$C500)-SUM($D500:AC500),INDEX($D$491:$W$491,,$C500)/$F$474)))</f>
        <v>0</v>
      </c>
      <c r="AE500" s="2">
        <f>IF($F$474="n/a",0,IF(AE$479&lt;=$C500,0,IF(AE$479&gt;($F$474+$C500),INDEX($D$491:$W$491,,$C500)-SUM($D500:AD500),INDEX($D$491:$W$491,,$C500)/$F$474)))</f>
        <v>0</v>
      </c>
      <c r="AF500" s="2">
        <f>IF($F$474="n/a",0,IF(AF$479&lt;=$C500,0,IF(AF$479&gt;($F$474+$C500),INDEX($D$491:$W$491,,$C500)-SUM($D500:AE500),INDEX($D$491:$W$491,,$C500)/$F$474)))</f>
        <v>0</v>
      </c>
      <c r="AG500" s="2">
        <f>IF($F$474="n/a",0,IF(AG$479&lt;=$C500,0,IF(AG$479&gt;($F$474+$C500),INDEX($D$491:$W$491,,$C500)-SUM($D500:AF500),INDEX($D$491:$W$491,,$C500)/$F$474)))</f>
        <v>0</v>
      </c>
      <c r="AH500" s="2">
        <f>IF($F$474="n/a",0,IF(AH$479&lt;=$C500,0,IF(AH$479&gt;($F$474+$C500),INDEX($D$491:$W$491,,$C500)-SUM($D500:AG500),INDEX($D$491:$W$491,,$C500)/$F$474)))</f>
        <v>0</v>
      </c>
      <c r="AI500" s="2">
        <f>IF($F$474="n/a",0,IF(AI$479&lt;=$C500,0,IF(AI$479&gt;($F$474+$C500),INDEX($D$491:$W$491,,$C500)-SUM($D500:AH500),INDEX($D$491:$W$491,,$C500)/$F$474)))</f>
        <v>0</v>
      </c>
      <c r="AJ500" s="2">
        <f>IF($F$474="n/a",0,IF(AJ$479&lt;=$C500,0,IF(AJ$479&gt;($F$474+$C500),INDEX($D$491:$W$491,,$C500)-SUM($D500:AI500),INDEX($D$491:$W$491,,$C500)/$F$474)))</f>
        <v>0</v>
      </c>
      <c r="AK500" s="2">
        <f>IF($F$474="n/a",0,IF(AK$479&lt;=$C500,0,IF(AK$479&gt;($F$474+$C500),INDEX($D$491:$W$491,,$C500)-SUM($D500:AJ500),INDEX($D$491:$W$491,,$C500)/$F$474)))</f>
        <v>0</v>
      </c>
      <c r="AL500" s="2">
        <f>IF($F$474="n/a",0,IF(AL$479&lt;=$C500,0,IF(AL$479&gt;($F$474+$C500),INDEX($D$491:$W$491,,$C500)-SUM($D500:AK500),INDEX($D$491:$W$491,,$C500)/$F$474)))</f>
        <v>0</v>
      </c>
      <c r="AM500" s="2">
        <f>IF($F$474="n/a",0,IF(AM$479&lt;=$C500,0,IF(AM$479&gt;($F$474+$C500),INDEX($D$491:$W$491,,$C500)-SUM($D500:AL500),INDEX($D$491:$W$491,,$C500)/$F$474)))</f>
        <v>0</v>
      </c>
      <c r="AN500" s="2">
        <f>IF($F$474="n/a",0,IF(AN$479&lt;=$C500,0,IF(AN$479&gt;($F$474+$C500),INDEX($D$491:$W$491,,$C500)-SUM($D500:AM500),INDEX($D$491:$W$491,,$C500)/$F$474)))</f>
        <v>0</v>
      </c>
      <c r="AO500" s="2">
        <f>IF($F$474="n/a",0,IF(AO$479&lt;=$C500,0,IF(AO$479&gt;($F$474+$C500),INDEX($D$491:$W$491,,$C500)-SUM($D500:AN500),INDEX($D$491:$W$491,,$C500)/$F$474)))</f>
        <v>0</v>
      </c>
      <c r="AP500" s="2">
        <f>IF($F$474="n/a",0,IF(AP$479&lt;=$C500,0,IF(AP$479&gt;($F$474+$C500),INDEX($D$491:$W$491,,$C500)-SUM($D500:AO500),INDEX($D$491:$W$491,,$C500)/$F$474)))</f>
        <v>0</v>
      </c>
      <c r="AQ500" s="2">
        <f>IF($F$474="n/a",0,IF(AQ$479&lt;=$C500,0,IF(AQ$479&gt;($F$474+$C500),INDEX($D$491:$W$491,,$C500)-SUM($D500:AP500),INDEX($D$491:$W$491,,$C500)/$F$474)))</f>
        <v>0</v>
      </c>
      <c r="AR500" s="2">
        <f>IF($F$474="n/a",0,IF(AR$479&lt;=$C500,0,IF(AR$479&gt;($F$474+$C500),INDEX($D$491:$W$491,,$C500)-SUM($D500:AQ500),INDEX($D$491:$W$491,,$C500)/$F$474)))</f>
        <v>0</v>
      </c>
      <c r="AS500" s="2">
        <f>IF($F$474="n/a",0,IF(AS$479&lt;=$C500,0,IF(AS$479&gt;($F$474+$C500),INDEX($D$491:$W$491,,$C500)-SUM($D500:AR500),INDEX($D$491:$W$491,,$C500)/$F$474)))</f>
        <v>0</v>
      </c>
      <c r="AT500" s="2">
        <f>IF($F$474="n/a",0,IF(AT$479&lt;=$C500,0,IF(AT$479&gt;($F$474+$C500),INDEX($D$491:$W$491,,$C500)-SUM($D500:AS500),INDEX($D$491:$W$491,,$C500)/$F$474)))</f>
        <v>0</v>
      </c>
      <c r="AU500" s="2">
        <f>IF($F$474="n/a",0,IF(AU$479&lt;=$C500,0,IF(AU$479&gt;($F$474+$C500),INDEX($D$491:$W$491,,$C500)-SUM($D500:AT500),INDEX($D$491:$W$491,,$C500)/$F$474)))</f>
        <v>0</v>
      </c>
      <c r="AV500" s="2">
        <f>IF($F$474="n/a",0,IF(AV$479&lt;=$C500,0,IF(AV$479&gt;($F$474+$C500),INDEX($D$491:$W$491,,$C500)-SUM($D500:AU500),INDEX($D$491:$W$491,,$C500)/$F$474)))</f>
        <v>0</v>
      </c>
      <c r="AW500" s="2">
        <f>IF($F$474="n/a",0,IF(AW$479&lt;=$C500,0,IF(AW$479&gt;($F$474+$C500),INDEX($D$491:$W$491,,$C500)-SUM($D500:AV500),INDEX($D$491:$W$491,,$C500)/$F$474)))</f>
        <v>0</v>
      </c>
      <c r="AX500" s="2">
        <f>IF($F$474="n/a",0,IF(AX$479&lt;=$C500,0,IF(AX$479&gt;($F$474+$C500),INDEX($D$491:$W$491,,$C500)-SUM($D500:AW500),INDEX($D$491:$W$491,,$C500)/$F$474)))</f>
        <v>0</v>
      </c>
      <c r="AY500" s="2">
        <f>IF($F$474="n/a",0,IF(AY$479&lt;=$C500,0,IF(AY$479&gt;($F$474+$C500),INDEX($D$491:$W$491,,$C500)-SUM($D500:AX500),INDEX($D$491:$W$491,,$C500)/$F$474)))</f>
        <v>0</v>
      </c>
      <c r="AZ500" s="2">
        <f>IF($F$474="n/a",0,IF(AZ$479&lt;=$C500,0,IF(AZ$479&gt;($F$474+$C500),INDEX($D$491:$W$491,,$C500)-SUM($D500:AY500),INDEX($D$491:$W$491,,$C500)/$F$474)))</f>
        <v>0</v>
      </c>
      <c r="BA500" s="2">
        <f>IF($F$474="n/a",0,IF(BA$479&lt;=$C500,0,IF(BA$479&gt;($F$474+$C500),INDEX($D$491:$W$491,,$C500)-SUM($D500:AZ500),INDEX($D$491:$W$491,,$C500)/$F$474)))</f>
        <v>0</v>
      </c>
      <c r="BB500" s="2">
        <f>IF($F$474="n/a",0,IF(BB$479&lt;=$C500,0,IF(BB$479&gt;($F$474+$C500),INDEX($D$491:$W$491,,$C500)-SUM($D500:BA500),INDEX($D$491:$W$491,,$C500)/$F$474)))</f>
        <v>0</v>
      </c>
      <c r="BC500" s="2">
        <f>IF($F$474="n/a",0,IF(BC$479&lt;=$C500,0,IF(BC$479&gt;($F$474+$C500),INDEX($D$491:$W$491,,$C500)-SUM($D500:BB500),INDEX($D$491:$W$491,,$C500)/$F$474)))</f>
        <v>0</v>
      </c>
      <c r="BD500" s="2">
        <f>IF($F$474="n/a",0,IF(BD$479&lt;=$C500,0,IF(BD$479&gt;($F$474+$C500),INDEX($D$491:$W$491,,$C500)-SUM($D500:BC500),INDEX($D$491:$W$491,,$C500)/$F$474)))</f>
        <v>0</v>
      </c>
      <c r="BE500" s="2">
        <f>IF($F$474="n/a",0,IF(BE$479&lt;=$C500,0,IF(BE$479&gt;($F$474+$C500),INDEX($D$491:$W$491,,$C500)-SUM($D500:BD500),INDEX($D$491:$W$491,,$C500)/$F$474)))</f>
        <v>0</v>
      </c>
      <c r="BF500" s="2">
        <f>IF($F$474="n/a",0,IF(BF$479&lt;=$C500,0,IF(BF$479&gt;($F$474+$C500),INDEX($D$491:$W$491,,$C500)-SUM($D500:BE500),INDEX($D$491:$W$491,,$C500)/$F$474)))</f>
        <v>0</v>
      </c>
      <c r="BG500" s="2">
        <f>IF($F$474="n/a",0,IF(BG$479&lt;=$C500,0,IF(BG$479&gt;($F$474+$C500),INDEX($D$491:$W$491,,$C500)-SUM($D500:BF500),INDEX($D$491:$W$491,,$C500)/$F$474)))</f>
        <v>0</v>
      </c>
      <c r="BH500" s="2">
        <f>IF($F$474="n/a",0,IF(BH$479&lt;=$C500,0,IF(BH$479&gt;($F$474+$C500),INDEX($D$491:$W$491,,$C500)-SUM($D500:BG500),INDEX($D$491:$W$491,,$C500)/$F$474)))</f>
        <v>0</v>
      </c>
      <c r="BI500" s="2">
        <f>IF($F$474="n/a",0,IF(BI$479&lt;=$C500,0,IF(BI$479&gt;($F$474+$C500),INDEX($D$491:$W$491,,$C500)-SUM($D500:BH500),INDEX($D$491:$W$491,,$C500)/$F$474)))</f>
        <v>0</v>
      </c>
      <c r="BJ500" s="2">
        <f>IF($F$474="n/a",0,IF(BJ$479&lt;=$C500,0,IF(BJ$479&gt;($F$474+$C500),INDEX($D$491:$W$491,,$C500)-SUM($D500:BI500),INDEX($D$491:$W$491,,$C500)/$F$474)))</f>
        <v>0</v>
      </c>
      <c r="BK500" s="2">
        <f>IF($F$474="n/a",0,IF(BK$479&lt;=$C500,0,IF(BK$479&gt;($F$474+$C500),INDEX($D$491:$W$491,,$C500)-SUM($D500:BJ500),INDEX($D$491:$W$491,,$C500)/$F$474)))</f>
        <v>0</v>
      </c>
      <c r="BL500" s="2">
        <f>IF($F$474="n/a",0,IF(BL$479&lt;=$C500,0,IF(BL$479&gt;($F$474+$C500),INDEX($D$491:$W$491,,$C500)-SUM($D500:BK500),INDEX($D$491:$W$491,,$C500)/$F$474)))</f>
        <v>0</v>
      </c>
      <c r="BM500" s="2">
        <f>IF($F$474="n/a",0,IF(BM$479&lt;=$C500,0,IF(BM$479&gt;($F$474+$C500),INDEX($D$491:$W$491,,$C500)-SUM($D500:BL500),INDEX($D$491:$W$491,,$C500)/$F$474)))</f>
        <v>0</v>
      </c>
      <c r="BN500" s="2">
        <f>IF($F$474="n/a",0,IF(BN$479&lt;=$C500,0,IF(BN$479&gt;($F$474+$C500),INDEX($D$491:$W$491,,$C500)-SUM($D500:BM500),INDEX($D$491:$W$491,,$C500)/$F$474)))</f>
        <v>0</v>
      </c>
      <c r="BO500" s="2">
        <f>IF($F$474="n/a",0,IF(BO$479&lt;=$C500,0,IF(BO$479&gt;($F$474+$C500),INDEX($D$491:$W$491,,$C500)-SUM($D500:BN500),INDEX($D$491:$W$491,,$C500)/$F$474)))</f>
        <v>0</v>
      </c>
      <c r="BP500" s="2">
        <f>IF($F$474="n/a",0,IF(BP$479&lt;=$C500,0,IF(BP$479&gt;($F$474+$C500),INDEX($D$491:$W$491,,$C500)-SUM($D500:BO500),INDEX($D$491:$W$491,,$C500)/$F$474)))</f>
        <v>0</v>
      </c>
      <c r="BQ500" s="2">
        <f>IF($F$474="n/a",0,IF(BQ$479&lt;=$C500,0,IF(BQ$479&gt;($F$474+$C500),INDEX($D$491:$W$491,,$C500)-SUM($D500:BP500),INDEX($D$491:$W$491,,$C500)/$F$474)))</f>
        <v>0</v>
      </c>
      <c r="BR500" s="2">
        <f>IF($F$474="n/a",0,IF(BR$479&lt;=$C500,0,IF(BR$479&gt;($F$474+$C500),INDEX($D$491:$W$491,,$C500)-SUM($D500:BQ500),INDEX($D$491:$W$491,,$C500)/$F$474)))</f>
        <v>0</v>
      </c>
      <c r="BS500" s="2">
        <f>IF($F$474="n/a",0,IF(BS$479&lt;=$C500,0,IF(BS$479&gt;($F$474+$C500),INDEX($D$491:$W$491,,$C500)-SUM($D500:BR500),INDEX($D$491:$W$491,,$C500)/$F$474)))</f>
        <v>0</v>
      </c>
    </row>
    <row r="501" spans="2:71">
      <c r="B501" s="24">
        <v>2018</v>
      </c>
      <c r="C501" s="24">
        <v>8</v>
      </c>
      <c r="E501" s="2">
        <f>IF($F$474="n/a",0,IF(E$479&lt;=$C501,0,IF(E$479&gt;($F$474+$C501),INDEX($D$491:$W$491,,$C501)-SUM($D501:D501),INDEX($D$491:$W$491,,$C501)/$F$474)))</f>
        <v>0</v>
      </c>
      <c r="F501" s="2">
        <f>IF($F$474="n/a",0,IF(F$479&lt;=$C501,0,IF(F$479&gt;($F$474+$C501),INDEX($D$491:$W$491,,$C501)-SUM($D501:E501),INDEX($D$491:$W$491,,$C501)/$F$474)))</f>
        <v>0</v>
      </c>
      <c r="G501" s="2">
        <f>IF($F$474="n/a",0,IF(G$479&lt;=$C501,0,IF(G$479&gt;($F$474+$C501),INDEX($D$491:$W$491,,$C501)-SUM($D501:F501),INDEX($D$491:$W$491,,$C501)/$F$474)))</f>
        <v>0</v>
      </c>
      <c r="H501" s="2">
        <f>IF($F$474="n/a",0,IF(H$479&lt;=$C501,0,IF(H$479&gt;($F$474+$C501),INDEX($D$491:$W$491,,$C501)-SUM($D501:G501),INDEX($D$491:$W$491,,$C501)/$F$474)))</f>
        <v>0</v>
      </c>
      <c r="I501" s="2">
        <f>IF($F$474="n/a",0,IF(I$479&lt;=$C501,0,IF(I$479&gt;($F$474+$C501),INDEX($D$491:$W$491,,$C501)-SUM($D501:H501),INDEX($D$491:$W$491,,$C501)/$F$474)))</f>
        <v>0</v>
      </c>
      <c r="J501" s="2">
        <f>IF($F$474="n/a",0,IF(J$479&lt;=$C501,0,IF(J$479&gt;($F$474+$C501),INDEX($D$491:$W$491,,$C501)-SUM($D501:I501),INDEX($D$491:$W$491,,$C501)/$F$474)))</f>
        <v>0</v>
      </c>
      <c r="K501" s="2">
        <f>IF($F$474="n/a",0,IF(K$479&lt;=$C501,0,IF(K$479&gt;($F$474+$C501),INDEX($D$491:$W$491,,$C501)-SUM($D501:J501),INDEX($D$491:$W$491,,$C501)/$F$474)))</f>
        <v>0</v>
      </c>
      <c r="L501" s="2">
        <f>IF($F$474="n/a",0,IF(L$479&lt;=$C501,0,IF(L$479&gt;($F$474+$C501),INDEX($D$491:$W$491,,$C501)-SUM($D501:K501),INDEX($D$491:$W$491,,$C501)/$F$474)))</f>
        <v>0</v>
      </c>
      <c r="M501" s="2">
        <f>IF($F$474="n/a",0,IF(M$479&lt;=$C501,0,IF(M$479&gt;($F$474+$C501),INDEX($D$491:$W$491,,$C501)-SUM($D501:L501),INDEX($D$491:$W$491,,$C501)/$F$474)))</f>
        <v>0</v>
      </c>
      <c r="N501" s="2">
        <f>IF($F$474="n/a",0,IF(N$479&lt;=$C501,0,IF(N$479&gt;($F$474+$C501),INDEX($D$491:$W$491,,$C501)-SUM($D501:M501),INDEX($D$491:$W$491,,$C501)/$F$474)))</f>
        <v>0</v>
      </c>
      <c r="O501" s="2">
        <f>IF($F$474="n/a",0,IF(O$479&lt;=$C501,0,IF(O$479&gt;($F$474+$C501),INDEX($D$491:$W$491,,$C501)-SUM($D501:N501),INDEX($D$491:$W$491,,$C501)/$F$474)))</f>
        <v>0</v>
      </c>
      <c r="P501" s="25">
        <f>IF($F$474="n/a",0,IF(P$479&lt;=$C501,0,IF(P$479&gt;($F$474+$C501),INDEX($D$491:$W$491,,$C501)-SUM($D501:O501),INDEX($D$491:$W$491,,$C501)/$F$474)))</f>
        <v>0</v>
      </c>
      <c r="Q501" s="2">
        <f>IF($F$474="n/a",0,IF(Q$479&lt;=$C501,0,IF(Q$479&gt;($F$474+$C501),INDEX($D$491:$W$491,,$C501)-SUM($D501:P501),INDEX($D$491:$W$491,,$C501)/$F$474)))</f>
        <v>0</v>
      </c>
      <c r="R501" s="2">
        <f>IF($F$474="n/a",0,IF(R$479&lt;=$C501,0,IF(R$479&gt;($F$474+$C501),INDEX($D$491:$W$491,,$C501)-SUM($D501:Q501),INDEX($D$491:$W$491,,$C501)/$F$474)))</f>
        <v>0</v>
      </c>
      <c r="S501" s="2">
        <f>IF($F$474="n/a",0,IF(S$479&lt;=$C501,0,IF(S$479&gt;($F$474+$C501),INDEX($D$491:$W$491,,$C501)-SUM($D501:R501),INDEX($D$491:$W$491,,$C501)/$F$474)))</f>
        <v>0</v>
      </c>
      <c r="T501" s="2">
        <f>IF($F$474="n/a",0,IF(T$479&lt;=$C501,0,IF(T$479&gt;($F$474+$C501),INDEX($D$491:$W$491,,$C501)-SUM($D501:S501),INDEX($D$491:$W$491,,$C501)/$F$474)))</f>
        <v>0</v>
      </c>
      <c r="U501" s="2">
        <f>IF($F$474="n/a",0,IF(U$479&lt;=$C501,0,IF(U$479&gt;($F$474+$C501),INDEX($D$491:$W$491,,$C501)-SUM($D501:T501),INDEX($D$491:$W$491,,$C501)/$F$474)))</f>
        <v>0</v>
      </c>
      <c r="V501" s="2">
        <f>IF($F$474="n/a",0,IF(V$479&lt;=$C501,0,IF(V$479&gt;($F$474+$C501),INDEX($D$491:$W$491,,$C501)-SUM($D501:U501),INDEX($D$491:$W$491,,$C501)/$F$474)))</f>
        <v>0</v>
      </c>
      <c r="W501" s="2">
        <f>IF($F$474="n/a",0,IF(W$479&lt;=$C501,0,IF(W$479&gt;($F$474+$C501),INDEX($D$491:$W$491,,$C501)-SUM($D501:V501),INDEX($D$491:$W$491,,$C501)/$F$474)))</f>
        <v>0</v>
      </c>
      <c r="X501" s="2">
        <f>IF($F$474="n/a",0,IF(X$479&lt;=$C501,0,IF(X$479&gt;($F$474+$C501),INDEX($D$491:$W$491,,$C501)-SUM($D501:W501),INDEX($D$491:$W$491,,$C501)/$F$474)))</f>
        <v>0</v>
      </c>
      <c r="Y501" s="2">
        <f>IF($F$474="n/a",0,IF(Y$479&lt;=$C501,0,IF(Y$479&gt;($F$474+$C501),INDEX($D$491:$W$491,,$C501)-SUM($D501:X501),INDEX($D$491:$W$491,,$C501)/$F$474)))</f>
        <v>0</v>
      </c>
      <c r="Z501" s="2">
        <f>IF($F$474="n/a",0,IF(Z$479&lt;=$C501,0,IF(Z$479&gt;($F$474+$C501),INDEX($D$491:$W$491,,$C501)-SUM($D501:Y501),INDEX($D$491:$W$491,,$C501)/$F$474)))</f>
        <v>0</v>
      </c>
      <c r="AA501" s="2">
        <f>IF($F$474="n/a",0,IF(AA$479&lt;=$C501,0,IF(AA$479&gt;($F$474+$C501),INDEX($D$491:$W$491,,$C501)-SUM($D501:Z501),INDEX($D$491:$W$491,,$C501)/$F$474)))</f>
        <v>0</v>
      </c>
      <c r="AB501" s="2">
        <f>IF($F$474="n/a",0,IF(AB$479&lt;=$C501,0,IF(AB$479&gt;($F$474+$C501),INDEX($D$491:$W$491,,$C501)-SUM($D501:AA501),INDEX($D$491:$W$491,,$C501)/$F$474)))</f>
        <v>0</v>
      </c>
      <c r="AC501" s="2">
        <f>IF($F$474="n/a",0,IF(AC$479&lt;=$C501,0,IF(AC$479&gt;($F$474+$C501),INDEX($D$491:$W$491,,$C501)-SUM($D501:AB501),INDEX($D$491:$W$491,,$C501)/$F$474)))</f>
        <v>0</v>
      </c>
      <c r="AD501" s="2">
        <f>IF($F$474="n/a",0,IF(AD$479&lt;=$C501,0,IF(AD$479&gt;($F$474+$C501),INDEX($D$491:$W$491,,$C501)-SUM($D501:AC501),INDEX($D$491:$W$491,,$C501)/$F$474)))</f>
        <v>0</v>
      </c>
      <c r="AE501" s="2">
        <f>IF($F$474="n/a",0,IF(AE$479&lt;=$C501,0,IF(AE$479&gt;($F$474+$C501),INDEX($D$491:$W$491,,$C501)-SUM($D501:AD501),INDEX($D$491:$W$491,,$C501)/$F$474)))</f>
        <v>0</v>
      </c>
      <c r="AF501" s="2">
        <f>IF($F$474="n/a",0,IF(AF$479&lt;=$C501,0,IF(AF$479&gt;($F$474+$C501),INDEX($D$491:$W$491,,$C501)-SUM($D501:AE501),INDEX($D$491:$W$491,,$C501)/$F$474)))</f>
        <v>0</v>
      </c>
      <c r="AG501" s="2">
        <f>IF($F$474="n/a",0,IF(AG$479&lt;=$C501,0,IF(AG$479&gt;($F$474+$C501),INDEX($D$491:$W$491,,$C501)-SUM($D501:AF501),INDEX($D$491:$W$491,,$C501)/$F$474)))</f>
        <v>0</v>
      </c>
      <c r="AH501" s="2">
        <f>IF($F$474="n/a",0,IF(AH$479&lt;=$C501,0,IF(AH$479&gt;($F$474+$C501),INDEX($D$491:$W$491,,$C501)-SUM($D501:AG501),INDEX($D$491:$W$491,,$C501)/$F$474)))</f>
        <v>0</v>
      </c>
      <c r="AI501" s="2">
        <f>IF($F$474="n/a",0,IF(AI$479&lt;=$C501,0,IF(AI$479&gt;($F$474+$C501),INDEX($D$491:$W$491,,$C501)-SUM($D501:AH501),INDEX($D$491:$W$491,,$C501)/$F$474)))</f>
        <v>0</v>
      </c>
      <c r="AJ501" s="2">
        <f>IF($F$474="n/a",0,IF(AJ$479&lt;=$C501,0,IF(AJ$479&gt;($F$474+$C501),INDEX($D$491:$W$491,,$C501)-SUM($D501:AI501),INDEX($D$491:$W$491,,$C501)/$F$474)))</f>
        <v>0</v>
      </c>
      <c r="AK501" s="2">
        <f>IF($F$474="n/a",0,IF(AK$479&lt;=$C501,0,IF(AK$479&gt;($F$474+$C501),INDEX($D$491:$W$491,,$C501)-SUM($D501:AJ501),INDEX($D$491:$W$491,,$C501)/$F$474)))</f>
        <v>0</v>
      </c>
      <c r="AL501" s="2">
        <f>IF($F$474="n/a",0,IF(AL$479&lt;=$C501,0,IF(AL$479&gt;($F$474+$C501),INDEX($D$491:$W$491,,$C501)-SUM($D501:AK501),INDEX($D$491:$W$491,,$C501)/$F$474)))</f>
        <v>0</v>
      </c>
      <c r="AM501" s="2">
        <f>IF($F$474="n/a",0,IF(AM$479&lt;=$C501,0,IF(AM$479&gt;($F$474+$C501),INDEX($D$491:$W$491,,$C501)-SUM($D501:AL501),INDEX($D$491:$W$491,,$C501)/$F$474)))</f>
        <v>0</v>
      </c>
      <c r="AN501" s="2">
        <f>IF($F$474="n/a",0,IF(AN$479&lt;=$C501,0,IF(AN$479&gt;($F$474+$C501),INDEX($D$491:$W$491,,$C501)-SUM($D501:AM501),INDEX($D$491:$W$491,,$C501)/$F$474)))</f>
        <v>0</v>
      </c>
      <c r="AO501" s="2">
        <f>IF($F$474="n/a",0,IF(AO$479&lt;=$C501,0,IF(AO$479&gt;($F$474+$C501),INDEX($D$491:$W$491,,$C501)-SUM($D501:AN501),INDEX($D$491:$W$491,,$C501)/$F$474)))</f>
        <v>0</v>
      </c>
      <c r="AP501" s="2">
        <f>IF($F$474="n/a",0,IF(AP$479&lt;=$C501,0,IF(AP$479&gt;($F$474+$C501),INDEX($D$491:$W$491,,$C501)-SUM($D501:AO501),INDEX($D$491:$W$491,,$C501)/$F$474)))</f>
        <v>0</v>
      </c>
      <c r="AQ501" s="2">
        <f>IF($F$474="n/a",0,IF(AQ$479&lt;=$C501,0,IF(AQ$479&gt;($F$474+$C501),INDEX($D$491:$W$491,,$C501)-SUM($D501:AP501),INDEX($D$491:$W$491,,$C501)/$F$474)))</f>
        <v>0</v>
      </c>
      <c r="AR501" s="2">
        <f>IF($F$474="n/a",0,IF(AR$479&lt;=$C501,0,IF(AR$479&gt;($F$474+$C501),INDEX($D$491:$W$491,,$C501)-SUM($D501:AQ501),INDEX($D$491:$W$491,,$C501)/$F$474)))</f>
        <v>0</v>
      </c>
      <c r="AS501" s="2">
        <f>IF($F$474="n/a",0,IF(AS$479&lt;=$C501,0,IF(AS$479&gt;($F$474+$C501),INDEX($D$491:$W$491,,$C501)-SUM($D501:AR501),INDEX($D$491:$W$491,,$C501)/$F$474)))</f>
        <v>0</v>
      </c>
      <c r="AT501" s="2">
        <f>IF($F$474="n/a",0,IF(AT$479&lt;=$C501,0,IF(AT$479&gt;($F$474+$C501),INDEX($D$491:$W$491,,$C501)-SUM($D501:AS501),INDEX($D$491:$W$491,,$C501)/$F$474)))</f>
        <v>0</v>
      </c>
      <c r="AU501" s="2">
        <f>IF($F$474="n/a",0,IF(AU$479&lt;=$C501,0,IF(AU$479&gt;($F$474+$C501),INDEX($D$491:$W$491,,$C501)-SUM($D501:AT501),INDEX($D$491:$W$491,,$C501)/$F$474)))</f>
        <v>0</v>
      </c>
      <c r="AV501" s="2">
        <f>IF($F$474="n/a",0,IF(AV$479&lt;=$C501,0,IF(AV$479&gt;($F$474+$C501),INDEX($D$491:$W$491,,$C501)-SUM($D501:AU501),INDEX($D$491:$W$491,,$C501)/$F$474)))</f>
        <v>0</v>
      </c>
      <c r="AW501" s="2">
        <f>IF($F$474="n/a",0,IF(AW$479&lt;=$C501,0,IF(AW$479&gt;($F$474+$C501),INDEX($D$491:$W$491,,$C501)-SUM($D501:AV501),INDEX($D$491:$W$491,,$C501)/$F$474)))</f>
        <v>0</v>
      </c>
      <c r="AX501" s="2">
        <f>IF($F$474="n/a",0,IF(AX$479&lt;=$C501,0,IF(AX$479&gt;($F$474+$C501),INDEX($D$491:$W$491,,$C501)-SUM($D501:AW501),INDEX($D$491:$W$491,,$C501)/$F$474)))</f>
        <v>0</v>
      </c>
      <c r="AY501" s="2">
        <f>IF($F$474="n/a",0,IF(AY$479&lt;=$C501,0,IF(AY$479&gt;($F$474+$C501),INDEX($D$491:$W$491,,$C501)-SUM($D501:AX501),INDEX($D$491:$W$491,,$C501)/$F$474)))</f>
        <v>0</v>
      </c>
      <c r="AZ501" s="2">
        <f>IF($F$474="n/a",0,IF(AZ$479&lt;=$C501,0,IF(AZ$479&gt;($F$474+$C501),INDEX($D$491:$W$491,,$C501)-SUM($D501:AY501),INDEX($D$491:$W$491,,$C501)/$F$474)))</f>
        <v>0</v>
      </c>
      <c r="BA501" s="2">
        <f>IF($F$474="n/a",0,IF(BA$479&lt;=$C501,0,IF(BA$479&gt;($F$474+$C501),INDEX($D$491:$W$491,,$C501)-SUM($D501:AZ501),INDEX($D$491:$W$491,,$C501)/$F$474)))</f>
        <v>0</v>
      </c>
      <c r="BB501" s="2">
        <f>IF($F$474="n/a",0,IF(BB$479&lt;=$C501,0,IF(BB$479&gt;($F$474+$C501),INDEX($D$491:$W$491,,$C501)-SUM($D501:BA501),INDEX($D$491:$W$491,,$C501)/$F$474)))</f>
        <v>0</v>
      </c>
      <c r="BC501" s="2">
        <f>IF($F$474="n/a",0,IF(BC$479&lt;=$C501,0,IF(BC$479&gt;($F$474+$C501),INDEX($D$491:$W$491,,$C501)-SUM($D501:BB501),INDEX($D$491:$W$491,,$C501)/$F$474)))</f>
        <v>0</v>
      </c>
      <c r="BD501" s="2">
        <f>IF($F$474="n/a",0,IF(BD$479&lt;=$C501,0,IF(BD$479&gt;($F$474+$C501),INDEX($D$491:$W$491,,$C501)-SUM($D501:BC501),INDEX($D$491:$W$491,,$C501)/$F$474)))</f>
        <v>0</v>
      </c>
      <c r="BE501" s="2">
        <f>IF($F$474="n/a",0,IF(BE$479&lt;=$C501,0,IF(BE$479&gt;($F$474+$C501),INDEX($D$491:$W$491,,$C501)-SUM($D501:BD501),INDEX($D$491:$W$491,,$C501)/$F$474)))</f>
        <v>0</v>
      </c>
      <c r="BF501" s="2">
        <f>IF($F$474="n/a",0,IF(BF$479&lt;=$C501,0,IF(BF$479&gt;($F$474+$C501),INDEX($D$491:$W$491,,$C501)-SUM($D501:BE501),INDEX($D$491:$W$491,,$C501)/$F$474)))</f>
        <v>0</v>
      </c>
      <c r="BG501" s="2">
        <f>IF($F$474="n/a",0,IF(BG$479&lt;=$C501,0,IF(BG$479&gt;($F$474+$C501),INDEX($D$491:$W$491,,$C501)-SUM($D501:BF501),INDEX($D$491:$W$491,,$C501)/$F$474)))</f>
        <v>0</v>
      </c>
      <c r="BH501" s="2">
        <f>IF($F$474="n/a",0,IF(BH$479&lt;=$C501,0,IF(BH$479&gt;($F$474+$C501),INDEX($D$491:$W$491,,$C501)-SUM($D501:BG501),INDEX($D$491:$W$491,,$C501)/$F$474)))</f>
        <v>0</v>
      </c>
      <c r="BI501" s="2">
        <f>IF($F$474="n/a",0,IF(BI$479&lt;=$C501,0,IF(BI$479&gt;($F$474+$C501),INDEX($D$491:$W$491,,$C501)-SUM($D501:BH501),INDEX($D$491:$W$491,,$C501)/$F$474)))</f>
        <v>0</v>
      </c>
      <c r="BJ501" s="2">
        <f>IF($F$474="n/a",0,IF(BJ$479&lt;=$C501,0,IF(BJ$479&gt;($F$474+$C501),INDEX($D$491:$W$491,,$C501)-SUM($D501:BI501),INDEX($D$491:$W$491,,$C501)/$F$474)))</f>
        <v>0</v>
      </c>
      <c r="BK501" s="2">
        <f>IF($F$474="n/a",0,IF(BK$479&lt;=$C501,0,IF(BK$479&gt;($F$474+$C501),INDEX($D$491:$W$491,,$C501)-SUM($D501:BJ501),INDEX($D$491:$W$491,,$C501)/$F$474)))</f>
        <v>0</v>
      </c>
      <c r="BL501" s="2">
        <f>IF($F$474="n/a",0,IF(BL$479&lt;=$C501,0,IF(BL$479&gt;($F$474+$C501),INDEX($D$491:$W$491,,$C501)-SUM($D501:BK501),INDEX($D$491:$W$491,,$C501)/$F$474)))</f>
        <v>0</v>
      </c>
      <c r="BM501" s="2">
        <f>IF($F$474="n/a",0,IF(BM$479&lt;=$C501,0,IF(BM$479&gt;($F$474+$C501),INDEX($D$491:$W$491,,$C501)-SUM($D501:BL501),INDEX($D$491:$W$491,,$C501)/$F$474)))</f>
        <v>0</v>
      </c>
      <c r="BN501" s="2">
        <f>IF($F$474="n/a",0,IF(BN$479&lt;=$C501,0,IF(BN$479&gt;($F$474+$C501),INDEX($D$491:$W$491,,$C501)-SUM($D501:BM501),INDEX($D$491:$W$491,,$C501)/$F$474)))</f>
        <v>0</v>
      </c>
      <c r="BO501" s="2">
        <f>IF($F$474="n/a",0,IF(BO$479&lt;=$C501,0,IF(BO$479&gt;($F$474+$C501),INDEX($D$491:$W$491,,$C501)-SUM($D501:BN501),INDEX($D$491:$W$491,,$C501)/$F$474)))</f>
        <v>0</v>
      </c>
      <c r="BP501" s="2">
        <f>IF($F$474="n/a",0,IF(BP$479&lt;=$C501,0,IF(BP$479&gt;($F$474+$C501),INDEX($D$491:$W$491,,$C501)-SUM($D501:BO501),INDEX($D$491:$W$491,,$C501)/$F$474)))</f>
        <v>0</v>
      </c>
      <c r="BQ501" s="2">
        <f>IF($F$474="n/a",0,IF(BQ$479&lt;=$C501,0,IF(BQ$479&gt;($F$474+$C501),INDEX($D$491:$W$491,,$C501)-SUM($D501:BP501),INDEX($D$491:$W$491,,$C501)/$F$474)))</f>
        <v>0</v>
      </c>
      <c r="BR501" s="2">
        <f>IF($F$474="n/a",0,IF(BR$479&lt;=$C501,0,IF(BR$479&gt;($F$474+$C501),INDEX($D$491:$W$491,,$C501)-SUM($D501:BQ501),INDEX($D$491:$W$491,,$C501)/$F$474)))</f>
        <v>0</v>
      </c>
      <c r="BS501" s="2">
        <f>IF($F$474="n/a",0,IF(BS$479&lt;=$C501,0,IF(BS$479&gt;($F$474+$C501),INDEX($D$491:$W$491,,$C501)-SUM($D501:BR501),INDEX($D$491:$W$491,,$C501)/$F$474)))</f>
        <v>0</v>
      </c>
    </row>
    <row r="502" spans="2:71">
      <c r="B502" s="24">
        <v>2019</v>
      </c>
      <c r="C502" s="24">
        <v>9</v>
      </c>
      <c r="E502" s="2">
        <f>IF($F$474="n/a",0,IF(E$479&lt;=$C502,0,IF(E$479&gt;(INDEX($D$477:$W$477,1,$C502)+$C502),INDEX($D$491:$W$491,,$C502)-SUM($D502:D502),INDEX($D$491:$W$491,,$C502)/INDEX($D$477:$W$477,1,$C502))))</f>
        <v>0</v>
      </c>
      <c r="F502" s="2">
        <f>IF($F$474="n/a",0,IF(F$479&lt;=$C502,0,IF(F$479&gt;(INDEX($D$477:$W$477,1,$C502)+$C502),INDEX($D$491:$W$491,,$C502)-SUM($D502:E502),INDEX($D$491:$W$491,,$C502)/INDEX($D$477:$W$477,1,$C502))))</f>
        <v>0</v>
      </c>
      <c r="G502" s="2">
        <f>IF($F$474="n/a",0,IF(G$479&lt;=$C502,0,IF(G$479&gt;(INDEX($D$477:$W$477,1,$C502)+$C502),INDEX($D$491:$W$491,,$C502)-SUM($D502:F502),INDEX($D$491:$W$491,,$C502)/INDEX($D$477:$W$477,1,$C502))))</f>
        <v>0</v>
      </c>
      <c r="H502" s="2">
        <f>IF($F$474="n/a",0,IF(H$479&lt;=$C502,0,IF(H$479&gt;(INDEX($D$477:$W$477,1,$C502)+$C502),INDEX($D$491:$W$491,,$C502)-SUM($D502:G502),INDEX($D$491:$W$491,,$C502)/INDEX($D$477:$W$477,1,$C502))))</f>
        <v>0</v>
      </c>
      <c r="I502" s="2">
        <f>IF($F$474="n/a",0,IF(I$479&lt;=$C502,0,IF(I$479&gt;(INDEX($D$477:$W$477,1,$C502)+$C502),INDEX($D$491:$W$491,,$C502)-SUM($D502:H502),INDEX($D$491:$W$491,,$C502)/INDEX($D$477:$W$477,1,$C502))))</f>
        <v>0</v>
      </c>
      <c r="J502" s="2">
        <f>IF($F$474="n/a",0,IF(J$479&lt;=$C502,0,IF(J$479&gt;(INDEX($D$477:$W$477,1,$C502)+$C502),INDEX($D$491:$W$491,,$C502)-SUM($D502:I502),INDEX($D$491:$W$491,,$C502)/INDEX($D$477:$W$477,1,$C502))))</f>
        <v>0</v>
      </c>
      <c r="K502" s="2">
        <f>IF($F$474="n/a",0,IF(K$479&lt;=$C502,0,IF(K$479&gt;(INDEX($D$477:$W$477,1,$C502)+$C502),INDEX($D$491:$W$491,,$C502)-SUM($D502:J502),INDEX($D$491:$W$491,,$C502)/INDEX($D$477:$W$477,1,$C502))))</f>
        <v>0</v>
      </c>
      <c r="L502" s="2">
        <f>IF($F$474="n/a",0,IF(L$479&lt;=$C502,0,IF(L$479&gt;(INDEX($D$477:$W$477,1,$C502)+$C502),INDEX($D$491:$W$491,,$C502)-SUM($D502:K502),INDEX($D$491:$W$491,,$C502)/INDEX($D$477:$W$477,1,$C502))))</f>
        <v>0</v>
      </c>
      <c r="M502" s="213">
        <f>IF($F$474="n/a",0,IF(M$479&lt;=$C502,0,IF(M$479&gt;(INDEX($D$477:$W$477,1,$C502)+$C502),INDEX($D$491:$W$491,,$C502)-SUM($D502:L502),INDEX($D$491:$W$491,,$C502)/INDEX($D$477:$W$477,1,$C502))))</f>
        <v>0</v>
      </c>
      <c r="N502" s="215">
        <f>IF($F$474="n/a",0,IF(N$479&lt;=$C502,0,IF(N$479&gt;(INDEX($D$477:$W$477,1,$C502)+$C502),INDEX($D$491:$W$491,,$C502)-SUM($D502:M502),INDEX($D$491:$W$491,,$C502)/INDEX($D$477:$W$477,1,$C502))))*0.5</f>
        <v>0</v>
      </c>
      <c r="O502" s="213">
        <f>IF($F$474="n/a",0,IF(O$479&lt;=$C502,0,IF(O$479&gt;(INDEX($D$477:$W$477,1,$C502)+$C502),INDEX($D$491:$W$491,,$C502)-SUM($D502:N502),INDEX($D$491:$W$491,,$C502)/INDEX($D$477:$W$477,1,$C502))))</f>
        <v>0</v>
      </c>
      <c r="P502" s="216">
        <f>IF($F$474="n/a",0,IF(P$479&lt;=$C502,0,IF(P$479&gt;(INDEX($D$477:$W$477,1,$C502)+$C502),INDEX($D$491:$W$491,,$C502)-SUM($D502:O502),INDEX($D$491:$W$491,,$C502)/INDEX($D$477:$W$477,1,$C502))))</f>
        <v>0</v>
      </c>
      <c r="Q502" s="213">
        <f>IF($F$474="n/a",0,IF(Q$479&lt;=$C502,0,IF(Q$479&gt;(INDEX($D$477:$W$477,1,$C502)+$C502),INDEX($D$491:$W$491,,$C502)-SUM($D502:P502),INDEX($D$491:$W$491,,$C502)/INDEX($D$477:$W$477,1,$C502))))</f>
        <v>0</v>
      </c>
      <c r="R502" s="213">
        <f>IF($F$474="n/a",0,IF(R$479&lt;=$C502,0,IF(R$479&gt;(INDEX($D$477:$W$477,1,$C502)+$C502),INDEX($D$491:$W$491,,$C502)-SUM($D502:Q502),INDEX($D$491:$W$491,,$C502)/INDEX($D$477:$W$477,1,$C502))))</f>
        <v>0</v>
      </c>
      <c r="S502" s="213">
        <f>IF($F$474="n/a",0,IF(S$479&lt;=$C502,0,IF(S$479&gt;(INDEX($D$477:$W$477,1,$C502)+$C502),INDEX($D$491:$W$491,,$C502)-SUM($D502:R502),INDEX($D$491:$W$491,,$C502)/INDEX($D$477:$W$477,1,$C502))))</f>
        <v>0</v>
      </c>
      <c r="T502" s="213">
        <f>IF($F$474="n/a",0,IF(T$479&lt;=$C502,0,IF(T$479&gt;(INDEX($D$477:$W$477,1,$C502)+$C502),INDEX($D$491:$W$491,,$C502)-SUM($D502:S502),INDEX($D$491:$W$491,,$C502)/INDEX($D$477:$W$477,1,$C502))))</f>
        <v>0</v>
      </c>
      <c r="U502" s="213">
        <f>IF($F$474="n/a",0,IF(U$479&lt;=$C502,0,IF(U$479&gt;(INDEX($D$477:$W$477,1,$C502)+$C502),INDEX($D$491:$W$491,,$C502)-SUM($D502:T502),INDEX($D$491:$W$491,,$C502)/INDEX($D$477:$W$477,1,$C502))))</f>
        <v>0</v>
      </c>
      <c r="V502" s="213">
        <f>IF($F$474="n/a",0,IF(V$479&lt;=$C502,0,IF(V$479&gt;(INDEX($D$477:$W$477,1,$C502)+$C502),INDEX($D$491:$W$491,,$C502)-SUM($D502:U502),INDEX($D$491:$W$491,,$C502)/INDEX($D$477:$W$477,1,$C502))))</f>
        <v>0</v>
      </c>
      <c r="W502" s="213">
        <f>IF($F$474="n/a",0,IF(W$479&lt;=$C502,0,IF(W$479&gt;(INDEX($D$477:$W$477,1,$C502)+$C502),INDEX($D$491:$W$491,,$C502)-SUM($D502:V502),INDEX($D$491:$W$491,,$C502)/INDEX($D$477:$W$477,1,$C502))))</f>
        <v>0</v>
      </c>
      <c r="X502" s="2">
        <f>IF($F$474="n/a",0,IF(X$479&lt;=$C502,0,IF(X$479&gt;(INDEX($D$477:$W$477,1,$C502)+$C502),INDEX($D$491:$W$491,,$C502)-SUM($D502:W502),INDEX($D$491:$W$491,,$C502)/INDEX($D$477:$W$477,1,$C502))))</f>
        <v>0</v>
      </c>
      <c r="Y502" s="2">
        <f>IF($F$474="n/a",0,IF(Y$479&lt;=$C502,0,IF(Y$479&gt;(INDEX($D$477:$W$477,1,$C502)+$C502),INDEX($D$491:$W$491,,$C502)-SUM($D502:X502),INDEX($D$491:$W$491,,$C502)/INDEX($D$477:$W$477,1,$C502))))</f>
        <v>0</v>
      </c>
      <c r="Z502" s="2">
        <f>IF($F$474="n/a",0,IF(Z$479&lt;=$C502,0,IF(Z$479&gt;(INDEX($D$477:$W$477,1,$C502)+$C502),INDEX($D$491:$W$491,,$C502)-SUM($D502:Y502),INDEX($D$491:$W$491,,$C502)/INDEX($D$477:$W$477,1,$C502))))</f>
        <v>0</v>
      </c>
      <c r="AA502" s="2">
        <f>IF($F$474="n/a",0,IF(AA$479&lt;=$C502,0,IF(AA$479&gt;(INDEX($D$477:$W$477,1,$C502)+$C502),INDEX($D$491:$W$491,,$C502)-SUM($D502:Z502),INDEX($D$491:$W$491,,$C502)/INDEX($D$477:$W$477,1,$C502))))</f>
        <v>0</v>
      </c>
      <c r="AB502" s="2">
        <f>IF($F$474="n/a",0,IF(AB$479&lt;=$C502,0,IF(AB$479&gt;(INDEX($D$477:$W$477,1,$C502)+$C502),INDEX($D$491:$W$491,,$C502)-SUM($D502:AA502),INDEX($D$491:$W$491,,$C502)/INDEX($D$477:$W$477,1,$C502))))</f>
        <v>0</v>
      </c>
      <c r="AC502" s="2">
        <f>IF($F$474="n/a",0,IF(AC$479&lt;=$C502,0,IF(AC$479&gt;(INDEX($D$477:$W$477,1,$C502)+$C502),INDEX($D$491:$W$491,,$C502)-SUM($D502:AB502),INDEX($D$491:$W$491,,$C502)/INDEX($D$477:$W$477,1,$C502))))</f>
        <v>0</v>
      </c>
      <c r="AD502" s="2">
        <f>IF($F$474="n/a",0,IF(AD$479&lt;=$C502,0,IF(AD$479&gt;(INDEX($D$477:$W$477,1,$C502)+$C502),INDEX($D$491:$W$491,,$C502)-SUM($D502:AC502),INDEX($D$491:$W$491,,$C502)/INDEX($D$477:$W$477,1,$C502))))</f>
        <v>0</v>
      </c>
      <c r="AE502" s="2">
        <f>IF($F$474="n/a",0,IF(AE$479&lt;=$C502,0,IF(AE$479&gt;(INDEX($D$477:$W$477,1,$C502)+$C502),INDEX($D$491:$W$491,,$C502)-SUM($D502:AD502),INDEX($D$491:$W$491,,$C502)/INDEX($D$477:$W$477,1,$C502))))</f>
        <v>0</v>
      </c>
      <c r="AF502" s="2">
        <f>IF($F$474="n/a",0,IF(AF$479&lt;=$C502,0,IF(AF$479&gt;(INDEX($D$477:$W$477,1,$C502)+$C502),INDEX($D$491:$W$491,,$C502)-SUM($D502:AE502),INDEX($D$491:$W$491,,$C502)/INDEX($D$477:$W$477,1,$C502))))</f>
        <v>0</v>
      </c>
      <c r="AG502" s="2">
        <f>IF($F$474="n/a",0,IF(AG$479&lt;=$C502,0,IF(AG$479&gt;(INDEX($D$477:$W$477,1,$C502)+$C502),INDEX($D$491:$W$491,,$C502)-SUM($D502:AF502),INDEX($D$491:$W$491,,$C502)/INDEX($D$477:$W$477,1,$C502))))</f>
        <v>0</v>
      </c>
      <c r="AH502" s="2">
        <f>IF($F$474="n/a",0,IF(AH$479&lt;=$C502,0,IF(AH$479&gt;(INDEX($D$477:$W$477,1,$C502)+$C502),INDEX($D$491:$W$491,,$C502)-SUM($D502:AG502),INDEX($D$491:$W$491,,$C502)/INDEX($D$477:$W$477,1,$C502))))</f>
        <v>0</v>
      </c>
      <c r="AI502" s="2">
        <f>IF($F$474="n/a",0,IF(AI$479&lt;=$C502,0,IF(AI$479&gt;(INDEX($D$477:$W$477,1,$C502)+$C502),INDEX($D$491:$W$491,,$C502)-SUM($D502:AH502),INDEX($D$491:$W$491,,$C502)/INDEX($D$477:$W$477,1,$C502))))</f>
        <v>0</v>
      </c>
      <c r="AJ502" s="2">
        <f>IF($F$474="n/a",0,IF(AJ$479&lt;=$C502,0,IF(AJ$479&gt;(INDEX($D$477:$W$477,1,$C502)+$C502),INDEX($D$491:$W$491,,$C502)-SUM($D502:AI502),INDEX($D$491:$W$491,,$C502)/INDEX($D$477:$W$477,1,$C502))))</f>
        <v>0</v>
      </c>
      <c r="AK502" s="2">
        <f>IF($F$474="n/a",0,IF(AK$479&lt;=$C502,0,IF(AK$479&gt;(INDEX($D$477:$W$477,1,$C502)+$C502),INDEX($D$491:$W$491,,$C502)-SUM($D502:AJ502),INDEX($D$491:$W$491,,$C502)/INDEX($D$477:$W$477,1,$C502))))</f>
        <v>0</v>
      </c>
      <c r="AL502" s="2">
        <f>IF($F$474="n/a",0,IF(AL$479&lt;=$C502,0,IF(AL$479&gt;(INDEX($D$477:$W$477,1,$C502)+$C502),INDEX($D$491:$W$491,,$C502)-SUM($D502:AK502),INDEX($D$491:$W$491,,$C502)/INDEX($D$477:$W$477,1,$C502))))</f>
        <v>0</v>
      </c>
      <c r="AM502" s="2">
        <f>IF($F$474="n/a",0,IF(AM$479&lt;=$C502,0,IF(AM$479&gt;(INDEX($D$477:$W$477,1,$C502)+$C502),INDEX($D$491:$W$491,,$C502)-SUM($D502:AL502),INDEX($D$491:$W$491,,$C502)/INDEX($D$477:$W$477,1,$C502))))</f>
        <v>0</v>
      </c>
      <c r="AN502" s="2">
        <f>IF($F$474="n/a",0,IF(AN$479&lt;=$C502,0,IF(AN$479&gt;(INDEX($D$477:$W$477,1,$C502)+$C502),INDEX($D$491:$W$491,,$C502)-SUM($D502:AM502),INDEX($D$491:$W$491,,$C502)/INDEX($D$477:$W$477,1,$C502))))</f>
        <v>0</v>
      </c>
      <c r="AO502" s="2">
        <f>IF($F$474="n/a",0,IF(AO$479&lt;=$C502,0,IF(AO$479&gt;(INDEX($D$477:$W$477,1,$C502)+$C502),INDEX($D$491:$W$491,,$C502)-SUM($D502:AN502),INDEX($D$491:$W$491,,$C502)/INDEX($D$477:$W$477,1,$C502))))</f>
        <v>0</v>
      </c>
      <c r="AP502" s="2">
        <f>IF($F$474="n/a",0,IF(AP$479&lt;=$C502,0,IF(AP$479&gt;(INDEX($D$477:$W$477,1,$C502)+$C502),INDEX($D$491:$W$491,,$C502)-SUM($D502:AO502),INDEX($D$491:$W$491,,$C502)/INDEX($D$477:$W$477,1,$C502))))</f>
        <v>0</v>
      </c>
      <c r="AQ502" s="2">
        <f>IF($F$474="n/a",0,IF(AQ$479&lt;=$C502,0,IF(AQ$479&gt;(INDEX($D$477:$W$477,1,$C502)+$C502),INDEX($D$491:$W$491,,$C502)-SUM($D502:AP502),INDEX($D$491:$W$491,,$C502)/INDEX($D$477:$W$477,1,$C502))))</f>
        <v>0</v>
      </c>
      <c r="AR502" s="2">
        <f>IF($F$474="n/a",0,IF(AR$479&lt;=$C502,0,IF(AR$479&gt;(INDEX($D$477:$W$477,1,$C502)+$C502),INDEX($D$491:$W$491,,$C502)-SUM($D502:AQ502),INDEX($D$491:$W$491,,$C502)/INDEX($D$477:$W$477,1,$C502))))</f>
        <v>0</v>
      </c>
      <c r="AS502" s="2">
        <f>IF($F$474="n/a",0,IF(AS$479&lt;=$C502,0,IF(AS$479&gt;(INDEX($D$477:$W$477,1,$C502)+$C502),INDEX($D$491:$W$491,,$C502)-SUM($D502:AR502),INDEX($D$491:$W$491,,$C502)/INDEX($D$477:$W$477,1,$C502))))</f>
        <v>0</v>
      </c>
      <c r="AT502" s="2">
        <f>IF($F$474="n/a",0,IF(AT$479&lt;=$C502,0,IF(AT$479&gt;(INDEX($D$477:$W$477,1,$C502)+$C502),INDEX($D$491:$W$491,,$C502)-SUM($D502:AS502),INDEX($D$491:$W$491,,$C502)/INDEX($D$477:$W$477,1,$C502))))</f>
        <v>0</v>
      </c>
      <c r="AU502" s="2">
        <f>IF($F$474="n/a",0,IF(AU$479&lt;=$C502,0,IF(AU$479&gt;(INDEX($D$477:$W$477,1,$C502)+$C502),INDEX($D$491:$W$491,,$C502)-SUM($D502:AT502),INDEX($D$491:$W$491,,$C502)/INDEX($D$477:$W$477,1,$C502))))</f>
        <v>0</v>
      </c>
      <c r="AV502" s="2">
        <f>IF($F$474="n/a",0,IF(AV$479&lt;=$C502,0,IF(AV$479&gt;(INDEX($D$477:$W$477,1,$C502)+$C502),INDEX($D$491:$W$491,,$C502)-SUM($D502:AU502),INDEX($D$491:$W$491,,$C502)/INDEX($D$477:$W$477,1,$C502))))</f>
        <v>0</v>
      </c>
      <c r="AW502" s="2">
        <f>IF($F$474="n/a",0,IF(AW$479&lt;=$C502,0,IF(AW$479&gt;(INDEX($D$477:$W$477,1,$C502)+$C502),INDEX($D$491:$W$491,,$C502)-SUM($D502:AV502),INDEX($D$491:$W$491,,$C502)/INDEX($D$477:$W$477,1,$C502))))</f>
        <v>0</v>
      </c>
      <c r="AX502" s="2">
        <f>IF($F$474="n/a",0,IF(AX$479&lt;=$C502,0,IF(AX$479&gt;(INDEX($D$477:$W$477,1,$C502)+$C502),INDEX($D$491:$W$491,,$C502)-SUM($D502:AW502),INDEX($D$491:$W$491,,$C502)/INDEX($D$477:$W$477,1,$C502))))</f>
        <v>0</v>
      </c>
      <c r="AY502" s="2">
        <f>IF($F$474="n/a",0,IF(AY$479&lt;=$C502,0,IF(AY$479&gt;(INDEX($D$477:$W$477,1,$C502)+$C502),INDEX($D$491:$W$491,,$C502)-SUM($D502:AX502),INDEX($D$491:$W$491,,$C502)/INDEX($D$477:$W$477,1,$C502))))</f>
        <v>0</v>
      </c>
      <c r="AZ502" s="2">
        <f>IF($F$474="n/a",0,IF(AZ$479&lt;=$C502,0,IF(AZ$479&gt;(INDEX($D$477:$W$477,1,$C502)+$C502),INDEX($D$491:$W$491,,$C502)-SUM($D502:AY502),INDEX($D$491:$W$491,,$C502)/INDEX($D$477:$W$477,1,$C502))))</f>
        <v>0</v>
      </c>
      <c r="BA502" s="2">
        <f>IF($F$474="n/a",0,IF(BA$479&lt;=$C502,0,IF(BA$479&gt;(INDEX($D$477:$W$477,1,$C502)+$C502),INDEX($D$491:$W$491,,$C502)-SUM($D502:AZ502),INDEX($D$491:$W$491,,$C502)/INDEX($D$477:$W$477,1,$C502))))</f>
        <v>0</v>
      </c>
      <c r="BB502" s="2">
        <f>IF($F$474="n/a",0,IF(BB$479&lt;=$C502,0,IF(BB$479&gt;(INDEX($D$477:$W$477,1,$C502)+$C502),INDEX($D$491:$W$491,,$C502)-SUM($D502:BA502),INDEX($D$491:$W$491,,$C502)/INDEX($D$477:$W$477,1,$C502))))</f>
        <v>0</v>
      </c>
      <c r="BC502" s="2">
        <f>IF($F$474="n/a",0,IF(BC$479&lt;=$C502,0,IF(BC$479&gt;(INDEX($D$477:$W$477,1,$C502)+$C502),INDEX($D$491:$W$491,,$C502)-SUM($D502:BB502),INDEX($D$491:$W$491,,$C502)/INDEX($D$477:$W$477,1,$C502))))</f>
        <v>0</v>
      </c>
      <c r="BD502" s="2">
        <f>IF($F$474="n/a",0,IF(BD$479&lt;=$C502,0,IF(BD$479&gt;(INDEX($D$477:$W$477,1,$C502)+$C502),INDEX($D$491:$W$491,,$C502)-SUM($D502:BC502),INDEX($D$491:$W$491,,$C502)/INDEX($D$477:$W$477,1,$C502))))</f>
        <v>0</v>
      </c>
      <c r="BE502" s="2">
        <f>IF($F$474="n/a",0,IF(BE$479&lt;=$C502,0,IF(BE$479&gt;(INDEX($D$477:$W$477,1,$C502)+$C502),INDEX($D$491:$W$491,,$C502)-SUM($D502:BD502),INDEX($D$491:$W$491,,$C502)/INDEX($D$477:$W$477,1,$C502))))</f>
        <v>0</v>
      </c>
      <c r="BF502" s="2">
        <f>IF($F$474="n/a",0,IF(BF$479&lt;=$C502,0,IF(BF$479&gt;(INDEX($D$477:$W$477,1,$C502)+$C502),INDEX($D$491:$W$491,,$C502)-SUM($D502:BE502),INDEX($D$491:$W$491,,$C502)/INDEX($D$477:$W$477,1,$C502))))</f>
        <v>0</v>
      </c>
      <c r="BG502" s="2">
        <f>IF($F$474="n/a",0,IF(BG$479&lt;=$C502,0,IF(BG$479&gt;(INDEX($D$477:$W$477,1,$C502)+$C502),INDEX($D$491:$W$491,,$C502)-SUM($D502:BF502),INDEX($D$491:$W$491,,$C502)/INDEX($D$477:$W$477,1,$C502))))</f>
        <v>0</v>
      </c>
      <c r="BH502" s="2">
        <f>IF($F$474="n/a",0,IF(BH$479&lt;=$C502,0,IF(BH$479&gt;(INDEX($D$477:$W$477,1,$C502)+$C502),INDEX($D$491:$W$491,,$C502)-SUM($D502:BG502),INDEX($D$491:$W$491,,$C502)/INDEX($D$477:$W$477,1,$C502))))</f>
        <v>0</v>
      </c>
      <c r="BI502" s="2">
        <f>IF($F$474="n/a",0,IF(BI$479&lt;=$C502,0,IF(BI$479&gt;(INDEX($D$477:$W$477,1,$C502)+$C502),INDEX($D$491:$W$491,,$C502)-SUM($D502:BH502),INDEX($D$491:$W$491,,$C502)/INDEX($D$477:$W$477,1,$C502))))</f>
        <v>0</v>
      </c>
      <c r="BJ502" s="2">
        <f>IF($F$474="n/a",0,IF(BJ$479&lt;=$C502,0,IF(BJ$479&gt;(INDEX($D$477:$W$477,1,$C502)+$C502),INDEX($D$491:$W$491,,$C502)-SUM($D502:BI502),INDEX($D$491:$W$491,,$C502)/INDEX($D$477:$W$477,1,$C502))))</f>
        <v>0</v>
      </c>
      <c r="BK502" s="2">
        <f>IF($F$474="n/a",0,IF(BK$479&lt;=$C502,0,IF(BK$479&gt;(INDEX($D$477:$W$477,1,$C502)+$C502),INDEX($D$491:$W$491,,$C502)-SUM($D502:BJ502),INDEX($D$491:$W$491,,$C502)/INDEX($D$477:$W$477,1,$C502))))</f>
        <v>0</v>
      </c>
      <c r="BL502" s="2">
        <f>IF($F$474="n/a",0,IF(BL$479&lt;=$C502,0,IF(BL$479&gt;(INDEX($D$477:$W$477,1,$C502)+$C502),INDEX($D$491:$W$491,,$C502)-SUM($D502:BK502),INDEX($D$491:$W$491,,$C502)/INDEX($D$477:$W$477,1,$C502))))</f>
        <v>0</v>
      </c>
      <c r="BM502" s="2">
        <f>IF($F$474="n/a",0,IF(BM$479&lt;=$C502,0,IF(BM$479&gt;(INDEX($D$477:$W$477,1,$C502)+$C502),INDEX($D$491:$W$491,,$C502)-SUM($D502:BL502),INDEX($D$491:$W$491,,$C502)/INDEX($D$477:$W$477,1,$C502))))</f>
        <v>0</v>
      </c>
      <c r="BN502" s="2">
        <f>IF($F$474="n/a",0,IF(BN$479&lt;=$C502,0,IF(BN$479&gt;(INDEX($D$477:$W$477,1,$C502)+$C502),INDEX($D$491:$W$491,,$C502)-SUM($D502:BM502),INDEX($D$491:$W$491,,$C502)/INDEX($D$477:$W$477,1,$C502))))</f>
        <v>0</v>
      </c>
      <c r="BO502" s="2">
        <f>IF($F$474="n/a",0,IF(BO$479&lt;=$C502,0,IF(BO$479&gt;(INDEX($D$477:$W$477,1,$C502)+$C502),INDEX($D$491:$W$491,,$C502)-SUM($D502:BN502),INDEX($D$491:$W$491,,$C502)/INDEX($D$477:$W$477,1,$C502))))</f>
        <v>0</v>
      </c>
      <c r="BP502" s="2">
        <f>IF($F$474="n/a",0,IF(BP$479&lt;=$C502,0,IF(BP$479&gt;(INDEX($D$477:$W$477,1,$C502)+$C502),INDEX($D$491:$W$491,,$C502)-SUM($D502:BO502),INDEX($D$491:$W$491,,$C502)/INDEX($D$477:$W$477,1,$C502))))</f>
        <v>0</v>
      </c>
      <c r="BQ502" s="2">
        <f>IF($F$474="n/a",0,IF(BQ$479&lt;=$C502,0,IF(BQ$479&gt;(INDEX($D$477:$W$477,1,$C502)+$C502),INDEX($D$491:$W$491,,$C502)-SUM($D502:BP502),INDEX($D$491:$W$491,,$C502)/INDEX($D$477:$W$477,1,$C502))))</f>
        <v>0</v>
      </c>
      <c r="BR502" s="2">
        <f>IF($F$474="n/a",0,IF(BR$479&lt;=$C502,0,IF(BR$479&gt;(INDEX($D$477:$W$477,1,$C502)+$C502),INDEX($D$491:$W$491,,$C502)-SUM($D502:BQ502),INDEX($D$491:$W$491,,$C502)/INDEX($D$477:$W$477,1,$C502))))</f>
        <v>0</v>
      </c>
      <c r="BS502" s="2">
        <f>IF($F$474="n/a",0,IF(BS$479&lt;=$C502,0,IF(BS$479&gt;(INDEX($D$477:$W$477,1,$C502)+$C502),INDEX($D$491:$W$491,,$C502)-SUM($D502:BR502),INDEX($D$491:$W$491,,$C502)/INDEX($D$477:$W$477,1,$C502))))</f>
        <v>0</v>
      </c>
    </row>
    <row r="503" spans="2:71">
      <c r="B503" s="24">
        <v>2020</v>
      </c>
      <c r="C503" s="24">
        <v>10</v>
      </c>
      <c r="E503" s="2">
        <f>IF($F$474="n/a",0,IF(E$479&lt;=$C503,0,IF(E$479&gt;(INDEX($D$477:$W$477,1,$C503)+$C503),INDEX($D$491:$W$491,,$C503)-SUM($D503:D503),INDEX($D$491:$W$491,,$C503)/INDEX($D$477:$W$477,1,$C503))))</f>
        <v>0</v>
      </c>
      <c r="F503" s="2">
        <f>IF($F$474="n/a",0,IF(F$479&lt;=$C503,0,IF(F$479&gt;(INDEX($D$477:$W$477,1,$C503)+$C503),INDEX($D$491:$W$491,,$C503)-SUM($D503:E503),INDEX($D$491:$W$491,,$C503)/INDEX($D$477:$W$477,1,$C503))))</f>
        <v>0</v>
      </c>
      <c r="G503" s="2">
        <f>IF($F$474="n/a",0,IF(G$479&lt;=$C503,0,IF(G$479&gt;(INDEX($D$477:$W$477,1,$C503)+$C503),INDEX($D$491:$W$491,,$C503)-SUM($D503:F503),INDEX($D$491:$W$491,,$C503)/INDEX($D$477:$W$477,1,$C503))))</f>
        <v>0</v>
      </c>
      <c r="H503" s="2">
        <f>IF($F$474="n/a",0,IF(H$479&lt;=$C503,0,IF(H$479&gt;(INDEX($D$477:$W$477,1,$C503)+$C503),INDEX($D$491:$W$491,,$C503)-SUM($D503:G503),INDEX($D$491:$W$491,,$C503)/INDEX($D$477:$W$477,1,$C503))))</f>
        <v>0</v>
      </c>
      <c r="I503" s="2">
        <f>IF($F$474="n/a",0,IF(I$479&lt;=$C503,0,IF(I$479&gt;(INDEX($D$477:$W$477,1,$C503)+$C503),INDEX($D$491:$W$491,,$C503)-SUM($D503:H503),INDEX($D$491:$W$491,,$C503)/INDEX($D$477:$W$477,1,$C503))))</f>
        <v>0</v>
      </c>
      <c r="J503" s="2">
        <f>IF($F$474="n/a",0,IF(J$479&lt;=$C503,0,IF(J$479&gt;(INDEX($D$477:$W$477,1,$C503)+$C503),INDEX($D$491:$W$491,,$C503)-SUM($D503:I503),INDEX($D$491:$W$491,,$C503)/INDEX($D$477:$W$477,1,$C503))))</f>
        <v>0</v>
      </c>
      <c r="K503" s="2">
        <f>IF($F$474="n/a",0,IF(K$479&lt;=$C503,0,IF(K$479&gt;(INDEX($D$477:$W$477,1,$C503)+$C503),INDEX($D$491:$W$491,,$C503)-SUM($D503:J503),INDEX($D$491:$W$491,,$C503)/INDEX($D$477:$W$477,1,$C503))))</f>
        <v>0</v>
      </c>
      <c r="L503" s="2">
        <f>IF($F$474="n/a",0,IF(L$479&lt;=$C503,0,IF(L$479&gt;(INDEX($D$477:$W$477,1,$C503)+$C503),INDEX($D$491:$W$491,,$C503)-SUM($D503:K503),INDEX($D$491:$W$491,,$C503)/INDEX($D$477:$W$477,1,$C503))))</f>
        <v>0</v>
      </c>
      <c r="M503" s="2">
        <f>IF($F$474="n/a",0,IF(M$479&lt;=$C503,0,IF(M$479&gt;(INDEX($D$477:$W$477,1,$C503)+$C503),INDEX($D$491:$W$491,,$C503)-SUM($D503:L503),INDEX($D$491:$W$491,,$C503)/INDEX($D$477:$W$477,1,$C503))))</f>
        <v>0</v>
      </c>
      <c r="N503" s="215">
        <f>IF($F$474="n/a",0,IF(N$479&lt;=$C503,0,IF(N$479&gt;(INDEX($D$477:$W$477,1,$C503)+$C503),INDEX($D$491:$W$491,,$C503)-SUM($D503:M503),INDEX($D$491:$W$491,,$C503)/INDEX($D$477:$W$477,1,$C503))))*0.5</f>
        <v>0</v>
      </c>
      <c r="O503" s="213">
        <f>IF($F$474="n/a",0,IF(O$479&lt;=$C503,0,IF(O$479&gt;(INDEX($D$477:$W$477,1,$C503)+$C503),INDEX($D$491:$W$491,,$C503)-SUM($D503:N503),INDEX($D$491:$W$491,,$C503)/INDEX($D$477:$W$477,1,$C503))))</f>
        <v>0</v>
      </c>
      <c r="P503" s="216">
        <f>IF($F$474="n/a",0,IF(P$479&lt;=$C503,0,IF(P$479&gt;(INDEX($D$477:$W$477,1,$C503)+$C503),INDEX($D$491:$W$491,,$C503)-SUM($D503:O503),INDEX($D$491:$W$491,,$C503)/INDEX($D$477:$W$477,1,$C503))))</f>
        <v>0</v>
      </c>
      <c r="Q503" s="213">
        <f>IF($F$474="n/a",0,IF(Q$479&lt;=$C503,0,IF(Q$479&gt;(INDEX($D$477:$W$477,1,$C503)+$C503),INDEX($D$491:$W$491,,$C503)-SUM($D503:P503),INDEX($D$491:$W$491,,$C503)/INDEX($D$477:$W$477,1,$C503))))</f>
        <v>0</v>
      </c>
      <c r="R503" s="213">
        <f>IF($F$474="n/a",0,IF(R$479&lt;=$C503,0,IF(R$479&gt;(INDEX($D$477:$W$477,1,$C503)+$C503),INDEX($D$491:$W$491,,$C503)-SUM($D503:Q503),INDEX($D$491:$W$491,,$C503)/INDEX($D$477:$W$477,1,$C503))))</f>
        <v>0</v>
      </c>
      <c r="S503" s="213">
        <f>IF($F$474="n/a",0,IF(S$479&lt;=$C503,0,IF(S$479&gt;(INDEX($D$477:$W$477,1,$C503)+$C503),INDEX($D$491:$W$491,,$C503)-SUM($D503:R503),INDEX($D$491:$W$491,,$C503)/INDEX($D$477:$W$477,1,$C503))))</f>
        <v>0</v>
      </c>
      <c r="T503" s="213">
        <f>IF($F$474="n/a",0,IF(T$479&lt;=$C503,0,IF(T$479&gt;(INDEX($D$477:$W$477,1,$C503)+$C503),INDEX($D$491:$W$491,,$C503)-SUM($D503:S503),INDEX($D$491:$W$491,,$C503)/INDEX($D$477:$W$477,1,$C503))))</f>
        <v>0</v>
      </c>
      <c r="U503" s="213">
        <f>IF($F$474="n/a",0,IF(U$479&lt;=$C503,0,IF(U$479&gt;(INDEX($D$477:$W$477,1,$C503)+$C503),INDEX($D$491:$W$491,,$C503)-SUM($D503:T503),INDEX($D$491:$W$491,,$C503)/INDEX($D$477:$W$477,1,$C503))))</f>
        <v>0</v>
      </c>
      <c r="V503" s="213">
        <f>IF($F$474="n/a",0,IF(V$479&lt;=$C503,0,IF(V$479&gt;(INDEX($D$477:$W$477,1,$C503)+$C503),INDEX($D$491:$W$491,,$C503)-SUM($D503:U503),INDEX($D$491:$W$491,,$C503)/INDEX($D$477:$W$477,1,$C503))))</f>
        <v>0</v>
      </c>
      <c r="W503" s="213">
        <f>IF($F$474="n/a",0,IF(W$479&lt;=$C503,0,IF(W$479&gt;(INDEX($D$477:$W$477,1,$C503)+$C503),INDEX($D$491:$W$491,,$C503)-SUM($D503:V503),INDEX($D$491:$W$491,,$C503)/INDEX($D$477:$W$477,1,$C503))))</f>
        <v>0</v>
      </c>
      <c r="X503" s="213">
        <f>IF($F$474="n/a",0,IF(X$479&lt;=$C503,0,IF(X$479&gt;(INDEX($D$477:$W$477,1,$C503)+$C503),INDEX($D$491:$W$491,,$C503)-SUM($D503:W503),INDEX($D$491:$W$491,,$C503)/INDEX($D$477:$W$477,1,$C503))))</f>
        <v>0</v>
      </c>
      <c r="Y503" s="213">
        <f>IF($F$474="n/a",0,IF(Y$479&lt;=$C503,0,IF(Y$479&gt;(INDEX($D$477:$W$477,1,$C503)+$C503),INDEX($D$491:$W$491,,$C503)-SUM($D503:X503),INDEX($D$491:$W$491,,$C503)/INDEX($D$477:$W$477,1,$C503))))</f>
        <v>0</v>
      </c>
      <c r="Z503" s="213">
        <f>IF($F$474="n/a",0,IF(Z$479&lt;=$C503,0,IF(Z$479&gt;(INDEX($D$477:$W$477,1,$C503)+$C503),INDEX($D$491:$W$491,,$C503)-SUM($D503:Y503),INDEX($D$491:$W$491,,$C503)/INDEX($D$477:$W$477,1,$C503))))</f>
        <v>0</v>
      </c>
      <c r="AA503" s="213">
        <f>IF($F$474="n/a",0,IF(AA$479&lt;=$C503,0,IF(AA$479&gt;(INDEX($D$477:$W$477,1,$C503)+$C503),INDEX($D$491:$W$491,,$C503)-SUM($D503:Z503),INDEX($D$491:$W$491,,$C503)/INDEX($D$477:$W$477,1,$C503))))</f>
        <v>0</v>
      </c>
      <c r="AB503" s="213">
        <f>IF($F$474="n/a",0,IF(AB$479&lt;=$C503,0,IF(AB$479&gt;(INDEX($D$477:$W$477,1,$C503)+$C503),INDEX($D$491:$W$491,,$C503)-SUM($D503:AA503),INDEX($D$491:$W$491,,$C503)/INDEX($D$477:$W$477,1,$C503))))</f>
        <v>0</v>
      </c>
      <c r="AC503" s="213">
        <f>IF($F$474="n/a",0,IF(AC$479&lt;=$C503,0,IF(AC$479&gt;(INDEX($D$477:$W$477,1,$C503)+$C503),INDEX($D$491:$W$491,,$C503)-SUM($D503:AB503),INDEX($D$491:$W$491,,$C503)/INDEX($D$477:$W$477,1,$C503))))</f>
        <v>0</v>
      </c>
      <c r="AD503" s="213">
        <f>IF($F$474="n/a",0,IF(AD$479&lt;=$C503,0,IF(AD$479&gt;(INDEX($D$477:$W$477,1,$C503)+$C503),INDEX($D$491:$W$491,,$C503)-SUM($D503:AC503),INDEX($D$491:$W$491,,$C503)/INDEX($D$477:$W$477,1,$C503))))</f>
        <v>0</v>
      </c>
      <c r="AE503" s="213">
        <f>IF($F$474="n/a",0,IF(AE$479&lt;=$C503,0,IF(AE$479&gt;(INDEX($D$477:$W$477,1,$C503)+$C503),INDEX($D$491:$W$491,,$C503)-SUM($D503:AD503),INDEX($D$491:$W$491,,$C503)/INDEX($D$477:$W$477,1,$C503))))</f>
        <v>0</v>
      </c>
      <c r="AF503" s="213">
        <f>IF($F$474="n/a",0,IF(AF$479&lt;=$C503,0,IF(AF$479&gt;(INDEX($D$477:$W$477,1,$C503)+$C503),INDEX($D$491:$W$491,,$C503)-SUM($D503:AE503),INDEX($D$491:$W$491,,$C503)/INDEX($D$477:$W$477,1,$C503))))</f>
        <v>0</v>
      </c>
      <c r="AG503" s="266">
        <f>AF503</f>
        <v>0</v>
      </c>
      <c r="AH503" s="213">
        <f>IF($F$474="n/a",0,IF(AH$479&lt;=$C503,0,IF(AH$479&gt;(INDEX($D$477:$W$477,1,$C503)+$C503),INDEX($D$491:$W$491,,$C503)-SUM($D503:AG503),INDEX($D$491:$W$491,,$C503)/INDEX($D$477:$W$477,1,$C503))))</f>
        <v>0</v>
      </c>
      <c r="AI503" s="2">
        <f>IF($F$474="n/a",0,IF(AI$479&lt;=$C503,0,IF(AI$479&gt;(INDEX($D$477:$W$477,1,$C503)+$C503),INDEX($D$491:$W$491,,$C503)-SUM($D503:AH503),INDEX($D$491:$W$491,,$C503)/INDEX($D$477:$W$477,1,$C503))))</f>
        <v>0</v>
      </c>
      <c r="AJ503" s="2">
        <f>IF($F$474="n/a",0,IF(AJ$479&lt;=$C503,0,IF(AJ$479&gt;(INDEX($D$477:$W$477,1,$C503)+$C503),INDEX($D$491:$W$491,,$C503)-SUM($D503:AI503),INDEX($D$491:$W$491,,$C503)/INDEX($D$477:$W$477,1,$C503))))</f>
        <v>0</v>
      </c>
      <c r="AK503" s="2">
        <f>IF($F$474="n/a",0,IF(AK$479&lt;=$C503,0,IF(AK$479&gt;(INDEX($D$477:$W$477,1,$C503)+$C503),INDEX($D$491:$W$491,,$C503)-SUM($D503:AJ503),INDEX($D$491:$W$491,,$C503)/INDEX($D$477:$W$477,1,$C503))))</f>
        <v>0</v>
      </c>
      <c r="AL503" s="2">
        <f>IF($F$474="n/a",0,IF(AL$479&lt;=$C503,0,IF(AL$479&gt;(INDEX($D$477:$W$477,1,$C503)+$C503),INDEX($D$491:$W$491,,$C503)-SUM($D503:AK503),INDEX($D$491:$W$491,,$C503)/INDEX($D$477:$W$477,1,$C503))))</f>
        <v>0</v>
      </c>
      <c r="AM503" s="2">
        <f>IF($F$474="n/a",0,IF(AM$479&lt;=$C503,0,IF(AM$479&gt;(INDEX($D$477:$W$477,1,$C503)+$C503),INDEX($D$491:$W$491,,$C503)-SUM($D503:AL503),INDEX($D$491:$W$491,,$C503)/INDEX($D$477:$W$477,1,$C503))))</f>
        <v>0</v>
      </c>
      <c r="AN503" s="2">
        <f>IF($F$474="n/a",0,IF(AN$479&lt;=$C503,0,IF(AN$479&gt;(INDEX($D$477:$W$477,1,$C503)+$C503),INDEX($D$491:$W$491,,$C503)-SUM($D503:AM503),INDEX($D$491:$W$491,,$C503)/INDEX($D$477:$W$477,1,$C503))))</f>
        <v>0</v>
      </c>
      <c r="AO503" s="2">
        <f>IF($F$474="n/a",0,IF(AO$479&lt;=$C503,0,IF(AO$479&gt;(INDEX($D$477:$W$477,1,$C503)+$C503),INDEX($D$491:$W$491,,$C503)-SUM($D503:AN503),INDEX($D$491:$W$491,,$C503)/INDEX($D$477:$W$477,1,$C503))))</f>
        <v>0</v>
      </c>
      <c r="AP503" s="2">
        <f>IF($F$474="n/a",0,IF(AP$479&lt;=$C503,0,IF(AP$479&gt;(INDEX($D$477:$W$477,1,$C503)+$C503),INDEX($D$491:$W$491,,$C503)-SUM($D503:AO503),INDEX($D$491:$W$491,,$C503)/INDEX($D$477:$W$477,1,$C503))))</f>
        <v>0</v>
      </c>
      <c r="AQ503" s="2">
        <f>IF($F$474="n/a",0,IF(AQ$479&lt;=$C503,0,IF(AQ$479&gt;(INDEX($D$477:$W$477,1,$C503)+$C503),INDEX($D$491:$W$491,,$C503)-SUM($D503:AP503),INDEX($D$491:$W$491,,$C503)/INDEX($D$477:$W$477,1,$C503))))</f>
        <v>0</v>
      </c>
      <c r="AR503" s="2">
        <f>IF($F$474="n/a",0,IF(AR$479&lt;=$C503,0,IF(AR$479&gt;(INDEX($D$477:$W$477,1,$C503)+$C503),INDEX($D$491:$W$491,,$C503)-SUM($D503:AQ503),INDEX($D$491:$W$491,,$C503)/INDEX($D$477:$W$477,1,$C503))))</f>
        <v>0</v>
      </c>
      <c r="AS503" s="2">
        <f>IF($F$474="n/a",0,IF(AS$479&lt;=$C503,0,IF(AS$479&gt;(INDEX($D$477:$W$477,1,$C503)+$C503),INDEX($D$491:$W$491,,$C503)-SUM($D503:AR503),INDEX($D$491:$W$491,,$C503)/INDEX($D$477:$W$477,1,$C503))))</f>
        <v>0</v>
      </c>
      <c r="AT503" s="2">
        <f>IF($F$474="n/a",0,IF(AT$479&lt;=$C503,0,IF(AT$479&gt;(INDEX($D$477:$W$477,1,$C503)+$C503),INDEX($D$491:$W$491,,$C503)-SUM($D503:AS503),INDEX($D$491:$W$491,,$C503)/INDEX($D$477:$W$477,1,$C503))))</f>
        <v>0</v>
      </c>
      <c r="AU503" s="2">
        <f>IF($F$474="n/a",0,IF(AU$479&lt;=$C503,0,IF(AU$479&gt;(INDEX($D$477:$W$477,1,$C503)+$C503),INDEX($D$491:$W$491,,$C503)-SUM($D503:AT503),INDEX($D$491:$W$491,,$C503)/INDEX($D$477:$W$477,1,$C503))))</f>
        <v>0</v>
      </c>
      <c r="AV503" s="2">
        <f>IF($F$474="n/a",0,IF(AV$479&lt;=$C503,0,IF(AV$479&gt;(INDEX($D$477:$W$477,1,$C503)+$C503),INDEX($D$491:$W$491,,$C503)-SUM($D503:AU503),INDEX($D$491:$W$491,,$C503)/INDEX($D$477:$W$477,1,$C503))))</f>
        <v>0</v>
      </c>
      <c r="AW503" s="2">
        <f>IF($F$474="n/a",0,IF(AW$479&lt;=$C503,0,IF(AW$479&gt;(INDEX($D$477:$W$477,1,$C503)+$C503),INDEX($D$491:$W$491,,$C503)-SUM($D503:AV503),INDEX($D$491:$W$491,,$C503)/INDEX($D$477:$W$477,1,$C503))))</f>
        <v>0</v>
      </c>
      <c r="AX503" s="2">
        <f>IF($F$474="n/a",0,IF(AX$479&lt;=$C503,0,IF(AX$479&gt;(INDEX($D$477:$W$477,1,$C503)+$C503),INDEX($D$491:$W$491,,$C503)-SUM($D503:AW503),INDEX($D$491:$W$491,,$C503)/INDEX($D$477:$W$477,1,$C503))))</f>
        <v>0</v>
      </c>
      <c r="AY503" s="2">
        <f>IF($F$474="n/a",0,IF(AY$479&lt;=$C503,0,IF(AY$479&gt;(INDEX($D$477:$W$477,1,$C503)+$C503),INDEX($D$491:$W$491,,$C503)-SUM($D503:AX503),INDEX($D$491:$W$491,,$C503)/INDEX($D$477:$W$477,1,$C503))))</f>
        <v>0</v>
      </c>
      <c r="AZ503" s="2">
        <f>IF($F$474="n/a",0,IF(AZ$479&lt;=$C503,0,IF(AZ$479&gt;(INDEX($D$477:$W$477,1,$C503)+$C503),INDEX($D$491:$W$491,,$C503)-SUM($D503:AY503),INDEX($D$491:$W$491,,$C503)/INDEX($D$477:$W$477,1,$C503))))</f>
        <v>0</v>
      </c>
      <c r="BA503" s="2">
        <f>IF($F$474="n/a",0,IF(BA$479&lt;=$C503,0,IF(BA$479&gt;(INDEX($D$477:$W$477,1,$C503)+$C503),INDEX($D$491:$W$491,,$C503)-SUM($D503:AZ503),INDEX($D$491:$W$491,,$C503)/INDEX($D$477:$W$477,1,$C503))))</f>
        <v>0</v>
      </c>
      <c r="BB503" s="2">
        <f>IF($F$474="n/a",0,IF(BB$479&lt;=$C503,0,IF(BB$479&gt;(INDEX($D$477:$W$477,1,$C503)+$C503),INDEX($D$491:$W$491,,$C503)-SUM($D503:BA503),INDEX($D$491:$W$491,,$C503)/INDEX($D$477:$W$477,1,$C503))))</f>
        <v>0</v>
      </c>
      <c r="BC503" s="2">
        <f>IF($F$474="n/a",0,IF(BC$479&lt;=$C503,0,IF(BC$479&gt;(INDEX($D$477:$W$477,1,$C503)+$C503),INDEX($D$491:$W$491,,$C503)-SUM($D503:BB503),INDEX($D$491:$W$491,,$C503)/INDEX($D$477:$W$477,1,$C503))))</f>
        <v>0</v>
      </c>
      <c r="BD503" s="2">
        <f>IF($F$474="n/a",0,IF(BD$479&lt;=$C503,0,IF(BD$479&gt;(INDEX($D$477:$W$477,1,$C503)+$C503),INDEX($D$491:$W$491,,$C503)-SUM($D503:BC503),INDEX($D$491:$W$491,,$C503)/INDEX($D$477:$W$477,1,$C503))))</f>
        <v>0</v>
      </c>
      <c r="BE503" s="2">
        <f>IF($F$474="n/a",0,IF(BE$479&lt;=$C503,0,IF(BE$479&gt;(INDEX($D$477:$W$477,1,$C503)+$C503),INDEX($D$491:$W$491,,$C503)-SUM($D503:BD503),INDEX($D$491:$W$491,,$C503)/INDEX($D$477:$W$477,1,$C503))))</f>
        <v>0</v>
      </c>
      <c r="BF503" s="2">
        <f>IF($F$474="n/a",0,IF(BF$479&lt;=$C503,0,IF(BF$479&gt;(INDEX($D$477:$W$477,1,$C503)+$C503),INDEX($D$491:$W$491,,$C503)-SUM($D503:BE503),INDEX($D$491:$W$491,,$C503)/INDEX($D$477:$W$477,1,$C503))))</f>
        <v>0</v>
      </c>
      <c r="BG503" s="2">
        <f>IF($F$474="n/a",0,IF(BG$479&lt;=$C503,0,IF(BG$479&gt;(INDEX($D$477:$W$477,1,$C503)+$C503),INDEX($D$491:$W$491,,$C503)-SUM($D503:BF503),INDEX($D$491:$W$491,,$C503)/INDEX($D$477:$W$477,1,$C503))))</f>
        <v>0</v>
      </c>
      <c r="BH503" s="2">
        <f>IF($F$474="n/a",0,IF(BH$479&lt;=$C503,0,IF(BH$479&gt;(INDEX($D$477:$W$477,1,$C503)+$C503),INDEX($D$491:$W$491,,$C503)-SUM($D503:BG503),INDEX($D$491:$W$491,,$C503)/INDEX($D$477:$W$477,1,$C503))))</f>
        <v>0</v>
      </c>
      <c r="BI503" s="2">
        <f>IF($F$474="n/a",0,IF(BI$479&lt;=$C503,0,IF(BI$479&gt;(INDEX($D$477:$W$477,1,$C503)+$C503),INDEX($D$491:$W$491,,$C503)-SUM($D503:BH503),INDEX($D$491:$W$491,,$C503)/INDEX($D$477:$W$477,1,$C503))))</f>
        <v>0</v>
      </c>
      <c r="BJ503" s="2">
        <f>IF($F$474="n/a",0,IF(BJ$479&lt;=$C503,0,IF(BJ$479&gt;(INDEX($D$477:$W$477,1,$C503)+$C503),INDEX($D$491:$W$491,,$C503)-SUM($D503:BI503),INDEX($D$491:$W$491,,$C503)/INDEX($D$477:$W$477,1,$C503))))</f>
        <v>0</v>
      </c>
      <c r="BK503" s="2">
        <f>IF($F$474="n/a",0,IF(BK$479&lt;=$C503,0,IF(BK$479&gt;(INDEX($D$477:$W$477,1,$C503)+$C503),INDEX($D$491:$W$491,,$C503)-SUM($D503:BJ503),INDEX($D$491:$W$491,,$C503)/INDEX($D$477:$W$477,1,$C503))))</f>
        <v>0</v>
      </c>
      <c r="BL503" s="2">
        <f>IF($F$474="n/a",0,IF(BL$479&lt;=$C503,0,IF(BL$479&gt;(INDEX($D$477:$W$477,1,$C503)+$C503),INDEX($D$491:$W$491,,$C503)-SUM($D503:BK503),INDEX($D$491:$W$491,,$C503)/INDEX($D$477:$W$477,1,$C503))))</f>
        <v>0</v>
      </c>
      <c r="BM503" s="2">
        <f>IF($F$474="n/a",0,IF(BM$479&lt;=$C503,0,IF(BM$479&gt;(INDEX($D$477:$W$477,1,$C503)+$C503),INDEX($D$491:$W$491,,$C503)-SUM($D503:BL503),INDEX($D$491:$W$491,,$C503)/INDEX($D$477:$W$477,1,$C503))))</f>
        <v>0</v>
      </c>
      <c r="BN503" s="2">
        <f>IF($F$474="n/a",0,IF(BN$479&lt;=$C503,0,IF(BN$479&gt;(INDEX($D$477:$W$477,1,$C503)+$C503),INDEX($D$491:$W$491,,$C503)-SUM($D503:BM503),INDEX($D$491:$W$491,,$C503)/INDEX($D$477:$W$477,1,$C503))))</f>
        <v>0</v>
      </c>
      <c r="BO503" s="2">
        <f>IF($F$474="n/a",0,IF(BO$479&lt;=$C503,0,IF(BO$479&gt;(INDEX($D$477:$W$477,1,$C503)+$C503),INDEX($D$491:$W$491,,$C503)-SUM($D503:BN503),INDEX($D$491:$W$491,,$C503)/INDEX($D$477:$W$477,1,$C503))))</f>
        <v>0</v>
      </c>
      <c r="BP503" s="2">
        <f>IF($F$474="n/a",0,IF(BP$479&lt;=$C503,0,IF(BP$479&gt;(INDEX($D$477:$W$477,1,$C503)+$C503),INDEX($D$491:$W$491,,$C503)-SUM($D503:BO503),INDEX($D$491:$W$491,,$C503)/INDEX($D$477:$W$477,1,$C503))))</f>
        <v>0</v>
      </c>
      <c r="BQ503" s="2">
        <f>IF($F$474="n/a",0,IF(BQ$479&lt;=$C503,0,IF(BQ$479&gt;(INDEX($D$477:$W$477,1,$C503)+$C503),INDEX($D$491:$W$491,,$C503)-SUM($D503:BP503),INDEX($D$491:$W$491,,$C503)/INDEX($D$477:$W$477,1,$C503))))</f>
        <v>0</v>
      </c>
      <c r="BR503" s="2">
        <f>IF($F$474="n/a",0,IF(BR$479&lt;=$C503,0,IF(BR$479&gt;(INDEX($D$477:$W$477,1,$C503)+$C503),INDEX($D$491:$W$491,,$C503)-SUM($D503:BQ503),INDEX($D$491:$W$491,,$C503)/INDEX($D$477:$W$477,1,$C503))))</f>
        <v>0</v>
      </c>
      <c r="BS503" s="2">
        <f>IF($F$474="n/a",0,IF(BS$479&lt;=$C503,0,IF(BS$479&gt;(INDEX($D$477:$W$477,1,$C503)+$C503),INDEX($D$491:$W$491,,$C503)-SUM($D503:BR503),INDEX($D$491:$W$491,,$C503)/INDEX($D$477:$W$477,1,$C503))))</f>
        <v>0</v>
      </c>
    </row>
    <row r="504" spans="2:71" outlineLevel="1">
      <c r="B504" s="24">
        <v>2021</v>
      </c>
      <c r="C504" s="24">
        <v>11</v>
      </c>
      <c r="E504" s="2">
        <f>IF($F$474="n/a",0,IF(E$479&lt;=$C504,0,IF(E$479&gt;(INDEX($D$477:$W$477,1,$C504)+$C504),INDEX($D$491:$W$491,,$C504)-SUM($D504:D504),INDEX($D$491:$W$491,,$C504)/INDEX($D$477:$W$477,1,$C504))))</f>
        <v>0</v>
      </c>
      <c r="F504" s="2">
        <f>IF($F$474="n/a",0,IF(F$479&lt;=$C504,0,IF(F$479&gt;(INDEX($D$477:$W$477,1,$C504)+$C504),INDEX($D$491:$W$491,,$C504)-SUM($D504:E504),INDEX($D$491:$W$491,,$C504)/INDEX($D$477:$W$477,1,$C504))))</f>
        <v>0</v>
      </c>
      <c r="G504" s="2">
        <f>IF($F$474="n/a",0,IF(G$479&lt;=$C504,0,IF(G$479&gt;(INDEX($D$477:$W$477,1,$C504)+$C504),INDEX($D$491:$W$491,,$C504)-SUM($D504:F504),INDEX($D$491:$W$491,,$C504)/INDEX($D$477:$W$477,1,$C504))))</f>
        <v>0</v>
      </c>
      <c r="H504" s="2">
        <f>IF($F$474="n/a",0,IF(H$479&lt;=$C504,0,IF(H$479&gt;(INDEX($D$477:$W$477,1,$C504)+$C504),INDEX($D$491:$W$491,,$C504)-SUM($D504:G504),INDEX($D$491:$W$491,,$C504)/INDEX($D$477:$W$477,1,$C504))))</f>
        <v>0</v>
      </c>
      <c r="I504" s="2">
        <f>IF($F$474="n/a",0,IF(I$479&lt;=$C504,0,IF(I$479&gt;(INDEX($D$477:$W$477,1,$C504)+$C504),INDEX($D$491:$W$491,,$C504)-SUM($D504:H504),INDEX($D$491:$W$491,,$C504)/INDEX($D$477:$W$477,1,$C504))))</f>
        <v>0</v>
      </c>
      <c r="J504" s="2">
        <f>IF($F$474="n/a",0,IF(J$479&lt;=$C504,0,IF(J$479&gt;(INDEX($D$477:$W$477,1,$C504)+$C504),INDEX($D$491:$W$491,,$C504)-SUM($D504:I504),INDEX($D$491:$W$491,,$C504)/INDEX($D$477:$W$477,1,$C504))))</f>
        <v>0</v>
      </c>
      <c r="K504" s="2">
        <f>IF($F$474="n/a",0,IF(K$479&lt;=$C504,0,IF(K$479&gt;(INDEX($D$477:$W$477,1,$C504)+$C504),INDEX($D$491:$W$491,,$C504)-SUM($D504:J504),INDEX($D$491:$W$491,,$C504)/INDEX($D$477:$W$477,1,$C504))))</f>
        <v>0</v>
      </c>
      <c r="L504" s="2">
        <f>IF($F$474="n/a",0,IF(L$479&lt;=$C504,0,IF(L$479&gt;(INDEX($D$477:$W$477,1,$C504)+$C504),INDEX($D$491:$W$491,,$C504)-SUM($D504:K504),INDEX($D$491:$W$491,,$C504)/INDEX($D$477:$W$477,1,$C504))))</f>
        <v>0</v>
      </c>
      <c r="M504" s="2">
        <f>IF($F$474="n/a",0,IF(M$479&lt;=$C504,0,IF(M$479&gt;(INDEX($D$477:$W$477,1,$C504)+$C504),INDEX($D$491:$W$491,,$C504)-SUM($D504:L504),INDEX($D$491:$W$491,,$C504)/INDEX($D$477:$W$477,1,$C504))))</f>
        <v>0</v>
      </c>
      <c r="N504" s="2">
        <f>IF($F$474="n/a",0,IF(N$479&lt;=$C504,0,IF(N$479&gt;(INDEX($D$477:$W$477,1,$C504)+$C504),INDEX($D$491:$W$491,,$C504)-SUM($D504:M504),INDEX($D$491:$W$491,,$C504)/INDEX($D$477:$W$477,1,$C504))))</f>
        <v>0</v>
      </c>
      <c r="O504" s="217">
        <f>IF($F$474="n/a",0,IF(O$479&lt;=$C504,0,IF(O$479&gt;(INDEX($D$477:$W$477,1,$C504)+$C504),INDEX($D$491:$W$491,,$C504)-SUM($D504:N504),INDEX($D$491:$W$491,,$C504)/INDEX($D$477:$W$477,1,$C504))))</f>
        <v>0</v>
      </c>
      <c r="P504" s="218">
        <f>IF($F$474="n/a",0,IF(P$479&lt;=$C504,0,IF(P$479&gt;(INDEX($D$477:$W$477,1,$C504)+$C504),INDEX($D$491:$W$491,,$C504)-SUM($D504:O504),INDEX($D$491:$W$491,,$C504)/INDEX($D$477:$W$477,1,$C504))))</f>
        <v>0</v>
      </c>
      <c r="Q504" s="217">
        <f>IF($F$474="n/a",0,IF(Q$479&lt;=$C504,0,IF(Q$479&gt;(INDEX($D$477:$W$477,1,$C504)+$C504),INDEX($D$491:$W$491,,$C504)-SUM($D504:P504),INDEX($D$491:$W$491,,$C504)/INDEX($D$477:$W$477,1,$C504))))</f>
        <v>0</v>
      </c>
      <c r="R504" s="217">
        <f>IF($F$474="n/a",0,IF(R$479&lt;=$C504,0,IF(R$479&gt;(INDEX($D$477:$W$477,1,$C504)+$C504),INDEX($D$491:$W$491,,$C504)-SUM($D504:Q504),INDEX($D$491:$W$491,,$C504)/INDEX($D$477:$W$477,1,$C504))))</f>
        <v>0</v>
      </c>
      <c r="S504" s="217">
        <f>IF($F$474="n/a",0,IF(S$479&lt;=$C504,0,IF(S$479&gt;(INDEX($D$477:$W$477,1,$C504)+$C504),INDEX($D$491:$W$491,,$C504)-SUM($D504:R504),INDEX($D$491:$W$491,,$C504)/INDEX($D$477:$W$477,1,$C504))))</f>
        <v>0</v>
      </c>
      <c r="T504" s="217">
        <f>IF($F$474="n/a",0,IF(T$479&lt;=$C504,0,IF(T$479&gt;(INDEX($D$477:$W$477,1,$C504)+$C504),INDEX($D$491:$W$491,,$C504)-SUM($D504:S504),INDEX($D$491:$W$491,,$C504)/INDEX($D$477:$W$477,1,$C504))))</f>
        <v>0</v>
      </c>
      <c r="U504" s="217">
        <f>IF($F$474="n/a",0,IF(U$479&lt;=$C504,0,IF(U$479&gt;(INDEX($D$477:$W$477,1,$C504)+$C504),INDEX($D$491:$W$491,,$C504)-SUM($D504:T504),INDEX($D$491:$W$491,,$C504)/INDEX($D$477:$W$477,1,$C504))))</f>
        <v>0</v>
      </c>
      <c r="V504" s="217">
        <f>IF($F$474="n/a",0,IF(V$479&lt;=$C504,0,IF(V$479&gt;(INDEX($D$477:$W$477,1,$C504)+$C504),INDEX($D$491:$W$491,,$C504)-SUM($D504:U504),INDEX($D$491:$W$491,,$C504)/INDEX($D$477:$W$477,1,$C504))))</f>
        <v>0</v>
      </c>
      <c r="W504" s="2">
        <f>IF($F$474="n/a",0,IF(W$479&lt;=$C504,0,IF(W$479&gt;(INDEX($D$477:$W$477,1,$C504)+$C504),INDEX($D$491:$W$491,,$C504)-SUM($D504:V504),INDEX($D$491:$W$491,,$C504)/INDEX($D$477:$W$477,1,$C504))))</f>
        <v>0</v>
      </c>
      <c r="X504" s="2">
        <f>IF($F$474="n/a",0,IF(X$479&lt;=$C504,0,IF(X$479&gt;(INDEX($D$477:$W$477,1,$C504)+$C504),INDEX($D$491:$W$491,,$C504)-SUM($D504:W504),INDEX($D$491:$W$491,,$C504)/INDEX($D$477:$W$477,1,$C504))))</f>
        <v>0</v>
      </c>
      <c r="Y504" s="2">
        <f>IF($F$474="n/a",0,IF(Y$479&lt;=$C504,0,IF(Y$479&gt;(INDEX($D$477:$W$477,1,$C504)+$C504),INDEX($D$491:$W$491,,$C504)-SUM($D504:X504),INDEX($D$491:$W$491,,$C504)/INDEX($D$477:$W$477,1,$C504))))</f>
        <v>0</v>
      </c>
      <c r="Z504" s="2">
        <f>IF($F$474="n/a",0,IF(Z$479&lt;=$C504,0,IF(Z$479&gt;(INDEX($D$477:$W$477,1,$C504)+$C504),INDEX($D$491:$W$491,,$C504)-SUM($D504:Y504),INDEX($D$491:$W$491,,$C504)/INDEX($D$477:$W$477,1,$C504))))</f>
        <v>0</v>
      </c>
      <c r="AA504" s="2">
        <f>IF($F$474="n/a",0,IF(AA$479&lt;=$C504,0,IF(AA$479&gt;(INDEX($D$477:$W$477,1,$C504)+$C504),INDEX($D$491:$W$491,,$C504)-SUM($D504:Z504),INDEX($D$491:$W$491,,$C504)/INDEX($D$477:$W$477,1,$C504))))</f>
        <v>0</v>
      </c>
      <c r="AB504" s="2">
        <f>IF($F$474="n/a",0,IF(AB$479&lt;=$C504,0,IF(AB$479&gt;(INDEX($D$477:$W$477,1,$C504)+$C504),INDEX($D$491:$W$491,,$C504)-SUM($D504:AA504),INDEX($D$491:$W$491,,$C504)/INDEX($D$477:$W$477,1,$C504))))</f>
        <v>0</v>
      </c>
      <c r="AC504" s="2">
        <f>IF($F$474="n/a",0,IF(AC$479&lt;=$C504,0,IF(AC$479&gt;(INDEX($D$477:$W$477,1,$C504)+$C504),INDEX($D$491:$W$491,,$C504)-SUM($D504:AB504),INDEX($D$491:$W$491,,$C504)/INDEX($D$477:$W$477,1,$C504))))</f>
        <v>0</v>
      </c>
      <c r="AD504" s="2">
        <f>IF($F$474="n/a",0,IF(AD$479&lt;=$C504,0,IF(AD$479&gt;(INDEX($D$477:$W$477,1,$C504)+$C504),INDEX($D$491:$W$491,,$C504)-SUM($D504:AC504),INDEX($D$491:$W$491,,$C504)/INDEX($D$477:$W$477,1,$C504))))</f>
        <v>0</v>
      </c>
      <c r="AE504" s="2">
        <f>IF($F$474="n/a",0,IF(AE$479&lt;=$C504,0,IF(AE$479&gt;(INDEX($D$477:$W$477,1,$C504)+$C504),INDEX($D$491:$W$491,,$C504)-SUM($D504:AD504),INDEX($D$491:$W$491,,$C504)/INDEX($D$477:$W$477,1,$C504))))</f>
        <v>0</v>
      </c>
      <c r="AF504" s="2">
        <f>IF($F$474="n/a",0,IF(AF$479&lt;=$C504,0,IF(AF$479&gt;(INDEX($D$477:$W$477,1,$C504)+$C504),INDEX($D$491:$W$491,,$C504)-SUM($D504:AE504),INDEX($D$491:$W$491,,$C504)/INDEX($D$477:$W$477,1,$C504))))</f>
        <v>0</v>
      </c>
      <c r="AG504" s="2">
        <f>IF($F$474="n/a",0,IF(AG$479&lt;=$C504,0,IF(AG$479&gt;(INDEX($D$477:$W$477,1,$C504)+$C504),INDEX($D$491:$W$491,,$C504)-SUM($D504:AF504),INDEX($D$491:$W$491,,$C504)/INDEX($D$477:$W$477,1,$C504))))</f>
        <v>0</v>
      </c>
      <c r="AH504" s="2">
        <f>IF($F$474="n/a",0,IF(AH$479&lt;=$C504,0,IF(AH$479&gt;(INDEX($D$477:$W$477,1,$C504)+$C504),INDEX($D$491:$W$491,,$C504)-SUM($D504:AG504),INDEX($D$491:$W$491,,$C504)/INDEX($D$477:$W$477,1,$C504))))</f>
        <v>0</v>
      </c>
      <c r="AI504" s="2">
        <f>IF($F$474="n/a",0,IF(AI$479&lt;=$C504,0,IF(AI$479&gt;(INDEX($D$477:$W$477,1,$C504)+$C504),INDEX($D$491:$W$491,,$C504)-SUM($D504:AH504),INDEX($D$491:$W$491,,$C504)/INDEX($D$477:$W$477,1,$C504))))</f>
        <v>0</v>
      </c>
      <c r="AJ504" s="2">
        <f>IF($F$474="n/a",0,IF(AJ$479&lt;=$C504,0,IF(AJ$479&gt;(INDEX($D$477:$W$477,1,$C504)+$C504),INDEX($D$491:$W$491,,$C504)-SUM($D504:AI504),INDEX($D$491:$W$491,,$C504)/INDEX($D$477:$W$477,1,$C504))))</f>
        <v>0</v>
      </c>
      <c r="AK504" s="2">
        <f>IF($F$474="n/a",0,IF(AK$479&lt;=$C504,0,IF(AK$479&gt;(INDEX($D$477:$W$477,1,$C504)+$C504),INDEX($D$491:$W$491,,$C504)-SUM($D504:AJ504),INDEX($D$491:$W$491,,$C504)/INDEX($D$477:$W$477,1,$C504))))</f>
        <v>0</v>
      </c>
      <c r="AL504" s="2">
        <f>IF($F$474="n/a",0,IF(AL$479&lt;=$C504,0,IF(AL$479&gt;(INDEX($D$477:$W$477,1,$C504)+$C504),INDEX($D$491:$W$491,,$C504)-SUM($D504:AK504),INDEX($D$491:$W$491,,$C504)/INDEX($D$477:$W$477,1,$C504))))</f>
        <v>0</v>
      </c>
      <c r="AM504" s="2">
        <f>IF($F$474="n/a",0,IF(AM$479&lt;=$C504,0,IF(AM$479&gt;(INDEX($D$477:$W$477,1,$C504)+$C504),INDEX($D$491:$W$491,,$C504)-SUM($D504:AL504),INDEX($D$491:$W$491,,$C504)/INDEX($D$477:$W$477,1,$C504))))</f>
        <v>0</v>
      </c>
      <c r="AN504" s="2">
        <f>IF($F$474="n/a",0,IF(AN$479&lt;=$C504,0,IF(AN$479&gt;(INDEX($D$477:$W$477,1,$C504)+$C504),INDEX($D$491:$W$491,,$C504)-SUM($D504:AM504),INDEX($D$491:$W$491,,$C504)/INDEX($D$477:$W$477,1,$C504))))</f>
        <v>0</v>
      </c>
      <c r="AO504" s="2">
        <f>IF($F$474="n/a",0,IF(AO$479&lt;=$C504,0,IF(AO$479&gt;(INDEX($D$477:$W$477,1,$C504)+$C504),INDEX($D$491:$W$491,,$C504)-SUM($D504:AN504),INDEX($D$491:$W$491,,$C504)/INDEX($D$477:$W$477,1,$C504))))</f>
        <v>0</v>
      </c>
      <c r="AP504" s="2">
        <f>IF($F$474="n/a",0,IF(AP$479&lt;=$C504,0,IF(AP$479&gt;(INDEX($D$477:$W$477,1,$C504)+$C504),INDEX($D$491:$W$491,,$C504)-SUM($D504:AO504),INDEX($D$491:$W$491,,$C504)/INDEX($D$477:$W$477,1,$C504))))</f>
        <v>0</v>
      </c>
      <c r="AQ504" s="2">
        <f>IF($F$474="n/a",0,IF(AQ$479&lt;=$C504,0,IF(AQ$479&gt;(INDEX($D$477:$W$477,1,$C504)+$C504),INDEX($D$491:$W$491,,$C504)-SUM($D504:AP504),INDEX($D$491:$W$491,,$C504)/INDEX($D$477:$W$477,1,$C504))))</f>
        <v>0</v>
      </c>
      <c r="AR504" s="2">
        <f>IF($F$474="n/a",0,IF(AR$479&lt;=$C504,0,IF(AR$479&gt;(INDEX($D$477:$W$477,1,$C504)+$C504),INDEX($D$491:$W$491,,$C504)-SUM($D504:AQ504),INDEX($D$491:$W$491,,$C504)/INDEX($D$477:$W$477,1,$C504))))</f>
        <v>0</v>
      </c>
      <c r="AS504" s="2">
        <f>IF($F$474="n/a",0,IF(AS$479&lt;=$C504,0,IF(AS$479&gt;(INDEX($D$477:$W$477,1,$C504)+$C504),INDEX($D$491:$W$491,,$C504)-SUM($D504:AR504),INDEX($D$491:$W$491,,$C504)/INDEX($D$477:$W$477,1,$C504))))</f>
        <v>0</v>
      </c>
      <c r="AT504" s="2">
        <f>IF($F$474="n/a",0,IF(AT$479&lt;=$C504,0,IF(AT$479&gt;(INDEX($D$477:$W$477,1,$C504)+$C504),INDEX($D$491:$W$491,,$C504)-SUM($D504:AS504),INDEX($D$491:$W$491,,$C504)/INDEX($D$477:$W$477,1,$C504))))</f>
        <v>0</v>
      </c>
      <c r="AU504" s="2">
        <f>IF($F$474="n/a",0,IF(AU$479&lt;=$C504,0,IF(AU$479&gt;(INDEX($D$477:$W$477,1,$C504)+$C504),INDEX($D$491:$W$491,,$C504)-SUM($D504:AT504),INDEX($D$491:$W$491,,$C504)/INDEX($D$477:$W$477,1,$C504))))</f>
        <v>0</v>
      </c>
      <c r="AV504" s="2">
        <f>IF($F$474="n/a",0,IF(AV$479&lt;=$C504,0,IF(AV$479&gt;(INDEX($D$477:$W$477,1,$C504)+$C504),INDEX($D$491:$W$491,,$C504)-SUM($D504:AU504),INDEX($D$491:$W$491,,$C504)/INDEX($D$477:$W$477,1,$C504))))</f>
        <v>0</v>
      </c>
      <c r="AW504" s="2">
        <f>IF($F$474="n/a",0,IF(AW$479&lt;=$C504,0,IF(AW$479&gt;(INDEX($D$477:$W$477,1,$C504)+$C504),INDEX($D$491:$W$491,,$C504)-SUM($D504:AV504),INDEX($D$491:$W$491,,$C504)/INDEX($D$477:$W$477,1,$C504))))</f>
        <v>0</v>
      </c>
      <c r="AX504" s="2">
        <f>IF($F$474="n/a",0,IF(AX$479&lt;=$C504,0,IF(AX$479&gt;(INDEX($D$477:$W$477,1,$C504)+$C504),INDEX($D$491:$W$491,,$C504)-SUM($D504:AW504),INDEX($D$491:$W$491,,$C504)/INDEX($D$477:$W$477,1,$C504))))</f>
        <v>0</v>
      </c>
      <c r="AY504" s="2">
        <f>IF($F$474="n/a",0,IF(AY$479&lt;=$C504,0,IF(AY$479&gt;(INDEX($D$477:$W$477,1,$C504)+$C504),INDEX($D$491:$W$491,,$C504)-SUM($D504:AX504),INDEX($D$491:$W$491,,$C504)/INDEX($D$477:$W$477,1,$C504))))</f>
        <v>0</v>
      </c>
      <c r="AZ504" s="2">
        <f>IF($F$474="n/a",0,IF(AZ$479&lt;=$C504,0,IF(AZ$479&gt;(INDEX($D$477:$W$477,1,$C504)+$C504),INDEX($D$491:$W$491,,$C504)-SUM($D504:AY504),INDEX($D$491:$W$491,,$C504)/INDEX($D$477:$W$477,1,$C504))))</f>
        <v>0</v>
      </c>
      <c r="BA504" s="2">
        <f>IF($F$474="n/a",0,IF(BA$479&lt;=$C504,0,IF(BA$479&gt;(INDEX($D$477:$W$477,1,$C504)+$C504),INDEX($D$491:$W$491,,$C504)-SUM($D504:AZ504),INDEX($D$491:$W$491,,$C504)/INDEX($D$477:$W$477,1,$C504))))</f>
        <v>0</v>
      </c>
      <c r="BB504" s="2">
        <f>IF($F$474="n/a",0,IF(BB$479&lt;=$C504,0,IF(BB$479&gt;(INDEX($D$477:$W$477,1,$C504)+$C504),INDEX($D$491:$W$491,,$C504)-SUM($D504:BA504),INDEX($D$491:$W$491,,$C504)/INDEX($D$477:$W$477,1,$C504))))</f>
        <v>0</v>
      </c>
      <c r="BC504" s="2">
        <f>IF($F$474="n/a",0,IF(BC$479&lt;=$C504,0,IF(BC$479&gt;(INDEX($D$477:$W$477,1,$C504)+$C504),INDEX($D$491:$W$491,,$C504)-SUM($D504:BB504),INDEX($D$491:$W$491,,$C504)/INDEX($D$477:$W$477,1,$C504))))</f>
        <v>0</v>
      </c>
      <c r="BD504" s="2">
        <f>IF($F$474="n/a",0,IF(BD$479&lt;=$C504,0,IF(BD$479&gt;(INDEX($D$477:$W$477,1,$C504)+$C504),INDEX($D$491:$W$491,,$C504)-SUM($D504:BC504),INDEX($D$491:$W$491,,$C504)/INDEX($D$477:$W$477,1,$C504))))</f>
        <v>0</v>
      </c>
      <c r="BE504" s="2">
        <f>IF($F$474="n/a",0,IF(BE$479&lt;=$C504,0,IF(BE$479&gt;(INDEX($D$477:$W$477,1,$C504)+$C504),INDEX($D$491:$W$491,,$C504)-SUM($D504:BD504),INDEX($D$491:$W$491,,$C504)/INDEX($D$477:$W$477,1,$C504))))</f>
        <v>0</v>
      </c>
      <c r="BF504" s="2">
        <f>IF($F$474="n/a",0,IF(BF$479&lt;=$C504,0,IF(BF$479&gt;(INDEX($D$477:$W$477,1,$C504)+$C504),INDEX($D$491:$W$491,,$C504)-SUM($D504:BE504),INDEX($D$491:$W$491,,$C504)/INDEX($D$477:$W$477,1,$C504))))</f>
        <v>0</v>
      </c>
      <c r="BG504" s="2">
        <f>IF($F$474="n/a",0,IF(BG$479&lt;=$C504,0,IF(BG$479&gt;(INDEX($D$477:$W$477,1,$C504)+$C504),INDEX($D$491:$W$491,,$C504)-SUM($D504:BF504),INDEX($D$491:$W$491,,$C504)/INDEX($D$477:$W$477,1,$C504))))</f>
        <v>0</v>
      </c>
      <c r="BH504" s="2">
        <f>IF($F$474="n/a",0,IF(BH$479&lt;=$C504,0,IF(BH$479&gt;(INDEX($D$477:$W$477,1,$C504)+$C504),INDEX($D$491:$W$491,,$C504)-SUM($D504:BG504),INDEX($D$491:$W$491,,$C504)/INDEX($D$477:$W$477,1,$C504))))</f>
        <v>0</v>
      </c>
      <c r="BI504" s="2">
        <f>IF($F$474="n/a",0,IF(BI$479&lt;=$C504,0,IF(BI$479&gt;(INDEX($D$477:$W$477,1,$C504)+$C504),INDEX($D$491:$W$491,,$C504)-SUM($D504:BH504),INDEX($D$491:$W$491,,$C504)/INDEX($D$477:$W$477,1,$C504))))</f>
        <v>0</v>
      </c>
      <c r="BJ504" s="2">
        <f>IF($F$474="n/a",0,IF(BJ$479&lt;=$C504,0,IF(BJ$479&gt;(INDEX($D$477:$W$477,1,$C504)+$C504),INDEX($D$491:$W$491,,$C504)-SUM($D504:BI504),INDEX($D$491:$W$491,,$C504)/INDEX($D$477:$W$477,1,$C504))))</f>
        <v>0</v>
      </c>
      <c r="BK504" s="2">
        <f>IF($F$474="n/a",0,IF(BK$479&lt;=$C504,0,IF(BK$479&gt;(INDEX($D$477:$W$477,1,$C504)+$C504),INDEX($D$491:$W$491,,$C504)-SUM($D504:BJ504),INDEX($D$491:$W$491,,$C504)/INDEX($D$477:$W$477,1,$C504))))</f>
        <v>0</v>
      </c>
      <c r="BL504" s="2">
        <f>IF($F$474="n/a",0,IF(BL$479&lt;=$C504,0,IF(BL$479&gt;(INDEX($D$477:$W$477,1,$C504)+$C504),INDEX($D$491:$W$491,,$C504)-SUM($D504:BK504),INDEX($D$491:$W$491,,$C504)/INDEX($D$477:$W$477,1,$C504))))</f>
        <v>0</v>
      </c>
      <c r="BM504" s="2">
        <f>IF($F$474="n/a",0,IF(BM$479&lt;=$C504,0,IF(BM$479&gt;(INDEX($D$477:$W$477,1,$C504)+$C504),INDEX($D$491:$W$491,,$C504)-SUM($D504:BL504),INDEX($D$491:$W$491,,$C504)/INDEX($D$477:$W$477,1,$C504))))</f>
        <v>0</v>
      </c>
      <c r="BN504" s="2">
        <f>IF($F$474="n/a",0,IF(BN$479&lt;=$C504,0,IF(BN$479&gt;(INDEX($D$477:$W$477,1,$C504)+$C504),INDEX($D$491:$W$491,,$C504)-SUM($D504:BM504),INDEX($D$491:$W$491,,$C504)/INDEX($D$477:$W$477,1,$C504))))</f>
        <v>0</v>
      </c>
      <c r="BO504" s="2">
        <f>IF($F$474="n/a",0,IF(BO$479&lt;=$C504,0,IF(BO$479&gt;(INDEX($D$477:$W$477,1,$C504)+$C504),INDEX($D$491:$W$491,,$C504)-SUM($D504:BN504),INDEX($D$491:$W$491,,$C504)/INDEX($D$477:$W$477,1,$C504))))</f>
        <v>0</v>
      </c>
      <c r="BP504" s="2">
        <f>IF($F$474="n/a",0,IF(BP$479&lt;=$C504,0,IF(BP$479&gt;(INDEX($D$477:$W$477,1,$C504)+$C504),INDEX($D$491:$W$491,,$C504)-SUM($D504:BO504),INDEX($D$491:$W$491,,$C504)/INDEX($D$477:$W$477,1,$C504))))</f>
        <v>0</v>
      </c>
      <c r="BQ504" s="2">
        <f>IF($F$474="n/a",0,IF(BQ$479&lt;=$C504,0,IF(BQ$479&gt;(INDEX($D$477:$W$477,1,$C504)+$C504),INDEX($D$491:$W$491,,$C504)-SUM($D504:BP504),INDEX($D$491:$W$491,,$C504)/INDEX($D$477:$W$477,1,$C504))))</f>
        <v>0</v>
      </c>
      <c r="BR504" s="2">
        <f>IF($F$474="n/a",0,IF(BR$479&lt;=$C504,0,IF(BR$479&gt;(INDEX($D$477:$W$477,1,$C504)+$C504),INDEX($D$491:$W$491,,$C504)-SUM($D504:BQ504),INDEX($D$491:$W$491,,$C504)/INDEX($D$477:$W$477,1,$C504))))</f>
        <v>0</v>
      </c>
      <c r="BS504" s="2">
        <f>IF($F$474="n/a",0,IF(BS$479&lt;=$C504,0,IF(BS$479&gt;(INDEX($D$477:$W$477,1,$C504)+$C504),INDEX($D$491:$W$491,,$C504)-SUM($D504:BR504),INDEX($D$491:$W$491,,$C504)/INDEX($D$477:$W$477,1,$C504))))</f>
        <v>0</v>
      </c>
    </row>
    <row r="505" spans="2:71" outlineLevel="1">
      <c r="B505" s="24">
        <v>2022</v>
      </c>
      <c r="C505" s="24">
        <v>12</v>
      </c>
      <c r="E505" s="2">
        <f>IF($F$474="n/a",0,IF(E$479&lt;=$C505,0,IF(E$479&gt;(INDEX($D$477:$W$477,1,$C505)+$C505),INDEX($D$491:$W$491,,$C505)-SUM($D505:D505),INDEX($D$491:$W$491,,$C505)/INDEX($D$477:$W$477,1,$C505))))</f>
        <v>0</v>
      </c>
      <c r="F505" s="2">
        <f>IF($F$474="n/a",0,IF(F$479&lt;=$C505,0,IF(F$479&gt;(INDEX($D$477:$W$477,1,$C505)+$C505),INDEX($D$491:$W$491,,$C505)-SUM($D505:E505),INDEX($D$491:$W$491,,$C505)/INDEX($D$477:$W$477,1,$C505))))</f>
        <v>0</v>
      </c>
      <c r="G505" s="2">
        <f>IF($F$474="n/a",0,IF(G$479&lt;=$C505,0,IF(G$479&gt;(INDEX($D$477:$W$477,1,$C505)+$C505),INDEX($D$491:$W$491,,$C505)-SUM($D505:F505),INDEX($D$491:$W$491,,$C505)/INDEX($D$477:$W$477,1,$C505))))</f>
        <v>0</v>
      </c>
      <c r="H505" s="2">
        <f>IF($F$474="n/a",0,IF(H$479&lt;=$C505,0,IF(H$479&gt;(INDEX($D$477:$W$477,1,$C505)+$C505),INDEX($D$491:$W$491,,$C505)-SUM($D505:G505),INDEX($D$491:$W$491,,$C505)/INDEX($D$477:$W$477,1,$C505))))</f>
        <v>0</v>
      </c>
      <c r="I505" s="2">
        <f>IF($F$474="n/a",0,IF(I$479&lt;=$C505,0,IF(I$479&gt;(INDEX($D$477:$W$477,1,$C505)+$C505),INDEX($D$491:$W$491,,$C505)-SUM($D505:H505),INDEX($D$491:$W$491,,$C505)/INDEX($D$477:$W$477,1,$C505))))</f>
        <v>0</v>
      </c>
      <c r="J505" s="2">
        <f>IF($F$474="n/a",0,IF(J$479&lt;=$C505,0,IF(J$479&gt;(INDEX($D$477:$W$477,1,$C505)+$C505),INDEX($D$491:$W$491,,$C505)-SUM($D505:I505),INDEX($D$491:$W$491,,$C505)/INDEX($D$477:$W$477,1,$C505))))</f>
        <v>0</v>
      </c>
      <c r="K505" s="2">
        <f>IF($F$474="n/a",0,IF(K$479&lt;=$C505,0,IF(K$479&gt;(INDEX($D$477:$W$477,1,$C505)+$C505),INDEX($D$491:$W$491,,$C505)-SUM($D505:J505),INDEX($D$491:$W$491,,$C505)/INDEX($D$477:$W$477,1,$C505))))</f>
        <v>0</v>
      </c>
      <c r="L505" s="2">
        <f>IF($F$474="n/a",0,IF(L$479&lt;=$C505,0,IF(L$479&gt;(INDEX($D$477:$W$477,1,$C505)+$C505),INDEX($D$491:$W$491,,$C505)-SUM($D505:K505),INDEX($D$491:$W$491,,$C505)/INDEX($D$477:$W$477,1,$C505))))</f>
        <v>0</v>
      </c>
      <c r="M505" s="2">
        <f>IF($F$474="n/a",0,IF(M$479&lt;=$C505,0,IF(M$479&gt;(INDEX($D$477:$W$477,1,$C505)+$C505),INDEX($D$491:$W$491,,$C505)-SUM($D505:L505),INDEX($D$491:$W$491,,$C505)/INDEX($D$477:$W$477,1,$C505))))</f>
        <v>0</v>
      </c>
      <c r="N505" s="2">
        <f>IF($F$474="n/a",0,IF(N$479&lt;=$C505,0,IF(N$479&gt;(INDEX($D$477:$W$477,1,$C505)+$C505),INDEX($D$491:$W$491,,$C505)-SUM($D505:M505),INDEX($D$491:$W$491,,$C505)/INDEX($D$477:$W$477,1,$C505))))</f>
        <v>0</v>
      </c>
      <c r="O505" s="2">
        <f>IF($F$474="n/a",0,IF(O$479&lt;=$C505,0,IF(O$479&gt;(INDEX($D$477:$W$477,1,$C505)+$C505),INDEX($D$491:$W$491,,$C505)-SUM($D505:N505),INDEX($D$491:$W$491,,$C505)/INDEX($D$477:$W$477,1,$C505))))</f>
        <v>0</v>
      </c>
      <c r="P505" s="25">
        <f>IF($F$474="n/a",0,IF(P$479&lt;=$C505,0,IF(P$479&gt;(INDEX($D$477:$W$477,1,$C505)+$C505),INDEX($D$491:$W$491,,$C505)-SUM($D505:O505),INDEX($D$491:$W$491,,$C505)/INDEX($D$477:$W$477,1,$C505))))</f>
        <v>0</v>
      </c>
      <c r="Q505" s="2">
        <f>IF($F$474="n/a",0,IF(Q$479&lt;=$C505,0,IF(Q$479&gt;(INDEX($D$477:$W$477,1,$C505)+$C505),INDEX($D$491:$W$491,,$C505)-SUM($D505:P505),INDEX($D$491:$W$491,,$C505)/INDEX($D$477:$W$477,1,$C505))))</f>
        <v>0</v>
      </c>
      <c r="R505" s="2">
        <f>IF($F$474="n/a",0,IF(R$479&lt;=$C505,0,IF(R$479&gt;(INDEX($D$477:$W$477,1,$C505)+$C505),INDEX($D$491:$W$491,,$C505)-SUM($D505:Q505),INDEX($D$491:$W$491,,$C505)/INDEX($D$477:$W$477,1,$C505))))</f>
        <v>0</v>
      </c>
      <c r="S505" s="2">
        <f>IF($F$474="n/a",0,IF(S$479&lt;=$C505,0,IF(S$479&gt;(INDEX($D$477:$W$477,1,$C505)+$C505),INDEX($D$491:$W$491,,$C505)-SUM($D505:R505),INDEX($D$491:$W$491,,$C505)/INDEX($D$477:$W$477,1,$C505))))</f>
        <v>0</v>
      </c>
      <c r="T505" s="2">
        <f>IF($F$474="n/a",0,IF(T$479&lt;=$C505,0,IF(T$479&gt;(INDEX($D$477:$W$477,1,$C505)+$C505),INDEX($D$491:$W$491,,$C505)-SUM($D505:S505),INDEX($D$491:$W$491,,$C505)/INDEX($D$477:$W$477,1,$C505))))</f>
        <v>0</v>
      </c>
      <c r="U505" s="2">
        <f>IF($F$474="n/a",0,IF(U$479&lt;=$C505,0,IF(U$479&gt;(INDEX($D$477:$W$477,1,$C505)+$C505),INDEX($D$491:$W$491,,$C505)-SUM($D505:T505),INDEX($D$491:$W$491,,$C505)/INDEX($D$477:$W$477,1,$C505))))</f>
        <v>0</v>
      </c>
      <c r="V505" s="2">
        <f>IF($F$474="n/a",0,IF(V$479&lt;=$C505,0,IF(V$479&gt;(INDEX($D$477:$W$477,1,$C505)+$C505),INDEX($D$491:$W$491,,$C505)-SUM($D505:U505),INDEX($D$491:$W$491,,$C505)/INDEX($D$477:$W$477,1,$C505))))</f>
        <v>0</v>
      </c>
      <c r="W505" s="2">
        <f>IF($F$474="n/a",0,IF(W$479&lt;=$C505,0,IF(W$479&gt;(INDEX($D$477:$W$477,1,$C505)+$C505),INDEX($D$491:$W$491,,$C505)-SUM($D505:V505),INDEX($D$491:$W$491,,$C505)/INDEX($D$477:$W$477,1,$C505))))</f>
        <v>0</v>
      </c>
      <c r="X505" s="2">
        <f>IF($F$474="n/a",0,IF(X$479&lt;=$C505,0,IF(X$479&gt;(INDEX($D$477:$W$477,1,$C505)+$C505),INDEX($D$491:$W$491,,$C505)-SUM($D505:W505),INDEX($D$491:$W$491,,$C505)/INDEX($D$477:$W$477,1,$C505))))</f>
        <v>0</v>
      </c>
      <c r="Y505" s="2">
        <f>IF($F$474="n/a",0,IF(Y$479&lt;=$C505,0,IF(Y$479&gt;(INDEX($D$477:$W$477,1,$C505)+$C505),INDEX($D$491:$W$491,,$C505)-SUM($D505:X505),INDEX($D$491:$W$491,,$C505)/INDEX($D$477:$W$477,1,$C505))))</f>
        <v>0</v>
      </c>
      <c r="Z505" s="2">
        <f>IF($F$474="n/a",0,IF(Z$479&lt;=$C505,0,IF(Z$479&gt;(INDEX($D$477:$W$477,1,$C505)+$C505),INDEX($D$491:$W$491,,$C505)-SUM($D505:Y505),INDEX($D$491:$W$491,,$C505)/INDEX($D$477:$W$477,1,$C505))))</f>
        <v>0</v>
      </c>
      <c r="AA505" s="2">
        <f>IF($F$474="n/a",0,IF(AA$479&lt;=$C505,0,IF(AA$479&gt;(INDEX($D$477:$W$477,1,$C505)+$C505),INDEX($D$491:$W$491,,$C505)-SUM($D505:Z505),INDEX($D$491:$W$491,,$C505)/INDEX($D$477:$W$477,1,$C505))))</f>
        <v>0</v>
      </c>
      <c r="AB505" s="2">
        <f>IF($F$474="n/a",0,IF(AB$479&lt;=$C505,0,IF(AB$479&gt;(INDEX($D$477:$W$477,1,$C505)+$C505),INDEX($D$491:$W$491,,$C505)-SUM($D505:AA505),INDEX($D$491:$W$491,,$C505)/INDEX($D$477:$W$477,1,$C505))))</f>
        <v>0</v>
      </c>
      <c r="AC505" s="2">
        <f>IF($F$474="n/a",0,IF(AC$479&lt;=$C505,0,IF(AC$479&gt;(INDEX($D$477:$W$477,1,$C505)+$C505),INDEX($D$491:$W$491,,$C505)-SUM($D505:AB505),INDEX($D$491:$W$491,,$C505)/INDEX($D$477:$W$477,1,$C505))))</f>
        <v>0</v>
      </c>
      <c r="AD505" s="2">
        <f>IF($F$474="n/a",0,IF(AD$479&lt;=$C505,0,IF(AD$479&gt;(INDEX($D$477:$W$477,1,$C505)+$C505),INDEX($D$491:$W$491,,$C505)-SUM($D505:AC505),INDEX($D$491:$W$491,,$C505)/INDEX($D$477:$W$477,1,$C505))))</f>
        <v>0</v>
      </c>
      <c r="AE505" s="2">
        <f>IF($F$474="n/a",0,IF(AE$479&lt;=$C505,0,IF(AE$479&gt;(INDEX($D$477:$W$477,1,$C505)+$C505),INDEX($D$491:$W$491,,$C505)-SUM($D505:AD505),INDEX($D$491:$W$491,,$C505)/INDEX($D$477:$W$477,1,$C505))))</f>
        <v>0</v>
      </c>
      <c r="AF505" s="2">
        <f>IF($F$474="n/a",0,IF(AF$479&lt;=$C505,0,IF(AF$479&gt;(INDEX($D$477:$W$477,1,$C505)+$C505),INDEX($D$491:$W$491,,$C505)-SUM($D505:AE505),INDEX($D$491:$W$491,,$C505)/INDEX($D$477:$W$477,1,$C505))))</f>
        <v>0</v>
      </c>
      <c r="AG505" s="2">
        <f>IF($F$474="n/a",0,IF(AG$479&lt;=$C505,0,IF(AG$479&gt;(INDEX($D$477:$W$477,1,$C505)+$C505),INDEX($D$491:$W$491,,$C505)-SUM($D505:AF505),INDEX($D$491:$W$491,,$C505)/INDEX($D$477:$W$477,1,$C505))))</f>
        <v>0</v>
      </c>
      <c r="AH505" s="2">
        <f>IF($F$474="n/a",0,IF(AH$479&lt;=$C505,0,IF(AH$479&gt;(INDEX($D$477:$W$477,1,$C505)+$C505),INDEX($D$491:$W$491,,$C505)-SUM($D505:AG505),INDEX($D$491:$W$491,,$C505)/INDEX($D$477:$W$477,1,$C505))))</f>
        <v>0</v>
      </c>
      <c r="AI505" s="2">
        <f>IF($F$474="n/a",0,IF(AI$479&lt;=$C505,0,IF(AI$479&gt;(INDEX($D$477:$W$477,1,$C505)+$C505),INDEX($D$491:$W$491,,$C505)-SUM($D505:AH505),INDEX($D$491:$W$491,,$C505)/INDEX($D$477:$W$477,1,$C505))))</f>
        <v>0</v>
      </c>
      <c r="AJ505" s="2">
        <f>IF($F$474="n/a",0,IF(AJ$479&lt;=$C505,0,IF(AJ$479&gt;(INDEX($D$477:$W$477,1,$C505)+$C505),INDEX($D$491:$W$491,,$C505)-SUM($D505:AI505),INDEX($D$491:$W$491,,$C505)/INDEX($D$477:$W$477,1,$C505))))</f>
        <v>0</v>
      </c>
      <c r="AK505" s="2">
        <f>IF($F$474="n/a",0,IF(AK$479&lt;=$C505,0,IF(AK$479&gt;(INDEX($D$477:$W$477,1,$C505)+$C505),INDEX($D$491:$W$491,,$C505)-SUM($D505:AJ505),INDEX($D$491:$W$491,,$C505)/INDEX($D$477:$W$477,1,$C505))))</f>
        <v>0</v>
      </c>
      <c r="AL505" s="2">
        <f>IF($F$474="n/a",0,IF(AL$479&lt;=$C505,0,IF(AL$479&gt;(INDEX($D$477:$W$477,1,$C505)+$C505),INDEX($D$491:$W$491,,$C505)-SUM($D505:AK505),INDEX($D$491:$W$491,,$C505)/INDEX($D$477:$W$477,1,$C505))))</f>
        <v>0</v>
      </c>
      <c r="AM505" s="2">
        <f>IF($F$474="n/a",0,IF(AM$479&lt;=$C505,0,IF(AM$479&gt;(INDEX($D$477:$W$477,1,$C505)+$C505),INDEX($D$491:$W$491,,$C505)-SUM($D505:AL505),INDEX($D$491:$W$491,,$C505)/INDEX($D$477:$W$477,1,$C505))))</f>
        <v>0</v>
      </c>
      <c r="AN505" s="2">
        <f>IF($F$474="n/a",0,IF(AN$479&lt;=$C505,0,IF(AN$479&gt;(INDEX($D$477:$W$477,1,$C505)+$C505),INDEX($D$491:$W$491,,$C505)-SUM($D505:AM505),INDEX($D$491:$W$491,,$C505)/INDEX($D$477:$W$477,1,$C505))))</f>
        <v>0</v>
      </c>
      <c r="AO505" s="2">
        <f>IF($F$474="n/a",0,IF(AO$479&lt;=$C505,0,IF(AO$479&gt;(INDEX($D$477:$W$477,1,$C505)+$C505),INDEX($D$491:$W$491,,$C505)-SUM($D505:AN505),INDEX($D$491:$W$491,,$C505)/INDEX($D$477:$W$477,1,$C505))))</f>
        <v>0</v>
      </c>
      <c r="AP505" s="2">
        <f>IF($F$474="n/a",0,IF(AP$479&lt;=$C505,0,IF(AP$479&gt;(INDEX($D$477:$W$477,1,$C505)+$C505),INDEX($D$491:$W$491,,$C505)-SUM($D505:AO505),INDEX($D$491:$W$491,,$C505)/INDEX($D$477:$W$477,1,$C505))))</f>
        <v>0</v>
      </c>
      <c r="AQ505" s="2">
        <f>IF($F$474="n/a",0,IF(AQ$479&lt;=$C505,0,IF(AQ$479&gt;(INDEX($D$477:$W$477,1,$C505)+$C505),INDEX($D$491:$W$491,,$C505)-SUM($D505:AP505),INDEX($D$491:$W$491,,$C505)/INDEX($D$477:$W$477,1,$C505))))</f>
        <v>0</v>
      </c>
      <c r="AR505" s="2">
        <f>IF($F$474="n/a",0,IF(AR$479&lt;=$C505,0,IF(AR$479&gt;(INDEX($D$477:$W$477,1,$C505)+$C505),INDEX($D$491:$W$491,,$C505)-SUM($D505:AQ505),INDEX($D$491:$W$491,,$C505)/INDEX($D$477:$W$477,1,$C505))))</f>
        <v>0</v>
      </c>
      <c r="AS505" s="2">
        <f>IF($F$474="n/a",0,IF(AS$479&lt;=$C505,0,IF(AS$479&gt;(INDEX($D$477:$W$477,1,$C505)+$C505),INDEX($D$491:$W$491,,$C505)-SUM($D505:AR505),INDEX($D$491:$W$491,,$C505)/INDEX($D$477:$W$477,1,$C505))))</f>
        <v>0</v>
      </c>
      <c r="AT505" s="2">
        <f>IF($F$474="n/a",0,IF(AT$479&lt;=$C505,0,IF(AT$479&gt;(INDEX($D$477:$W$477,1,$C505)+$C505),INDEX($D$491:$W$491,,$C505)-SUM($D505:AS505),INDEX($D$491:$W$491,,$C505)/INDEX($D$477:$W$477,1,$C505))))</f>
        <v>0</v>
      </c>
      <c r="AU505" s="2">
        <f>IF($F$474="n/a",0,IF(AU$479&lt;=$C505,0,IF(AU$479&gt;(INDEX($D$477:$W$477,1,$C505)+$C505),INDEX($D$491:$W$491,,$C505)-SUM($D505:AT505),INDEX($D$491:$W$491,,$C505)/INDEX($D$477:$W$477,1,$C505))))</f>
        <v>0</v>
      </c>
      <c r="AV505" s="2">
        <f>IF($F$474="n/a",0,IF(AV$479&lt;=$C505,0,IF(AV$479&gt;(INDEX($D$477:$W$477,1,$C505)+$C505),INDEX($D$491:$W$491,,$C505)-SUM($D505:AU505),INDEX($D$491:$W$491,,$C505)/INDEX($D$477:$W$477,1,$C505))))</f>
        <v>0</v>
      </c>
      <c r="AW505" s="2">
        <f>IF($F$474="n/a",0,IF(AW$479&lt;=$C505,0,IF(AW$479&gt;(INDEX($D$477:$W$477,1,$C505)+$C505),INDEX($D$491:$W$491,,$C505)-SUM($D505:AV505),INDEX($D$491:$W$491,,$C505)/INDEX($D$477:$W$477,1,$C505))))</f>
        <v>0</v>
      </c>
      <c r="AX505" s="2">
        <f>IF($F$474="n/a",0,IF(AX$479&lt;=$C505,0,IF(AX$479&gt;(INDEX($D$477:$W$477,1,$C505)+$C505),INDEX($D$491:$W$491,,$C505)-SUM($D505:AW505),INDEX($D$491:$W$491,,$C505)/INDEX($D$477:$W$477,1,$C505))))</f>
        <v>0</v>
      </c>
      <c r="AY505" s="2">
        <f>IF($F$474="n/a",0,IF(AY$479&lt;=$C505,0,IF(AY$479&gt;(INDEX($D$477:$W$477,1,$C505)+$C505),INDEX($D$491:$W$491,,$C505)-SUM($D505:AX505),INDEX($D$491:$W$491,,$C505)/INDEX($D$477:$W$477,1,$C505))))</f>
        <v>0</v>
      </c>
      <c r="AZ505" s="2">
        <f>IF($F$474="n/a",0,IF(AZ$479&lt;=$C505,0,IF(AZ$479&gt;(INDEX($D$477:$W$477,1,$C505)+$C505),INDEX($D$491:$W$491,,$C505)-SUM($D505:AY505),INDEX($D$491:$W$491,,$C505)/INDEX($D$477:$W$477,1,$C505))))</f>
        <v>0</v>
      </c>
      <c r="BA505" s="2">
        <f>IF($F$474="n/a",0,IF(BA$479&lt;=$C505,0,IF(BA$479&gt;(INDEX($D$477:$W$477,1,$C505)+$C505),INDEX($D$491:$W$491,,$C505)-SUM($D505:AZ505),INDEX($D$491:$W$491,,$C505)/INDEX($D$477:$W$477,1,$C505))))</f>
        <v>0</v>
      </c>
      <c r="BB505" s="2">
        <f>IF($F$474="n/a",0,IF(BB$479&lt;=$C505,0,IF(BB$479&gt;(INDEX($D$477:$W$477,1,$C505)+$C505),INDEX($D$491:$W$491,,$C505)-SUM($D505:BA505),INDEX($D$491:$W$491,,$C505)/INDEX($D$477:$W$477,1,$C505))))</f>
        <v>0</v>
      </c>
      <c r="BC505" s="2">
        <f>IF($F$474="n/a",0,IF(BC$479&lt;=$C505,0,IF(BC$479&gt;(INDEX($D$477:$W$477,1,$C505)+$C505),INDEX($D$491:$W$491,,$C505)-SUM($D505:BB505),INDEX($D$491:$W$491,,$C505)/INDEX($D$477:$W$477,1,$C505))))</f>
        <v>0</v>
      </c>
      <c r="BD505" s="2">
        <f>IF($F$474="n/a",0,IF(BD$479&lt;=$C505,0,IF(BD$479&gt;(INDEX($D$477:$W$477,1,$C505)+$C505),INDEX($D$491:$W$491,,$C505)-SUM($D505:BC505),INDEX($D$491:$W$491,,$C505)/INDEX($D$477:$W$477,1,$C505))))</f>
        <v>0</v>
      </c>
      <c r="BE505" s="2">
        <f>IF($F$474="n/a",0,IF(BE$479&lt;=$C505,0,IF(BE$479&gt;(INDEX($D$477:$W$477,1,$C505)+$C505),INDEX($D$491:$W$491,,$C505)-SUM($D505:BD505),INDEX($D$491:$W$491,,$C505)/INDEX($D$477:$W$477,1,$C505))))</f>
        <v>0</v>
      </c>
      <c r="BF505" s="2">
        <f>IF($F$474="n/a",0,IF(BF$479&lt;=$C505,0,IF(BF$479&gt;(INDEX($D$477:$W$477,1,$C505)+$C505),INDEX($D$491:$W$491,,$C505)-SUM($D505:BE505),INDEX($D$491:$W$491,,$C505)/INDEX($D$477:$W$477,1,$C505))))</f>
        <v>0</v>
      </c>
      <c r="BG505" s="2">
        <f>IF($F$474="n/a",0,IF(BG$479&lt;=$C505,0,IF(BG$479&gt;(INDEX($D$477:$W$477,1,$C505)+$C505),INDEX($D$491:$W$491,,$C505)-SUM($D505:BF505),INDEX($D$491:$W$491,,$C505)/INDEX($D$477:$W$477,1,$C505))))</f>
        <v>0</v>
      </c>
      <c r="BH505" s="2">
        <f>IF($F$474="n/a",0,IF(BH$479&lt;=$C505,0,IF(BH$479&gt;(INDEX($D$477:$W$477,1,$C505)+$C505),INDEX($D$491:$W$491,,$C505)-SUM($D505:BG505),INDEX($D$491:$W$491,,$C505)/INDEX($D$477:$W$477,1,$C505))))</f>
        <v>0</v>
      </c>
      <c r="BI505" s="2">
        <f>IF($F$474="n/a",0,IF(BI$479&lt;=$C505,0,IF(BI$479&gt;(INDEX($D$477:$W$477,1,$C505)+$C505),INDEX($D$491:$W$491,,$C505)-SUM($D505:BH505),INDEX($D$491:$W$491,,$C505)/INDEX($D$477:$W$477,1,$C505))))</f>
        <v>0</v>
      </c>
      <c r="BJ505" s="2">
        <f>IF($F$474="n/a",0,IF(BJ$479&lt;=$C505,0,IF(BJ$479&gt;(INDEX($D$477:$W$477,1,$C505)+$C505),INDEX($D$491:$W$491,,$C505)-SUM($D505:BI505),INDEX($D$491:$W$491,,$C505)/INDEX($D$477:$W$477,1,$C505))))</f>
        <v>0</v>
      </c>
      <c r="BK505" s="2">
        <f>IF($F$474="n/a",0,IF(BK$479&lt;=$C505,0,IF(BK$479&gt;(INDEX($D$477:$W$477,1,$C505)+$C505),INDEX($D$491:$W$491,,$C505)-SUM($D505:BJ505),INDEX($D$491:$W$491,,$C505)/INDEX($D$477:$W$477,1,$C505))))</f>
        <v>0</v>
      </c>
      <c r="BL505" s="2">
        <f>IF($F$474="n/a",0,IF(BL$479&lt;=$C505,0,IF(BL$479&gt;(INDEX($D$477:$W$477,1,$C505)+$C505),INDEX($D$491:$W$491,,$C505)-SUM($D505:BK505),INDEX($D$491:$W$491,,$C505)/INDEX($D$477:$W$477,1,$C505))))</f>
        <v>0</v>
      </c>
      <c r="BM505" s="2">
        <f>IF($F$474="n/a",0,IF(BM$479&lt;=$C505,0,IF(BM$479&gt;(INDEX($D$477:$W$477,1,$C505)+$C505),INDEX($D$491:$W$491,,$C505)-SUM($D505:BL505),INDEX($D$491:$W$491,,$C505)/INDEX($D$477:$W$477,1,$C505))))</f>
        <v>0</v>
      </c>
      <c r="BN505" s="2">
        <f>IF($F$474="n/a",0,IF(BN$479&lt;=$C505,0,IF(BN$479&gt;(INDEX($D$477:$W$477,1,$C505)+$C505),INDEX($D$491:$W$491,,$C505)-SUM($D505:BM505),INDEX($D$491:$W$491,,$C505)/INDEX($D$477:$W$477,1,$C505))))</f>
        <v>0</v>
      </c>
      <c r="BO505" s="2">
        <f>IF($F$474="n/a",0,IF(BO$479&lt;=$C505,0,IF(BO$479&gt;(INDEX($D$477:$W$477,1,$C505)+$C505),INDEX($D$491:$W$491,,$C505)-SUM($D505:BN505),INDEX($D$491:$W$491,,$C505)/INDEX($D$477:$W$477,1,$C505))))</f>
        <v>0</v>
      </c>
      <c r="BP505" s="2">
        <f>IF($F$474="n/a",0,IF(BP$479&lt;=$C505,0,IF(BP$479&gt;(INDEX($D$477:$W$477,1,$C505)+$C505),INDEX($D$491:$W$491,,$C505)-SUM($D505:BO505),INDEX($D$491:$W$491,,$C505)/INDEX($D$477:$W$477,1,$C505))))</f>
        <v>0</v>
      </c>
      <c r="BQ505" s="2">
        <f>IF($F$474="n/a",0,IF(BQ$479&lt;=$C505,0,IF(BQ$479&gt;(INDEX($D$477:$W$477,1,$C505)+$C505),INDEX($D$491:$W$491,,$C505)-SUM($D505:BP505),INDEX($D$491:$W$491,,$C505)/INDEX($D$477:$W$477,1,$C505))))</f>
        <v>0</v>
      </c>
      <c r="BR505" s="2">
        <f>IF($F$474="n/a",0,IF(BR$479&lt;=$C505,0,IF(BR$479&gt;(INDEX($D$477:$W$477,1,$C505)+$C505),INDEX($D$491:$W$491,,$C505)-SUM($D505:BQ505),INDEX($D$491:$W$491,,$C505)/INDEX($D$477:$W$477,1,$C505))))</f>
        <v>0</v>
      </c>
      <c r="BS505" s="2">
        <f>IF($F$474="n/a",0,IF(BS$479&lt;=$C505,0,IF(BS$479&gt;(INDEX($D$477:$W$477,1,$C505)+$C505),INDEX($D$491:$W$491,,$C505)-SUM($D505:BR505),INDEX($D$491:$W$491,,$C505)/INDEX($D$477:$W$477,1,$C505))))</f>
        <v>0</v>
      </c>
    </row>
    <row r="506" spans="2:71" outlineLevel="1">
      <c r="B506" s="24">
        <v>2023</v>
      </c>
      <c r="C506" s="24">
        <v>13</v>
      </c>
      <c r="E506" s="2">
        <f>IF($F$474="n/a",0,IF(E$479&lt;=$C506,0,IF(E$479&gt;(INDEX($D$477:$W$477,1,$C506)+$C506),INDEX($D$491:$W$491,,$C506)-SUM($D506:D506),INDEX($D$491:$W$491,,$C506)/INDEX($D$477:$W$477,1,$C506))))</f>
        <v>0</v>
      </c>
      <c r="F506" s="2">
        <f>IF($F$474="n/a",0,IF(F$479&lt;=$C506,0,IF(F$479&gt;(INDEX($D$477:$W$477,1,$C506)+$C506),INDEX($D$491:$W$491,,$C506)-SUM($D506:E506),INDEX($D$491:$W$491,,$C506)/INDEX($D$477:$W$477,1,$C506))))</f>
        <v>0</v>
      </c>
      <c r="G506" s="2">
        <f>IF($F$474="n/a",0,IF(G$479&lt;=$C506,0,IF(G$479&gt;(INDEX($D$477:$W$477,1,$C506)+$C506),INDEX($D$491:$W$491,,$C506)-SUM($D506:F506),INDEX($D$491:$W$491,,$C506)/INDEX($D$477:$W$477,1,$C506))))</f>
        <v>0</v>
      </c>
      <c r="H506" s="2">
        <f>IF($F$474="n/a",0,IF(H$479&lt;=$C506,0,IF(H$479&gt;(INDEX($D$477:$W$477,1,$C506)+$C506),INDEX($D$491:$W$491,,$C506)-SUM($D506:G506),INDEX($D$491:$W$491,,$C506)/INDEX($D$477:$W$477,1,$C506))))</f>
        <v>0</v>
      </c>
      <c r="I506" s="2">
        <f>IF($F$474="n/a",0,IF(I$479&lt;=$C506,0,IF(I$479&gt;(INDEX($D$477:$W$477,1,$C506)+$C506),INDEX($D$491:$W$491,,$C506)-SUM($D506:H506),INDEX($D$491:$W$491,,$C506)/INDEX($D$477:$W$477,1,$C506))))</f>
        <v>0</v>
      </c>
      <c r="J506" s="2">
        <f>IF($F$474="n/a",0,IF(J$479&lt;=$C506,0,IF(J$479&gt;(INDEX($D$477:$W$477,1,$C506)+$C506),INDEX($D$491:$W$491,,$C506)-SUM($D506:I506),INDEX($D$491:$W$491,,$C506)/INDEX($D$477:$W$477,1,$C506))))</f>
        <v>0</v>
      </c>
      <c r="K506" s="2">
        <f>IF($F$474="n/a",0,IF(K$479&lt;=$C506,0,IF(K$479&gt;(INDEX($D$477:$W$477,1,$C506)+$C506),INDEX($D$491:$W$491,,$C506)-SUM($D506:J506),INDEX($D$491:$W$491,,$C506)/INDEX($D$477:$W$477,1,$C506))))</f>
        <v>0</v>
      </c>
      <c r="L506" s="2">
        <f>IF($F$474="n/a",0,IF(L$479&lt;=$C506,0,IF(L$479&gt;(INDEX($D$477:$W$477,1,$C506)+$C506),INDEX($D$491:$W$491,,$C506)-SUM($D506:K506),INDEX($D$491:$W$491,,$C506)/INDEX($D$477:$W$477,1,$C506))))</f>
        <v>0</v>
      </c>
      <c r="M506" s="2">
        <f>IF($F$474="n/a",0,IF(M$479&lt;=$C506,0,IF(M$479&gt;(INDEX($D$477:$W$477,1,$C506)+$C506),INDEX($D$491:$W$491,,$C506)-SUM($D506:L506),INDEX($D$491:$W$491,,$C506)/INDEX($D$477:$W$477,1,$C506))))</f>
        <v>0</v>
      </c>
      <c r="N506" s="2">
        <f>IF($F$474="n/a",0,IF(N$479&lt;=$C506,0,IF(N$479&gt;(INDEX($D$477:$W$477,1,$C506)+$C506),INDEX($D$491:$W$491,,$C506)-SUM($D506:M506),INDEX($D$491:$W$491,,$C506)/INDEX($D$477:$W$477,1,$C506))))</f>
        <v>0</v>
      </c>
      <c r="O506" s="2">
        <f>IF($F$474="n/a",0,IF(O$479&lt;=$C506,0,IF(O$479&gt;(INDEX($D$477:$W$477,1,$C506)+$C506),INDEX($D$491:$W$491,,$C506)-SUM($D506:N506),INDEX($D$491:$W$491,,$C506)/INDEX($D$477:$W$477,1,$C506))))</f>
        <v>0</v>
      </c>
      <c r="P506" s="25">
        <f>IF($F$474="n/a",0,IF(P$479&lt;=$C506,0,IF(P$479&gt;(INDEX($D$477:$W$477,1,$C506)+$C506),INDEX($D$491:$W$491,,$C506)-SUM($D506:O506),INDEX($D$491:$W$491,,$C506)/INDEX($D$477:$W$477,1,$C506))))</f>
        <v>0</v>
      </c>
      <c r="Q506" s="2">
        <f>IF($F$474="n/a",0,IF(Q$479&lt;=$C506,0,IF(Q$479&gt;(INDEX($D$477:$W$477,1,$C506)+$C506),INDEX($D$491:$W$491,,$C506)-SUM($D506:P506),INDEX($D$491:$W$491,,$C506)/INDEX($D$477:$W$477,1,$C506))))</f>
        <v>0</v>
      </c>
      <c r="R506" s="2">
        <f>IF($F$474="n/a",0,IF(R$479&lt;=$C506,0,IF(R$479&gt;(INDEX($D$477:$W$477,1,$C506)+$C506),INDEX($D$491:$W$491,,$C506)-SUM($D506:Q506),INDEX($D$491:$W$491,,$C506)/INDEX($D$477:$W$477,1,$C506))))</f>
        <v>0</v>
      </c>
      <c r="S506" s="2">
        <f>IF($F$474="n/a",0,IF(S$479&lt;=$C506,0,IF(S$479&gt;(INDEX($D$477:$W$477,1,$C506)+$C506),INDEX($D$491:$W$491,,$C506)-SUM($D506:R506),INDEX($D$491:$W$491,,$C506)/INDEX($D$477:$W$477,1,$C506))))</f>
        <v>0</v>
      </c>
      <c r="T506" s="2">
        <f>IF($F$474="n/a",0,IF(T$479&lt;=$C506,0,IF(T$479&gt;(INDEX($D$477:$W$477,1,$C506)+$C506),INDEX($D$491:$W$491,,$C506)-SUM($D506:S506),INDEX($D$491:$W$491,,$C506)/INDEX($D$477:$W$477,1,$C506))))</f>
        <v>0</v>
      </c>
      <c r="U506" s="2">
        <f>IF($F$474="n/a",0,IF(U$479&lt;=$C506,0,IF(U$479&gt;(INDEX($D$477:$W$477,1,$C506)+$C506),INDEX($D$491:$W$491,,$C506)-SUM($D506:T506),INDEX($D$491:$W$491,,$C506)/INDEX($D$477:$W$477,1,$C506))))</f>
        <v>0</v>
      </c>
      <c r="V506" s="2">
        <f>IF($F$474="n/a",0,IF(V$479&lt;=$C506,0,IF(V$479&gt;(INDEX($D$477:$W$477,1,$C506)+$C506),INDEX($D$491:$W$491,,$C506)-SUM($D506:U506),INDEX($D$491:$W$491,,$C506)/INDEX($D$477:$W$477,1,$C506))))</f>
        <v>0</v>
      </c>
      <c r="W506" s="2">
        <f>IF($F$474="n/a",0,IF(W$479&lt;=$C506,0,IF(W$479&gt;(INDEX($D$477:$W$477,1,$C506)+$C506),INDEX($D$491:$W$491,,$C506)-SUM($D506:V506),INDEX($D$491:$W$491,,$C506)/INDEX($D$477:$W$477,1,$C506))))</f>
        <v>0</v>
      </c>
      <c r="X506" s="2">
        <f>IF($F$474="n/a",0,IF(X$479&lt;=$C506,0,IF(X$479&gt;(INDEX($D$477:$W$477,1,$C506)+$C506),INDEX($D$491:$W$491,,$C506)-SUM($D506:W506),INDEX($D$491:$W$491,,$C506)/INDEX($D$477:$W$477,1,$C506))))</f>
        <v>0</v>
      </c>
      <c r="Y506" s="2">
        <f>IF($F$474="n/a",0,IF(Y$479&lt;=$C506,0,IF(Y$479&gt;(INDEX($D$477:$W$477,1,$C506)+$C506),INDEX($D$491:$W$491,,$C506)-SUM($D506:X506),INDEX($D$491:$W$491,,$C506)/INDEX($D$477:$W$477,1,$C506))))</f>
        <v>0</v>
      </c>
      <c r="Z506" s="2">
        <f>IF($F$474="n/a",0,IF(Z$479&lt;=$C506,0,IF(Z$479&gt;(INDEX($D$477:$W$477,1,$C506)+$C506),INDEX($D$491:$W$491,,$C506)-SUM($D506:Y506),INDEX($D$491:$W$491,,$C506)/INDEX($D$477:$W$477,1,$C506))))</f>
        <v>0</v>
      </c>
      <c r="AA506" s="2">
        <f>IF($F$474="n/a",0,IF(AA$479&lt;=$C506,0,IF(AA$479&gt;(INDEX($D$477:$W$477,1,$C506)+$C506),INDEX($D$491:$W$491,,$C506)-SUM($D506:Z506),INDEX($D$491:$W$491,,$C506)/INDEX($D$477:$W$477,1,$C506))))</f>
        <v>0</v>
      </c>
      <c r="AB506" s="2">
        <f>IF($F$474="n/a",0,IF(AB$479&lt;=$C506,0,IF(AB$479&gt;(INDEX($D$477:$W$477,1,$C506)+$C506),INDEX($D$491:$W$491,,$C506)-SUM($D506:AA506),INDEX($D$491:$W$491,,$C506)/INDEX($D$477:$W$477,1,$C506))))</f>
        <v>0</v>
      </c>
      <c r="AC506" s="2">
        <f>IF($F$474="n/a",0,IF(AC$479&lt;=$C506,0,IF(AC$479&gt;(INDEX($D$477:$W$477,1,$C506)+$C506),INDEX($D$491:$W$491,,$C506)-SUM($D506:AB506),INDEX($D$491:$W$491,,$C506)/INDEX($D$477:$W$477,1,$C506))))</f>
        <v>0</v>
      </c>
      <c r="AD506" s="2">
        <f>IF($F$474="n/a",0,IF(AD$479&lt;=$C506,0,IF(AD$479&gt;(INDEX($D$477:$W$477,1,$C506)+$C506),INDEX($D$491:$W$491,,$C506)-SUM($D506:AC506),INDEX($D$491:$W$491,,$C506)/INDEX($D$477:$W$477,1,$C506))))</f>
        <v>0</v>
      </c>
      <c r="AE506" s="2">
        <f>IF($F$474="n/a",0,IF(AE$479&lt;=$C506,0,IF(AE$479&gt;(INDEX($D$477:$W$477,1,$C506)+$C506),INDEX($D$491:$W$491,,$C506)-SUM($D506:AD506),INDEX($D$491:$W$491,,$C506)/INDEX($D$477:$W$477,1,$C506))))</f>
        <v>0</v>
      </c>
      <c r="AF506" s="2">
        <f>IF($F$474="n/a",0,IF(AF$479&lt;=$C506,0,IF(AF$479&gt;(INDEX($D$477:$W$477,1,$C506)+$C506),INDEX($D$491:$W$491,,$C506)-SUM($D506:AE506),INDEX($D$491:$W$491,,$C506)/INDEX($D$477:$W$477,1,$C506))))</f>
        <v>0</v>
      </c>
      <c r="AG506" s="2">
        <f>IF($F$474="n/a",0,IF(AG$479&lt;=$C506,0,IF(AG$479&gt;(INDEX($D$477:$W$477,1,$C506)+$C506),INDEX($D$491:$W$491,,$C506)-SUM($D506:AF506),INDEX($D$491:$W$491,,$C506)/INDEX($D$477:$W$477,1,$C506))))</f>
        <v>0</v>
      </c>
      <c r="AH506" s="2">
        <f>IF($F$474="n/a",0,IF(AH$479&lt;=$C506,0,IF(AH$479&gt;(INDEX($D$477:$W$477,1,$C506)+$C506),INDEX($D$491:$W$491,,$C506)-SUM($D506:AG506),INDEX($D$491:$W$491,,$C506)/INDEX($D$477:$W$477,1,$C506))))</f>
        <v>0</v>
      </c>
      <c r="AI506" s="2">
        <f>IF($F$474="n/a",0,IF(AI$479&lt;=$C506,0,IF(AI$479&gt;(INDEX($D$477:$W$477,1,$C506)+$C506),INDEX($D$491:$W$491,,$C506)-SUM($D506:AH506),INDEX($D$491:$W$491,,$C506)/INDEX($D$477:$W$477,1,$C506))))</f>
        <v>0</v>
      </c>
      <c r="AJ506" s="2">
        <f>IF($F$474="n/a",0,IF(AJ$479&lt;=$C506,0,IF(AJ$479&gt;(INDEX($D$477:$W$477,1,$C506)+$C506),INDEX($D$491:$W$491,,$C506)-SUM($D506:AI506),INDEX($D$491:$W$491,,$C506)/INDEX($D$477:$W$477,1,$C506))))</f>
        <v>0</v>
      </c>
      <c r="AK506" s="2">
        <f>IF($F$474="n/a",0,IF(AK$479&lt;=$C506,0,IF(AK$479&gt;(INDEX($D$477:$W$477,1,$C506)+$C506),INDEX($D$491:$W$491,,$C506)-SUM($D506:AJ506),INDEX($D$491:$W$491,,$C506)/INDEX($D$477:$W$477,1,$C506))))</f>
        <v>0</v>
      </c>
      <c r="AL506" s="2">
        <f>IF($F$474="n/a",0,IF(AL$479&lt;=$C506,0,IF(AL$479&gt;(INDEX($D$477:$W$477,1,$C506)+$C506),INDEX($D$491:$W$491,,$C506)-SUM($D506:AK506),INDEX($D$491:$W$491,,$C506)/INDEX($D$477:$W$477,1,$C506))))</f>
        <v>0</v>
      </c>
      <c r="AM506" s="2">
        <f>IF($F$474="n/a",0,IF(AM$479&lt;=$C506,0,IF(AM$479&gt;(INDEX($D$477:$W$477,1,$C506)+$C506),INDEX($D$491:$W$491,,$C506)-SUM($D506:AL506),INDEX($D$491:$W$491,,$C506)/INDEX($D$477:$W$477,1,$C506))))</f>
        <v>0</v>
      </c>
      <c r="AN506" s="2">
        <f>IF($F$474="n/a",0,IF(AN$479&lt;=$C506,0,IF(AN$479&gt;(INDEX($D$477:$W$477,1,$C506)+$C506),INDEX($D$491:$W$491,,$C506)-SUM($D506:AM506),INDEX($D$491:$W$491,,$C506)/INDEX($D$477:$W$477,1,$C506))))</f>
        <v>0</v>
      </c>
      <c r="AO506" s="2">
        <f>IF($F$474="n/a",0,IF(AO$479&lt;=$C506,0,IF(AO$479&gt;(INDEX($D$477:$W$477,1,$C506)+$C506),INDEX($D$491:$W$491,,$C506)-SUM($D506:AN506),INDEX($D$491:$W$491,,$C506)/INDEX($D$477:$W$477,1,$C506))))</f>
        <v>0</v>
      </c>
      <c r="AP506" s="2">
        <f>IF($F$474="n/a",0,IF(AP$479&lt;=$C506,0,IF(AP$479&gt;(INDEX($D$477:$W$477,1,$C506)+$C506),INDEX($D$491:$W$491,,$C506)-SUM($D506:AO506),INDEX($D$491:$W$491,,$C506)/INDEX($D$477:$W$477,1,$C506))))</f>
        <v>0</v>
      </c>
      <c r="AQ506" s="2">
        <f>IF($F$474="n/a",0,IF(AQ$479&lt;=$C506,0,IF(AQ$479&gt;(INDEX($D$477:$W$477,1,$C506)+$C506),INDEX($D$491:$W$491,,$C506)-SUM($D506:AP506),INDEX($D$491:$W$491,,$C506)/INDEX($D$477:$W$477,1,$C506))))</f>
        <v>0</v>
      </c>
      <c r="AR506" s="2">
        <f>IF($F$474="n/a",0,IF(AR$479&lt;=$C506,0,IF(AR$479&gt;(INDEX($D$477:$W$477,1,$C506)+$C506),INDEX($D$491:$W$491,,$C506)-SUM($D506:AQ506),INDEX($D$491:$W$491,,$C506)/INDEX($D$477:$W$477,1,$C506))))</f>
        <v>0</v>
      </c>
      <c r="AS506" s="2">
        <f>IF($F$474="n/a",0,IF(AS$479&lt;=$C506,0,IF(AS$479&gt;(INDEX($D$477:$W$477,1,$C506)+$C506),INDEX($D$491:$W$491,,$C506)-SUM($D506:AR506),INDEX($D$491:$W$491,,$C506)/INDEX($D$477:$W$477,1,$C506))))</f>
        <v>0</v>
      </c>
      <c r="AT506" s="2">
        <f>IF($F$474="n/a",0,IF(AT$479&lt;=$C506,0,IF(AT$479&gt;(INDEX($D$477:$W$477,1,$C506)+$C506),INDEX($D$491:$W$491,,$C506)-SUM($D506:AS506),INDEX($D$491:$W$491,,$C506)/INDEX($D$477:$W$477,1,$C506))))</f>
        <v>0</v>
      </c>
      <c r="AU506" s="2">
        <f>IF($F$474="n/a",0,IF(AU$479&lt;=$C506,0,IF(AU$479&gt;(INDEX($D$477:$W$477,1,$C506)+$C506),INDEX($D$491:$W$491,,$C506)-SUM($D506:AT506),INDEX($D$491:$W$491,,$C506)/INDEX($D$477:$W$477,1,$C506))))</f>
        <v>0</v>
      </c>
      <c r="AV506" s="2">
        <f>IF($F$474="n/a",0,IF(AV$479&lt;=$C506,0,IF(AV$479&gt;(INDEX($D$477:$W$477,1,$C506)+$C506),INDEX($D$491:$W$491,,$C506)-SUM($D506:AU506),INDEX($D$491:$W$491,,$C506)/INDEX($D$477:$W$477,1,$C506))))</f>
        <v>0</v>
      </c>
      <c r="AW506" s="2">
        <f>IF($F$474="n/a",0,IF(AW$479&lt;=$C506,0,IF(AW$479&gt;(INDEX($D$477:$W$477,1,$C506)+$C506),INDEX($D$491:$W$491,,$C506)-SUM($D506:AV506),INDEX($D$491:$W$491,,$C506)/INDEX($D$477:$W$477,1,$C506))))</f>
        <v>0</v>
      </c>
      <c r="AX506" s="2">
        <f>IF($F$474="n/a",0,IF(AX$479&lt;=$C506,0,IF(AX$479&gt;(INDEX($D$477:$W$477,1,$C506)+$C506),INDEX($D$491:$W$491,,$C506)-SUM($D506:AW506),INDEX($D$491:$W$491,,$C506)/INDEX($D$477:$W$477,1,$C506))))</f>
        <v>0</v>
      </c>
      <c r="AY506" s="2">
        <f>IF($F$474="n/a",0,IF(AY$479&lt;=$C506,0,IF(AY$479&gt;(INDEX($D$477:$W$477,1,$C506)+$C506),INDEX($D$491:$W$491,,$C506)-SUM($D506:AX506),INDEX($D$491:$W$491,,$C506)/INDEX($D$477:$W$477,1,$C506))))</f>
        <v>0</v>
      </c>
      <c r="AZ506" s="2">
        <f>IF($F$474="n/a",0,IF(AZ$479&lt;=$C506,0,IF(AZ$479&gt;(INDEX($D$477:$W$477,1,$C506)+$C506),INDEX($D$491:$W$491,,$C506)-SUM($D506:AY506),INDEX($D$491:$W$491,,$C506)/INDEX($D$477:$W$477,1,$C506))))</f>
        <v>0</v>
      </c>
      <c r="BA506" s="2">
        <f>IF($F$474="n/a",0,IF(BA$479&lt;=$C506,0,IF(BA$479&gt;(INDEX($D$477:$W$477,1,$C506)+$C506),INDEX($D$491:$W$491,,$C506)-SUM($D506:AZ506),INDEX($D$491:$W$491,,$C506)/INDEX($D$477:$W$477,1,$C506))))</f>
        <v>0</v>
      </c>
      <c r="BB506" s="2">
        <f>IF($F$474="n/a",0,IF(BB$479&lt;=$C506,0,IF(BB$479&gt;(INDEX($D$477:$W$477,1,$C506)+$C506),INDEX($D$491:$W$491,,$C506)-SUM($D506:BA506),INDEX($D$491:$W$491,,$C506)/INDEX($D$477:$W$477,1,$C506))))</f>
        <v>0</v>
      </c>
      <c r="BC506" s="2">
        <f>IF($F$474="n/a",0,IF(BC$479&lt;=$C506,0,IF(BC$479&gt;(INDEX($D$477:$W$477,1,$C506)+$C506),INDEX($D$491:$W$491,,$C506)-SUM($D506:BB506),INDEX($D$491:$W$491,,$C506)/INDEX($D$477:$W$477,1,$C506))))</f>
        <v>0</v>
      </c>
      <c r="BD506" s="2">
        <f>IF($F$474="n/a",0,IF(BD$479&lt;=$C506,0,IF(BD$479&gt;(INDEX($D$477:$W$477,1,$C506)+$C506),INDEX($D$491:$W$491,,$C506)-SUM($D506:BC506),INDEX($D$491:$W$491,,$C506)/INDEX($D$477:$W$477,1,$C506))))</f>
        <v>0</v>
      </c>
      <c r="BE506" s="2">
        <f>IF($F$474="n/a",0,IF(BE$479&lt;=$C506,0,IF(BE$479&gt;(INDEX($D$477:$W$477,1,$C506)+$C506),INDEX($D$491:$W$491,,$C506)-SUM($D506:BD506),INDEX($D$491:$W$491,,$C506)/INDEX($D$477:$W$477,1,$C506))))</f>
        <v>0</v>
      </c>
      <c r="BF506" s="2">
        <f>IF($F$474="n/a",0,IF(BF$479&lt;=$C506,0,IF(BF$479&gt;(INDEX($D$477:$W$477,1,$C506)+$C506),INDEX($D$491:$W$491,,$C506)-SUM($D506:BE506),INDEX($D$491:$W$491,,$C506)/INDEX($D$477:$W$477,1,$C506))))</f>
        <v>0</v>
      </c>
      <c r="BG506" s="2">
        <f>IF($F$474="n/a",0,IF(BG$479&lt;=$C506,0,IF(BG$479&gt;(INDEX($D$477:$W$477,1,$C506)+$C506),INDEX($D$491:$W$491,,$C506)-SUM($D506:BF506),INDEX($D$491:$W$491,,$C506)/INDEX($D$477:$W$477,1,$C506))))</f>
        <v>0</v>
      </c>
      <c r="BH506" s="2">
        <f>IF($F$474="n/a",0,IF(BH$479&lt;=$C506,0,IF(BH$479&gt;(INDEX($D$477:$W$477,1,$C506)+$C506),INDEX($D$491:$W$491,,$C506)-SUM($D506:BG506),INDEX($D$491:$W$491,,$C506)/INDEX($D$477:$W$477,1,$C506))))</f>
        <v>0</v>
      </c>
      <c r="BI506" s="2">
        <f>IF($F$474="n/a",0,IF(BI$479&lt;=$C506,0,IF(BI$479&gt;(INDEX($D$477:$W$477,1,$C506)+$C506),INDEX($D$491:$W$491,,$C506)-SUM($D506:BH506),INDEX($D$491:$W$491,,$C506)/INDEX($D$477:$W$477,1,$C506))))</f>
        <v>0</v>
      </c>
      <c r="BJ506" s="2">
        <f>IF($F$474="n/a",0,IF(BJ$479&lt;=$C506,0,IF(BJ$479&gt;(INDEX($D$477:$W$477,1,$C506)+$C506),INDEX($D$491:$W$491,,$C506)-SUM($D506:BI506),INDEX($D$491:$W$491,,$C506)/INDEX($D$477:$W$477,1,$C506))))</f>
        <v>0</v>
      </c>
      <c r="BK506" s="2">
        <f>IF($F$474="n/a",0,IF(BK$479&lt;=$C506,0,IF(BK$479&gt;(INDEX($D$477:$W$477,1,$C506)+$C506),INDEX($D$491:$W$491,,$C506)-SUM($D506:BJ506),INDEX($D$491:$W$491,,$C506)/INDEX($D$477:$W$477,1,$C506))))</f>
        <v>0</v>
      </c>
      <c r="BL506" s="2">
        <f>IF($F$474="n/a",0,IF(BL$479&lt;=$C506,0,IF(BL$479&gt;(INDEX($D$477:$W$477,1,$C506)+$C506),INDEX($D$491:$W$491,,$C506)-SUM($D506:BK506),INDEX($D$491:$W$491,,$C506)/INDEX($D$477:$W$477,1,$C506))))</f>
        <v>0</v>
      </c>
      <c r="BM506" s="2">
        <f>IF($F$474="n/a",0,IF(BM$479&lt;=$C506,0,IF(BM$479&gt;(INDEX($D$477:$W$477,1,$C506)+$C506),INDEX($D$491:$W$491,,$C506)-SUM($D506:BL506),INDEX($D$491:$W$491,,$C506)/INDEX($D$477:$W$477,1,$C506))))</f>
        <v>0</v>
      </c>
      <c r="BN506" s="2">
        <f>IF($F$474="n/a",0,IF(BN$479&lt;=$C506,0,IF(BN$479&gt;(INDEX($D$477:$W$477,1,$C506)+$C506),INDEX($D$491:$W$491,,$C506)-SUM($D506:BM506),INDEX($D$491:$W$491,,$C506)/INDEX($D$477:$W$477,1,$C506))))</f>
        <v>0</v>
      </c>
      <c r="BO506" s="2">
        <f>IF($F$474="n/a",0,IF(BO$479&lt;=$C506,0,IF(BO$479&gt;(INDEX($D$477:$W$477,1,$C506)+$C506),INDEX($D$491:$W$491,,$C506)-SUM($D506:BN506),INDEX($D$491:$W$491,,$C506)/INDEX($D$477:$W$477,1,$C506))))</f>
        <v>0</v>
      </c>
      <c r="BP506" s="2">
        <f>IF($F$474="n/a",0,IF(BP$479&lt;=$C506,0,IF(BP$479&gt;(INDEX($D$477:$W$477,1,$C506)+$C506),INDEX($D$491:$W$491,,$C506)-SUM($D506:BO506),INDEX($D$491:$W$491,,$C506)/INDEX($D$477:$W$477,1,$C506))))</f>
        <v>0</v>
      </c>
      <c r="BQ506" s="2">
        <f>IF($F$474="n/a",0,IF(BQ$479&lt;=$C506,0,IF(BQ$479&gt;(INDEX($D$477:$W$477,1,$C506)+$C506),INDEX($D$491:$W$491,,$C506)-SUM($D506:BP506),INDEX($D$491:$W$491,,$C506)/INDEX($D$477:$W$477,1,$C506))))</f>
        <v>0</v>
      </c>
      <c r="BR506" s="2">
        <f>IF($F$474="n/a",0,IF(BR$479&lt;=$C506,0,IF(BR$479&gt;(INDEX($D$477:$W$477,1,$C506)+$C506),INDEX($D$491:$W$491,,$C506)-SUM($D506:BQ506),INDEX($D$491:$W$491,,$C506)/INDEX($D$477:$W$477,1,$C506))))</f>
        <v>0</v>
      </c>
      <c r="BS506" s="2">
        <f>IF($F$474="n/a",0,IF(BS$479&lt;=$C506,0,IF(BS$479&gt;(INDEX($D$477:$W$477,1,$C506)+$C506),INDEX($D$491:$W$491,,$C506)-SUM($D506:BR506),INDEX($D$491:$W$491,,$C506)/INDEX($D$477:$W$477,1,$C506))))</f>
        <v>0</v>
      </c>
    </row>
    <row r="507" spans="2:71" outlineLevel="1">
      <c r="B507" s="24">
        <v>2024</v>
      </c>
      <c r="C507" s="24">
        <v>14</v>
      </c>
      <c r="E507" s="2">
        <f>IF($F$474="n/a",0,IF(E$479&lt;=$C507,0,IF(E$479&gt;(INDEX($D$477:$W$477,1,$C507)+$C507),INDEX($D$491:$W$491,,$C507)-SUM($D507:D507),INDEX($D$491:$W$491,,$C507)/INDEX($D$477:$W$477,1,$C507))))</f>
        <v>0</v>
      </c>
      <c r="F507" s="2">
        <f>IF($F$474="n/a",0,IF(F$479&lt;=$C507,0,IF(F$479&gt;(INDEX($D$477:$W$477,1,$C507)+$C507),INDEX($D$491:$W$491,,$C507)-SUM($D507:E507),INDEX($D$491:$W$491,,$C507)/INDEX($D$477:$W$477,1,$C507))))</f>
        <v>0</v>
      </c>
      <c r="G507" s="2">
        <f>IF($F$474="n/a",0,IF(G$479&lt;=$C507,0,IF(G$479&gt;(INDEX($D$477:$W$477,1,$C507)+$C507),INDEX($D$491:$W$491,,$C507)-SUM($D507:F507),INDEX($D$491:$W$491,,$C507)/INDEX($D$477:$W$477,1,$C507))))</f>
        <v>0</v>
      </c>
      <c r="H507" s="2">
        <f>IF($F$474="n/a",0,IF(H$479&lt;=$C507,0,IF(H$479&gt;(INDEX($D$477:$W$477,1,$C507)+$C507),INDEX($D$491:$W$491,,$C507)-SUM($D507:G507),INDEX($D$491:$W$491,,$C507)/INDEX($D$477:$W$477,1,$C507))))</f>
        <v>0</v>
      </c>
      <c r="I507" s="2">
        <f>IF($F$474="n/a",0,IF(I$479&lt;=$C507,0,IF(I$479&gt;(INDEX($D$477:$W$477,1,$C507)+$C507),INDEX($D$491:$W$491,,$C507)-SUM($D507:H507),INDEX($D$491:$W$491,,$C507)/INDEX($D$477:$W$477,1,$C507))))</f>
        <v>0</v>
      </c>
      <c r="J507" s="2">
        <f>IF($F$474="n/a",0,IF(J$479&lt;=$C507,0,IF(J$479&gt;(INDEX($D$477:$W$477,1,$C507)+$C507),INDEX($D$491:$W$491,,$C507)-SUM($D507:I507),INDEX($D$491:$W$491,,$C507)/INDEX($D$477:$W$477,1,$C507))))</f>
        <v>0</v>
      </c>
      <c r="K507" s="2">
        <f>IF($F$474="n/a",0,IF(K$479&lt;=$C507,0,IF(K$479&gt;(INDEX($D$477:$W$477,1,$C507)+$C507),INDEX($D$491:$W$491,,$C507)-SUM($D507:J507),INDEX($D$491:$W$491,,$C507)/INDEX($D$477:$W$477,1,$C507))))</f>
        <v>0</v>
      </c>
      <c r="L507" s="2">
        <f>IF($F$474="n/a",0,IF(L$479&lt;=$C507,0,IF(L$479&gt;(INDEX($D$477:$W$477,1,$C507)+$C507),INDEX($D$491:$W$491,,$C507)-SUM($D507:K507),INDEX($D$491:$W$491,,$C507)/INDEX($D$477:$W$477,1,$C507))))</f>
        <v>0</v>
      </c>
      <c r="M507" s="2">
        <f>IF($F$474="n/a",0,IF(M$479&lt;=$C507,0,IF(M$479&gt;(INDEX($D$477:$W$477,1,$C507)+$C507),INDEX($D$491:$W$491,,$C507)-SUM($D507:L507),INDEX($D$491:$W$491,,$C507)/INDEX($D$477:$W$477,1,$C507))))</f>
        <v>0</v>
      </c>
      <c r="N507" s="2">
        <f>IF($F$474="n/a",0,IF(N$479&lt;=$C507,0,IF(N$479&gt;(INDEX($D$477:$W$477,1,$C507)+$C507),INDEX($D$491:$W$491,,$C507)-SUM($D507:M507),INDEX($D$491:$W$491,,$C507)/INDEX($D$477:$W$477,1,$C507))))</f>
        <v>0</v>
      </c>
      <c r="O507" s="2">
        <f>IF($F$474="n/a",0,IF(O$479&lt;=$C507,0,IF(O$479&gt;(INDEX($D$477:$W$477,1,$C507)+$C507),INDEX($D$491:$W$491,,$C507)-SUM($D507:N507),INDEX($D$491:$W$491,,$C507)/INDEX($D$477:$W$477,1,$C507))))</f>
        <v>0</v>
      </c>
      <c r="P507" s="25">
        <f>IF($F$474="n/a",0,IF(P$479&lt;=$C507,0,IF(P$479&gt;(INDEX($D$477:$W$477,1,$C507)+$C507),INDEX($D$491:$W$491,,$C507)-SUM($D507:O507),INDEX($D$491:$W$491,,$C507)/INDEX($D$477:$W$477,1,$C507))))</f>
        <v>0</v>
      </c>
      <c r="Q507" s="2">
        <f>IF($F$474="n/a",0,IF(Q$479&lt;=$C507,0,IF(Q$479&gt;(INDEX($D$477:$W$477,1,$C507)+$C507),INDEX($D$491:$W$491,,$C507)-SUM($D507:P507),INDEX($D$491:$W$491,,$C507)/INDEX($D$477:$W$477,1,$C507))))</f>
        <v>0</v>
      </c>
      <c r="R507" s="2">
        <f>IF($F$474="n/a",0,IF(R$479&lt;=$C507,0,IF(R$479&gt;(INDEX($D$477:$W$477,1,$C507)+$C507),INDEX($D$491:$W$491,,$C507)-SUM($D507:Q507),INDEX($D$491:$W$491,,$C507)/INDEX($D$477:$W$477,1,$C507))))</f>
        <v>0</v>
      </c>
      <c r="S507" s="2">
        <f>IF($F$474="n/a",0,IF(S$479&lt;=$C507,0,IF(S$479&gt;(INDEX($D$477:$W$477,1,$C507)+$C507),INDEX($D$491:$W$491,,$C507)-SUM($D507:R507),INDEX($D$491:$W$491,,$C507)/INDEX($D$477:$W$477,1,$C507))))</f>
        <v>0</v>
      </c>
      <c r="T507" s="2">
        <f>IF($F$474="n/a",0,IF(T$479&lt;=$C507,0,IF(T$479&gt;(INDEX($D$477:$W$477,1,$C507)+$C507),INDEX($D$491:$W$491,,$C507)-SUM($D507:S507),INDEX($D$491:$W$491,,$C507)/INDEX($D$477:$W$477,1,$C507))))</f>
        <v>0</v>
      </c>
      <c r="U507" s="2">
        <f>IF($F$474="n/a",0,IF(U$479&lt;=$C507,0,IF(U$479&gt;(INDEX($D$477:$W$477,1,$C507)+$C507),INDEX($D$491:$W$491,,$C507)-SUM($D507:T507),INDEX($D$491:$W$491,,$C507)/INDEX($D$477:$W$477,1,$C507))))</f>
        <v>0</v>
      </c>
      <c r="V507" s="2">
        <f>IF($F$474="n/a",0,IF(V$479&lt;=$C507,0,IF(V$479&gt;(INDEX($D$477:$W$477,1,$C507)+$C507),INDEX($D$491:$W$491,,$C507)-SUM($D507:U507),INDEX($D$491:$W$491,,$C507)/INDEX($D$477:$W$477,1,$C507))))</f>
        <v>0</v>
      </c>
      <c r="W507" s="2">
        <f>IF($F$474="n/a",0,IF(W$479&lt;=$C507,0,IF(W$479&gt;(INDEX($D$477:$W$477,1,$C507)+$C507),INDEX($D$491:$W$491,,$C507)-SUM($D507:V507),INDEX($D$491:$W$491,,$C507)/INDEX($D$477:$W$477,1,$C507))))</f>
        <v>0</v>
      </c>
      <c r="X507" s="2">
        <f>IF($F$474="n/a",0,IF(X$479&lt;=$C507,0,IF(X$479&gt;(INDEX($D$477:$W$477,1,$C507)+$C507),INDEX($D$491:$W$491,,$C507)-SUM($D507:W507),INDEX($D$491:$W$491,,$C507)/INDEX($D$477:$W$477,1,$C507))))</f>
        <v>0</v>
      </c>
      <c r="Y507" s="2">
        <f>IF($F$474="n/a",0,IF(Y$479&lt;=$C507,0,IF(Y$479&gt;(INDEX($D$477:$W$477,1,$C507)+$C507),INDEX($D$491:$W$491,,$C507)-SUM($D507:X507),INDEX($D$491:$W$491,,$C507)/INDEX($D$477:$W$477,1,$C507))))</f>
        <v>0</v>
      </c>
      <c r="Z507" s="2">
        <f>IF($F$474="n/a",0,IF(Z$479&lt;=$C507,0,IF(Z$479&gt;(INDEX($D$477:$W$477,1,$C507)+$C507),INDEX($D$491:$W$491,,$C507)-SUM($D507:Y507),INDEX($D$491:$W$491,,$C507)/INDEX($D$477:$W$477,1,$C507))))</f>
        <v>0</v>
      </c>
      <c r="AA507" s="2">
        <f>IF($F$474="n/a",0,IF(AA$479&lt;=$C507,0,IF(AA$479&gt;(INDEX($D$477:$W$477,1,$C507)+$C507),INDEX($D$491:$W$491,,$C507)-SUM($D507:Z507),INDEX($D$491:$W$491,,$C507)/INDEX($D$477:$W$477,1,$C507))))</f>
        <v>0</v>
      </c>
      <c r="AB507" s="2">
        <f>IF($F$474="n/a",0,IF(AB$479&lt;=$C507,0,IF(AB$479&gt;(INDEX($D$477:$W$477,1,$C507)+$C507),INDEX($D$491:$W$491,,$C507)-SUM($D507:AA507),INDEX($D$491:$W$491,,$C507)/INDEX($D$477:$W$477,1,$C507))))</f>
        <v>0</v>
      </c>
      <c r="AC507" s="2">
        <f>IF($F$474="n/a",0,IF(AC$479&lt;=$C507,0,IF(AC$479&gt;(INDEX($D$477:$W$477,1,$C507)+$C507),INDEX($D$491:$W$491,,$C507)-SUM($D507:AB507),INDEX($D$491:$W$491,,$C507)/INDEX($D$477:$W$477,1,$C507))))</f>
        <v>0</v>
      </c>
      <c r="AD507" s="2">
        <f>IF($F$474="n/a",0,IF(AD$479&lt;=$C507,0,IF(AD$479&gt;(INDEX($D$477:$W$477,1,$C507)+$C507),INDEX($D$491:$W$491,,$C507)-SUM($D507:AC507),INDEX($D$491:$W$491,,$C507)/INDEX($D$477:$W$477,1,$C507))))</f>
        <v>0</v>
      </c>
      <c r="AE507" s="2">
        <f>IF($F$474="n/a",0,IF(AE$479&lt;=$C507,0,IF(AE$479&gt;(INDEX($D$477:$W$477,1,$C507)+$C507),INDEX($D$491:$W$491,,$C507)-SUM($D507:AD507),INDEX($D$491:$W$491,,$C507)/INDEX($D$477:$W$477,1,$C507))))</f>
        <v>0</v>
      </c>
      <c r="AF507" s="2">
        <f>IF($F$474="n/a",0,IF(AF$479&lt;=$C507,0,IF(AF$479&gt;(INDEX($D$477:$W$477,1,$C507)+$C507),INDEX($D$491:$W$491,,$C507)-SUM($D507:AE507),INDEX($D$491:$W$491,,$C507)/INDEX($D$477:$W$477,1,$C507))))</f>
        <v>0</v>
      </c>
      <c r="AG507" s="2">
        <f>IF($F$474="n/a",0,IF(AG$479&lt;=$C507,0,IF(AG$479&gt;(INDEX($D$477:$W$477,1,$C507)+$C507),INDEX($D$491:$W$491,,$C507)-SUM($D507:AF507),INDEX($D$491:$W$491,,$C507)/INDEX($D$477:$W$477,1,$C507))))</f>
        <v>0</v>
      </c>
      <c r="AH507" s="2">
        <f>IF($F$474="n/a",0,IF(AH$479&lt;=$C507,0,IF(AH$479&gt;(INDEX($D$477:$W$477,1,$C507)+$C507),INDEX($D$491:$W$491,,$C507)-SUM($D507:AG507),INDEX($D$491:$W$491,,$C507)/INDEX($D$477:$W$477,1,$C507))))</f>
        <v>0</v>
      </c>
      <c r="AI507" s="2">
        <f>IF($F$474="n/a",0,IF(AI$479&lt;=$C507,0,IF(AI$479&gt;(INDEX($D$477:$W$477,1,$C507)+$C507),INDEX($D$491:$W$491,,$C507)-SUM($D507:AH507),INDEX($D$491:$W$491,,$C507)/INDEX($D$477:$W$477,1,$C507))))</f>
        <v>0</v>
      </c>
      <c r="AJ507" s="2">
        <f>IF($F$474="n/a",0,IF(AJ$479&lt;=$C507,0,IF(AJ$479&gt;(INDEX($D$477:$W$477,1,$C507)+$C507),INDEX($D$491:$W$491,,$C507)-SUM($D507:AI507),INDEX($D$491:$W$491,,$C507)/INDEX($D$477:$W$477,1,$C507))))</f>
        <v>0</v>
      </c>
      <c r="AK507" s="2">
        <f>IF($F$474="n/a",0,IF(AK$479&lt;=$C507,0,IF(AK$479&gt;(INDEX($D$477:$W$477,1,$C507)+$C507),INDEX($D$491:$W$491,,$C507)-SUM($D507:AJ507),INDEX($D$491:$W$491,,$C507)/INDEX($D$477:$W$477,1,$C507))))</f>
        <v>0</v>
      </c>
      <c r="AL507" s="2">
        <f>IF($F$474="n/a",0,IF(AL$479&lt;=$C507,0,IF(AL$479&gt;(INDEX($D$477:$W$477,1,$C507)+$C507),INDEX($D$491:$W$491,,$C507)-SUM($D507:AK507),INDEX($D$491:$W$491,,$C507)/INDEX($D$477:$W$477,1,$C507))))</f>
        <v>0</v>
      </c>
      <c r="AM507" s="2">
        <f>IF($F$474="n/a",0,IF(AM$479&lt;=$C507,0,IF(AM$479&gt;(INDEX($D$477:$W$477,1,$C507)+$C507),INDEX($D$491:$W$491,,$C507)-SUM($D507:AL507),INDEX($D$491:$W$491,,$C507)/INDEX($D$477:$W$477,1,$C507))))</f>
        <v>0</v>
      </c>
      <c r="AN507" s="2">
        <f>IF($F$474="n/a",0,IF(AN$479&lt;=$C507,0,IF(AN$479&gt;(INDEX($D$477:$W$477,1,$C507)+$C507),INDEX($D$491:$W$491,,$C507)-SUM($D507:AM507),INDEX($D$491:$W$491,,$C507)/INDEX($D$477:$W$477,1,$C507))))</f>
        <v>0</v>
      </c>
      <c r="AO507" s="2">
        <f>IF($F$474="n/a",0,IF(AO$479&lt;=$C507,0,IF(AO$479&gt;(INDEX($D$477:$W$477,1,$C507)+$C507),INDEX($D$491:$W$491,,$C507)-SUM($D507:AN507),INDEX($D$491:$W$491,,$C507)/INDEX($D$477:$W$477,1,$C507))))</f>
        <v>0</v>
      </c>
      <c r="AP507" s="2">
        <f>IF($F$474="n/a",0,IF(AP$479&lt;=$C507,0,IF(AP$479&gt;(INDEX($D$477:$W$477,1,$C507)+$C507),INDEX($D$491:$W$491,,$C507)-SUM($D507:AO507),INDEX($D$491:$W$491,,$C507)/INDEX($D$477:$W$477,1,$C507))))</f>
        <v>0</v>
      </c>
      <c r="AQ507" s="2">
        <f>IF($F$474="n/a",0,IF(AQ$479&lt;=$C507,0,IF(AQ$479&gt;(INDEX($D$477:$W$477,1,$C507)+$C507),INDEX($D$491:$W$491,,$C507)-SUM($D507:AP507),INDEX($D$491:$W$491,,$C507)/INDEX($D$477:$W$477,1,$C507))))</f>
        <v>0</v>
      </c>
      <c r="AR507" s="2">
        <f>IF($F$474="n/a",0,IF(AR$479&lt;=$C507,0,IF(AR$479&gt;(INDEX($D$477:$W$477,1,$C507)+$C507),INDEX($D$491:$W$491,,$C507)-SUM($D507:AQ507),INDEX($D$491:$W$491,,$C507)/INDEX($D$477:$W$477,1,$C507))))</f>
        <v>0</v>
      </c>
      <c r="AS507" s="2">
        <f>IF($F$474="n/a",0,IF(AS$479&lt;=$C507,0,IF(AS$479&gt;(INDEX($D$477:$W$477,1,$C507)+$C507),INDEX($D$491:$W$491,,$C507)-SUM($D507:AR507),INDEX($D$491:$W$491,,$C507)/INDEX($D$477:$W$477,1,$C507))))</f>
        <v>0</v>
      </c>
      <c r="AT507" s="2">
        <f>IF($F$474="n/a",0,IF(AT$479&lt;=$C507,0,IF(AT$479&gt;(INDEX($D$477:$W$477,1,$C507)+$C507),INDEX($D$491:$W$491,,$C507)-SUM($D507:AS507),INDEX($D$491:$W$491,,$C507)/INDEX($D$477:$W$477,1,$C507))))</f>
        <v>0</v>
      </c>
      <c r="AU507" s="2">
        <f>IF($F$474="n/a",0,IF(AU$479&lt;=$C507,0,IF(AU$479&gt;(INDEX($D$477:$W$477,1,$C507)+$C507),INDEX($D$491:$W$491,,$C507)-SUM($D507:AT507),INDEX($D$491:$W$491,,$C507)/INDEX($D$477:$W$477,1,$C507))))</f>
        <v>0</v>
      </c>
      <c r="AV507" s="2">
        <f>IF($F$474="n/a",0,IF(AV$479&lt;=$C507,0,IF(AV$479&gt;(INDEX($D$477:$W$477,1,$C507)+$C507),INDEX($D$491:$W$491,,$C507)-SUM($D507:AU507),INDEX($D$491:$W$491,,$C507)/INDEX($D$477:$W$477,1,$C507))))</f>
        <v>0</v>
      </c>
      <c r="AW507" s="2">
        <f>IF($F$474="n/a",0,IF(AW$479&lt;=$C507,0,IF(AW$479&gt;(INDEX($D$477:$W$477,1,$C507)+$C507),INDEX($D$491:$W$491,,$C507)-SUM($D507:AV507),INDEX($D$491:$W$491,,$C507)/INDEX($D$477:$W$477,1,$C507))))</f>
        <v>0</v>
      </c>
      <c r="AX507" s="2">
        <f>IF($F$474="n/a",0,IF(AX$479&lt;=$C507,0,IF(AX$479&gt;(INDEX($D$477:$W$477,1,$C507)+$C507),INDEX($D$491:$W$491,,$C507)-SUM($D507:AW507),INDEX($D$491:$W$491,,$C507)/INDEX($D$477:$W$477,1,$C507))))</f>
        <v>0</v>
      </c>
      <c r="AY507" s="2">
        <f>IF($F$474="n/a",0,IF(AY$479&lt;=$C507,0,IF(AY$479&gt;(INDEX($D$477:$W$477,1,$C507)+$C507),INDEX($D$491:$W$491,,$C507)-SUM($D507:AX507),INDEX($D$491:$W$491,,$C507)/INDEX($D$477:$W$477,1,$C507))))</f>
        <v>0</v>
      </c>
      <c r="AZ507" s="2">
        <f>IF($F$474="n/a",0,IF(AZ$479&lt;=$C507,0,IF(AZ$479&gt;(INDEX($D$477:$W$477,1,$C507)+$C507),INDEX($D$491:$W$491,,$C507)-SUM($D507:AY507),INDEX($D$491:$W$491,,$C507)/INDEX($D$477:$W$477,1,$C507))))</f>
        <v>0</v>
      </c>
      <c r="BA507" s="2">
        <f>IF($F$474="n/a",0,IF(BA$479&lt;=$C507,0,IF(BA$479&gt;(INDEX($D$477:$W$477,1,$C507)+$C507),INDEX($D$491:$W$491,,$C507)-SUM($D507:AZ507),INDEX($D$491:$W$491,,$C507)/INDEX($D$477:$W$477,1,$C507))))</f>
        <v>0</v>
      </c>
      <c r="BB507" s="2">
        <f>IF($F$474="n/a",0,IF(BB$479&lt;=$C507,0,IF(BB$479&gt;(INDEX($D$477:$W$477,1,$C507)+$C507),INDEX($D$491:$W$491,,$C507)-SUM($D507:BA507),INDEX($D$491:$W$491,,$C507)/INDEX($D$477:$W$477,1,$C507))))</f>
        <v>0</v>
      </c>
      <c r="BC507" s="2">
        <f>IF($F$474="n/a",0,IF(BC$479&lt;=$C507,0,IF(BC$479&gt;(INDEX($D$477:$W$477,1,$C507)+$C507),INDEX($D$491:$W$491,,$C507)-SUM($D507:BB507),INDEX($D$491:$W$491,,$C507)/INDEX($D$477:$W$477,1,$C507))))</f>
        <v>0</v>
      </c>
      <c r="BD507" s="2">
        <f>IF($F$474="n/a",0,IF(BD$479&lt;=$C507,0,IF(BD$479&gt;(INDEX($D$477:$W$477,1,$C507)+$C507),INDEX($D$491:$W$491,,$C507)-SUM($D507:BC507),INDEX($D$491:$W$491,,$C507)/INDEX($D$477:$W$477,1,$C507))))</f>
        <v>0</v>
      </c>
      <c r="BE507" s="2">
        <f>IF($F$474="n/a",0,IF(BE$479&lt;=$C507,0,IF(BE$479&gt;(INDEX($D$477:$W$477,1,$C507)+$C507),INDEX($D$491:$W$491,,$C507)-SUM($D507:BD507),INDEX($D$491:$W$491,,$C507)/INDEX($D$477:$W$477,1,$C507))))</f>
        <v>0</v>
      </c>
      <c r="BF507" s="2">
        <f>IF($F$474="n/a",0,IF(BF$479&lt;=$C507,0,IF(BF$479&gt;(INDEX($D$477:$W$477,1,$C507)+$C507),INDEX($D$491:$W$491,,$C507)-SUM($D507:BE507),INDEX($D$491:$W$491,,$C507)/INDEX($D$477:$W$477,1,$C507))))</f>
        <v>0</v>
      </c>
      <c r="BG507" s="2">
        <f>IF($F$474="n/a",0,IF(BG$479&lt;=$C507,0,IF(BG$479&gt;(INDEX($D$477:$W$477,1,$C507)+$C507),INDEX($D$491:$W$491,,$C507)-SUM($D507:BF507),INDEX($D$491:$W$491,,$C507)/INDEX($D$477:$W$477,1,$C507))))</f>
        <v>0</v>
      </c>
      <c r="BH507" s="2">
        <f>IF($F$474="n/a",0,IF(BH$479&lt;=$C507,0,IF(BH$479&gt;(INDEX($D$477:$W$477,1,$C507)+$C507),INDEX($D$491:$W$491,,$C507)-SUM($D507:BG507),INDEX($D$491:$W$491,,$C507)/INDEX($D$477:$W$477,1,$C507))))</f>
        <v>0</v>
      </c>
      <c r="BI507" s="2">
        <f>IF($F$474="n/a",0,IF(BI$479&lt;=$C507,0,IF(BI$479&gt;(INDEX($D$477:$W$477,1,$C507)+$C507),INDEX($D$491:$W$491,,$C507)-SUM($D507:BH507),INDEX($D$491:$W$491,,$C507)/INDEX($D$477:$W$477,1,$C507))))</f>
        <v>0</v>
      </c>
      <c r="BJ507" s="2">
        <f>IF($F$474="n/a",0,IF(BJ$479&lt;=$C507,0,IF(BJ$479&gt;(INDEX($D$477:$W$477,1,$C507)+$C507),INDEX($D$491:$W$491,,$C507)-SUM($D507:BI507),INDEX($D$491:$W$491,,$C507)/INDEX($D$477:$W$477,1,$C507))))</f>
        <v>0</v>
      </c>
      <c r="BK507" s="2">
        <f>IF($F$474="n/a",0,IF(BK$479&lt;=$C507,0,IF(BK$479&gt;(INDEX($D$477:$W$477,1,$C507)+$C507),INDEX($D$491:$W$491,,$C507)-SUM($D507:BJ507),INDEX($D$491:$W$491,,$C507)/INDEX($D$477:$W$477,1,$C507))))</f>
        <v>0</v>
      </c>
      <c r="BL507" s="2">
        <f>IF($F$474="n/a",0,IF(BL$479&lt;=$C507,0,IF(BL$479&gt;(INDEX($D$477:$W$477,1,$C507)+$C507),INDEX($D$491:$W$491,,$C507)-SUM($D507:BK507),INDEX($D$491:$W$491,,$C507)/INDEX($D$477:$W$477,1,$C507))))</f>
        <v>0</v>
      </c>
      <c r="BM507" s="2">
        <f>IF($F$474="n/a",0,IF(BM$479&lt;=$C507,0,IF(BM$479&gt;(INDEX($D$477:$W$477,1,$C507)+$C507),INDEX($D$491:$W$491,,$C507)-SUM($D507:BL507),INDEX($D$491:$W$491,,$C507)/INDEX($D$477:$W$477,1,$C507))))</f>
        <v>0</v>
      </c>
      <c r="BN507" s="2">
        <f>IF($F$474="n/a",0,IF(BN$479&lt;=$C507,0,IF(BN$479&gt;(INDEX($D$477:$W$477,1,$C507)+$C507),INDEX($D$491:$W$491,,$C507)-SUM($D507:BM507),INDEX($D$491:$W$491,,$C507)/INDEX($D$477:$W$477,1,$C507))))</f>
        <v>0</v>
      </c>
      <c r="BO507" s="2">
        <f>IF($F$474="n/a",0,IF(BO$479&lt;=$C507,0,IF(BO$479&gt;(INDEX($D$477:$W$477,1,$C507)+$C507),INDEX($D$491:$W$491,,$C507)-SUM($D507:BN507),INDEX($D$491:$W$491,,$C507)/INDEX($D$477:$W$477,1,$C507))))</f>
        <v>0</v>
      </c>
      <c r="BP507" s="2">
        <f>IF($F$474="n/a",0,IF(BP$479&lt;=$C507,0,IF(BP$479&gt;(INDEX($D$477:$W$477,1,$C507)+$C507),INDEX($D$491:$W$491,,$C507)-SUM($D507:BO507),INDEX($D$491:$W$491,,$C507)/INDEX($D$477:$W$477,1,$C507))))</f>
        <v>0</v>
      </c>
      <c r="BQ507" s="2">
        <f>IF($F$474="n/a",0,IF(BQ$479&lt;=$C507,0,IF(BQ$479&gt;(INDEX($D$477:$W$477,1,$C507)+$C507),INDEX($D$491:$W$491,,$C507)-SUM($D507:BP507),INDEX($D$491:$W$491,,$C507)/INDEX($D$477:$W$477,1,$C507))))</f>
        <v>0</v>
      </c>
      <c r="BR507" s="2">
        <f>IF($F$474="n/a",0,IF(BR$479&lt;=$C507,0,IF(BR$479&gt;(INDEX($D$477:$W$477,1,$C507)+$C507),INDEX($D$491:$W$491,,$C507)-SUM($D507:BQ507),INDEX($D$491:$W$491,,$C507)/INDEX($D$477:$W$477,1,$C507))))</f>
        <v>0</v>
      </c>
      <c r="BS507" s="2">
        <f>IF($F$474="n/a",0,IF(BS$479&lt;=$C507,0,IF(BS$479&gt;(INDEX($D$477:$W$477,1,$C507)+$C507),INDEX($D$491:$W$491,,$C507)-SUM($D507:BR507),INDEX($D$491:$W$491,,$C507)/INDEX($D$477:$W$477,1,$C507))))</f>
        <v>0</v>
      </c>
    </row>
    <row r="508" spans="2:71" outlineLevel="1">
      <c r="B508" s="24">
        <v>2025</v>
      </c>
      <c r="C508" s="24">
        <v>15</v>
      </c>
      <c r="E508" s="2">
        <f>IF($F$474="n/a",0,IF(E$479&lt;=$C508,0,IF(E$479&gt;(INDEX($D$477:$W$477,1,$C508)+$C508),INDEX($D$491:$W$491,,$C508)-SUM($D508:D508),INDEX($D$491:$W$491,,$C508)/INDEX($D$477:$W$477,1,$C508))))</f>
        <v>0</v>
      </c>
      <c r="F508" s="2">
        <f>IF($F$474="n/a",0,IF(F$479&lt;=$C508,0,IF(F$479&gt;(INDEX($D$477:$W$477,1,$C508)+$C508),INDEX($D$491:$W$491,,$C508)-SUM($D508:E508),INDEX($D$491:$W$491,,$C508)/INDEX($D$477:$W$477,1,$C508))))</f>
        <v>0</v>
      </c>
      <c r="G508" s="2">
        <f>IF($F$474="n/a",0,IF(G$479&lt;=$C508,0,IF(G$479&gt;(INDEX($D$477:$W$477,1,$C508)+$C508),INDEX($D$491:$W$491,,$C508)-SUM($D508:F508),INDEX($D$491:$W$491,,$C508)/INDEX($D$477:$W$477,1,$C508))))</f>
        <v>0</v>
      </c>
      <c r="H508" s="2">
        <f>IF($F$474="n/a",0,IF(H$479&lt;=$C508,0,IF(H$479&gt;(INDEX($D$477:$W$477,1,$C508)+$C508),INDEX($D$491:$W$491,,$C508)-SUM($D508:G508),INDEX($D$491:$W$491,,$C508)/INDEX($D$477:$W$477,1,$C508))))</f>
        <v>0</v>
      </c>
      <c r="I508" s="2">
        <f>IF($F$474="n/a",0,IF(I$479&lt;=$C508,0,IF(I$479&gt;(INDEX($D$477:$W$477,1,$C508)+$C508),INDEX($D$491:$W$491,,$C508)-SUM($D508:H508),INDEX($D$491:$W$491,,$C508)/INDEX($D$477:$W$477,1,$C508))))</f>
        <v>0</v>
      </c>
      <c r="J508" s="2">
        <f>IF($F$474="n/a",0,IF(J$479&lt;=$C508,0,IF(J$479&gt;(INDEX($D$477:$W$477,1,$C508)+$C508),INDEX($D$491:$W$491,,$C508)-SUM($D508:I508),INDEX($D$491:$W$491,,$C508)/INDEX($D$477:$W$477,1,$C508))))</f>
        <v>0</v>
      </c>
      <c r="K508" s="2">
        <f>IF($F$474="n/a",0,IF(K$479&lt;=$C508,0,IF(K$479&gt;(INDEX($D$477:$W$477,1,$C508)+$C508),INDEX($D$491:$W$491,,$C508)-SUM($D508:J508),INDEX($D$491:$W$491,,$C508)/INDEX($D$477:$W$477,1,$C508))))</f>
        <v>0</v>
      </c>
      <c r="L508" s="2">
        <f>IF($F$474="n/a",0,IF(L$479&lt;=$C508,0,IF(L$479&gt;(INDEX($D$477:$W$477,1,$C508)+$C508),INDEX($D$491:$W$491,,$C508)-SUM($D508:K508),INDEX($D$491:$W$491,,$C508)/INDEX($D$477:$W$477,1,$C508))))</f>
        <v>0</v>
      </c>
      <c r="M508" s="2">
        <f>IF($F$474="n/a",0,IF(M$479&lt;=$C508,0,IF(M$479&gt;(INDEX($D$477:$W$477,1,$C508)+$C508),INDEX($D$491:$W$491,,$C508)-SUM($D508:L508),INDEX($D$491:$W$491,,$C508)/INDEX($D$477:$W$477,1,$C508))))</f>
        <v>0</v>
      </c>
      <c r="N508" s="2">
        <f>IF($F$474="n/a",0,IF(N$479&lt;=$C508,0,IF(N$479&gt;(INDEX($D$477:$W$477,1,$C508)+$C508),INDEX($D$491:$W$491,,$C508)-SUM($D508:M508),INDEX($D$491:$W$491,,$C508)/INDEX($D$477:$W$477,1,$C508))))</f>
        <v>0</v>
      </c>
      <c r="O508" s="2">
        <f>IF($F$474="n/a",0,IF(O$479&lt;=$C508,0,IF(O$479&gt;(INDEX($D$477:$W$477,1,$C508)+$C508),INDEX($D$491:$W$491,,$C508)-SUM($D508:N508),INDEX($D$491:$W$491,,$C508)/INDEX($D$477:$W$477,1,$C508))))</f>
        <v>0</v>
      </c>
      <c r="P508" s="25">
        <f>IF($F$474="n/a",0,IF(P$479&lt;=$C508,0,IF(P$479&gt;(INDEX($D$477:$W$477,1,$C508)+$C508),INDEX($D$491:$W$491,,$C508)-SUM($D508:O508),INDEX($D$491:$W$491,,$C508)/INDEX($D$477:$W$477,1,$C508))))</f>
        <v>0</v>
      </c>
      <c r="Q508" s="2">
        <f>IF($F$474="n/a",0,IF(Q$479&lt;=$C508,0,IF(Q$479&gt;(INDEX($D$477:$W$477,1,$C508)+$C508),INDEX($D$491:$W$491,,$C508)-SUM($D508:P508),INDEX($D$491:$W$491,,$C508)/INDEX($D$477:$W$477,1,$C508))))</f>
        <v>0</v>
      </c>
      <c r="R508" s="2">
        <f>IF($F$474="n/a",0,IF(R$479&lt;=$C508,0,IF(R$479&gt;(INDEX($D$477:$W$477,1,$C508)+$C508),INDEX($D$491:$W$491,,$C508)-SUM($D508:Q508),INDEX($D$491:$W$491,,$C508)/INDEX($D$477:$W$477,1,$C508))))</f>
        <v>0</v>
      </c>
      <c r="S508" s="2">
        <f>IF($F$474="n/a",0,IF(S$479&lt;=$C508,0,IF(S$479&gt;(INDEX($D$477:$W$477,1,$C508)+$C508),INDEX($D$491:$W$491,,$C508)-SUM($D508:R508),INDEX($D$491:$W$491,,$C508)/INDEX($D$477:$W$477,1,$C508))))</f>
        <v>0</v>
      </c>
      <c r="T508" s="2">
        <f>IF($F$474="n/a",0,IF(T$479&lt;=$C508,0,IF(T$479&gt;(INDEX($D$477:$W$477,1,$C508)+$C508),INDEX($D$491:$W$491,,$C508)-SUM($D508:S508),INDEX($D$491:$W$491,,$C508)/INDEX($D$477:$W$477,1,$C508))))</f>
        <v>0</v>
      </c>
      <c r="U508" s="2">
        <f>IF($F$474="n/a",0,IF(U$479&lt;=$C508,0,IF(U$479&gt;(INDEX($D$477:$W$477,1,$C508)+$C508),INDEX($D$491:$W$491,,$C508)-SUM($D508:T508),INDEX($D$491:$W$491,,$C508)/INDEX($D$477:$W$477,1,$C508))))</f>
        <v>0</v>
      </c>
      <c r="V508" s="2">
        <f>IF($F$474="n/a",0,IF(V$479&lt;=$C508,0,IF(V$479&gt;(INDEX($D$477:$W$477,1,$C508)+$C508),INDEX($D$491:$W$491,,$C508)-SUM($D508:U508),INDEX($D$491:$W$491,,$C508)/INDEX($D$477:$W$477,1,$C508))))</f>
        <v>0</v>
      </c>
      <c r="W508" s="2">
        <f>IF($F$474="n/a",0,IF(W$479&lt;=$C508,0,IF(W$479&gt;(INDEX($D$477:$W$477,1,$C508)+$C508),INDEX($D$491:$W$491,,$C508)-SUM($D508:V508),INDEX($D$491:$W$491,,$C508)/INDEX($D$477:$W$477,1,$C508))))</f>
        <v>0</v>
      </c>
      <c r="X508" s="2">
        <f>IF($F$474="n/a",0,IF(X$479&lt;=$C508,0,IF(X$479&gt;(INDEX($D$477:$W$477,1,$C508)+$C508),INDEX($D$491:$W$491,,$C508)-SUM($D508:W508),INDEX($D$491:$W$491,,$C508)/INDEX($D$477:$W$477,1,$C508))))</f>
        <v>0</v>
      </c>
      <c r="Y508" s="2">
        <f>IF($F$474="n/a",0,IF(Y$479&lt;=$C508,0,IF(Y$479&gt;(INDEX($D$477:$W$477,1,$C508)+$C508),INDEX($D$491:$W$491,,$C508)-SUM($D508:X508),INDEX($D$491:$W$491,,$C508)/INDEX($D$477:$W$477,1,$C508))))</f>
        <v>0</v>
      </c>
      <c r="Z508" s="2">
        <f>IF($F$474="n/a",0,IF(Z$479&lt;=$C508,0,IF(Z$479&gt;(INDEX($D$477:$W$477,1,$C508)+$C508),INDEX($D$491:$W$491,,$C508)-SUM($D508:Y508),INDEX($D$491:$W$491,,$C508)/INDEX($D$477:$W$477,1,$C508))))</f>
        <v>0</v>
      </c>
      <c r="AA508" s="2">
        <f>IF($F$474="n/a",0,IF(AA$479&lt;=$C508,0,IF(AA$479&gt;(INDEX($D$477:$W$477,1,$C508)+$C508),INDEX($D$491:$W$491,,$C508)-SUM($D508:Z508),INDEX($D$491:$W$491,,$C508)/INDEX($D$477:$W$477,1,$C508))))</f>
        <v>0</v>
      </c>
      <c r="AB508" s="2">
        <f>IF($F$474="n/a",0,IF(AB$479&lt;=$C508,0,IF(AB$479&gt;(INDEX($D$477:$W$477,1,$C508)+$C508),INDEX($D$491:$W$491,,$C508)-SUM($D508:AA508),INDEX($D$491:$W$491,,$C508)/INDEX($D$477:$W$477,1,$C508))))</f>
        <v>0</v>
      </c>
      <c r="AC508" s="2">
        <f>IF($F$474="n/a",0,IF(AC$479&lt;=$C508,0,IF(AC$479&gt;(INDEX($D$477:$W$477,1,$C508)+$C508),INDEX($D$491:$W$491,,$C508)-SUM($D508:AB508),INDEX($D$491:$W$491,,$C508)/INDEX($D$477:$W$477,1,$C508))))</f>
        <v>0</v>
      </c>
      <c r="AD508" s="2">
        <f>IF($F$474="n/a",0,IF(AD$479&lt;=$C508,0,IF(AD$479&gt;(INDEX($D$477:$W$477,1,$C508)+$C508),INDEX($D$491:$W$491,,$C508)-SUM($D508:AC508),INDEX($D$491:$W$491,,$C508)/INDEX($D$477:$W$477,1,$C508))))</f>
        <v>0</v>
      </c>
      <c r="AE508" s="2">
        <f>IF($F$474="n/a",0,IF(AE$479&lt;=$C508,0,IF(AE$479&gt;(INDEX($D$477:$W$477,1,$C508)+$C508),INDEX($D$491:$W$491,,$C508)-SUM($D508:AD508),INDEX($D$491:$W$491,,$C508)/INDEX($D$477:$W$477,1,$C508))))</f>
        <v>0</v>
      </c>
      <c r="AF508" s="2">
        <f>IF($F$474="n/a",0,IF(AF$479&lt;=$C508,0,IF(AF$479&gt;(INDEX($D$477:$W$477,1,$C508)+$C508),INDEX($D$491:$W$491,,$C508)-SUM($D508:AE508),INDEX($D$491:$W$491,,$C508)/INDEX($D$477:$W$477,1,$C508))))</f>
        <v>0</v>
      </c>
      <c r="AG508" s="2">
        <f>IF($F$474="n/a",0,IF(AG$479&lt;=$C508,0,IF(AG$479&gt;(INDEX($D$477:$W$477,1,$C508)+$C508),INDEX($D$491:$W$491,,$C508)-SUM($D508:AF508),INDEX($D$491:$W$491,,$C508)/INDEX($D$477:$W$477,1,$C508))))</f>
        <v>0</v>
      </c>
      <c r="AH508" s="2">
        <f>IF($F$474="n/a",0,IF(AH$479&lt;=$C508,0,IF(AH$479&gt;(INDEX($D$477:$W$477,1,$C508)+$C508),INDEX($D$491:$W$491,,$C508)-SUM($D508:AG508),INDEX($D$491:$W$491,,$C508)/INDEX($D$477:$W$477,1,$C508))))</f>
        <v>0</v>
      </c>
      <c r="AI508" s="2">
        <f>IF($F$474="n/a",0,IF(AI$479&lt;=$C508,0,IF(AI$479&gt;(INDEX($D$477:$W$477,1,$C508)+$C508),INDEX($D$491:$W$491,,$C508)-SUM($D508:AH508),INDEX($D$491:$W$491,,$C508)/INDEX($D$477:$W$477,1,$C508))))</f>
        <v>0</v>
      </c>
      <c r="AJ508" s="2">
        <f>IF($F$474="n/a",0,IF(AJ$479&lt;=$C508,0,IF(AJ$479&gt;(INDEX($D$477:$W$477,1,$C508)+$C508),INDEX($D$491:$W$491,,$C508)-SUM($D508:AI508),INDEX($D$491:$W$491,,$C508)/INDEX($D$477:$W$477,1,$C508))))</f>
        <v>0</v>
      </c>
      <c r="AK508" s="2">
        <f>IF($F$474="n/a",0,IF(AK$479&lt;=$C508,0,IF(AK$479&gt;(INDEX($D$477:$W$477,1,$C508)+$C508),INDEX($D$491:$W$491,,$C508)-SUM($D508:AJ508),INDEX($D$491:$W$491,,$C508)/INDEX($D$477:$W$477,1,$C508))))</f>
        <v>0</v>
      </c>
      <c r="AL508" s="2">
        <f>IF($F$474="n/a",0,IF(AL$479&lt;=$C508,0,IF(AL$479&gt;(INDEX($D$477:$W$477,1,$C508)+$C508),INDEX($D$491:$W$491,,$C508)-SUM($D508:AK508),INDEX($D$491:$W$491,,$C508)/INDEX($D$477:$W$477,1,$C508))))</f>
        <v>0</v>
      </c>
      <c r="AM508" s="2">
        <f>IF($F$474="n/a",0,IF(AM$479&lt;=$C508,0,IF(AM$479&gt;(INDEX($D$477:$W$477,1,$C508)+$C508),INDEX($D$491:$W$491,,$C508)-SUM($D508:AL508),INDEX($D$491:$W$491,,$C508)/INDEX($D$477:$W$477,1,$C508))))</f>
        <v>0</v>
      </c>
      <c r="AN508" s="2">
        <f>IF($F$474="n/a",0,IF(AN$479&lt;=$C508,0,IF(AN$479&gt;(INDEX($D$477:$W$477,1,$C508)+$C508),INDEX($D$491:$W$491,,$C508)-SUM($D508:AM508),INDEX($D$491:$W$491,,$C508)/INDEX($D$477:$W$477,1,$C508))))</f>
        <v>0</v>
      </c>
      <c r="AO508" s="2">
        <f>IF($F$474="n/a",0,IF(AO$479&lt;=$C508,0,IF(AO$479&gt;(INDEX($D$477:$W$477,1,$C508)+$C508),INDEX($D$491:$W$491,,$C508)-SUM($D508:AN508),INDEX($D$491:$W$491,,$C508)/INDEX($D$477:$W$477,1,$C508))))</f>
        <v>0</v>
      </c>
      <c r="AP508" s="2">
        <f>IF($F$474="n/a",0,IF(AP$479&lt;=$C508,0,IF(AP$479&gt;(INDEX($D$477:$W$477,1,$C508)+$C508),INDEX($D$491:$W$491,,$C508)-SUM($D508:AO508),INDEX($D$491:$W$491,,$C508)/INDEX($D$477:$W$477,1,$C508))))</f>
        <v>0</v>
      </c>
      <c r="AQ508" s="2">
        <f>IF($F$474="n/a",0,IF(AQ$479&lt;=$C508,0,IF(AQ$479&gt;(INDEX($D$477:$W$477,1,$C508)+$C508),INDEX($D$491:$W$491,,$C508)-SUM($D508:AP508),INDEX($D$491:$W$491,,$C508)/INDEX($D$477:$W$477,1,$C508))))</f>
        <v>0</v>
      </c>
      <c r="AR508" s="2">
        <f>IF($F$474="n/a",0,IF(AR$479&lt;=$C508,0,IF(AR$479&gt;(INDEX($D$477:$W$477,1,$C508)+$C508),INDEX($D$491:$W$491,,$C508)-SUM($D508:AQ508),INDEX($D$491:$W$491,,$C508)/INDEX($D$477:$W$477,1,$C508))))</f>
        <v>0</v>
      </c>
      <c r="AS508" s="2">
        <f>IF($F$474="n/a",0,IF(AS$479&lt;=$C508,0,IF(AS$479&gt;(INDEX($D$477:$W$477,1,$C508)+$C508),INDEX($D$491:$W$491,,$C508)-SUM($D508:AR508),INDEX($D$491:$W$491,,$C508)/INDEX($D$477:$W$477,1,$C508))))</f>
        <v>0</v>
      </c>
      <c r="AT508" s="2">
        <f>IF($F$474="n/a",0,IF(AT$479&lt;=$C508,0,IF(AT$479&gt;(INDEX($D$477:$W$477,1,$C508)+$C508),INDEX($D$491:$W$491,,$C508)-SUM($D508:AS508),INDEX($D$491:$W$491,,$C508)/INDEX($D$477:$W$477,1,$C508))))</f>
        <v>0</v>
      </c>
      <c r="AU508" s="2">
        <f>IF($F$474="n/a",0,IF(AU$479&lt;=$C508,0,IF(AU$479&gt;(INDEX($D$477:$W$477,1,$C508)+$C508),INDEX($D$491:$W$491,,$C508)-SUM($D508:AT508),INDEX($D$491:$W$491,,$C508)/INDEX($D$477:$W$477,1,$C508))))</f>
        <v>0</v>
      </c>
      <c r="AV508" s="2">
        <f>IF($F$474="n/a",0,IF(AV$479&lt;=$C508,0,IF(AV$479&gt;(INDEX($D$477:$W$477,1,$C508)+$C508),INDEX($D$491:$W$491,,$C508)-SUM($D508:AU508),INDEX($D$491:$W$491,,$C508)/INDEX($D$477:$W$477,1,$C508))))</f>
        <v>0</v>
      </c>
      <c r="AW508" s="2">
        <f>IF($F$474="n/a",0,IF(AW$479&lt;=$C508,0,IF(AW$479&gt;(INDEX($D$477:$W$477,1,$C508)+$C508),INDEX($D$491:$W$491,,$C508)-SUM($D508:AV508),INDEX($D$491:$W$491,,$C508)/INDEX($D$477:$W$477,1,$C508))))</f>
        <v>0</v>
      </c>
      <c r="AX508" s="2">
        <f>IF($F$474="n/a",0,IF(AX$479&lt;=$C508,0,IF(AX$479&gt;(INDEX($D$477:$W$477,1,$C508)+$C508),INDEX($D$491:$W$491,,$C508)-SUM($D508:AW508),INDEX($D$491:$W$491,,$C508)/INDEX($D$477:$W$477,1,$C508))))</f>
        <v>0</v>
      </c>
      <c r="AY508" s="2">
        <f>IF($F$474="n/a",0,IF(AY$479&lt;=$C508,0,IF(AY$479&gt;(INDEX($D$477:$W$477,1,$C508)+$C508),INDEX($D$491:$W$491,,$C508)-SUM($D508:AX508),INDEX($D$491:$W$491,,$C508)/INDEX($D$477:$W$477,1,$C508))))</f>
        <v>0</v>
      </c>
      <c r="AZ508" s="2">
        <f>IF($F$474="n/a",0,IF(AZ$479&lt;=$C508,0,IF(AZ$479&gt;(INDEX($D$477:$W$477,1,$C508)+$C508),INDEX($D$491:$W$491,,$C508)-SUM($D508:AY508),INDEX($D$491:$W$491,,$C508)/INDEX($D$477:$W$477,1,$C508))))</f>
        <v>0</v>
      </c>
      <c r="BA508" s="2">
        <f>IF($F$474="n/a",0,IF(BA$479&lt;=$C508,0,IF(BA$479&gt;(INDEX($D$477:$W$477,1,$C508)+$C508),INDEX($D$491:$W$491,,$C508)-SUM($D508:AZ508),INDEX($D$491:$W$491,,$C508)/INDEX($D$477:$W$477,1,$C508))))</f>
        <v>0</v>
      </c>
      <c r="BB508" s="2">
        <f>IF($F$474="n/a",0,IF(BB$479&lt;=$C508,0,IF(BB$479&gt;(INDEX($D$477:$W$477,1,$C508)+$C508),INDEX($D$491:$W$491,,$C508)-SUM($D508:BA508),INDEX($D$491:$W$491,,$C508)/INDEX($D$477:$W$477,1,$C508))))</f>
        <v>0</v>
      </c>
      <c r="BC508" s="2">
        <f>IF($F$474="n/a",0,IF(BC$479&lt;=$C508,0,IF(BC$479&gt;(INDEX($D$477:$W$477,1,$C508)+$C508),INDEX($D$491:$W$491,,$C508)-SUM($D508:BB508),INDEX($D$491:$W$491,,$C508)/INDEX($D$477:$W$477,1,$C508))))</f>
        <v>0</v>
      </c>
      <c r="BD508" s="2">
        <f>IF($F$474="n/a",0,IF(BD$479&lt;=$C508,0,IF(BD$479&gt;(INDEX($D$477:$W$477,1,$C508)+$C508),INDEX($D$491:$W$491,,$C508)-SUM($D508:BC508),INDEX($D$491:$W$491,,$C508)/INDEX($D$477:$W$477,1,$C508))))</f>
        <v>0</v>
      </c>
      <c r="BE508" s="2">
        <f>IF($F$474="n/a",0,IF(BE$479&lt;=$C508,0,IF(BE$479&gt;(INDEX($D$477:$W$477,1,$C508)+$C508),INDEX($D$491:$W$491,,$C508)-SUM($D508:BD508),INDEX($D$491:$W$491,,$C508)/INDEX($D$477:$W$477,1,$C508))))</f>
        <v>0</v>
      </c>
      <c r="BF508" s="2">
        <f>IF($F$474="n/a",0,IF(BF$479&lt;=$C508,0,IF(BF$479&gt;(INDEX($D$477:$W$477,1,$C508)+$C508),INDEX($D$491:$W$491,,$C508)-SUM($D508:BE508),INDEX($D$491:$W$491,,$C508)/INDEX($D$477:$W$477,1,$C508))))</f>
        <v>0</v>
      </c>
      <c r="BG508" s="2">
        <f>IF($F$474="n/a",0,IF(BG$479&lt;=$C508,0,IF(BG$479&gt;(INDEX($D$477:$W$477,1,$C508)+$C508),INDEX($D$491:$W$491,,$C508)-SUM($D508:BF508),INDEX($D$491:$W$491,,$C508)/INDEX($D$477:$W$477,1,$C508))))</f>
        <v>0</v>
      </c>
      <c r="BH508" s="2">
        <f>IF($F$474="n/a",0,IF(BH$479&lt;=$C508,0,IF(BH$479&gt;(INDEX($D$477:$W$477,1,$C508)+$C508),INDEX($D$491:$W$491,,$C508)-SUM($D508:BG508),INDEX($D$491:$W$491,,$C508)/INDEX($D$477:$W$477,1,$C508))))</f>
        <v>0</v>
      </c>
      <c r="BI508" s="2">
        <f>IF($F$474="n/a",0,IF(BI$479&lt;=$C508,0,IF(BI$479&gt;(INDEX($D$477:$W$477,1,$C508)+$C508),INDEX($D$491:$W$491,,$C508)-SUM($D508:BH508),INDEX($D$491:$W$491,,$C508)/INDEX($D$477:$W$477,1,$C508))))</f>
        <v>0</v>
      </c>
      <c r="BJ508" s="2">
        <f>IF($F$474="n/a",0,IF(BJ$479&lt;=$C508,0,IF(BJ$479&gt;(INDEX($D$477:$W$477,1,$C508)+$C508),INDEX($D$491:$W$491,,$C508)-SUM($D508:BI508),INDEX($D$491:$W$491,,$C508)/INDEX($D$477:$W$477,1,$C508))))</f>
        <v>0</v>
      </c>
      <c r="BK508" s="2">
        <f>IF($F$474="n/a",0,IF(BK$479&lt;=$C508,0,IF(BK$479&gt;(INDEX($D$477:$W$477,1,$C508)+$C508),INDEX($D$491:$W$491,,$C508)-SUM($D508:BJ508),INDEX($D$491:$W$491,,$C508)/INDEX($D$477:$W$477,1,$C508))))</f>
        <v>0</v>
      </c>
      <c r="BL508" s="2">
        <f>IF($F$474="n/a",0,IF(BL$479&lt;=$C508,0,IF(BL$479&gt;(INDEX($D$477:$W$477,1,$C508)+$C508),INDEX($D$491:$W$491,,$C508)-SUM($D508:BK508),INDEX($D$491:$W$491,,$C508)/INDEX($D$477:$W$477,1,$C508))))</f>
        <v>0</v>
      </c>
      <c r="BM508" s="2">
        <f>IF($F$474="n/a",0,IF(BM$479&lt;=$C508,0,IF(BM$479&gt;(INDEX($D$477:$W$477,1,$C508)+$C508),INDEX($D$491:$W$491,,$C508)-SUM($D508:BL508),INDEX($D$491:$W$491,,$C508)/INDEX($D$477:$W$477,1,$C508))))</f>
        <v>0</v>
      </c>
      <c r="BN508" s="2">
        <f>IF($F$474="n/a",0,IF(BN$479&lt;=$C508,0,IF(BN$479&gt;(INDEX($D$477:$W$477,1,$C508)+$C508),INDEX($D$491:$W$491,,$C508)-SUM($D508:BM508),INDEX($D$491:$W$491,,$C508)/INDEX($D$477:$W$477,1,$C508))))</f>
        <v>0</v>
      </c>
      <c r="BO508" s="2">
        <f>IF($F$474="n/a",0,IF(BO$479&lt;=$C508,0,IF(BO$479&gt;(INDEX($D$477:$W$477,1,$C508)+$C508),INDEX($D$491:$W$491,,$C508)-SUM($D508:BN508),INDEX($D$491:$W$491,,$C508)/INDEX($D$477:$W$477,1,$C508))))</f>
        <v>0</v>
      </c>
      <c r="BP508" s="2">
        <f>IF($F$474="n/a",0,IF(BP$479&lt;=$C508,0,IF(BP$479&gt;(INDEX($D$477:$W$477,1,$C508)+$C508),INDEX($D$491:$W$491,,$C508)-SUM($D508:BO508),INDEX($D$491:$W$491,,$C508)/INDEX($D$477:$W$477,1,$C508))))</f>
        <v>0</v>
      </c>
      <c r="BQ508" s="2">
        <f>IF($F$474="n/a",0,IF(BQ$479&lt;=$C508,0,IF(BQ$479&gt;(INDEX($D$477:$W$477,1,$C508)+$C508),INDEX($D$491:$W$491,,$C508)-SUM($D508:BP508),INDEX($D$491:$W$491,,$C508)/INDEX($D$477:$W$477,1,$C508))))</f>
        <v>0</v>
      </c>
      <c r="BR508" s="2">
        <f>IF($F$474="n/a",0,IF(BR$479&lt;=$C508,0,IF(BR$479&gt;(INDEX($D$477:$W$477,1,$C508)+$C508),INDEX($D$491:$W$491,,$C508)-SUM($D508:BQ508),INDEX($D$491:$W$491,,$C508)/INDEX($D$477:$W$477,1,$C508))))</f>
        <v>0</v>
      </c>
      <c r="BS508" s="2">
        <f>IF($F$474="n/a",0,IF(BS$479&lt;=$C508,0,IF(BS$479&gt;(INDEX($D$477:$W$477,1,$C508)+$C508),INDEX($D$491:$W$491,,$C508)-SUM($D508:BR508),INDEX($D$491:$W$491,,$C508)/INDEX($D$477:$W$477,1,$C508))))</f>
        <v>0</v>
      </c>
    </row>
    <row r="509" spans="2:71" outlineLevel="1">
      <c r="B509" s="24">
        <v>2026</v>
      </c>
      <c r="C509" s="24">
        <v>16</v>
      </c>
      <c r="E509" s="2">
        <f>IF($F$474="n/a",0,IF(E$479&lt;=$C509,0,IF(E$479&gt;(INDEX($D$477:$W$477,1,$C509)+$C509),INDEX($D$491:$W$491,,$C509)-SUM($D509:D509),INDEX($D$491:$W$491,,$C509)/INDEX($D$477:$W$477,1,$C509))))</f>
        <v>0</v>
      </c>
      <c r="F509" s="2">
        <f>IF($F$474="n/a",0,IF(F$479&lt;=$C509,0,IF(F$479&gt;(INDEX($D$477:$W$477,1,$C509)+$C509),INDEX($D$491:$W$491,,$C509)-SUM($D509:E509),INDEX($D$491:$W$491,,$C509)/INDEX($D$477:$W$477,1,$C509))))</f>
        <v>0</v>
      </c>
      <c r="G509" s="2">
        <f>IF($F$474="n/a",0,IF(G$479&lt;=$C509,0,IF(G$479&gt;(INDEX($D$477:$W$477,1,$C509)+$C509),INDEX($D$491:$W$491,,$C509)-SUM($D509:F509),INDEX($D$491:$W$491,,$C509)/INDEX($D$477:$W$477,1,$C509))))</f>
        <v>0</v>
      </c>
      <c r="H509" s="2">
        <f>IF($F$474="n/a",0,IF(H$479&lt;=$C509,0,IF(H$479&gt;(INDEX($D$477:$W$477,1,$C509)+$C509),INDEX($D$491:$W$491,,$C509)-SUM($D509:G509),INDEX($D$491:$W$491,,$C509)/INDEX($D$477:$W$477,1,$C509))))</f>
        <v>0</v>
      </c>
      <c r="I509" s="2">
        <f>IF($F$474="n/a",0,IF(I$479&lt;=$C509,0,IF(I$479&gt;(INDEX($D$477:$W$477,1,$C509)+$C509),INDEX($D$491:$W$491,,$C509)-SUM($D509:H509),INDEX($D$491:$W$491,,$C509)/INDEX($D$477:$W$477,1,$C509))))</f>
        <v>0</v>
      </c>
      <c r="J509" s="2">
        <f>IF($F$474="n/a",0,IF(J$479&lt;=$C509,0,IF(J$479&gt;(INDEX($D$477:$W$477,1,$C509)+$C509),INDEX($D$491:$W$491,,$C509)-SUM($D509:I509),INDEX($D$491:$W$491,,$C509)/INDEX($D$477:$W$477,1,$C509))))</f>
        <v>0</v>
      </c>
      <c r="K509" s="2">
        <f>IF($F$474="n/a",0,IF(K$479&lt;=$C509,0,IF(K$479&gt;(INDEX($D$477:$W$477,1,$C509)+$C509),INDEX($D$491:$W$491,,$C509)-SUM($D509:J509),INDEX($D$491:$W$491,,$C509)/INDEX($D$477:$W$477,1,$C509))))</f>
        <v>0</v>
      </c>
      <c r="L509" s="2">
        <f>IF($F$474="n/a",0,IF(L$479&lt;=$C509,0,IF(L$479&gt;(INDEX($D$477:$W$477,1,$C509)+$C509),INDEX($D$491:$W$491,,$C509)-SUM($D509:K509),INDEX($D$491:$W$491,,$C509)/INDEX($D$477:$W$477,1,$C509))))</f>
        <v>0</v>
      </c>
      <c r="M509" s="2">
        <f>IF($F$474="n/a",0,IF(M$479&lt;=$C509,0,IF(M$479&gt;(INDEX($D$477:$W$477,1,$C509)+$C509),INDEX($D$491:$W$491,,$C509)-SUM($D509:L509),INDEX($D$491:$W$491,,$C509)/INDEX($D$477:$W$477,1,$C509))))</f>
        <v>0</v>
      </c>
      <c r="N509" s="2">
        <f>IF($F$474="n/a",0,IF(N$479&lt;=$C509,0,IF(N$479&gt;(INDEX($D$477:$W$477,1,$C509)+$C509),INDEX($D$491:$W$491,,$C509)-SUM($D509:M509),INDEX($D$491:$W$491,,$C509)/INDEX($D$477:$W$477,1,$C509))))</f>
        <v>0</v>
      </c>
      <c r="O509" s="2">
        <f>IF($F$474="n/a",0,IF(O$479&lt;=$C509,0,IF(O$479&gt;(INDEX($D$477:$W$477,1,$C509)+$C509),INDEX($D$491:$W$491,,$C509)-SUM($D509:N509),INDEX($D$491:$W$491,,$C509)/INDEX($D$477:$W$477,1,$C509))))</f>
        <v>0</v>
      </c>
      <c r="P509" s="25">
        <f>IF($F$474="n/a",0,IF(P$479&lt;=$C509,0,IF(P$479&gt;(INDEX($D$477:$W$477,1,$C509)+$C509),INDEX($D$491:$W$491,,$C509)-SUM($D509:O509),INDEX($D$491:$W$491,,$C509)/INDEX($D$477:$W$477,1,$C509))))</f>
        <v>0</v>
      </c>
      <c r="Q509" s="2">
        <f>IF($F$474="n/a",0,IF(Q$479&lt;=$C509,0,IF(Q$479&gt;(INDEX($D$477:$W$477,1,$C509)+$C509),INDEX($D$491:$W$491,,$C509)-SUM($D509:P509),INDEX($D$491:$W$491,,$C509)/INDEX($D$477:$W$477,1,$C509))))</f>
        <v>0</v>
      </c>
      <c r="R509" s="2">
        <f>IF($F$474="n/a",0,IF(R$479&lt;=$C509,0,IF(R$479&gt;(INDEX($D$477:$W$477,1,$C509)+$C509),INDEX($D$491:$W$491,,$C509)-SUM($D509:Q509),INDEX($D$491:$W$491,,$C509)/INDEX($D$477:$W$477,1,$C509))))</f>
        <v>0</v>
      </c>
      <c r="S509" s="2">
        <f>IF($F$474="n/a",0,IF(S$479&lt;=$C509,0,IF(S$479&gt;(INDEX($D$477:$W$477,1,$C509)+$C509),INDEX($D$491:$W$491,,$C509)-SUM($D509:R509),INDEX($D$491:$W$491,,$C509)/INDEX($D$477:$W$477,1,$C509))))</f>
        <v>0</v>
      </c>
      <c r="T509" s="2">
        <f>IF($F$474="n/a",0,IF(T$479&lt;=$C509,0,IF(T$479&gt;(INDEX($D$477:$W$477,1,$C509)+$C509),INDEX($D$491:$W$491,,$C509)-SUM($D509:S509),INDEX($D$491:$W$491,,$C509)/INDEX($D$477:$W$477,1,$C509))))</f>
        <v>0</v>
      </c>
      <c r="U509" s="2">
        <f>IF($F$474="n/a",0,IF(U$479&lt;=$C509,0,IF(U$479&gt;(INDEX($D$477:$W$477,1,$C509)+$C509),INDEX($D$491:$W$491,,$C509)-SUM($D509:T509),INDEX($D$491:$W$491,,$C509)/INDEX($D$477:$W$477,1,$C509))))</f>
        <v>0</v>
      </c>
      <c r="V509" s="2">
        <f>IF($F$474="n/a",0,IF(V$479&lt;=$C509,0,IF(V$479&gt;(INDEX($D$477:$W$477,1,$C509)+$C509),INDEX($D$491:$W$491,,$C509)-SUM($D509:U509),INDEX($D$491:$W$491,,$C509)/INDEX($D$477:$W$477,1,$C509))))</f>
        <v>0</v>
      </c>
      <c r="W509" s="2">
        <f>IF($F$474="n/a",0,IF(W$479&lt;=$C509,0,IF(W$479&gt;(INDEX($D$477:$W$477,1,$C509)+$C509),INDEX($D$491:$W$491,,$C509)-SUM($D509:V509),INDEX($D$491:$W$491,,$C509)/INDEX($D$477:$W$477,1,$C509))))</f>
        <v>0</v>
      </c>
      <c r="X509" s="2">
        <f>IF($F$474="n/a",0,IF(X$479&lt;=$C509,0,IF(X$479&gt;(INDEX($D$477:$W$477,1,$C509)+$C509),INDEX($D$491:$W$491,,$C509)-SUM($D509:W509),INDEX($D$491:$W$491,,$C509)/INDEX($D$477:$W$477,1,$C509))))</f>
        <v>0</v>
      </c>
      <c r="Y509" s="2">
        <f>IF($F$474="n/a",0,IF(Y$479&lt;=$C509,0,IF(Y$479&gt;(INDEX($D$477:$W$477,1,$C509)+$C509),INDEX($D$491:$W$491,,$C509)-SUM($D509:X509),INDEX($D$491:$W$491,,$C509)/INDEX($D$477:$W$477,1,$C509))))</f>
        <v>0</v>
      </c>
      <c r="Z509" s="2">
        <f>IF($F$474="n/a",0,IF(Z$479&lt;=$C509,0,IF(Z$479&gt;(INDEX($D$477:$W$477,1,$C509)+$C509),INDEX($D$491:$W$491,,$C509)-SUM($D509:Y509),INDEX($D$491:$W$491,,$C509)/INDEX($D$477:$W$477,1,$C509))))</f>
        <v>0</v>
      </c>
      <c r="AA509" s="2">
        <f>IF($F$474="n/a",0,IF(AA$479&lt;=$C509,0,IF(AA$479&gt;(INDEX($D$477:$W$477,1,$C509)+$C509),INDEX($D$491:$W$491,,$C509)-SUM($D509:Z509),INDEX($D$491:$W$491,,$C509)/INDEX($D$477:$W$477,1,$C509))))</f>
        <v>0</v>
      </c>
      <c r="AB509" s="2">
        <f>IF($F$474="n/a",0,IF(AB$479&lt;=$C509,0,IF(AB$479&gt;(INDEX($D$477:$W$477,1,$C509)+$C509),INDEX($D$491:$W$491,,$C509)-SUM($D509:AA509),INDEX($D$491:$W$491,,$C509)/INDEX($D$477:$W$477,1,$C509))))</f>
        <v>0</v>
      </c>
      <c r="AC509" s="2">
        <f>IF($F$474="n/a",0,IF(AC$479&lt;=$C509,0,IF(AC$479&gt;(INDEX($D$477:$W$477,1,$C509)+$C509),INDEX($D$491:$W$491,,$C509)-SUM($D509:AB509),INDEX($D$491:$W$491,,$C509)/INDEX($D$477:$W$477,1,$C509))))</f>
        <v>0</v>
      </c>
      <c r="AD509" s="2">
        <f>IF($F$474="n/a",0,IF(AD$479&lt;=$C509,0,IF(AD$479&gt;(INDEX($D$477:$W$477,1,$C509)+$C509),INDEX($D$491:$W$491,,$C509)-SUM($D509:AC509),INDEX($D$491:$W$491,,$C509)/INDEX($D$477:$W$477,1,$C509))))</f>
        <v>0</v>
      </c>
      <c r="AE509" s="2">
        <f>IF($F$474="n/a",0,IF(AE$479&lt;=$C509,0,IF(AE$479&gt;(INDEX($D$477:$W$477,1,$C509)+$C509),INDEX($D$491:$W$491,,$C509)-SUM($D509:AD509),INDEX($D$491:$W$491,,$C509)/INDEX($D$477:$W$477,1,$C509))))</f>
        <v>0</v>
      </c>
      <c r="AF509" s="2">
        <f>IF($F$474="n/a",0,IF(AF$479&lt;=$C509,0,IF(AF$479&gt;(INDEX($D$477:$W$477,1,$C509)+$C509),INDEX($D$491:$W$491,,$C509)-SUM($D509:AE509),INDEX($D$491:$W$491,,$C509)/INDEX($D$477:$W$477,1,$C509))))</f>
        <v>0</v>
      </c>
      <c r="AG509" s="2">
        <f>IF($F$474="n/a",0,IF(AG$479&lt;=$C509,0,IF(AG$479&gt;(INDEX($D$477:$W$477,1,$C509)+$C509),INDEX($D$491:$W$491,,$C509)-SUM($D509:AF509),INDEX($D$491:$W$491,,$C509)/INDEX($D$477:$W$477,1,$C509))))</f>
        <v>0</v>
      </c>
      <c r="AH509" s="2">
        <f>IF($F$474="n/a",0,IF(AH$479&lt;=$C509,0,IF(AH$479&gt;(INDEX($D$477:$W$477,1,$C509)+$C509),INDEX($D$491:$W$491,,$C509)-SUM($D509:AG509),INDEX($D$491:$W$491,,$C509)/INDEX($D$477:$W$477,1,$C509))))</f>
        <v>0</v>
      </c>
      <c r="AI509" s="2">
        <f>IF($F$474="n/a",0,IF(AI$479&lt;=$C509,0,IF(AI$479&gt;(INDEX($D$477:$W$477,1,$C509)+$C509),INDEX($D$491:$W$491,,$C509)-SUM($D509:AH509),INDEX($D$491:$W$491,,$C509)/INDEX($D$477:$W$477,1,$C509))))</f>
        <v>0</v>
      </c>
      <c r="AJ509" s="2">
        <f>IF($F$474="n/a",0,IF(AJ$479&lt;=$C509,0,IF(AJ$479&gt;(INDEX($D$477:$W$477,1,$C509)+$C509),INDEX($D$491:$W$491,,$C509)-SUM($D509:AI509),INDEX($D$491:$W$491,,$C509)/INDEX($D$477:$W$477,1,$C509))))</f>
        <v>0</v>
      </c>
      <c r="AK509" s="2">
        <f>IF($F$474="n/a",0,IF(AK$479&lt;=$C509,0,IF(AK$479&gt;(INDEX($D$477:$W$477,1,$C509)+$C509),INDEX($D$491:$W$491,,$C509)-SUM($D509:AJ509),INDEX($D$491:$W$491,,$C509)/INDEX($D$477:$W$477,1,$C509))))</f>
        <v>0</v>
      </c>
      <c r="AL509" s="2">
        <f>IF($F$474="n/a",0,IF(AL$479&lt;=$C509,0,IF(AL$479&gt;(INDEX($D$477:$W$477,1,$C509)+$C509),INDEX($D$491:$W$491,,$C509)-SUM($D509:AK509),INDEX($D$491:$W$491,,$C509)/INDEX($D$477:$W$477,1,$C509))))</f>
        <v>0</v>
      </c>
      <c r="AM509" s="2">
        <f>IF($F$474="n/a",0,IF(AM$479&lt;=$C509,0,IF(AM$479&gt;(INDEX($D$477:$W$477,1,$C509)+$C509),INDEX($D$491:$W$491,,$C509)-SUM($D509:AL509),INDEX($D$491:$W$491,,$C509)/INDEX($D$477:$W$477,1,$C509))))</f>
        <v>0</v>
      </c>
      <c r="AN509" s="2">
        <f>IF($F$474="n/a",0,IF(AN$479&lt;=$C509,0,IF(AN$479&gt;(INDEX($D$477:$W$477,1,$C509)+$C509),INDEX($D$491:$W$491,,$C509)-SUM($D509:AM509),INDEX($D$491:$W$491,,$C509)/INDEX($D$477:$W$477,1,$C509))))</f>
        <v>0</v>
      </c>
      <c r="AO509" s="2">
        <f>IF($F$474="n/a",0,IF(AO$479&lt;=$C509,0,IF(AO$479&gt;(INDEX($D$477:$W$477,1,$C509)+$C509),INDEX($D$491:$W$491,,$C509)-SUM($D509:AN509),INDEX($D$491:$W$491,,$C509)/INDEX($D$477:$W$477,1,$C509))))</f>
        <v>0</v>
      </c>
      <c r="AP509" s="2">
        <f>IF($F$474="n/a",0,IF(AP$479&lt;=$C509,0,IF(AP$479&gt;(INDEX($D$477:$W$477,1,$C509)+$C509),INDEX($D$491:$W$491,,$C509)-SUM($D509:AO509),INDEX($D$491:$W$491,,$C509)/INDEX($D$477:$W$477,1,$C509))))</f>
        <v>0</v>
      </c>
      <c r="AQ509" s="2">
        <f>IF($F$474="n/a",0,IF(AQ$479&lt;=$C509,0,IF(AQ$479&gt;(INDEX($D$477:$W$477,1,$C509)+$C509),INDEX($D$491:$W$491,,$C509)-SUM($D509:AP509),INDEX($D$491:$W$491,,$C509)/INDEX($D$477:$W$477,1,$C509))))</f>
        <v>0</v>
      </c>
      <c r="AR509" s="2">
        <f>IF($F$474="n/a",0,IF(AR$479&lt;=$C509,0,IF(AR$479&gt;(INDEX($D$477:$W$477,1,$C509)+$C509),INDEX($D$491:$W$491,,$C509)-SUM($D509:AQ509),INDEX($D$491:$W$491,,$C509)/INDEX($D$477:$W$477,1,$C509))))</f>
        <v>0</v>
      </c>
      <c r="AS509" s="2">
        <f>IF($F$474="n/a",0,IF(AS$479&lt;=$C509,0,IF(AS$479&gt;(INDEX($D$477:$W$477,1,$C509)+$C509),INDEX($D$491:$W$491,,$C509)-SUM($D509:AR509),INDEX($D$491:$W$491,,$C509)/INDEX($D$477:$W$477,1,$C509))))</f>
        <v>0</v>
      </c>
      <c r="AT509" s="2">
        <f>IF($F$474="n/a",0,IF(AT$479&lt;=$C509,0,IF(AT$479&gt;(INDEX($D$477:$W$477,1,$C509)+$C509),INDEX($D$491:$W$491,,$C509)-SUM($D509:AS509),INDEX($D$491:$W$491,,$C509)/INDEX($D$477:$W$477,1,$C509))))</f>
        <v>0</v>
      </c>
      <c r="AU509" s="2">
        <f>IF($F$474="n/a",0,IF(AU$479&lt;=$C509,0,IF(AU$479&gt;(INDEX($D$477:$W$477,1,$C509)+$C509),INDEX($D$491:$W$491,,$C509)-SUM($D509:AT509),INDEX($D$491:$W$491,,$C509)/INDEX($D$477:$W$477,1,$C509))))</f>
        <v>0</v>
      </c>
      <c r="AV509" s="2">
        <f>IF($F$474="n/a",0,IF(AV$479&lt;=$C509,0,IF(AV$479&gt;(INDEX($D$477:$W$477,1,$C509)+$C509),INDEX($D$491:$W$491,,$C509)-SUM($D509:AU509),INDEX($D$491:$W$491,,$C509)/INDEX($D$477:$W$477,1,$C509))))</f>
        <v>0</v>
      </c>
      <c r="AW509" s="2">
        <f>IF($F$474="n/a",0,IF(AW$479&lt;=$C509,0,IF(AW$479&gt;(INDEX($D$477:$W$477,1,$C509)+$C509),INDEX($D$491:$W$491,,$C509)-SUM($D509:AV509),INDEX($D$491:$W$491,,$C509)/INDEX($D$477:$W$477,1,$C509))))</f>
        <v>0</v>
      </c>
      <c r="AX509" s="2">
        <f>IF($F$474="n/a",0,IF(AX$479&lt;=$C509,0,IF(AX$479&gt;(INDEX($D$477:$W$477,1,$C509)+$C509),INDEX($D$491:$W$491,,$C509)-SUM($D509:AW509),INDEX($D$491:$W$491,,$C509)/INDEX($D$477:$W$477,1,$C509))))</f>
        <v>0</v>
      </c>
      <c r="AY509" s="2">
        <f>IF($F$474="n/a",0,IF(AY$479&lt;=$C509,0,IF(AY$479&gt;(INDEX($D$477:$W$477,1,$C509)+$C509),INDEX($D$491:$W$491,,$C509)-SUM($D509:AX509),INDEX($D$491:$W$491,,$C509)/INDEX($D$477:$W$477,1,$C509))))</f>
        <v>0</v>
      </c>
      <c r="AZ509" s="2">
        <f>IF($F$474="n/a",0,IF(AZ$479&lt;=$C509,0,IF(AZ$479&gt;(INDEX($D$477:$W$477,1,$C509)+$C509),INDEX($D$491:$W$491,,$C509)-SUM($D509:AY509),INDEX($D$491:$W$491,,$C509)/INDEX($D$477:$W$477,1,$C509))))</f>
        <v>0</v>
      </c>
      <c r="BA509" s="2">
        <f>IF($F$474="n/a",0,IF(BA$479&lt;=$C509,0,IF(BA$479&gt;(INDEX($D$477:$W$477,1,$C509)+$C509),INDEX($D$491:$W$491,,$C509)-SUM($D509:AZ509),INDEX($D$491:$W$491,,$C509)/INDEX($D$477:$W$477,1,$C509))))</f>
        <v>0</v>
      </c>
      <c r="BB509" s="2">
        <f>IF($F$474="n/a",0,IF(BB$479&lt;=$C509,0,IF(BB$479&gt;(INDEX($D$477:$W$477,1,$C509)+$C509),INDEX($D$491:$W$491,,$C509)-SUM($D509:BA509),INDEX($D$491:$W$491,,$C509)/INDEX($D$477:$W$477,1,$C509))))</f>
        <v>0</v>
      </c>
      <c r="BC509" s="2">
        <f>IF($F$474="n/a",0,IF(BC$479&lt;=$C509,0,IF(BC$479&gt;(INDEX($D$477:$W$477,1,$C509)+$C509),INDEX($D$491:$W$491,,$C509)-SUM($D509:BB509),INDEX($D$491:$W$491,,$C509)/INDEX($D$477:$W$477,1,$C509))))</f>
        <v>0</v>
      </c>
      <c r="BD509" s="2">
        <f>IF($F$474="n/a",0,IF(BD$479&lt;=$C509,0,IF(BD$479&gt;(INDEX($D$477:$W$477,1,$C509)+$C509),INDEX($D$491:$W$491,,$C509)-SUM($D509:BC509),INDEX($D$491:$W$491,,$C509)/INDEX($D$477:$W$477,1,$C509))))</f>
        <v>0</v>
      </c>
      <c r="BE509" s="2">
        <f>IF($F$474="n/a",0,IF(BE$479&lt;=$C509,0,IF(BE$479&gt;(INDEX($D$477:$W$477,1,$C509)+$C509),INDEX($D$491:$W$491,,$C509)-SUM($D509:BD509),INDEX($D$491:$W$491,,$C509)/INDEX($D$477:$W$477,1,$C509))))</f>
        <v>0</v>
      </c>
      <c r="BF509" s="2">
        <f>IF($F$474="n/a",0,IF(BF$479&lt;=$C509,0,IF(BF$479&gt;(INDEX($D$477:$W$477,1,$C509)+$C509),INDEX($D$491:$W$491,,$C509)-SUM($D509:BE509),INDEX($D$491:$W$491,,$C509)/INDEX($D$477:$W$477,1,$C509))))</f>
        <v>0</v>
      </c>
      <c r="BG509" s="2">
        <f>IF($F$474="n/a",0,IF(BG$479&lt;=$C509,0,IF(BG$479&gt;(INDEX($D$477:$W$477,1,$C509)+$C509),INDEX($D$491:$W$491,,$C509)-SUM($D509:BF509),INDEX($D$491:$W$491,,$C509)/INDEX($D$477:$W$477,1,$C509))))</f>
        <v>0</v>
      </c>
      <c r="BH509" s="2">
        <f>IF($F$474="n/a",0,IF(BH$479&lt;=$C509,0,IF(BH$479&gt;(INDEX($D$477:$W$477,1,$C509)+$C509),INDEX($D$491:$W$491,,$C509)-SUM($D509:BG509),INDEX($D$491:$W$491,,$C509)/INDEX($D$477:$W$477,1,$C509))))</f>
        <v>0</v>
      </c>
      <c r="BI509" s="2">
        <f>IF($F$474="n/a",0,IF(BI$479&lt;=$C509,0,IF(BI$479&gt;(INDEX($D$477:$W$477,1,$C509)+$C509),INDEX($D$491:$W$491,,$C509)-SUM($D509:BH509),INDEX($D$491:$W$491,,$C509)/INDEX($D$477:$W$477,1,$C509))))</f>
        <v>0</v>
      </c>
      <c r="BJ509" s="2">
        <f>IF($F$474="n/a",0,IF(BJ$479&lt;=$C509,0,IF(BJ$479&gt;(INDEX($D$477:$W$477,1,$C509)+$C509),INDEX($D$491:$W$491,,$C509)-SUM($D509:BI509),INDEX($D$491:$W$491,,$C509)/INDEX($D$477:$W$477,1,$C509))))</f>
        <v>0</v>
      </c>
      <c r="BK509" s="2">
        <f>IF($F$474="n/a",0,IF(BK$479&lt;=$C509,0,IF(BK$479&gt;(INDEX($D$477:$W$477,1,$C509)+$C509),INDEX($D$491:$W$491,,$C509)-SUM($D509:BJ509),INDEX($D$491:$W$491,,$C509)/INDEX($D$477:$W$477,1,$C509))))</f>
        <v>0</v>
      </c>
      <c r="BL509" s="2">
        <f>IF($F$474="n/a",0,IF(BL$479&lt;=$C509,0,IF(BL$479&gt;(INDEX($D$477:$W$477,1,$C509)+$C509),INDEX($D$491:$W$491,,$C509)-SUM($D509:BK509),INDEX($D$491:$W$491,,$C509)/INDEX($D$477:$W$477,1,$C509))))</f>
        <v>0</v>
      </c>
      <c r="BM509" s="2">
        <f>IF($F$474="n/a",0,IF(BM$479&lt;=$C509,0,IF(BM$479&gt;(INDEX($D$477:$W$477,1,$C509)+$C509),INDEX($D$491:$W$491,,$C509)-SUM($D509:BL509),INDEX($D$491:$W$491,,$C509)/INDEX($D$477:$W$477,1,$C509))))</f>
        <v>0</v>
      </c>
      <c r="BN509" s="2">
        <f>IF($F$474="n/a",0,IF(BN$479&lt;=$C509,0,IF(BN$479&gt;(INDEX($D$477:$W$477,1,$C509)+$C509),INDEX($D$491:$W$491,,$C509)-SUM($D509:BM509),INDEX($D$491:$W$491,,$C509)/INDEX($D$477:$W$477,1,$C509))))</f>
        <v>0</v>
      </c>
      <c r="BO509" s="2">
        <f>IF($F$474="n/a",0,IF(BO$479&lt;=$C509,0,IF(BO$479&gt;(INDEX($D$477:$W$477,1,$C509)+$C509),INDEX($D$491:$W$491,,$C509)-SUM($D509:BN509),INDEX($D$491:$W$491,,$C509)/INDEX($D$477:$W$477,1,$C509))))</f>
        <v>0</v>
      </c>
      <c r="BP509" s="2">
        <f>IF($F$474="n/a",0,IF(BP$479&lt;=$C509,0,IF(BP$479&gt;(INDEX($D$477:$W$477,1,$C509)+$C509),INDEX($D$491:$W$491,,$C509)-SUM($D509:BO509),INDEX($D$491:$W$491,,$C509)/INDEX($D$477:$W$477,1,$C509))))</f>
        <v>0</v>
      </c>
      <c r="BQ509" s="2">
        <f>IF($F$474="n/a",0,IF(BQ$479&lt;=$C509,0,IF(BQ$479&gt;(INDEX($D$477:$W$477,1,$C509)+$C509),INDEX($D$491:$W$491,,$C509)-SUM($D509:BP509),INDEX($D$491:$W$491,,$C509)/INDEX($D$477:$W$477,1,$C509))))</f>
        <v>0</v>
      </c>
      <c r="BR509" s="2">
        <f>IF($F$474="n/a",0,IF(BR$479&lt;=$C509,0,IF(BR$479&gt;(INDEX($D$477:$W$477,1,$C509)+$C509),INDEX($D$491:$W$491,,$C509)-SUM($D509:BQ509),INDEX($D$491:$W$491,,$C509)/INDEX($D$477:$W$477,1,$C509))))</f>
        <v>0</v>
      </c>
      <c r="BS509" s="2">
        <f>IF($F$474="n/a",0,IF(BS$479&lt;=$C509,0,IF(BS$479&gt;(INDEX($D$477:$W$477,1,$C509)+$C509),INDEX($D$491:$W$491,,$C509)-SUM($D509:BR509),INDEX($D$491:$W$491,,$C509)/INDEX($D$477:$W$477,1,$C509))))</f>
        <v>0</v>
      </c>
    </row>
    <row r="510" spans="2:71" outlineLevel="1">
      <c r="B510" s="24">
        <v>2027</v>
      </c>
      <c r="C510" s="24">
        <v>17</v>
      </c>
      <c r="E510" s="2">
        <f>IF($F$474="n/a",0,IF(E$479&lt;=$C510,0,IF(E$479&gt;(INDEX($D$477:$W$477,1,$C510)+$C510),INDEX($D$491:$W$491,,$C510)-SUM($D510:D510),INDEX($D$491:$W$491,,$C510)/INDEX($D$477:$W$477,1,$C510))))</f>
        <v>0</v>
      </c>
      <c r="F510" s="2">
        <f>IF($F$474="n/a",0,IF(F$479&lt;=$C510,0,IF(F$479&gt;(INDEX($D$477:$W$477,1,$C510)+$C510),INDEX($D$491:$W$491,,$C510)-SUM($D510:E510),INDEX($D$491:$W$491,,$C510)/INDEX($D$477:$W$477,1,$C510))))</f>
        <v>0</v>
      </c>
      <c r="G510" s="2">
        <f>IF($F$474="n/a",0,IF(G$479&lt;=$C510,0,IF(G$479&gt;(INDEX($D$477:$W$477,1,$C510)+$C510),INDEX($D$491:$W$491,,$C510)-SUM($D510:F510),INDEX($D$491:$W$491,,$C510)/INDEX($D$477:$W$477,1,$C510))))</f>
        <v>0</v>
      </c>
      <c r="H510" s="2">
        <f>IF($F$474="n/a",0,IF(H$479&lt;=$C510,0,IF(H$479&gt;(INDEX($D$477:$W$477,1,$C510)+$C510),INDEX($D$491:$W$491,,$C510)-SUM($D510:G510),INDEX($D$491:$W$491,,$C510)/INDEX($D$477:$W$477,1,$C510))))</f>
        <v>0</v>
      </c>
      <c r="I510" s="2">
        <f>IF($F$474="n/a",0,IF(I$479&lt;=$C510,0,IF(I$479&gt;(INDEX($D$477:$W$477,1,$C510)+$C510),INDEX($D$491:$W$491,,$C510)-SUM($D510:H510),INDEX($D$491:$W$491,,$C510)/INDEX($D$477:$W$477,1,$C510))))</f>
        <v>0</v>
      </c>
      <c r="J510" s="2">
        <f>IF($F$474="n/a",0,IF(J$479&lt;=$C510,0,IF(J$479&gt;(INDEX($D$477:$W$477,1,$C510)+$C510),INDEX($D$491:$W$491,,$C510)-SUM($D510:I510),INDEX($D$491:$W$491,,$C510)/INDEX($D$477:$W$477,1,$C510))))</f>
        <v>0</v>
      </c>
      <c r="K510" s="2">
        <f>IF($F$474="n/a",0,IF(K$479&lt;=$C510,0,IF(K$479&gt;(INDEX($D$477:$W$477,1,$C510)+$C510),INDEX($D$491:$W$491,,$C510)-SUM($D510:J510),INDEX($D$491:$W$491,,$C510)/INDEX($D$477:$W$477,1,$C510))))</f>
        <v>0</v>
      </c>
      <c r="L510" s="2">
        <f>IF($F$474="n/a",0,IF(L$479&lt;=$C510,0,IF(L$479&gt;(INDEX($D$477:$W$477,1,$C510)+$C510),INDEX($D$491:$W$491,,$C510)-SUM($D510:K510),INDEX($D$491:$W$491,,$C510)/INDEX($D$477:$W$477,1,$C510))))</f>
        <v>0</v>
      </c>
      <c r="M510" s="2">
        <f>IF($F$474="n/a",0,IF(M$479&lt;=$C510,0,IF(M$479&gt;(INDEX($D$477:$W$477,1,$C510)+$C510),INDEX($D$491:$W$491,,$C510)-SUM($D510:L510),INDEX($D$491:$W$491,,$C510)/INDEX($D$477:$W$477,1,$C510))))</f>
        <v>0</v>
      </c>
      <c r="N510" s="2">
        <f>IF($F$474="n/a",0,IF(N$479&lt;=$C510,0,IF(N$479&gt;(INDEX($D$477:$W$477,1,$C510)+$C510),INDEX($D$491:$W$491,,$C510)-SUM($D510:M510),INDEX($D$491:$W$491,,$C510)/INDEX($D$477:$W$477,1,$C510))))</f>
        <v>0</v>
      </c>
      <c r="O510" s="2">
        <f>IF($F$474="n/a",0,IF(O$479&lt;=$C510,0,IF(O$479&gt;(INDEX($D$477:$W$477,1,$C510)+$C510),INDEX($D$491:$W$491,,$C510)-SUM($D510:N510),INDEX($D$491:$W$491,,$C510)/INDEX($D$477:$W$477,1,$C510))))</f>
        <v>0</v>
      </c>
      <c r="P510" s="2">
        <f>IF($F$474="n/a",0,IF(P$479&lt;=$C510,0,IF(P$479&gt;(INDEX($D$477:$W$477,1,$C510)+$C510),INDEX($D$491:$W$491,,$C510)-SUM($D510:O510),INDEX($D$491:$W$491,,$C510)/INDEX($D$477:$W$477,1,$C510))))</f>
        <v>0</v>
      </c>
      <c r="Q510" s="2">
        <f>IF($F$474="n/a",0,IF(Q$479&lt;=$C510,0,IF(Q$479&gt;(INDEX($D$477:$W$477,1,$C510)+$C510),INDEX($D$491:$W$491,,$C510)-SUM($D510:P510),INDEX($D$491:$W$491,,$C510)/INDEX($D$477:$W$477,1,$C510))))</f>
        <v>0</v>
      </c>
      <c r="R510" s="2">
        <f>IF($F$474="n/a",0,IF(R$479&lt;=$C510,0,IF(R$479&gt;(INDEX($D$477:$W$477,1,$C510)+$C510),INDEX($D$491:$W$491,,$C510)-SUM($D510:Q510),INDEX($D$491:$W$491,,$C510)/INDEX($D$477:$W$477,1,$C510))))</f>
        <v>0</v>
      </c>
      <c r="S510" s="2">
        <f>IF($F$474="n/a",0,IF(S$479&lt;=$C510,0,IF(S$479&gt;(INDEX($D$477:$W$477,1,$C510)+$C510),INDEX($D$491:$W$491,,$C510)-SUM($D510:R510),INDEX($D$491:$W$491,,$C510)/INDEX($D$477:$W$477,1,$C510))))</f>
        <v>0</v>
      </c>
      <c r="T510" s="2">
        <f>IF($F$474="n/a",0,IF(T$479&lt;=$C510,0,IF(T$479&gt;(INDEX($D$477:$W$477,1,$C510)+$C510),INDEX($D$491:$W$491,,$C510)-SUM($D510:S510),INDEX($D$491:$W$491,,$C510)/INDEX($D$477:$W$477,1,$C510))))</f>
        <v>0</v>
      </c>
      <c r="U510" s="2">
        <f>IF($F$474="n/a",0,IF(U$479&lt;=$C510,0,IF(U$479&gt;(INDEX($D$477:$W$477,1,$C510)+$C510),INDEX($D$491:$W$491,,$C510)-SUM($D510:T510),INDEX($D$491:$W$491,,$C510)/INDEX($D$477:$W$477,1,$C510))))</f>
        <v>0</v>
      </c>
      <c r="V510" s="2">
        <f>IF($F$474="n/a",0,IF(V$479&lt;=$C510,0,IF(V$479&gt;(INDEX($D$477:$W$477,1,$C510)+$C510),INDEX($D$491:$W$491,,$C510)-SUM($D510:U510),INDEX($D$491:$W$491,,$C510)/INDEX($D$477:$W$477,1,$C510))))</f>
        <v>0</v>
      </c>
      <c r="W510" s="2">
        <f>IF($F$474="n/a",0,IF(W$479&lt;=$C510,0,IF(W$479&gt;(INDEX($D$477:$W$477,1,$C510)+$C510),INDEX($D$491:$W$491,,$C510)-SUM($D510:V510),INDEX($D$491:$W$491,,$C510)/INDEX($D$477:$W$477,1,$C510))))</f>
        <v>0</v>
      </c>
      <c r="X510" s="2">
        <f>IF($F$474="n/a",0,IF(X$479&lt;=$C510,0,IF(X$479&gt;(INDEX($D$477:$W$477,1,$C510)+$C510),INDEX($D$491:$W$491,,$C510)-SUM($D510:W510),INDEX($D$491:$W$491,,$C510)/INDEX($D$477:$W$477,1,$C510))))</f>
        <v>0</v>
      </c>
      <c r="Y510" s="2">
        <f>IF($F$474="n/a",0,IF(Y$479&lt;=$C510,0,IF(Y$479&gt;(INDEX($D$477:$W$477,1,$C510)+$C510),INDEX($D$491:$W$491,,$C510)-SUM($D510:X510),INDEX($D$491:$W$491,,$C510)/INDEX($D$477:$W$477,1,$C510))))</f>
        <v>0</v>
      </c>
      <c r="Z510" s="2">
        <f>IF($F$474="n/a",0,IF(Z$479&lt;=$C510,0,IF(Z$479&gt;(INDEX($D$477:$W$477,1,$C510)+$C510),INDEX($D$491:$W$491,,$C510)-SUM($D510:Y510),INDEX($D$491:$W$491,,$C510)/INDEX($D$477:$W$477,1,$C510))))</f>
        <v>0</v>
      </c>
      <c r="AA510" s="2">
        <f>IF($F$474="n/a",0,IF(AA$479&lt;=$C510,0,IF(AA$479&gt;(INDEX($D$477:$W$477,1,$C510)+$C510),INDEX($D$491:$W$491,,$C510)-SUM($D510:Z510),INDEX($D$491:$W$491,,$C510)/INDEX($D$477:$W$477,1,$C510))))</f>
        <v>0</v>
      </c>
      <c r="AB510" s="2">
        <f>IF($F$474="n/a",0,IF(AB$479&lt;=$C510,0,IF(AB$479&gt;(INDEX($D$477:$W$477,1,$C510)+$C510),INDEX($D$491:$W$491,,$C510)-SUM($D510:AA510),INDEX($D$491:$W$491,,$C510)/INDEX($D$477:$W$477,1,$C510))))</f>
        <v>0</v>
      </c>
      <c r="AC510" s="2">
        <f>IF($F$474="n/a",0,IF(AC$479&lt;=$C510,0,IF(AC$479&gt;(INDEX($D$477:$W$477,1,$C510)+$C510),INDEX($D$491:$W$491,,$C510)-SUM($D510:AB510),INDEX($D$491:$W$491,,$C510)/INDEX($D$477:$W$477,1,$C510))))</f>
        <v>0</v>
      </c>
      <c r="AD510" s="2">
        <f>IF($F$474="n/a",0,IF(AD$479&lt;=$C510,0,IF(AD$479&gt;(INDEX($D$477:$W$477,1,$C510)+$C510),INDEX($D$491:$W$491,,$C510)-SUM($D510:AC510),INDEX($D$491:$W$491,,$C510)/INDEX($D$477:$W$477,1,$C510))))</f>
        <v>0</v>
      </c>
      <c r="AE510" s="2">
        <f>IF($F$474="n/a",0,IF(AE$479&lt;=$C510,0,IF(AE$479&gt;(INDEX($D$477:$W$477,1,$C510)+$C510),INDEX($D$491:$W$491,,$C510)-SUM($D510:AD510),INDEX($D$491:$W$491,,$C510)/INDEX($D$477:$W$477,1,$C510))))</f>
        <v>0</v>
      </c>
      <c r="AF510" s="2">
        <f>IF($F$474="n/a",0,IF(AF$479&lt;=$C510,0,IF(AF$479&gt;(INDEX($D$477:$W$477,1,$C510)+$C510),INDEX($D$491:$W$491,,$C510)-SUM($D510:AE510),INDEX($D$491:$W$491,,$C510)/INDEX($D$477:$W$477,1,$C510))))</f>
        <v>0</v>
      </c>
      <c r="AG510" s="2">
        <f>IF($F$474="n/a",0,IF(AG$479&lt;=$C510,0,IF(AG$479&gt;(INDEX($D$477:$W$477,1,$C510)+$C510),INDEX($D$491:$W$491,,$C510)-SUM($D510:AF510),INDEX($D$491:$W$491,,$C510)/INDEX($D$477:$W$477,1,$C510))))</f>
        <v>0</v>
      </c>
      <c r="AH510" s="2">
        <f>IF($F$474="n/a",0,IF(AH$479&lt;=$C510,0,IF(AH$479&gt;(INDEX($D$477:$W$477,1,$C510)+$C510),INDEX($D$491:$W$491,,$C510)-SUM($D510:AG510),INDEX($D$491:$W$491,,$C510)/INDEX($D$477:$W$477,1,$C510))))</f>
        <v>0</v>
      </c>
      <c r="AI510" s="2">
        <f>IF($F$474="n/a",0,IF(AI$479&lt;=$C510,0,IF(AI$479&gt;(INDEX($D$477:$W$477,1,$C510)+$C510),INDEX($D$491:$W$491,,$C510)-SUM($D510:AH510),INDEX($D$491:$W$491,,$C510)/INDEX($D$477:$W$477,1,$C510))))</f>
        <v>0</v>
      </c>
      <c r="AJ510" s="2">
        <f>IF($F$474="n/a",0,IF(AJ$479&lt;=$C510,0,IF(AJ$479&gt;(INDEX($D$477:$W$477,1,$C510)+$C510),INDEX($D$491:$W$491,,$C510)-SUM($D510:AI510),INDEX($D$491:$W$491,,$C510)/INDEX($D$477:$W$477,1,$C510))))</f>
        <v>0</v>
      </c>
      <c r="AK510" s="2">
        <f>IF($F$474="n/a",0,IF(AK$479&lt;=$C510,0,IF(AK$479&gt;(INDEX($D$477:$W$477,1,$C510)+$C510),INDEX($D$491:$W$491,,$C510)-SUM($D510:AJ510),INDEX($D$491:$W$491,,$C510)/INDEX($D$477:$W$477,1,$C510))))</f>
        <v>0</v>
      </c>
      <c r="AL510" s="2">
        <f>IF($F$474="n/a",0,IF(AL$479&lt;=$C510,0,IF(AL$479&gt;(INDEX($D$477:$W$477,1,$C510)+$C510),INDEX($D$491:$W$491,,$C510)-SUM($D510:AK510),INDEX($D$491:$W$491,,$C510)/INDEX($D$477:$W$477,1,$C510))))</f>
        <v>0</v>
      </c>
      <c r="AM510" s="2">
        <f>IF($F$474="n/a",0,IF(AM$479&lt;=$C510,0,IF(AM$479&gt;(INDEX($D$477:$W$477,1,$C510)+$C510),INDEX($D$491:$W$491,,$C510)-SUM($D510:AL510),INDEX($D$491:$W$491,,$C510)/INDEX($D$477:$W$477,1,$C510))))</f>
        <v>0</v>
      </c>
      <c r="AN510" s="2">
        <f>IF($F$474="n/a",0,IF(AN$479&lt;=$C510,0,IF(AN$479&gt;(INDEX($D$477:$W$477,1,$C510)+$C510),INDEX($D$491:$W$491,,$C510)-SUM($D510:AM510),INDEX($D$491:$W$491,,$C510)/INDEX($D$477:$W$477,1,$C510))))</f>
        <v>0</v>
      </c>
      <c r="AO510" s="2">
        <f>IF($F$474="n/a",0,IF(AO$479&lt;=$C510,0,IF(AO$479&gt;(INDEX($D$477:$W$477,1,$C510)+$C510),INDEX($D$491:$W$491,,$C510)-SUM($D510:AN510),INDEX($D$491:$W$491,,$C510)/INDEX($D$477:$W$477,1,$C510))))</f>
        <v>0</v>
      </c>
      <c r="AP510" s="2">
        <f>IF($F$474="n/a",0,IF(AP$479&lt;=$C510,0,IF(AP$479&gt;(INDEX($D$477:$W$477,1,$C510)+$C510),INDEX($D$491:$W$491,,$C510)-SUM($D510:AO510),INDEX($D$491:$W$491,,$C510)/INDEX($D$477:$W$477,1,$C510))))</f>
        <v>0</v>
      </c>
      <c r="AQ510" s="2">
        <f>IF($F$474="n/a",0,IF(AQ$479&lt;=$C510,0,IF(AQ$479&gt;(INDEX($D$477:$W$477,1,$C510)+$C510),INDEX($D$491:$W$491,,$C510)-SUM($D510:AP510),INDEX($D$491:$W$491,,$C510)/INDEX($D$477:$W$477,1,$C510))))</f>
        <v>0</v>
      </c>
      <c r="AR510" s="2">
        <f>IF($F$474="n/a",0,IF(AR$479&lt;=$C510,0,IF(AR$479&gt;(INDEX($D$477:$W$477,1,$C510)+$C510),INDEX($D$491:$W$491,,$C510)-SUM($D510:AQ510),INDEX($D$491:$W$491,,$C510)/INDEX($D$477:$W$477,1,$C510))))</f>
        <v>0</v>
      </c>
      <c r="AS510" s="2">
        <f>IF($F$474="n/a",0,IF(AS$479&lt;=$C510,0,IF(AS$479&gt;(INDEX($D$477:$W$477,1,$C510)+$C510),INDEX($D$491:$W$491,,$C510)-SUM($D510:AR510),INDEX($D$491:$W$491,,$C510)/INDEX($D$477:$W$477,1,$C510))))</f>
        <v>0</v>
      </c>
      <c r="AT510" s="2">
        <f>IF($F$474="n/a",0,IF(AT$479&lt;=$C510,0,IF(AT$479&gt;(INDEX($D$477:$W$477,1,$C510)+$C510),INDEX($D$491:$W$491,,$C510)-SUM($D510:AS510),INDEX($D$491:$W$491,,$C510)/INDEX($D$477:$W$477,1,$C510))))</f>
        <v>0</v>
      </c>
      <c r="AU510" s="2">
        <f>IF($F$474="n/a",0,IF(AU$479&lt;=$C510,0,IF(AU$479&gt;(INDEX($D$477:$W$477,1,$C510)+$C510),INDEX($D$491:$W$491,,$C510)-SUM($D510:AT510),INDEX($D$491:$W$491,,$C510)/INDEX($D$477:$W$477,1,$C510))))</f>
        <v>0</v>
      </c>
      <c r="AV510" s="2">
        <f>IF($F$474="n/a",0,IF(AV$479&lt;=$C510,0,IF(AV$479&gt;(INDEX($D$477:$W$477,1,$C510)+$C510),INDEX($D$491:$W$491,,$C510)-SUM($D510:AU510),INDEX($D$491:$W$491,,$C510)/INDEX($D$477:$W$477,1,$C510))))</f>
        <v>0</v>
      </c>
      <c r="AW510" s="2">
        <f>IF($F$474="n/a",0,IF(AW$479&lt;=$C510,0,IF(AW$479&gt;(INDEX($D$477:$W$477,1,$C510)+$C510),INDEX($D$491:$W$491,,$C510)-SUM($D510:AV510),INDEX($D$491:$W$491,,$C510)/INDEX($D$477:$W$477,1,$C510))))</f>
        <v>0</v>
      </c>
      <c r="AX510" s="2">
        <f>IF($F$474="n/a",0,IF(AX$479&lt;=$C510,0,IF(AX$479&gt;(INDEX($D$477:$W$477,1,$C510)+$C510),INDEX($D$491:$W$491,,$C510)-SUM($D510:AW510),INDEX($D$491:$W$491,,$C510)/INDEX($D$477:$W$477,1,$C510))))</f>
        <v>0</v>
      </c>
      <c r="AY510" s="2">
        <f>IF($F$474="n/a",0,IF(AY$479&lt;=$C510,0,IF(AY$479&gt;(INDEX($D$477:$W$477,1,$C510)+$C510),INDEX($D$491:$W$491,,$C510)-SUM($D510:AX510),INDEX($D$491:$W$491,,$C510)/INDEX($D$477:$W$477,1,$C510))))</f>
        <v>0</v>
      </c>
      <c r="AZ510" s="2">
        <f>IF($F$474="n/a",0,IF(AZ$479&lt;=$C510,0,IF(AZ$479&gt;(INDEX($D$477:$W$477,1,$C510)+$C510),INDEX($D$491:$W$491,,$C510)-SUM($D510:AY510),INDEX($D$491:$W$491,,$C510)/INDEX($D$477:$W$477,1,$C510))))</f>
        <v>0</v>
      </c>
      <c r="BA510" s="2">
        <f>IF($F$474="n/a",0,IF(BA$479&lt;=$C510,0,IF(BA$479&gt;(INDEX($D$477:$W$477,1,$C510)+$C510),INDEX($D$491:$W$491,,$C510)-SUM($D510:AZ510),INDEX($D$491:$W$491,,$C510)/INDEX($D$477:$W$477,1,$C510))))</f>
        <v>0</v>
      </c>
      <c r="BB510" s="2">
        <f>IF($F$474="n/a",0,IF(BB$479&lt;=$C510,0,IF(BB$479&gt;(INDEX($D$477:$W$477,1,$C510)+$C510),INDEX($D$491:$W$491,,$C510)-SUM($D510:BA510),INDEX($D$491:$W$491,,$C510)/INDEX($D$477:$W$477,1,$C510))))</f>
        <v>0</v>
      </c>
      <c r="BC510" s="2">
        <f>IF($F$474="n/a",0,IF(BC$479&lt;=$C510,0,IF(BC$479&gt;(INDEX($D$477:$W$477,1,$C510)+$C510),INDEX($D$491:$W$491,,$C510)-SUM($D510:BB510),INDEX($D$491:$W$491,,$C510)/INDEX($D$477:$W$477,1,$C510))))</f>
        <v>0</v>
      </c>
      <c r="BD510" s="2">
        <f>IF($F$474="n/a",0,IF(BD$479&lt;=$C510,0,IF(BD$479&gt;(INDEX($D$477:$W$477,1,$C510)+$C510),INDEX($D$491:$W$491,,$C510)-SUM($D510:BC510),INDEX($D$491:$W$491,,$C510)/INDEX($D$477:$W$477,1,$C510))))</f>
        <v>0</v>
      </c>
      <c r="BE510" s="2">
        <f>IF($F$474="n/a",0,IF(BE$479&lt;=$C510,0,IF(BE$479&gt;(INDEX($D$477:$W$477,1,$C510)+$C510),INDEX($D$491:$W$491,,$C510)-SUM($D510:BD510),INDEX($D$491:$W$491,,$C510)/INDEX($D$477:$W$477,1,$C510))))</f>
        <v>0</v>
      </c>
      <c r="BF510" s="2">
        <f>IF($F$474="n/a",0,IF(BF$479&lt;=$C510,0,IF(BF$479&gt;(INDEX($D$477:$W$477,1,$C510)+$C510),INDEX($D$491:$W$491,,$C510)-SUM($D510:BE510),INDEX($D$491:$W$491,,$C510)/INDEX($D$477:$W$477,1,$C510))))</f>
        <v>0</v>
      </c>
      <c r="BG510" s="2">
        <f>IF($F$474="n/a",0,IF(BG$479&lt;=$C510,0,IF(BG$479&gt;(INDEX($D$477:$W$477,1,$C510)+$C510),INDEX($D$491:$W$491,,$C510)-SUM($D510:BF510),INDEX($D$491:$W$491,,$C510)/INDEX($D$477:$W$477,1,$C510))))</f>
        <v>0</v>
      </c>
      <c r="BH510" s="2">
        <f>IF($F$474="n/a",0,IF(BH$479&lt;=$C510,0,IF(BH$479&gt;(INDEX($D$477:$W$477,1,$C510)+$C510),INDEX($D$491:$W$491,,$C510)-SUM($D510:BG510),INDEX($D$491:$W$491,,$C510)/INDEX($D$477:$W$477,1,$C510))))</f>
        <v>0</v>
      </c>
      <c r="BI510" s="2">
        <f>IF($F$474="n/a",0,IF(BI$479&lt;=$C510,0,IF(BI$479&gt;(INDEX($D$477:$W$477,1,$C510)+$C510),INDEX($D$491:$W$491,,$C510)-SUM($D510:BH510),INDEX($D$491:$W$491,,$C510)/INDEX($D$477:$W$477,1,$C510))))</f>
        <v>0</v>
      </c>
      <c r="BJ510" s="2">
        <f>IF($F$474="n/a",0,IF(BJ$479&lt;=$C510,0,IF(BJ$479&gt;(INDEX($D$477:$W$477,1,$C510)+$C510),INDEX($D$491:$W$491,,$C510)-SUM($D510:BI510),INDEX($D$491:$W$491,,$C510)/INDEX($D$477:$W$477,1,$C510))))</f>
        <v>0</v>
      </c>
      <c r="BK510" s="2">
        <f>IF($F$474="n/a",0,IF(BK$479&lt;=$C510,0,IF(BK$479&gt;(INDEX($D$477:$W$477,1,$C510)+$C510),INDEX($D$491:$W$491,,$C510)-SUM($D510:BJ510),INDEX($D$491:$W$491,,$C510)/INDEX($D$477:$W$477,1,$C510))))</f>
        <v>0</v>
      </c>
      <c r="BL510" s="2">
        <f>IF($F$474="n/a",0,IF(BL$479&lt;=$C510,0,IF(BL$479&gt;(INDEX($D$477:$W$477,1,$C510)+$C510),INDEX($D$491:$W$491,,$C510)-SUM($D510:BK510),INDEX($D$491:$W$491,,$C510)/INDEX($D$477:$W$477,1,$C510))))</f>
        <v>0</v>
      </c>
      <c r="BM510" s="2">
        <f>IF($F$474="n/a",0,IF(BM$479&lt;=$C510,0,IF(BM$479&gt;(INDEX($D$477:$W$477,1,$C510)+$C510),INDEX($D$491:$W$491,,$C510)-SUM($D510:BL510),INDEX($D$491:$W$491,,$C510)/INDEX($D$477:$W$477,1,$C510))))</f>
        <v>0</v>
      </c>
      <c r="BN510" s="2">
        <f>IF($F$474="n/a",0,IF(BN$479&lt;=$C510,0,IF(BN$479&gt;(INDEX($D$477:$W$477,1,$C510)+$C510),INDEX($D$491:$W$491,,$C510)-SUM($D510:BM510),INDEX($D$491:$W$491,,$C510)/INDEX($D$477:$W$477,1,$C510))))</f>
        <v>0</v>
      </c>
      <c r="BO510" s="2">
        <f>IF($F$474="n/a",0,IF(BO$479&lt;=$C510,0,IF(BO$479&gt;(INDEX($D$477:$W$477,1,$C510)+$C510),INDEX($D$491:$W$491,,$C510)-SUM($D510:BN510),INDEX($D$491:$W$491,,$C510)/INDEX($D$477:$W$477,1,$C510))))</f>
        <v>0</v>
      </c>
      <c r="BP510" s="2">
        <f>IF($F$474="n/a",0,IF(BP$479&lt;=$C510,0,IF(BP$479&gt;(INDEX($D$477:$W$477,1,$C510)+$C510),INDEX($D$491:$W$491,,$C510)-SUM($D510:BO510),INDEX($D$491:$W$491,,$C510)/INDEX($D$477:$W$477,1,$C510))))</f>
        <v>0</v>
      </c>
      <c r="BQ510" s="2">
        <f>IF($F$474="n/a",0,IF(BQ$479&lt;=$C510,0,IF(BQ$479&gt;(INDEX($D$477:$W$477,1,$C510)+$C510),INDEX($D$491:$W$491,,$C510)-SUM($D510:BP510),INDEX($D$491:$W$491,,$C510)/INDEX($D$477:$W$477,1,$C510))))</f>
        <v>0</v>
      </c>
      <c r="BR510" s="2">
        <f>IF($F$474="n/a",0,IF(BR$479&lt;=$C510,0,IF(BR$479&gt;(INDEX($D$477:$W$477,1,$C510)+$C510),INDEX($D$491:$W$491,,$C510)-SUM($D510:BQ510),INDEX($D$491:$W$491,,$C510)/INDEX($D$477:$W$477,1,$C510))))</f>
        <v>0</v>
      </c>
      <c r="BS510" s="2">
        <f>IF($F$474="n/a",0,IF(BS$479&lt;=$C510,0,IF(BS$479&gt;(INDEX($D$477:$W$477,1,$C510)+$C510),INDEX($D$491:$W$491,,$C510)-SUM($D510:BR510),INDEX($D$491:$W$491,,$C510)/INDEX($D$477:$W$477,1,$C510))))</f>
        <v>0</v>
      </c>
    </row>
    <row r="511" spans="2:71" outlineLevel="1">
      <c r="B511" s="24">
        <v>2028</v>
      </c>
      <c r="C511" s="24">
        <v>18</v>
      </c>
      <c r="E511" s="2">
        <f>IF($F$474="n/a",0,IF(E$479&lt;=$C511,0,IF(E$479&gt;(INDEX($D$477:$W$477,1,$C511)+$C511),INDEX($D$491:$W$491,,$C511)-SUM($D511:D511),INDEX($D$491:$W$491,,$C511)/INDEX($D$477:$W$477,1,$C511))))</f>
        <v>0</v>
      </c>
      <c r="F511" s="2">
        <f>IF($F$474="n/a",0,IF(F$479&lt;=$C511,0,IF(F$479&gt;(INDEX($D$477:$W$477,1,$C511)+$C511),INDEX($D$491:$W$491,,$C511)-SUM($D511:E511),INDEX($D$491:$W$491,,$C511)/INDEX($D$477:$W$477,1,$C511))))</f>
        <v>0</v>
      </c>
      <c r="G511" s="2">
        <f>IF($F$474="n/a",0,IF(G$479&lt;=$C511,0,IF(G$479&gt;(INDEX($D$477:$W$477,1,$C511)+$C511),INDEX($D$491:$W$491,,$C511)-SUM($D511:F511),INDEX($D$491:$W$491,,$C511)/INDEX($D$477:$W$477,1,$C511))))</f>
        <v>0</v>
      </c>
      <c r="H511" s="2">
        <f>IF($F$474="n/a",0,IF(H$479&lt;=$C511,0,IF(H$479&gt;(INDEX($D$477:$W$477,1,$C511)+$C511),INDEX($D$491:$W$491,,$C511)-SUM($D511:G511),INDEX($D$491:$W$491,,$C511)/INDEX($D$477:$W$477,1,$C511))))</f>
        <v>0</v>
      </c>
      <c r="I511" s="2">
        <f>IF($F$474="n/a",0,IF(I$479&lt;=$C511,0,IF(I$479&gt;(INDEX($D$477:$W$477,1,$C511)+$C511),INDEX($D$491:$W$491,,$C511)-SUM($D511:H511),INDEX($D$491:$W$491,,$C511)/INDEX($D$477:$W$477,1,$C511))))</f>
        <v>0</v>
      </c>
      <c r="J511" s="2">
        <f>IF($F$474="n/a",0,IF(J$479&lt;=$C511,0,IF(J$479&gt;(INDEX($D$477:$W$477,1,$C511)+$C511),INDEX($D$491:$W$491,,$C511)-SUM($D511:I511),INDEX($D$491:$W$491,,$C511)/INDEX($D$477:$W$477,1,$C511))))</f>
        <v>0</v>
      </c>
      <c r="K511" s="2">
        <f>IF($F$474="n/a",0,IF(K$479&lt;=$C511,0,IF(K$479&gt;(INDEX($D$477:$W$477,1,$C511)+$C511),INDEX($D$491:$W$491,,$C511)-SUM($D511:J511),INDEX($D$491:$W$491,,$C511)/INDEX($D$477:$W$477,1,$C511))))</f>
        <v>0</v>
      </c>
      <c r="L511" s="2">
        <f>IF($F$474="n/a",0,IF(L$479&lt;=$C511,0,IF(L$479&gt;(INDEX($D$477:$W$477,1,$C511)+$C511),INDEX($D$491:$W$491,,$C511)-SUM($D511:K511),INDEX($D$491:$W$491,,$C511)/INDEX($D$477:$W$477,1,$C511))))</f>
        <v>0</v>
      </c>
      <c r="M511" s="2">
        <f>IF($F$474="n/a",0,IF(M$479&lt;=$C511,0,IF(M$479&gt;(INDEX($D$477:$W$477,1,$C511)+$C511),INDEX($D$491:$W$491,,$C511)-SUM($D511:L511),INDEX($D$491:$W$491,,$C511)/INDEX($D$477:$W$477,1,$C511))))</f>
        <v>0</v>
      </c>
      <c r="N511" s="2">
        <f>IF($F$474="n/a",0,IF(N$479&lt;=$C511,0,IF(N$479&gt;(INDEX($D$477:$W$477,1,$C511)+$C511),INDEX($D$491:$W$491,,$C511)-SUM($D511:M511),INDEX($D$491:$W$491,,$C511)/INDEX($D$477:$W$477,1,$C511))))</f>
        <v>0</v>
      </c>
      <c r="O511" s="2">
        <f>IF($F$474="n/a",0,IF(O$479&lt;=$C511,0,IF(O$479&gt;(INDEX($D$477:$W$477,1,$C511)+$C511),INDEX($D$491:$W$491,,$C511)-SUM($D511:N511),INDEX($D$491:$W$491,,$C511)/INDEX($D$477:$W$477,1,$C511))))</f>
        <v>0</v>
      </c>
      <c r="P511" s="2">
        <f>IF($F$474="n/a",0,IF(P$479&lt;=$C511,0,IF(P$479&gt;(INDEX($D$477:$W$477,1,$C511)+$C511),INDEX($D$491:$W$491,,$C511)-SUM($D511:O511),INDEX($D$491:$W$491,,$C511)/INDEX($D$477:$W$477,1,$C511))))</f>
        <v>0</v>
      </c>
      <c r="Q511" s="2">
        <f>IF($F$474="n/a",0,IF(Q$479&lt;=$C511,0,IF(Q$479&gt;(INDEX($D$477:$W$477,1,$C511)+$C511),INDEX($D$491:$W$491,,$C511)-SUM($D511:P511),INDEX($D$491:$W$491,,$C511)/INDEX($D$477:$W$477,1,$C511))))</f>
        <v>0</v>
      </c>
      <c r="R511" s="2">
        <f>IF($F$474="n/a",0,IF(R$479&lt;=$C511,0,IF(R$479&gt;(INDEX($D$477:$W$477,1,$C511)+$C511),INDEX($D$491:$W$491,,$C511)-SUM($D511:Q511),INDEX($D$491:$W$491,,$C511)/INDEX($D$477:$W$477,1,$C511))))</f>
        <v>0</v>
      </c>
      <c r="S511" s="2">
        <f>IF($F$474="n/a",0,IF(S$479&lt;=$C511,0,IF(S$479&gt;(INDEX($D$477:$W$477,1,$C511)+$C511),INDEX($D$491:$W$491,,$C511)-SUM($D511:R511),INDEX($D$491:$W$491,,$C511)/INDEX($D$477:$W$477,1,$C511))))</f>
        <v>0</v>
      </c>
      <c r="T511" s="2">
        <f>IF($F$474="n/a",0,IF(T$479&lt;=$C511,0,IF(T$479&gt;(INDEX($D$477:$W$477,1,$C511)+$C511),INDEX($D$491:$W$491,,$C511)-SUM($D511:S511),INDEX($D$491:$W$491,,$C511)/INDEX($D$477:$W$477,1,$C511))))</f>
        <v>0</v>
      </c>
      <c r="U511" s="2">
        <f>IF($F$474="n/a",0,IF(U$479&lt;=$C511,0,IF(U$479&gt;(INDEX($D$477:$W$477,1,$C511)+$C511),INDEX($D$491:$W$491,,$C511)-SUM($D511:T511),INDEX($D$491:$W$491,,$C511)/INDEX($D$477:$W$477,1,$C511))))</f>
        <v>0</v>
      </c>
      <c r="V511" s="2">
        <f>IF($F$474="n/a",0,IF(V$479&lt;=$C511,0,IF(V$479&gt;(INDEX($D$477:$W$477,1,$C511)+$C511),INDEX($D$491:$W$491,,$C511)-SUM($D511:U511),INDEX($D$491:$W$491,,$C511)/INDEX($D$477:$W$477,1,$C511))))</f>
        <v>0</v>
      </c>
      <c r="W511" s="2">
        <f>IF($F$474="n/a",0,IF(W$479&lt;=$C511,0,IF(W$479&gt;(INDEX($D$477:$W$477,1,$C511)+$C511),INDEX($D$491:$W$491,,$C511)-SUM($D511:V511),INDEX($D$491:$W$491,,$C511)/INDEX($D$477:$W$477,1,$C511))))</f>
        <v>0</v>
      </c>
      <c r="X511" s="2">
        <f>IF($F$474="n/a",0,IF(X$479&lt;=$C511,0,IF(X$479&gt;(INDEX($D$477:$W$477,1,$C511)+$C511),INDEX($D$491:$W$491,,$C511)-SUM($D511:W511),INDEX($D$491:$W$491,,$C511)/INDEX($D$477:$W$477,1,$C511))))</f>
        <v>0</v>
      </c>
      <c r="Y511" s="2">
        <f>IF($F$474="n/a",0,IF(Y$479&lt;=$C511,0,IF(Y$479&gt;(INDEX($D$477:$W$477,1,$C511)+$C511),INDEX($D$491:$W$491,,$C511)-SUM($D511:X511),INDEX($D$491:$W$491,,$C511)/INDEX($D$477:$W$477,1,$C511))))</f>
        <v>0</v>
      </c>
      <c r="Z511" s="2">
        <f>IF($F$474="n/a",0,IF(Z$479&lt;=$C511,0,IF(Z$479&gt;(INDEX($D$477:$W$477,1,$C511)+$C511),INDEX($D$491:$W$491,,$C511)-SUM($D511:Y511),INDEX($D$491:$W$491,,$C511)/INDEX($D$477:$W$477,1,$C511))))</f>
        <v>0</v>
      </c>
      <c r="AA511" s="2">
        <f>IF($F$474="n/a",0,IF(AA$479&lt;=$C511,0,IF(AA$479&gt;(INDEX($D$477:$W$477,1,$C511)+$C511),INDEX($D$491:$W$491,,$C511)-SUM($D511:Z511),INDEX($D$491:$W$491,,$C511)/INDEX($D$477:$W$477,1,$C511))))</f>
        <v>0</v>
      </c>
      <c r="AB511" s="2">
        <f>IF($F$474="n/a",0,IF(AB$479&lt;=$C511,0,IF(AB$479&gt;(INDEX($D$477:$W$477,1,$C511)+$C511),INDEX($D$491:$W$491,,$C511)-SUM($D511:AA511),INDEX($D$491:$W$491,,$C511)/INDEX($D$477:$W$477,1,$C511))))</f>
        <v>0</v>
      </c>
      <c r="AC511" s="2">
        <f>IF($F$474="n/a",0,IF(AC$479&lt;=$C511,0,IF(AC$479&gt;(INDEX($D$477:$W$477,1,$C511)+$C511),INDEX($D$491:$W$491,,$C511)-SUM($D511:AB511),INDEX($D$491:$W$491,,$C511)/INDEX($D$477:$W$477,1,$C511))))</f>
        <v>0</v>
      </c>
      <c r="AD511" s="2">
        <f>IF($F$474="n/a",0,IF(AD$479&lt;=$C511,0,IF(AD$479&gt;(INDEX($D$477:$W$477,1,$C511)+$C511),INDEX($D$491:$W$491,,$C511)-SUM($D511:AC511),INDEX($D$491:$W$491,,$C511)/INDEX($D$477:$W$477,1,$C511))))</f>
        <v>0</v>
      </c>
      <c r="AE511" s="2">
        <f>IF($F$474="n/a",0,IF(AE$479&lt;=$C511,0,IF(AE$479&gt;(INDEX($D$477:$W$477,1,$C511)+$C511),INDEX($D$491:$W$491,,$C511)-SUM($D511:AD511),INDEX($D$491:$W$491,,$C511)/INDEX($D$477:$W$477,1,$C511))))</f>
        <v>0</v>
      </c>
      <c r="AF511" s="2">
        <f>IF($F$474="n/a",0,IF(AF$479&lt;=$C511,0,IF(AF$479&gt;(INDEX($D$477:$W$477,1,$C511)+$C511),INDEX($D$491:$W$491,,$C511)-SUM($D511:AE511),INDEX($D$491:$W$491,,$C511)/INDEX($D$477:$W$477,1,$C511))))</f>
        <v>0</v>
      </c>
      <c r="AG511" s="2">
        <f>IF($F$474="n/a",0,IF(AG$479&lt;=$C511,0,IF(AG$479&gt;(INDEX($D$477:$W$477,1,$C511)+$C511),INDEX($D$491:$W$491,,$C511)-SUM($D511:AF511),INDEX($D$491:$W$491,,$C511)/INDEX($D$477:$W$477,1,$C511))))</f>
        <v>0</v>
      </c>
      <c r="AH511" s="2">
        <f>IF($F$474="n/a",0,IF(AH$479&lt;=$C511,0,IF(AH$479&gt;(INDEX($D$477:$W$477,1,$C511)+$C511),INDEX($D$491:$W$491,,$C511)-SUM($D511:AG511),INDEX($D$491:$W$491,,$C511)/INDEX($D$477:$W$477,1,$C511))))</f>
        <v>0</v>
      </c>
      <c r="AI511" s="2">
        <f>IF($F$474="n/a",0,IF(AI$479&lt;=$C511,0,IF(AI$479&gt;(INDEX($D$477:$W$477,1,$C511)+$C511),INDEX($D$491:$W$491,,$C511)-SUM($D511:AH511),INDEX($D$491:$W$491,,$C511)/INDEX($D$477:$W$477,1,$C511))))</f>
        <v>0</v>
      </c>
      <c r="AJ511" s="2">
        <f>IF($F$474="n/a",0,IF(AJ$479&lt;=$C511,0,IF(AJ$479&gt;(INDEX($D$477:$W$477,1,$C511)+$C511),INDEX($D$491:$W$491,,$C511)-SUM($D511:AI511),INDEX($D$491:$W$491,,$C511)/INDEX($D$477:$W$477,1,$C511))))</f>
        <v>0</v>
      </c>
      <c r="AK511" s="2">
        <f>IF($F$474="n/a",0,IF(AK$479&lt;=$C511,0,IF(AK$479&gt;(INDEX($D$477:$W$477,1,$C511)+$C511),INDEX($D$491:$W$491,,$C511)-SUM($D511:AJ511),INDEX($D$491:$W$491,,$C511)/INDEX($D$477:$W$477,1,$C511))))</f>
        <v>0</v>
      </c>
      <c r="AL511" s="2">
        <f>IF($F$474="n/a",0,IF(AL$479&lt;=$C511,0,IF(AL$479&gt;(INDEX($D$477:$W$477,1,$C511)+$C511),INDEX($D$491:$W$491,,$C511)-SUM($D511:AK511),INDEX($D$491:$W$491,,$C511)/INDEX($D$477:$W$477,1,$C511))))</f>
        <v>0</v>
      </c>
      <c r="AM511" s="2">
        <f>IF($F$474="n/a",0,IF(AM$479&lt;=$C511,0,IF(AM$479&gt;(INDEX($D$477:$W$477,1,$C511)+$C511),INDEX($D$491:$W$491,,$C511)-SUM($D511:AL511),INDEX($D$491:$W$491,,$C511)/INDEX($D$477:$W$477,1,$C511))))</f>
        <v>0</v>
      </c>
      <c r="AN511" s="2">
        <f>IF($F$474="n/a",0,IF(AN$479&lt;=$C511,0,IF(AN$479&gt;(INDEX($D$477:$W$477,1,$C511)+$C511),INDEX($D$491:$W$491,,$C511)-SUM($D511:AM511),INDEX($D$491:$W$491,,$C511)/INDEX($D$477:$W$477,1,$C511))))</f>
        <v>0</v>
      </c>
      <c r="AO511" s="2">
        <f>IF($F$474="n/a",0,IF(AO$479&lt;=$C511,0,IF(AO$479&gt;(INDEX($D$477:$W$477,1,$C511)+$C511),INDEX($D$491:$W$491,,$C511)-SUM($D511:AN511),INDEX($D$491:$W$491,,$C511)/INDEX($D$477:$W$477,1,$C511))))</f>
        <v>0</v>
      </c>
      <c r="AP511" s="2">
        <f>IF($F$474="n/a",0,IF(AP$479&lt;=$C511,0,IF(AP$479&gt;(INDEX($D$477:$W$477,1,$C511)+$C511),INDEX($D$491:$W$491,,$C511)-SUM($D511:AO511),INDEX($D$491:$W$491,,$C511)/INDEX($D$477:$W$477,1,$C511))))</f>
        <v>0</v>
      </c>
      <c r="AQ511" s="2">
        <f>IF($F$474="n/a",0,IF(AQ$479&lt;=$C511,0,IF(AQ$479&gt;(INDEX($D$477:$W$477,1,$C511)+$C511),INDEX($D$491:$W$491,,$C511)-SUM($D511:AP511),INDEX($D$491:$W$491,,$C511)/INDEX($D$477:$W$477,1,$C511))))</f>
        <v>0</v>
      </c>
      <c r="AR511" s="2">
        <f>IF($F$474="n/a",0,IF(AR$479&lt;=$C511,0,IF(AR$479&gt;(INDEX($D$477:$W$477,1,$C511)+$C511),INDEX($D$491:$W$491,,$C511)-SUM($D511:AQ511),INDEX($D$491:$W$491,,$C511)/INDEX($D$477:$W$477,1,$C511))))</f>
        <v>0</v>
      </c>
      <c r="AS511" s="2">
        <f>IF($F$474="n/a",0,IF(AS$479&lt;=$C511,0,IF(AS$479&gt;(INDEX($D$477:$W$477,1,$C511)+$C511),INDEX($D$491:$W$491,,$C511)-SUM($D511:AR511),INDEX($D$491:$W$491,,$C511)/INDEX($D$477:$W$477,1,$C511))))</f>
        <v>0</v>
      </c>
      <c r="AT511" s="2">
        <f>IF($F$474="n/a",0,IF(AT$479&lt;=$C511,0,IF(AT$479&gt;(INDEX($D$477:$W$477,1,$C511)+$C511),INDEX($D$491:$W$491,,$C511)-SUM($D511:AS511),INDEX($D$491:$W$491,,$C511)/INDEX($D$477:$W$477,1,$C511))))</f>
        <v>0</v>
      </c>
      <c r="AU511" s="2">
        <f>IF($F$474="n/a",0,IF(AU$479&lt;=$C511,0,IF(AU$479&gt;(INDEX($D$477:$W$477,1,$C511)+$C511),INDEX($D$491:$W$491,,$C511)-SUM($D511:AT511),INDEX($D$491:$W$491,,$C511)/INDEX($D$477:$W$477,1,$C511))))</f>
        <v>0</v>
      </c>
      <c r="AV511" s="2">
        <f>IF($F$474="n/a",0,IF(AV$479&lt;=$C511,0,IF(AV$479&gt;(INDEX($D$477:$W$477,1,$C511)+$C511),INDEX($D$491:$W$491,,$C511)-SUM($D511:AU511),INDEX($D$491:$W$491,,$C511)/INDEX($D$477:$W$477,1,$C511))))</f>
        <v>0</v>
      </c>
      <c r="AW511" s="2">
        <f>IF($F$474="n/a",0,IF(AW$479&lt;=$C511,0,IF(AW$479&gt;(INDEX($D$477:$W$477,1,$C511)+$C511),INDEX($D$491:$W$491,,$C511)-SUM($D511:AV511),INDEX($D$491:$W$491,,$C511)/INDEX($D$477:$W$477,1,$C511))))</f>
        <v>0</v>
      </c>
      <c r="AX511" s="2">
        <f>IF($F$474="n/a",0,IF(AX$479&lt;=$C511,0,IF(AX$479&gt;(INDEX($D$477:$W$477,1,$C511)+$C511),INDEX($D$491:$W$491,,$C511)-SUM($D511:AW511),INDEX($D$491:$W$491,,$C511)/INDEX($D$477:$W$477,1,$C511))))</f>
        <v>0</v>
      </c>
      <c r="AY511" s="2">
        <f>IF($F$474="n/a",0,IF(AY$479&lt;=$C511,0,IF(AY$479&gt;(INDEX($D$477:$W$477,1,$C511)+$C511),INDEX($D$491:$W$491,,$C511)-SUM($D511:AX511),INDEX($D$491:$W$491,,$C511)/INDEX($D$477:$W$477,1,$C511))))</f>
        <v>0</v>
      </c>
      <c r="AZ511" s="2">
        <f>IF($F$474="n/a",0,IF(AZ$479&lt;=$C511,0,IF(AZ$479&gt;(INDEX($D$477:$W$477,1,$C511)+$C511),INDEX($D$491:$W$491,,$C511)-SUM($D511:AY511),INDEX($D$491:$W$491,,$C511)/INDEX($D$477:$W$477,1,$C511))))</f>
        <v>0</v>
      </c>
      <c r="BA511" s="2">
        <f>IF($F$474="n/a",0,IF(BA$479&lt;=$C511,0,IF(BA$479&gt;(INDEX($D$477:$W$477,1,$C511)+$C511),INDEX($D$491:$W$491,,$C511)-SUM($D511:AZ511),INDEX($D$491:$W$491,,$C511)/INDEX($D$477:$W$477,1,$C511))))</f>
        <v>0</v>
      </c>
      <c r="BB511" s="2">
        <f>IF($F$474="n/a",0,IF(BB$479&lt;=$C511,0,IF(BB$479&gt;(INDEX($D$477:$W$477,1,$C511)+$C511),INDEX($D$491:$W$491,,$C511)-SUM($D511:BA511),INDEX($D$491:$W$491,,$C511)/INDEX($D$477:$W$477,1,$C511))))</f>
        <v>0</v>
      </c>
      <c r="BC511" s="2">
        <f>IF($F$474="n/a",0,IF(BC$479&lt;=$C511,0,IF(BC$479&gt;(INDEX($D$477:$W$477,1,$C511)+$C511),INDEX($D$491:$W$491,,$C511)-SUM($D511:BB511),INDEX($D$491:$W$491,,$C511)/INDEX($D$477:$W$477,1,$C511))))</f>
        <v>0</v>
      </c>
      <c r="BD511" s="2">
        <f>IF($F$474="n/a",0,IF(BD$479&lt;=$C511,0,IF(BD$479&gt;(INDEX($D$477:$W$477,1,$C511)+$C511),INDEX($D$491:$W$491,,$C511)-SUM($D511:BC511),INDEX($D$491:$W$491,,$C511)/INDEX($D$477:$W$477,1,$C511))))</f>
        <v>0</v>
      </c>
      <c r="BE511" s="2">
        <f>IF($F$474="n/a",0,IF(BE$479&lt;=$C511,0,IF(BE$479&gt;(INDEX($D$477:$W$477,1,$C511)+$C511),INDEX($D$491:$W$491,,$C511)-SUM($D511:BD511),INDEX($D$491:$W$491,,$C511)/INDEX($D$477:$W$477,1,$C511))))</f>
        <v>0</v>
      </c>
      <c r="BF511" s="2">
        <f>IF($F$474="n/a",0,IF(BF$479&lt;=$C511,0,IF(BF$479&gt;(INDEX($D$477:$W$477,1,$C511)+$C511),INDEX($D$491:$W$491,,$C511)-SUM($D511:BE511),INDEX($D$491:$W$491,,$C511)/INDEX($D$477:$W$477,1,$C511))))</f>
        <v>0</v>
      </c>
      <c r="BG511" s="2">
        <f>IF($F$474="n/a",0,IF(BG$479&lt;=$C511,0,IF(BG$479&gt;(INDEX($D$477:$W$477,1,$C511)+$C511),INDEX($D$491:$W$491,,$C511)-SUM($D511:BF511),INDEX($D$491:$W$491,,$C511)/INDEX($D$477:$W$477,1,$C511))))</f>
        <v>0</v>
      </c>
      <c r="BH511" s="2">
        <f>IF($F$474="n/a",0,IF(BH$479&lt;=$C511,0,IF(BH$479&gt;(INDEX($D$477:$W$477,1,$C511)+$C511),INDEX($D$491:$W$491,,$C511)-SUM($D511:BG511),INDEX($D$491:$W$491,,$C511)/INDEX($D$477:$W$477,1,$C511))))</f>
        <v>0</v>
      </c>
      <c r="BI511" s="2">
        <f>IF($F$474="n/a",0,IF(BI$479&lt;=$C511,0,IF(BI$479&gt;(INDEX($D$477:$W$477,1,$C511)+$C511),INDEX($D$491:$W$491,,$C511)-SUM($D511:BH511),INDEX($D$491:$W$491,,$C511)/INDEX($D$477:$W$477,1,$C511))))</f>
        <v>0</v>
      </c>
      <c r="BJ511" s="2">
        <f>IF($F$474="n/a",0,IF(BJ$479&lt;=$C511,0,IF(BJ$479&gt;(INDEX($D$477:$W$477,1,$C511)+$C511),INDEX($D$491:$W$491,,$C511)-SUM($D511:BI511),INDEX($D$491:$W$491,,$C511)/INDEX($D$477:$W$477,1,$C511))))</f>
        <v>0</v>
      </c>
      <c r="BK511" s="2">
        <f>IF($F$474="n/a",0,IF(BK$479&lt;=$C511,0,IF(BK$479&gt;(INDEX($D$477:$W$477,1,$C511)+$C511),INDEX($D$491:$W$491,,$C511)-SUM($D511:BJ511),INDEX($D$491:$W$491,,$C511)/INDEX($D$477:$W$477,1,$C511))))</f>
        <v>0</v>
      </c>
      <c r="BL511" s="2">
        <f>IF($F$474="n/a",0,IF(BL$479&lt;=$C511,0,IF(BL$479&gt;(INDEX($D$477:$W$477,1,$C511)+$C511),INDEX($D$491:$W$491,,$C511)-SUM($D511:BK511),INDEX($D$491:$W$491,,$C511)/INDEX($D$477:$W$477,1,$C511))))</f>
        <v>0</v>
      </c>
      <c r="BM511" s="2">
        <f>IF($F$474="n/a",0,IF(BM$479&lt;=$C511,0,IF(BM$479&gt;(INDEX($D$477:$W$477,1,$C511)+$C511),INDEX($D$491:$W$491,,$C511)-SUM($D511:BL511),INDEX($D$491:$W$491,,$C511)/INDEX($D$477:$W$477,1,$C511))))</f>
        <v>0</v>
      </c>
      <c r="BN511" s="2">
        <f>IF($F$474="n/a",0,IF(BN$479&lt;=$C511,0,IF(BN$479&gt;(INDEX($D$477:$W$477,1,$C511)+$C511),INDEX($D$491:$W$491,,$C511)-SUM($D511:BM511),INDEX($D$491:$W$491,,$C511)/INDEX($D$477:$W$477,1,$C511))))</f>
        <v>0</v>
      </c>
      <c r="BO511" s="2">
        <f>IF($F$474="n/a",0,IF(BO$479&lt;=$C511,0,IF(BO$479&gt;(INDEX($D$477:$W$477,1,$C511)+$C511),INDEX($D$491:$W$491,,$C511)-SUM($D511:BN511),INDEX($D$491:$W$491,,$C511)/INDEX($D$477:$W$477,1,$C511))))</f>
        <v>0</v>
      </c>
      <c r="BP511" s="2">
        <f>IF($F$474="n/a",0,IF(BP$479&lt;=$C511,0,IF(BP$479&gt;(INDEX($D$477:$W$477,1,$C511)+$C511),INDEX($D$491:$W$491,,$C511)-SUM($D511:BO511),INDEX($D$491:$W$491,,$C511)/INDEX($D$477:$W$477,1,$C511))))</f>
        <v>0</v>
      </c>
      <c r="BQ511" s="2">
        <f>IF($F$474="n/a",0,IF(BQ$479&lt;=$C511,0,IF(BQ$479&gt;(INDEX($D$477:$W$477,1,$C511)+$C511),INDEX($D$491:$W$491,,$C511)-SUM($D511:BP511),INDEX($D$491:$W$491,,$C511)/INDEX($D$477:$W$477,1,$C511))))</f>
        <v>0</v>
      </c>
      <c r="BR511" s="2">
        <f>IF($F$474="n/a",0,IF(BR$479&lt;=$C511,0,IF(BR$479&gt;(INDEX($D$477:$W$477,1,$C511)+$C511),INDEX($D$491:$W$491,,$C511)-SUM($D511:BQ511),INDEX($D$491:$W$491,,$C511)/INDEX($D$477:$W$477,1,$C511))))</f>
        <v>0</v>
      </c>
      <c r="BS511" s="2">
        <f>IF($F$474="n/a",0,IF(BS$479&lt;=$C511,0,IF(BS$479&gt;(INDEX($D$477:$W$477,1,$C511)+$C511),INDEX($D$491:$W$491,,$C511)-SUM($D511:BR511),INDEX($D$491:$W$491,,$C511)/INDEX($D$477:$W$477,1,$C511))))</f>
        <v>0</v>
      </c>
    </row>
    <row r="512" spans="2:71" outlineLevel="1">
      <c r="B512" s="24">
        <v>2029</v>
      </c>
      <c r="C512" s="24">
        <v>19</v>
      </c>
      <c r="E512" s="2">
        <f>IF($F$474="n/a",0,IF(E$479&lt;=$C512,0,IF(E$479&gt;(INDEX($D$477:$W$477,1,$C512)+$C512),INDEX($D$491:$W$491,,$C512)-SUM($D512:D512),INDEX($D$491:$W$491,,$C512)/INDEX($D$477:$W$477,1,$C512))))</f>
        <v>0</v>
      </c>
      <c r="F512" s="2">
        <f>IF($F$474="n/a",0,IF(F$479&lt;=$C512,0,IF(F$479&gt;(INDEX($D$477:$W$477,1,$C512)+$C512),INDEX($D$491:$W$491,,$C512)-SUM($D512:E512),INDEX($D$491:$W$491,,$C512)/INDEX($D$477:$W$477,1,$C512))))</f>
        <v>0</v>
      </c>
      <c r="G512" s="2">
        <f>IF($F$474="n/a",0,IF(G$479&lt;=$C512,0,IF(G$479&gt;(INDEX($D$477:$W$477,1,$C512)+$C512),INDEX($D$491:$W$491,,$C512)-SUM($D512:F512),INDEX($D$491:$W$491,,$C512)/INDEX($D$477:$W$477,1,$C512))))</f>
        <v>0</v>
      </c>
      <c r="H512" s="2">
        <f>IF($F$474="n/a",0,IF(H$479&lt;=$C512,0,IF(H$479&gt;(INDEX($D$477:$W$477,1,$C512)+$C512),INDEX($D$491:$W$491,,$C512)-SUM($D512:G512),INDEX($D$491:$W$491,,$C512)/INDEX($D$477:$W$477,1,$C512))))</f>
        <v>0</v>
      </c>
      <c r="I512" s="2">
        <f>IF($F$474="n/a",0,IF(I$479&lt;=$C512,0,IF(I$479&gt;(INDEX($D$477:$W$477,1,$C512)+$C512),INDEX($D$491:$W$491,,$C512)-SUM($D512:H512),INDEX($D$491:$W$491,,$C512)/INDEX($D$477:$W$477,1,$C512))))</f>
        <v>0</v>
      </c>
      <c r="J512" s="2">
        <f>IF($F$474="n/a",0,IF(J$479&lt;=$C512,0,IF(J$479&gt;(INDEX($D$477:$W$477,1,$C512)+$C512),INDEX($D$491:$W$491,,$C512)-SUM($D512:I512),INDEX($D$491:$W$491,,$C512)/INDEX($D$477:$W$477,1,$C512))))</f>
        <v>0</v>
      </c>
      <c r="K512" s="2">
        <f>IF($F$474="n/a",0,IF(K$479&lt;=$C512,0,IF(K$479&gt;(INDEX($D$477:$W$477,1,$C512)+$C512),INDEX($D$491:$W$491,,$C512)-SUM($D512:J512),INDEX($D$491:$W$491,,$C512)/INDEX($D$477:$W$477,1,$C512))))</f>
        <v>0</v>
      </c>
      <c r="L512" s="2">
        <f>IF($F$474="n/a",0,IF(L$479&lt;=$C512,0,IF(L$479&gt;(INDEX($D$477:$W$477,1,$C512)+$C512),INDEX($D$491:$W$491,,$C512)-SUM($D512:K512),INDEX($D$491:$W$491,,$C512)/INDEX($D$477:$W$477,1,$C512))))</f>
        <v>0</v>
      </c>
      <c r="M512" s="2">
        <f>IF($F$474="n/a",0,IF(M$479&lt;=$C512,0,IF(M$479&gt;(INDEX($D$477:$W$477,1,$C512)+$C512),INDEX($D$491:$W$491,,$C512)-SUM($D512:L512),INDEX($D$491:$W$491,,$C512)/INDEX($D$477:$W$477,1,$C512))))</f>
        <v>0</v>
      </c>
      <c r="N512" s="2">
        <f>IF($F$474="n/a",0,IF(N$479&lt;=$C512,0,IF(N$479&gt;(INDEX($D$477:$W$477,1,$C512)+$C512),INDEX($D$491:$W$491,,$C512)-SUM($D512:M512),INDEX($D$491:$W$491,,$C512)/INDEX($D$477:$W$477,1,$C512))))</f>
        <v>0</v>
      </c>
      <c r="O512" s="2">
        <f>IF($F$474="n/a",0,IF(O$479&lt;=$C512,0,IF(O$479&gt;(INDEX($D$477:$W$477,1,$C512)+$C512),INDEX($D$491:$W$491,,$C512)-SUM($D512:N512),INDEX($D$491:$W$491,,$C512)/INDEX($D$477:$W$477,1,$C512))))</f>
        <v>0</v>
      </c>
      <c r="P512" s="2">
        <f>IF($F$474="n/a",0,IF(P$479&lt;=$C512,0,IF(P$479&gt;(INDEX($D$477:$W$477,1,$C512)+$C512),INDEX($D$491:$W$491,,$C512)-SUM($D512:O512),INDEX($D$491:$W$491,,$C512)/INDEX($D$477:$W$477,1,$C512))))</f>
        <v>0</v>
      </c>
      <c r="Q512" s="2">
        <f>IF($F$474="n/a",0,IF(Q$479&lt;=$C512,0,IF(Q$479&gt;(INDEX($D$477:$W$477,1,$C512)+$C512),INDEX($D$491:$W$491,,$C512)-SUM($D512:P512),INDEX($D$491:$W$491,,$C512)/INDEX($D$477:$W$477,1,$C512))))</f>
        <v>0</v>
      </c>
      <c r="R512" s="2">
        <f>IF($F$474="n/a",0,IF(R$479&lt;=$C512,0,IF(R$479&gt;(INDEX($D$477:$W$477,1,$C512)+$C512),INDEX($D$491:$W$491,,$C512)-SUM($D512:Q512),INDEX($D$491:$W$491,,$C512)/INDEX($D$477:$W$477,1,$C512))))</f>
        <v>0</v>
      </c>
      <c r="S512" s="2">
        <f>IF($F$474="n/a",0,IF(S$479&lt;=$C512,0,IF(S$479&gt;(INDEX($D$477:$W$477,1,$C512)+$C512),INDEX($D$491:$W$491,,$C512)-SUM($D512:R512),INDEX($D$491:$W$491,,$C512)/INDEX($D$477:$W$477,1,$C512))))</f>
        <v>0</v>
      </c>
      <c r="T512" s="2">
        <f>IF($F$474="n/a",0,IF(T$479&lt;=$C512,0,IF(T$479&gt;(INDEX($D$477:$W$477,1,$C512)+$C512),INDEX($D$491:$W$491,,$C512)-SUM($D512:S512),INDEX($D$491:$W$491,,$C512)/INDEX($D$477:$W$477,1,$C512))))</f>
        <v>0</v>
      </c>
      <c r="U512" s="2">
        <f>IF($F$474="n/a",0,IF(U$479&lt;=$C512,0,IF(U$479&gt;(INDEX($D$477:$W$477,1,$C512)+$C512),INDEX($D$491:$W$491,,$C512)-SUM($D512:T512),INDEX($D$491:$W$491,,$C512)/INDEX($D$477:$W$477,1,$C512))))</f>
        <v>0</v>
      </c>
      <c r="V512" s="2">
        <f>IF($F$474="n/a",0,IF(V$479&lt;=$C512,0,IF(V$479&gt;(INDEX($D$477:$W$477,1,$C512)+$C512),INDEX($D$491:$W$491,,$C512)-SUM($D512:U512),INDEX($D$491:$W$491,,$C512)/INDEX($D$477:$W$477,1,$C512))))</f>
        <v>0</v>
      </c>
      <c r="W512" s="2">
        <f>IF($F$474="n/a",0,IF(W$479&lt;=$C512,0,IF(W$479&gt;(INDEX($D$477:$W$477,1,$C512)+$C512),INDEX($D$491:$W$491,,$C512)-SUM($D512:V512),INDEX($D$491:$W$491,,$C512)/INDEX($D$477:$W$477,1,$C512))))</f>
        <v>0</v>
      </c>
      <c r="X512" s="2">
        <f>IF($F$474="n/a",0,IF(X$479&lt;=$C512,0,IF(X$479&gt;(INDEX($D$477:$W$477,1,$C512)+$C512),INDEX($D$491:$W$491,,$C512)-SUM($D512:W512),INDEX($D$491:$W$491,,$C512)/INDEX($D$477:$W$477,1,$C512))))</f>
        <v>0</v>
      </c>
      <c r="Y512" s="2">
        <f>IF($F$474="n/a",0,IF(Y$479&lt;=$C512,0,IF(Y$479&gt;(INDEX($D$477:$W$477,1,$C512)+$C512),INDEX($D$491:$W$491,,$C512)-SUM($D512:X512),INDEX($D$491:$W$491,,$C512)/INDEX($D$477:$W$477,1,$C512))))</f>
        <v>0</v>
      </c>
      <c r="Z512" s="2">
        <f>IF($F$474="n/a",0,IF(Z$479&lt;=$C512,0,IF(Z$479&gt;(INDEX($D$477:$W$477,1,$C512)+$C512),INDEX($D$491:$W$491,,$C512)-SUM($D512:Y512),INDEX($D$491:$W$491,,$C512)/INDEX($D$477:$W$477,1,$C512))))</f>
        <v>0</v>
      </c>
      <c r="AA512" s="2">
        <f>IF($F$474="n/a",0,IF(AA$479&lt;=$C512,0,IF(AA$479&gt;(INDEX($D$477:$W$477,1,$C512)+$C512),INDEX($D$491:$W$491,,$C512)-SUM($D512:Z512),INDEX($D$491:$W$491,,$C512)/INDEX($D$477:$W$477,1,$C512))))</f>
        <v>0</v>
      </c>
      <c r="AB512" s="2">
        <f>IF($F$474="n/a",0,IF(AB$479&lt;=$C512,0,IF(AB$479&gt;(INDEX($D$477:$W$477,1,$C512)+$C512),INDEX($D$491:$W$491,,$C512)-SUM($D512:AA512),INDEX($D$491:$W$491,,$C512)/INDEX($D$477:$W$477,1,$C512))))</f>
        <v>0</v>
      </c>
      <c r="AC512" s="2">
        <f>IF($F$474="n/a",0,IF(AC$479&lt;=$C512,0,IF(AC$479&gt;(INDEX($D$477:$W$477,1,$C512)+$C512),INDEX($D$491:$W$491,,$C512)-SUM($D512:AB512),INDEX($D$491:$W$491,,$C512)/INDEX($D$477:$W$477,1,$C512))))</f>
        <v>0</v>
      </c>
      <c r="AD512" s="2">
        <f>IF($F$474="n/a",0,IF(AD$479&lt;=$C512,0,IF(AD$479&gt;(INDEX($D$477:$W$477,1,$C512)+$C512),INDEX($D$491:$W$491,,$C512)-SUM($D512:AC512),INDEX($D$491:$W$491,,$C512)/INDEX($D$477:$W$477,1,$C512))))</f>
        <v>0</v>
      </c>
      <c r="AE512" s="2">
        <f>IF($F$474="n/a",0,IF(AE$479&lt;=$C512,0,IF(AE$479&gt;(INDEX($D$477:$W$477,1,$C512)+$C512),INDEX($D$491:$W$491,,$C512)-SUM($D512:AD512),INDEX($D$491:$W$491,,$C512)/INDEX($D$477:$W$477,1,$C512))))</f>
        <v>0</v>
      </c>
      <c r="AF512" s="2">
        <f>IF($F$474="n/a",0,IF(AF$479&lt;=$C512,0,IF(AF$479&gt;(INDEX($D$477:$W$477,1,$C512)+$C512),INDEX($D$491:$W$491,,$C512)-SUM($D512:AE512),INDEX($D$491:$W$491,,$C512)/INDEX($D$477:$W$477,1,$C512))))</f>
        <v>0</v>
      </c>
      <c r="AG512" s="2">
        <f>IF($F$474="n/a",0,IF(AG$479&lt;=$C512,0,IF(AG$479&gt;(INDEX($D$477:$W$477,1,$C512)+$C512),INDEX($D$491:$W$491,,$C512)-SUM($D512:AF512),INDEX($D$491:$W$491,,$C512)/INDEX($D$477:$W$477,1,$C512))))</f>
        <v>0</v>
      </c>
      <c r="AH512" s="2">
        <f>IF($F$474="n/a",0,IF(AH$479&lt;=$C512,0,IF(AH$479&gt;(INDEX($D$477:$W$477,1,$C512)+$C512),INDEX($D$491:$W$491,,$C512)-SUM($D512:AG512),INDEX($D$491:$W$491,,$C512)/INDEX($D$477:$W$477,1,$C512))))</f>
        <v>0</v>
      </c>
      <c r="AI512" s="2">
        <f>IF($F$474="n/a",0,IF(AI$479&lt;=$C512,0,IF(AI$479&gt;(INDEX($D$477:$W$477,1,$C512)+$C512),INDEX($D$491:$W$491,,$C512)-SUM($D512:AH512),INDEX($D$491:$W$491,,$C512)/INDEX($D$477:$W$477,1,$C512))))</f>
        <v>0</v>
      </c>
      <c r="AJ512" s="2">
        <f>IF($F$474="n/a",0,IF(AJ$479&lt;=$C512,0,IF(AJ$479&gt;(INDEX($D$477:$W$477,1,$C512)+$C512),INDEX($D$491:$W$491,,$C512)-SUM($D512:AI512),INDEX($D$491:$W$491,,$C512)/INDEX($D$477:$W$477,1,$C512))))</f>
        <v>0</v>
      </c>
      <c r="AK512" s="2">
        <f>IF($F$474="n/a",0,IF(AK$479&lt;=$C512,0,IF(AK$479&gt;(INDEX($D$477:$W$477,1,$C512)+$C512),INDEX($D$491:$W$491,,$C512)-SUM($D512:AJ512),INDEX($D$491:$W$491,,$C512)/INDEX($D$477:$W$477,1,$C512))))</f>
        <v>0</v>
      </c>
      <c r="AL512" s="2">
        <f>IF($F$474="n/a",0,IF(AL$479&lt;=$C512,0,IF(AL$479&gt;(INDEX($D$477:$W$477,1,$C512)+$C512),INDEX($D$491:$W$491,,$C512)-SUM($D512:AK512),INDEX($D$491:$W$491,,$C512)/INDEX($D$477:$W$477,1,$C512))))</f>
        <v>0</v>
      </c>
      <c r="AM512" s="2">
        <f>IF($F$474="n/a",0,IF(AM$479&lt;=$C512,0,IF(AM$479&gt;(INDEX($D$477:$W$477,1,$C512)+$C512),INDEX($D$491:$W$491,,$C512)-SUM($D512:AL512),INDEX($D$491:$W$491,,$C512)/INDEX($D$477:$W$477,1,$C512))))</f>
        <v>0</v>
      </c>
      <c r="AN512" s="2">
        <f>IF($F$474="n/a",0,IF(AN$479&lt;=$C512,0,IF(AN$479&gt;(INDEX($D$477:$W$477,1,$C512)+$C512),INDEX($D$491:$W$491,,$C512)-SUM($D512:AM512),INDEX($D$491:$W$491,,$C512)/INDEX($D$477:$W$477,1,$C512))))</f>
        <v>0</v>
      </c>
      <c r="AO512" s="2">
        <f>IF($F$474="n/a",0,IF(AO$479&lt;=$C512,0,IF(AO$479&gt;(INDEX($D$477:$W$477,1,$C512)+$C512),INDEX($D$491:$W$491,,$C512)-SUM($D512:AN512),INDEX($D$491:$W$491,,$C512)/INDEX($D$477:$W$477,1,$C512))))</f>
        <v>0</v>
      </c>
      <c r="AP512" s="2">
        <f>IF($F$474="n/a",0,IF(AP$479&lt;=$C512,0,IF(AP$479&gt;(INDEX($D$477:$W$477,1,$C512)+$C512),INDEX($D$491:$W$491,,$C512)-SUM($D512:AO512),INDEX($D$491:$W$491,,$C512)/INDEX($D$477:$W$477,1,$C512))))</f>
        <v>0</v>
      </c>
      <c r="AQ512" s="2">
        <f>IF($F$474="n/a",0,IF(AQ$479&lt;=$C512,0,IF(AQ$479&gt;(INDEX($D$477:$W$477,1,$C512)+$C512),INDEX($D$491:$W$491,,$C512)-SUM($D512:AP512),INDEX($D$491:$W$491,,$C512)/INDEX($D$477:$W$477,1,$C512))))</f>
        <v>0</v>
      </c>
      <c r="AR512" s="2">
        <f>IF($F$474="n/a",0,IF(AR$479&lt;=$C512,0,IF(AR$479&gt;(INDEX($D$477:$W$477,1,$C512)+$C512),INDEX($D$491:$W$491,,$C512)-SUM($D512:AQ512),INDEX($D$491:$W$491,,$C512)/INDEX($D$477:$W$477,1,$C512))))</f>
        <v>0</v>
      </c>
      <c r="AS512" s="2">
        <f>IF($F$474="n/a",0,IF(AS$479&lt;=$C512,0,IF(AS$479&gt;(INDEX($D$477:$W$477,1,$C512)+$C512),INDEX($D$491:$W$491,,$C512)-SUM($D512:AR512),INDEX($D$491:$W$491,,$C512)/INDEX($D$477:$W$477,1,$C512))))</f>
        <v>0</v>
      </c>
      <c r="AT512" s="2">
        <f>IF($F$474="n/a",0,IF(AT$479&lt;=$C512,0,IF(AT$479&gt;(INDEX($D$477:$W$477,1,$C512)+$C512),INDEX($D$491:$W$491,,$C512)-SUM($D512:AS512),INDEX($D$491:$W$491,,$C512)/INDEX($D$477:$W$477,1,$C512))))</f>
        <v>0</v>
      </c>
      <c r="AU512" s="2">
        <f>IF($F$474="n/a",0,IF(AU$479&lt;=$C512,0,IF(AU$479&gt;(INDEX($D$477:$W$477,1,$C512)+$C512),INDEX($D$491:$W$491,,$C512)-SUM($D512:AT512),INDEX($D$491:$W$491,,$C512)/INDEX($D$477:$W$477,1,$C512))))</f>
        <v>0</v>
      </c>
      <c r="AV512" s="2">
        <f>IF($F$474="n/a",0,IF(AV$479&lt;=$C512,0,IF(AV$479&gt;(INDEX($D$477:$W$477,1,$C512)+$C512),INDEX($D$491:$W$491,,$C512)-SUM($D512:AU512),INDEX($D$491:$W$491,,$C512)/INDEX($D$477:$W$477,1,$C512))))</f>
        <v>0</v>
      </c>
      <c r="AW512" s="2">
        <f>IF($F$474="n/a",0,IF(AW$479&lt;=$C512,0,IF(AW$479&gt;(INDEX($D$477:$W$477,1,$C512)+$C512),INDEX($D$491:$W$491,,$C512)-SUM($D512:AV512),INDEX($D$491:$W$491,,$C512)/INDEX($D$477:$W$477,1,$C512))))</f>
        <v>0</v>
      </c>
      <c r="AX512" s="2">
        <f>IF($F$474="n/a",0,IF(AX$479&lt;=$C512,0,IF(AX$479&gt;(INDEX($D$477:$W$477,1,$C512)+$C512),INDEX($D$491:$W$491,,$C512)-SUM($D512:AW512),INDEX($D$491:$W$491,,$C512)/INDEX($D$477:$W$477,1,$C512))))</f>
        <v>0</v>
      </c>
      <c r="AY512" s="2">
        <f>IF($F$474="n/a",0,IF(AY$479&lt;=$C512,0,IF(AY$479&gt;(INDEX($D$477:$W$477,1,$C512)+$C512),INDEX($D$491:$W$491,,$C512)-SUM($D512:AX512),INDEX($D$491:$W$491,,$C512)/INDEX($D$477:$W$477,1,$C512))))</f>
        <v>0</v>
      </c>
      <c r="AZ512" s="2">
        <f>IF($F$474="n/a",0,IF(AZ$479&lt;=$C512,0,IF(AZ$479&gt;(INDEX($D$477:$W$477,1,$C512)+$C512),INDEX($D$491:$W$491,,$C512)-SUM($D512:AY512),INDEX($D$491:$W$491,,$C512)/INDEX($D$477:$W$477,1,$C512))))</f>
        <v>0</v>
      </c>
      <c r="BA512" s="2">
        <f>IF($F$474="n/a",0,IF(BA$479&lt;=$C512,0,IF(BA$479&gt;(INDEX($D$477:$W$477,1,$C512)+$C512),INDEX($D$491:$W$491,,$C512)-SUM($D512:AZ512),INDEX($D$491:$W$491,,$C512)/INDEX($D$477:$W$477,1,$C512))))</f>
        <v>0</v>
      </c>
      <c r="BB512" s="2">
        <f>IF($F$474="n/a",0,IF(BB$479&lt;=$C512,0,IF(BB$479&gt;(INDEX($D$477:$W$477,1,$C512)+$C512),INDEX($D$491:$W$491,,$C512)-SUM($D512:BA512),INDEX($D$491:$W$491,,$C512)/INDEX($D$477:$W$477,1,$C512))))</f>
        <v>0</v>
      </c>
      <c r="BC512" s="2">
        <f>IF($F$474="n/a",0,IF(BC$479&lt;=$C512,0,IF(BC$479&gt;(INDEX($D$477:$W$477,1,$C512)+$C512),INDEX($D$491:$W$491,,$C512)-SUM($D512:BB512),INDEX($D$491:$W$491,,$C512)/INDEX($D$477:$W$477,1,$C512))))</f>
        <v>0</v>
      </c>
      <c r="BD512" s="2">
        <f>IF($F$474="n/a",0,IF(BD$479&lt;=$C512,0,IF(BD$479&gt;(INDEX($D$477:$W$477,1,$C512)+$C512),INDEX($D$491:$W$491,,$C512)-SUM($D512:BC512),INDEX($D$491:$W$491,,$C512)/INDEX($D$477:$W$477,1,$C512))))</f>
        <v>0</v>
      </c>
      <c r="BE512" s="2">
        <f>IF($F$474="n/a",0,IF(BE$479&lt;=$C512,0,IF(BE$479&gt;(INDEX($D$477:$W$477,1,$C512)+$C512),INDEX($D$491:$W$491,,$C512)-SUM($D512:BD512),INDEX($D$491:$W$491,,$C512)/INDEX($D$477:$W$477,1,$C512))))</f>
        <v>0</v>
      </c>
      <c r="BF512" s="2">
        <f>IF($F$474="n/a",0,IF(BF$479&lt;=$C512,0,IF(BF$479&gt;(INDEX($D$477:$W$477,1,$C512)+$C512),INDEX($D$491:$W$491,,$C512)-SUM($D512:BE512),INDEX($D$491:$W$491,,$C512)/INDEX($D$477:$W$477,1,$C512))))</f>
        <v>0</v>
      </c>
      <c r="BG512" s="2">
        <f>IF($F$474="n/a",0,IF(BG$479&lt;=$C512,0,IF(BG$479&gt;(INDEX($D$477:$W$477,1,$C512)+$C512),INDEX($D$491:$W$491,,$C512)-SUM($D512:BF512),INDEX($D$491:$W$491,,$C512)/INDEX($D$477:$W$477,1,$C512))))</f>
        <v>0</v>
      </c>
      <c r="BH512" s="2">
        <f>IF($F$474="n/a",0,IF(BH$479&lt;=$C512,0,IF(BH$479&gt;(INDEX($D$477:$W$477,1,$C512)+$C512),INDEX($D$491:$W$491,,$C512)-SUM($D512:BG512),INDEX($D$491:$W$491,,$C512)/INDEX($D$477:$W$477,1,$C512))))</f>
        <v>0</v>
      </c>
      <c r="BI512" s="2">
        <f>IF($F$474="n/a",0,IF(BI$479&lt;=$C512,0,IF(BI$479&gt;(INDEX($D$477:$W$477,1,$C512)+$C512),INDEX($D$491:$W$491,,$C512)-SUM($D512:BH512),INDEX($D$491:$W$491,,$C512)/INDEX($D$477:$W$477,1,$C512))))</f>
        <v>0</v>
      </c>
      <c r="BJ512" s="2">
        <f>IF($F$474="n/a",0,IF(BJ$479&lt;=$C512,0,IF(BJ$479&gt;(INDEX($D$477:$W$477,1,$C512)+$C512),INDEX($D$491:$W$491,,$C512)-SUM($D512:BI512),INDEX($D$491:$W$491,,$C512)/INDEX($D$477:$W$477,1,$C512))))</f>
        <v>0</v>
      </c>
      <c r="BK512" s="2">
        <f>IF($F$474="n/a",0,IF(BK$479&lt;=$C512,0,IF(BK$479&gt;(INDEX($D$477:$W$477,1,$C512)+$C512),INDEX($D$491:$W$491,,$C512)-SUM($D512:BJ512),INDEX($D$491:$W$491,,$C512)/INDEX($D$477:$W$477,1,$C512))))</f>
        <v>0</v>
      </c>
      <c r="BL512" s="2">
        <f>IF($F$474="n/a",0,IF(BL$479&lt;=$C512,0,IF(BL$479&gt;(INDEX($D$477:$W$477,1,$C512)+$C512),INDEX($D$491:$W$491,,$C512)-SUM($D512:BK512),INDEX($D$491:$W$491,,$C512)/INDEX($D$477:$W$477,1,$C512))))</f>
        <v>0</v>
      </c>
      <c r="BM512" s="2">
        <f>IF($F$474="n/a",0,IF(BM$479&lt;=$C512,0,IF(BM$479&gt;(INDEX($D$477:$W$477,1,$C512)+$C512),INDEX($D$491:$W$491,,$C512)-SUM($D512:BL512),INDEX($D$491:$W$491,,$C512)/INDEX($D$477:$W$477,1,$C512))))</f>
        <v>0</v>
      </c>
      <c r="BN512" s="2">
        <f>IF($F$474="n/a",0,IF(BN$479&lt;=$C512,0,IF(BN$479&gt;(INDEX($D$477:$W$477,1,$C512)+$C512),INDEX($D$491:$W$491,,$C512)-SUM($D512:BM512),INDEX($D$491:$W$491,,$C512)/INDEX($D$477:$W$477,1,$C512))))</f>
        <v>0</v>
      </c>
      <c r="BO512" s="2">
        <f>IF($F$474="n/a",0,IF(BO$479&lt;=$C512,0,IF(BO$479&gt;(INDEX($D$477:$W$477,1,$C512)+$C512),INDEX($D$491:$W$491,,$C512)-SUM($D512:BN512),INDEX($D$491:$W$491,,$C512)/INDEX($D$477:$W$477,1,$C512))))</f>
        <v>0</v>
      </c>
      <c r="BP512" s="2">
        <f>IF($F$474="n/a",0,IF(BP$479&lt;=$C512,0,IF(BP$479&gt;(INDEX($D$477:$W$477,1,$C512)+$C512),INDEX($D$491:$W$491,,$C512)-SUM($D512:BO512),INDEX($D$491:$W$491,,$C512)/INDEX($D$477:$W$477,1,$C512))))</f>
        <v>0</v>
      </c>
      <c r="BQ512" s="2">
        <f>IF($F$474="n/a",0,IF(BQ$479&lt;=$C512,0,IF(BQ$479&gt;(INDEX($D$477:$W$477,1,$C512)+$C512),INDEX($D$491:$W$491,,$C512)-SUM($D512:BP512),INDEX($D$491:$W$491,,$C512)/INDEX($D$477:$W$477,1,$C512))))</f>
        <v>0</v>
      </c>
      <c r="BR512" s="2">
        <f>IF($F$474="n/a",0,IF(BR$479&lt;=$C512,0,IF(BR$479&gt;(INDEX($D$477:$W$477,1,$C512)+$C512),INDEX($D$491:$W$491,,$C512)-SUM($D512:BQ512),INDEX($D$491:$W$491,,$C512)/INDEX($D$477:$W$477,1,$C512))))</f>
        <v>0</v>
      </c>
      <c r="BS512" s="2">
        <f>IF($F$474="n/a",0,IF(BS$479&lt;=$C512,0,IF(BS$479&gt;(INDEX($D$477:$W$477,1,$C512)+$C512),INDEX($D$491:$W$491,,$C512)-SUM($D512:BR512),INDEX($D$491:$W$491,,$C512)/INDEX($D$477:$W$477,1,$C512))))</f>
        <v>0</v>
      </c>
    </row>
    <row r="513" spans="2:71" outlineLevel="1">
      <c r="B513" s="24">
        <v>2030</v>
      </c>
      <c r="C513" s="24">
        <v>20</v>
      </c>
      <c r="E513" s="2">
        <f>IF($F$474="n/a",0,IF(E$479&lt;=$C513,0,IF(E$479&gt;(INDEX($D$477:$W$477,1,$C513)+$C513),INDEX($D$491:$W$491,,$C513)-SUM($D513:D513),INDEX($D$491:$W$491,,$C513)/INDEX($D$477:$W$477,1,$C513))))</f>
        <v>0</v>
      </c>
      <c r="F513" s="2">
        <f>IF($F$474="n/a",0,IF(F$479&lt;=$C513,0,IF(F$479&gt;(INDEX($D$477:$W$477,1,$C513)+$C513),INDEX($D$491:$W$491,,$C513)-SUM($D513:E513),INDEX($D$491:$W$491,,$C513)/INDEX($D$477:$W$477,1,$C513))))</f>
        <v>0</v>
      </c>
      <c r="G513" s="2">
        <f>IF($F$474="n/a",0,IF(G$479&lt;=$C513,0,IF(G$479&gt;(INDEX($D$477:$W$477,1,$C513)+$C513),INDEX($D$491:$W$491,,$C513)-SUM($D513:F513),INDEX($D$491:$W$491,,$C513)/INDEX($D$477:$W$477,1,$C513))))</f>
        <v>0</v>
      </c>
      <c r="H513" s="2">
        <f>IF($F$474="n/a",0,IF(H$479&lt;=$C513,0,IF(H$479&gt;(INDEX($D$477:$W$477,1,$C513)+$C513),INDEX($D$491:$W$491,,$C513)-SUM($D513:G513),INDEX($D$491:$W$491,,$C513)/INDEX($D$477:$W$477,1,$C513))))</f>
        <v>0</v>
      </c>
      <c r="I513" s="2">
        <f>IF($F$474="n/a",0,IF(I$479&lt;=$C513,0,IF(I$479&gt;(INDEX($D$477:$W$477,1,$C513)+$C513),INDEX($D$491:$W$491,,$C513)-SUM($D513:H513),INDEX($D$491:$W$491,,$C513)/INDEX($D$477:$W$477,1,$C513))))</f>
        <v>0</v>
      </c>
      <c r="J513" s="2">
        <f>IF($F$474="n/a",0,IF(J$479&lt;=$C513,0,IF(J$479&gt;(INDEX($D$477:$W$477,1,$C513)+$C513),INDEX($D$491:$W$491,,$C513)-SUM($D513:I513),INDEX($D$491:$W$491,,$C513)/INDEX($D$477:$W$477,1,$C513))))</f>
        <v>0</v>
      </c>
      <c r="K513" s="2">
        <f>IF($F$474="n/a",0,IF(K$479&lt;=$C513,0,IF(K$479&gt;(INDEX($D$477:$W$477,1,$C513)+$C513),INDEX($D$491:$W$491,,$C513)-SUM($D513:J513),INDEX($D$491:$W$491,,$C513)/INDEX($D$477:$W$477,1,$C513))))</f>
        <v>0</v>
      </c>
      <c r="L513" s="2">
        <f>IF($F$474="n/a",0,IF(L$479&lt;=$C513,0,IF(L$479&gt;(INDEX($D$477:$W$477,1,$C513)+$C513),INDEX($D$491:$W$491,,$C513)-SUM($D513:K513),INDEX($D$491:$W$491,,$C513)/INDEX($D$477:$W$477,1,$C513))))</f>
        <v>0</v>
      </c>
      <c r="M513" s="2">
        <f>IF($F$474="n/a",0,IF(M$479&lt;=$C513,0,IF(M$479&gt;(INDEX($D$477:$W$477,1,$C513)+$C513),INDEX($D$491:$W$491,,$C513)-SUM($D513:L513),INDEX($D$491:$W$491,,$C513)/INDEX($D$477:$W$477,1,$C513))))</f>
        <v>0</v>
      </c>
      <c r="N513" s="2">
        <f>IF($F$474="n/a",0,IF(N$479&lt;=$C513,0,IF(N$479&gt;(INDEX($D$477:$W$477,1,$C513)+$C513),INDEX($D$491:$W$491,,$C513)-SUM($D513:M513),INDEX($D$491:$W$491,,$C513)/INDEX($D$477:$W$477,1,$C513))))</f>
        <v>0</v>
      </c>
      <c r="O513" s="2">
        <f>IF($F$474="n/a",0,IF(O$479&lt;=$C513,0,IF(O$479&gt;(INDEX($D$477:$W$477,1,$C513)+$C513),INDEX($D$491:$W$491,,$C513)-SUM($D513:N513),INDEX($D$491:$W$491,,$C513)/INDEX($D$477:$W$477,1,$C513))))</f>
        <v>0</v>
      </c>
      <c r="P513" s="2">
        <f>IF($F$474="n/a",0,IF(P$479&lt;=$C513,0,IF(P$479&gt;(INDEX($D$477:$W$477,1,$C513)+$C513),INDEX($D$491:$W$491,,$C513)-SUM($D513:O513),INDEX($D$491:$W$491,,$C513)/INDEX($D$477:$W$477,1,$C513))))</f>
        <v>0</v>
      </c>
      <c r="Q513" s="2">
        <f>IF($F$474="n/a",0,IF(Q$479&lt;=$C513,0,IF(Q$479&gt;(INDEX($D$477:$W$477,1,$C513)+$C513),INDEX($D$491:$W$491,,$C513)-SUM($D513:P513),INDEX($D$491:$W$491,,$C513)/INDEX($D$477:$W$477,1,$C513))))</f>
        <v>0</v>
      </c>
      <c r="R513" s="2">
        <f>IF($F$474="n/a",0,IF(R$479&lt;=$C513,0,IF(R$479&gt;(INDEX($D$477:$W$477,1,$C513)+$C513),INDEX($D$491:$W$491,,$C513)-SUM($D513:Q513),INDEX($D$491:$W$491,,$C513)/INDEX($D$477:$W$477,1,$C513))))</f>
        <v>0</v>
      </c>
      <c r="S513" s="2">
        <f>IF($F$474="n/a",0,IF(S$479&lt;=$C513,0,IF(S$479&gt;(INDEX($D$477:$W$477,1,$C513)+$C513),INDEX($D$491:$W$491,,$C513)-SUM($D513:R513),INDEX($D$491:$W$491,,$C513)/INDEX($D$477:$W$477,1,$C513))))</f>
        <v>0</v>
      </c>
      <c r="T513" s="2">
        <f>IF($F$474="n/a",0,IF(T$479&lt;=$C513,0,IF(T$479&gt;(INDEX($D$477:$W$477,1,$C513)+$C513),INDEX($D$491:$W$491,,$C513)-SUM($D513:S513),INDEX($D$491:$W$491,,$C513)/INDEX($D$477:$W$477,1,$C513))))</f>
        <v>0</v>
      </c>
      <c r="U513" s="2">
        <f>IF($F$474="n/a",0,IF(U$479&lt;=$C513,0,IF(U$479&gt;(INDEX($D$477:$W$477,1,$C513)+$C513),INDEX($D$491:$W$491,,$C513)-SUM($D513:T513),INDEX($D$491:$W$491,,$C513)/INDEX($D$477:$W$477,1,$C513))))</f>
        <v>0</v>
      </c>
      <c r="V513" s="2">
        <f>IF($F$474="n/a",0,IF(V$479&lt;=$C513,0,IF(V$479&gt;(INDEX($D$477:$W$477,1,$C513)+$C513),INDEX($D$491:$W$491,,$C513)-SUM($D513:U513),INDEX($D$491:$W$491,,$C513)/INDEX($D$477:$W$477,1,$C513))))</f>
        <v>0</v>
      </c>
      <c r="W513" s="2">
        <f>IF($F$474="n/a",0,IF(W$479&lt;=$C513,0,IF(W$479&gt;(INDEX($D$477:$W$477,1,$C513)+$C513),INDEX($D$491:$W$491,,$C513)-SUM($D513:V513),INDEX($D$491:$W$491,,$C513)/INDEX($D$477:$W$477,1,$C513))))</f>
        <v>0</v>
      </c>
      <c r="X513" s="2">
        <f>IF($F$474="n/a",0,IF(X$479&lt;=$C513,0,IF(X$479&gt;(INDEX($D$477:$W$477,1,$C513)+$C513),INDEX($D$491:$W$491,,$C513)-SUM($D513:W513),INDEX($D$491:$W$491,,$C513)/INDEX($D$477:$W$477,1,$C513))))</f>
        <v>0</v>
      </c>
      <c r="Y513" s="2">
        <f>IF($F$474="n/a",0,IF(Y$479&lt;=$C513,0,IF(Y$479&gt;(INDEX($D$477:$W$477,1,$C513)+$C513),INDEX($D$491:$W$491,,$C513)-SUM($D513:X513),INDEX($D$491:$W$491,,$C513)/INDEX($D$477:$W$477,1,$C513))))</f>
        <v>0</v>
      </c>
      <c r="Z513" s="2">
        <f>IF($F$474="n/a",0,IF(Z$479&lt;=$C513,0,IF(Z$479&gt;(INDEX($D$477:$W$477,1,$C513)+$C513),INDEX($D$491:$W$491,,$C513)-SUM($D513:Y513),INDEX($D$491:$W$491,,$C513)/INDEX($D$477:$W$477,1,$C513))))</f>
        <v>0</v>
      </c>
      <c r="AA513" s="2">
        <f>IF($F$474="n/a",0,IF(AA$479&lt;=$C513,0,IF(AA$479&gt;(INDEX($D$477:$W$477,1,$C513)+$C513),INDEX($D$491:$W$491,,$C513)-SUM($D513:Z513),INDEX($D$491:$W$491,,$C513)/INDEX($D$477:$W$477,1,$C513))))</f>
        <v>0</v>
      </c>
      <c r="AB513" s="2">
        <f>IF($F$474="n/a",0,IF(AB$479&lt;=$C513,0,IF(AB$479&gt;(INDEX($D$477:$W$477,1,$C513)+$C513),INDEX($D$491:$W$491,,$C513)-SUM($D513:AA513),INDEX($D$491:$W$491,,$C513)/INDEX($D$477:$W$477,1,$C513))))</f>
        <v>0</v>
      </c>
      <c r="AC513" s="2">
        <f>IF($F$474="n/a",0,IF(AC$479&lt;=$C513,0,IF(AC$479&gt;(INDEX($D$477:$W$477,1,$C513)+$C513),INDEX($D$491:$W$491,,$C513)-SUM($D513:AB513),INDEX($D$491:$W$491,,$C513)/INDEX($D$477:$W$477,1,$C513))))</f>
        <v>0</v>
      </c>
      <c r="AD513" s="2">
        <f>IF($F$474="n/a",0,IF(AD$479&lt;=$C513,0,IF(AD$479&gt;(INDEX($D$477:$W$477,1,$C513)+$C513),INDEX($D$491:$W$491,,$C513)-SUM($D513:AC513),INDEX($D$491:$W$491,,$C513)/INDEX($D$477:$W$477,1,$C513))))</f>
        <v>0</v>
      </c>
      <c r="AE513" s="2">
        <f>IF($F$474="n/a",0,IF(AE$479&lt;=$C513,0,IF(AE$479&gt;(INDEX($D$477:$W$477,1,$C513)+$C513),INDEX($D$491:$W$491,,$C513)-SUM($D513:AD513),INDEX($D$491:$W$491,,$C513)/INDEX($D$477:$W$477,1,$C513))))</f>
        <v>0</v>
      </c>
      <c r="AF513" s="2">
        <f>IF($F$474="n/a",0,IF(AF$479&lt;=$C513,0,IF(AF$479&gt;(INDEX($D$477:$W$477,1,$C513)+$C513),INDEX($D$491:$W$491,,$C513)-SUM($D513:AE513),INDEX($D$491:$W$491,,$C513)/INDEX($D$477:$W$477,1,$C513))))</f>
        <v>0</v>
      </c>
      <c r="AG513" s="2">
        <f>IF($F$474="n/a",0,IF(AG$479&lt;=$C513,0,IF(AG$479&gt;(INDEX($D$477:$W$477,1,$C513)+$C513),INDEX($D$491:$W$491,,$C513)-SUM($D513:AF513),INDEX($D$491:$W$491,,$C513)/INDEX($D$477:$W$477,1,$C513))))</f>
        <v>0</v>
      </c>
      <c r="AH513" s="2">
        <f>IF($F$474="n/a",0,IF(AH$479&lt;=$C513,0,IF(AH$479&gt;(INDEX($D$477:$W$477,1,$C513)+$C513),INDEX($D$491:$W$491,,$C513)-SUM($D513:AG513),INDEX($D$491:$W$491,,$C513)/INDEX($D$477:$W$477,1,$C513))))</f>
        <v>0</v>
      </c>
      <c r="AI513" s="2">
        <f>IF($F$474="n/a",0,IF(AI$479&lt;=$C513,0,IF(AI$479&gt;(INDEX($D$477:$W$477,1,$C513)+$C513),INDEX($D$491:$W$491,,$C513)-SUM($D513:AH513),INDEX($D$491:$W$491,,$C513)/INDEX($D$477:$W$477,1,$C513))))</f>
        <v>0</v>
      </c>
      <c r="AJ513" s="2">
        <f>IF($F$474="n/a",0,IF(AJ$479&lt;=$C513,0,IF(AJ$479&gt;(INDEX($D$477:$W$477,1,$C513)+$C513),INDEX($D$491:$W$491,,$C513)-SUM($D513:AI513),INDEX($D$491:$W$491,,$C513)/INDEX($D$477:$W$477,1,$C513))))</f>
        <v>0</v>
      </c>
      <c r="AK513" s="2">
        <f>IF($F$474="n/a",0,IF(AK$479&lt;=$C513,0,IF(AK$479&gt;(INDEX($D$477:$W$477,1,$C513)+$C513),INDEX($D$491:$W$491,,$C513)-SUM($D513:AJ513),INDEX($D$491:$W$491,,$C513)/INDEX($D$477:$W$477,1,$C513))))</f>
        <v>0</v>
      </c>
      <c r="AL513" s="2">
        <f>IF($F$474="n/a",0,IF(AL$479&lt;=$C513,0,IF(AL$479&gt;(INDEX($D$477:$W$477,1,$C513)+$C513),INDEX($D$491:$W$491,,$C513)-SUM($D513:AK513),INDEX($D$491:$W$491,,$C513)/INDEX($D$477:$W$477,1,$C513))))</f>
        <v>0</v>
      </c>
      <c r="AM513" s="2">
        <f>IF($F$474="n/a",0,IF(AM$479&lt;=$C513,0,IF(AM$479&gt;(INDEX($D$477:$W$477,1,$C513)+$C513),INDEX($D$491:$W$491,,$C513)-SUM($D513:AL513),INDEX($D$491:$W$491,,$C513)/INDEX($D$477:$W$477,1,$C513))))</f>
        <v>0</v>
      </c>
      <c r="AN513" s="2">
        <f>IF($F$474="n/a",0,IF(AN$479&lt;=$C513,0,IF(AN$479&gt;(INDEX($D$477:$W$477,1,$C513)+$C513),INDEX($D$491:$W$491,,$C513)-SUM($D513:AM513),INDEX($D$491:$W$491,,$C513)/INDEX($D$477:$W$477,1,$C513))))</f>
        <v>0</v>
      </c>
      <c r="AO513" s="2">
        <f>IF($F$474="n/a",0,IF(AO$479&lt;=$C513,0,IF(AO$479&gt;(INDEX($D$477:$W$477,1,$C513)+$C513),INDEX($D$491:$W$491,,$C513)-SUM($D513:AN513),INDEX($D$491:$W$491,,$C513)/INDEX($D$477:$W$477,1,$C513))))</f>
        <v>0</v>
      </c>
      <c r="AP513" s="2">
        <f>IF($F$474="n/a",0,IF(AP$479&lt;=$C513,0,IF(AP$479&gt;(INDEX($D$477:$W$477,1,$C513)+$C513),INDEX($D$491:$W$491,,$C513)-SUM($D513:AO513),INDEX($D$491:$W$491,,$C513)/INDEX($D$477:$W$477,1,$C513))))</f>
        <v>0</v>
      </c>
      <c r="AQ513" s="2">
        <f>IF($F$474="n/a",0,IF(AQ$479&lt;=$C513,0,IF(AQ$479&gt;(INDEX($D$477:$W$477,1,$C513)+$C513),INDEX($D$491:$W$491,,$C513)-SUM($D513:AP513),INDEX($D$491:$W$491,,$C513)/INDEX($D$477:$W$477,1,$C513))))</f>
        <v>0</v>
      </c>
      <c r="AR513" s="2">
        <f>IF($F$474="n/a",0,IF(AR$479&lt;=$C513,0,IF(AR$479&gt;(INDEX($D$477:$W$477,1,$C513)+$C513),INDEX($D$491:$W$491,,$C513)-SUM($D513:AQ513),INDEX($D$491:$W$491,,$C513)/INDEX($D$477:$W$477,1,$C513))))</f>
        <v>0</v>
      </c>
      <c r="AS513" s="2">
        <f>IF($F$474="n/a",0,IF(AS$479&lt;=$C513,0,IF(AS$479&gt;(INDEX($D$477:$W$477,1,$C513)+$C513),INDEX($D$491:$W$491,,$C513)-SUM($D513:AR513),INDEX($D$491:$W$491,,$C513)/INDEX($D$477:$W$477,1,$C513))))</f>
        <v>0</v>
      </c>
      <c r="AT513" s="2">
        <f>IF($F$474="n/a",0,IF(AT$479&lt;=$C513,0,IF(AT$479&gt;(INDEX($D$477:$W$477,1,$C513)+$C513),INDEX($D$491:$W$491,,$C513)-SUM($D513:AS513),INDEX($D$491:$W$491,,$C513)/INDEX($D$477:$W$477,1,$C513))))</f>
        <v>0</v>
      </c>
      <c r="AU513" s="2">
        <f>IF($F$474="n/a",0,IF(AU$479&lt;=$C513,0,IF(AU$479&gt;(INDEX($D$477:$W$477,1,$C513)+$C513),INDEX($D$491:$W$491,,$C513)-SUM($D513:AT513),INDEX($D$491:$W$491,,$C513)/INDEX($D$477:$W$477,1,$C513))))</f>
        <v>0</v>
      </c>
      <c r="AV513" s="2">
        <f>IF($F$474="n/a",0,IF(AV$479&lt;=$C513,0,IF(AV$479&gt;(INDEX($D$477:$W$477,1,$C513)+$C513),INDEX($D$491:$W$491,,$C513)-SUM($D513:AU513),INDEX($D$491:$W$491,,$C513)/INDEX($D$477:$W$477,1,$C513))))</f>
        <v>0</v>
      </c>
      <c r="AW513" s="2">
        <f>IF($F$474="n/a",0,IF(AW$479&lt;=$C513,0,IF(AW$479&gt;(INDEX($D$477:$W$477,1,$C513)+$C513),INDEX($D$491:$W$491,,$C513)-SUM($D513:AV513),INDEX($D$491:$W$491,,$C513)/INDEX($D$477:$W$477,1,$C513))))</f>
        <v>0</v>
      </c>
      <c r="AX513" s="2">
        <f>IF($F$474="n/a",0,IF(AX$479&lt;=$C513,0,IF(AX$479&gt;(INDEX($D$477:$W$477,1,$C513)+$C513),INDEX($D$491:$W$491,,$C513)-SUM($D513:AW513),INDEX($D$491:$W$491,,$C513)/INDEX($D$477:$W$477,1,$C513))))</f>
        <v>0</v>
      </c>
      <c r="AY513" s="2">
        <f>IF($F$474="n/a",0,IF(AY$479&lt;=$C513,0,IF(AY$479&gt;(INDEX($D$477:$W$477,1,$C513)+$C513),INDEX($D$491:$W$491,,$C513)-SUM($D513:AX513),INDEX($D$491:$W$491,,$C513)/INDEX($D$477:$W$477,1,$C513))))</f>
        <v>0</v>
      </c>
      <c r="AZ513" s="2">
        <f>IF($F$474="n/a",0,IF(AZ$479&lt;=$C513,0,IF(AZ$479&gt;(INDEX($D$477:$W$477,1,$C513)+$C513),INDEX($D$491:$W$491,,$C513)-SUM($D513:AY513),INDEX($D$491:$W$491,,$C513)/INDEX($D$477:$W$477,1,$C513))))</f>
        <v>0</v>
      </c>
      <c r="BA513" s="2">
        <f>IF($F$474="n/a",0,IF(BA$479&lt;=$C513,0,IF(BA$479&gt;(INDEX($D$477:$W$477,1,$C513)+$C513),INDEX($D$491:$W$491,,$C513)-SUM($D513:AZ513),INDEX($D$491:$W$491,,$C513)/INDEX($D$477:$W$477,1,$C513))))</f>
        <v>0</v>
      </c>
      <c r="BB513" s="2">
        <f>IF($F$474="n/a",0,IF(BB$479&lt;=$C513,0,IF(BB$479&gt;(INDEX($D$477:$W$477,1,$C513)+$C513),INDEX($D$491:$W$491,,$C513)-SUM($D513:BA513),INDEX($D$491:$W$491,,$C513)/INDEX($D$477:$W$477,1,$C513))))</f>
        <v>0</v>
      </c>
      <c r="BC513" s="2">
        <f>IF($F$474="n/a",0,IF(BC$479&lt;=$C513,0,IF(BC$479&gt;(INDEX($D$477:$W$477,1,$C513)+$C513),INDEX($D$491:$W$491,,$C513)-SUM($D513:BB513),INDEX($D$491:$W$491,,$C513)/INDEX($D$477:$W$477,1,$C513))))</f>
        <v>0</v>
      </c>
      <c r="BD513" s="2">
        <f>IF($F$474="n/a",0,IF(BD$479&lt;=$C513,0,IF(BD$479&gt;(INDEX($D$477:$W$477,1,$C513)+$C513),INDEX($D$491:$W$491,,$C513)-SUM($D513:BC513),INDEX($D$491:$W$491,,$C513)/INDEX($D$477:$W$477,1,$C513))))</f>
        <v>0</v>
      </c>
      <c r="BE513" s="2">
        <f>IF($F$474="n/a",0,IF(BE$479&lt;=$C513,0,IF(BE$479&gt;(INDEX($D$477:$W$477,1,$C513)+$C513),INDEX($D$491:$W$491,,$C513)-SUM($D513:BD513),INDEX($D$491:$W$491,,$C513)/INDEX($D$477:$W$477,1,$C513))))</f>
        <v>0</v>
      </c>
      <c r="BF513" s="2">
        <f>IF($F$474="n/a",0,IF(BF$479&lt;=$C513,0,IF(BF$479&gt;(INDEX($D$477:$W$477,1,$C513)+$C513),INDEX($D$491:$W$491,,$C513)-SUM($D513:BE513),INDEX($D$491:$W$491,,$C513)/INDEX($D$477:$W$477,1,$C513))))</f>
        <v>0</v>
      </c>
      <c r="BG513" s="2">
        <f>IF($F$474="n/a",0,IF(BG$479&lt;=$C513,0,IF(BG$479&gt;(INDEX($D$477:$W$477,1,$C513)+$C513),INDEX($D$491:$W$491,,$C513)-SUM($D513:BF513),INDEX($D$491:$W$491,,$C513)/INDEX($D$477:$W$477,1,$C513))))</f>
        <v>0</v>
      </c>
      <c r="BH513" s="2">
        <f>IF($F$474="n/a",0,IF(BH$479&lt;=$C513,0,IF(BH$479&gt;(INDEX($D$477:$W$477,1,$C513)+$C513),INDEX($D$491:$W$491,,$C513)-SUM($D513:BG513),INDEX($D$491:$W$491,,$C513)/INDEX($D$477:$W$477,1,$C513))))</f>
        <v>0</v>
      </c>
      <c r="BI513" s="2">
        <f>IF($F$474="n/a",0,IF(BI$479&lt;=$C513,0,IF(BI$479&gt;(INDEX($D$477:$W$477,1,$C513)+$C513),INDEX($D$491:$W$491,,$C513)-SUM($D513:BH513),INDEX($D$491:$W$491,,$C513)/INDEX($D$477:$W$477,1,$C513))))</f>
        <v>0</v>
      </c>
      <c r="BJ513" s="2">
        <f>IF($F$474="n/a",0,IF(BJ$479&lt;=$C513,0,IF(BJ$479&gt;(INDEX($D$477:$W$477,1,$C513)+$C513),INDEX($D$491:$W$491,,$C513)-SUM($D513:BI513),INDEX($D$491:$W$491,,$C513)/INDEX($D$477:$W$477,1,$C513))))</f>
        <v>0</v>
      </c>
      <c r="BK513" s="2">
        <f>IF($F$474="n/a",0,IF(BK$479&lt;=$C513,0,IF(BK$479&gt;(INDEX($D$477:$W$477,1,$C513)+$C513),INDEX($D$491:$W$491,,$C513)-SUM($D513:BJ513),INDEX($D$491:$W$491,,$C513)/INDEX($D$477:$W$477,1,$C513))))</f>
        <v>0</v>
      </c>
      <c r="BL513" s="2">
        <f>IF($F$474="n/a",0,IF(BL$479&lt;=$C513,0,IF(BL$479&gt;(INDEX($D$477:$W$477,1,$C513)+$C513),INDEX($D$491:$W$491,,$C513)-SUM($D513:BK513),INDEX($D$491:$W$491,,$C513)/INDEX($D$477:$W$477,1,$C513))))</f>
        <v>0</v>
      </c>
      <c r="BM513" s="2">
        <f>IF($F$474="n/a",0,IF(BM$479&lt;=$C513,0,IF(BM$479&gt;(INDEX($D$477:$W$477,1,$C513)+$C513),INDEX($D$491:$W$491,,$C513)-SUM($D513:BL513),INDEX($D$491:$W$491,,$C513)/INDEX($D$477:$W$477,1,$C513))))</f>
        <v>0</v>
      </c>
      <c r="BN513" s="2">
        <f>IF($F$474="n/a",0,IF(BN$479&lt;=$C513,0,IF(BN$479&gt;(INDEX($D$477:$W$477,1,$C513)+$C513),INDEX($D$491:$W$491,,$C513)-SUM($D513:BM513),INDEX($D$491:$W$491,,$C513)/INDEX($D$477:$W$477,1,$C513))))</f>
        <v>0</v>
      </c>
      <c r="BO513" s="2">
        <f>IF($F$474="n/a",0,IF(BO$479&lt;=$C513,0,IF(BO$479&gt;(INDEX($D$477:$W$477,1,$C513)+$C513),INDEX($D$491:$W$491,,$C513)-SUM($D513:BN513),INDEX($D$491:$W$491,,$C513)/INDEX($D$477:$W$477,1,$C513))))</f>
        <v>0</v>
      </c>
      <c r="BP513" s="2">
        <f>IF($F$474="n/a",0,IF(BP$479&lt;=$C513,0,IF(BP$479&gt;(INDEX($D$477:$W$477,1,$C513)+$C513),INDEX($D$491:$W$491,,$C513)-SUM($D513:BO513),INDEX($D$491:$W$491,,$C513)/INDEX($D$477:$W$477,1,$C513))))</f>
        <v>0</v>
      </c>
      <c r="BQ513" s="2">
        <f>IF($F$474="n/a",0,IF(BQ$479&lt;=$C513,0,IF(BQ$479&gt;(INDEX($D$477:$W$477,1,$C513)+$C513),INDEX($D$491:$W$491,,$C513)-SUM($D513:BP513),INDEX($D$491:$W$491,,$C513)/INDEX($D$477:$W$477,1,$C513))))</f>
        <v>0</v>
      </c>
      <c r="BR513" s="2">
        <f>IF($F$474="n/a",0,IF(BR$479&lt;=$C513,0,IF(BR$479&gt;(INDEX($D$477:$W$477,1,$C513)+$C513),INDEX($D$491:$W$491,,$C513)-SUM($D513:BQ513),INDEX($D$491:$W$491,,$C513)/INDEX($D$477:$W$477,1,$C513))))</f>
        <v>0</v>
      </c>
      <c r="BS513" s="2">
        <f>IF($F$474="n/a",0,IF(BS$479&lt;=$C513,0,IF(BS$479&gt;(INDEX($D$477:$W$477,1,$C513)+$C513),INDEX($D$491:$W$491,,$C513)-SUM($D513:BR513),INDEX($D$491:$W$491,,$C513)/INDEX($D$477:$W$477,1,$C513))))</f>
        <v>0</v>
      </c>
    </row>
    <row r="514" spans="2:71">
      <c r="B514" s="24"/>
      <c r="C514" s="24"/>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row>
    <row r="515" spans="2:71">
      <c r="B515" t="s">
        <v>26</v>
      </c>
      <c r="D515" s="2">
        <f>SUM(D494:D513)</f>
        <v>0</v>
      </c>
      <c r="E515" s="2">
        <f t="shared" ref="E515:BP515" si="457">SUM(E494:E513)</f>
        <v>0</v>
      </c>
      <c r="F515" s="2">
        <f t="shared" si="457"/>
        <v>0</v>
      </c>
      <c r="G515" s="2">
        <f t="shared" si="457"/>
        <v>0</v>
      </c>
      <c r="H515" s="2">
        <f t="shared" si="457"/>
        <v>0</v>
      </c>
      <c r="I515" s="2">
        <f t="shared" si="457"/>
        <v>0</v>
      </c>
      <c r="J515" s="2">
        <f t="shared" si="457"/>
        <v>0</v>
      </c>
      <c r="K515" s="2">
        <f t="shared" si="457"/>
        <v>0</v>
      </c>
      <c r="L515" s="2">
        <f t="shared" si="457"/>
        <v>0</v>
      </c>
      <c r="M515" s="2">
        <f t="shared" si="457"/>
        <v>0</v>
      </c>
      <c r="N515" s="2">
        <f t="shared" si="457"/>
        <v>0</v>
      </c>
      <c r="O515" s="2">
        <f t="shared" si="457"/>
        <v>0</v>
      </c>
      <c r="P515" s="2">
        <f t="shared" si="457"/>
        <v>0</v>
      </c>
      <c r="Q515" s="2">
        <f t="shared" si="457"/>
        <v>0</v>
      </c>
      <c r="R515" s="2">
        <f t="shared" si="457"/>
        <v>0</v>
      </c>
      <c r="S515" s="2">
        <f t="shared" si="457"/>
        <v>0</v>
      </c>
      <c r="T515" s="2">
        <f t="shared" si="457"/>
        <v>0</v>
      </c>
      <c r="U515" s="2">
        <f t="shared" si="457"/>
        <v>0</v>
      </c>
      <c r="V515" s="2">
        <f t="shared" si="457"/>
        <v>0</v>
      </c>
      <c r="W515" s="2">
        <f t="shared" si="457"/>
        <v>0</v>
      </c>
      <c r="X515" s="2">
        <f t="shared" si="457"/>
        <v>0</v>
      </c>
      <c r="Y515" s="2">
        <f t="shared" si="457"/>
        <v>0</v>
      </c>
      <c r="Z515" s="2">
        <f t="shared" si="457"/>
        <v>0</v>
      </c>
      <c r="AA515" s="2">
        <f t="shared" si="457"/>
        <v>0</v>
      </c>
      <c r="AB515" s="2">
        <f t="shared" si="457"/>
        <v>0</v>
      </c>
      <c r="AC515" s="2">
        <f t="shared" si="457"/>
        <v>0</v>
      </c>
      <c r="AD515" s="2">
        <f t="shared" si="457"/>
        <v>0</v>
      </c>
      <c r="AE515" s="2">
        <f t="shared" si="457"/>
        <v>0</v>
      </c>
      <c r="AF515" s="2">
        <f t="shared" si="457"/>
        <v>0</v>
      </c>
      <c r="AG515" s="2">
        <f t="shared" si="457"/>
        <v>0</v>
      </c>
      <c r="AH515" s="2">
        <f t="shared" si="457"/>
        <v>0</v>
      </c>
      <c r="AI515" s="2">
        <f t="shared" si="457"/>
        <v>0</v>
      </c>
      <c r="AJ515" s="2">
        <f t="shared" si="457"/>
        <v>0</v>
      </c>
      <c r="AK515" s="2">
        <f t="shared" si="457"/>
        <v>0</v>
      </c>
      <c r="AL515" s="2">
        <f t="shared" si="457"/>
        <v>0</v>
      </c>
      <c r="AM515" s="2">
        <f t="shared" si="457"/>
        <v>0</v>
      </c>
      <c r="AN515" s="2">
        <f t="shared" si="457"/>
        <v>0</v>
      </c>
      <c r="AO515" s="2">
        <f t="shared" si="457"/>
        <v>0</v>
      </c>
      <c r="AP515" s="2">
        <f t="shared" si="457"/>
        <v>0</v>
      </c>
      <c r="AQ515" s="2">
        <f t="shared" si="457"/>
        <v>0</v>
      </c>
      <c r="AR515" s="2">
        <f t="shared" si="457"/>
        <v>0</v>
      </c>
      <c r="AS515" s="2">
        <f t="shared" si="457"/>
        <v>0</v>
      </c>
      <c r="AT515" s="2">
        <f t="shared" si="457"/>
        <v>0</v>
      </c>
      <c r="AU515" s="2">
        <f t="shared" si="457"/>
        <v>0</v>
      </c>
      <c r="AV515" s="2">
        <f t="shared" si="457"/>
        <v>0</v>
      </c>
      <c r="AW515" s="2">
        <f t="shared" si="457"/>
        <v>0</v>
      </c>
      <c r="AX515" s="2">
        <f t="shared" si="457"/>
        <v>0</v>
      </c>
      <c r="AY515" s="2">
        <f t="shared" si="457"/>
        <v>0</v>
      </c>
      <c r="AZ515" s="2">
        <f t="shared" si="457"/>
        <v>0</v>
      </c>
      <c r="BA515" s="2">
        <f t="shared" si="457"/>
        <v>0</v>
      </c>
      <c r="BB515" s="2">
        <f t="shared" si="457"/>
        <v>0</v>
      </c>
      <c r="BC515" s="2">
        <f t="shared" si="457"/>
        <v>0</v>
      </c>
      <c r="BD515" s="2">
        <f t="shared" si="457"/>
        <v>0</v>
      </c>
      <c r="BE515" s="2">
        <f t="shared" si="457"/>
        <v>0</v>
      </c>
      <c r="BF515" s="2">
        <f t="shared" si="457"/>
        <v>0</v>
      </c>
      <c r="BG515" s="2">
        <f t="shared" si="457"/>
        <v>0</v>
      </c>
      <c r="BH515" s="2">
        <f t="shared" si="457"/>
        <v>0</v>
      </c>
      <c r="BI515" s="2">
        <f t="shared" si="457"/>
        <v>0</v>
      </c>
      <c r="BJ515" s="2">
        <f t="shared" si="457"/>
        <v>0</v>
      </c>
      <c r="BK515" s="2">
        <f t="shared" si="457"/>
        <v>0</v>
      </c>
      <c r="BL515" s="2">
        <f t="shared" si="457"/>
        <v>0</v>
      </c>
      <c r="BM515" s="2">
        <f t="shared" si="457"/>
        <v>0</v>
      </c>
      <c r="BN515" s="2">
        <f t="shared" si="457"/>
        <v>0</v>
      </c>
      <c r="BO515" s="2">
        <f t="shared" si="457"/>
        <v>0</v>
      </c>
      <c r="BP515" s="2">
        <f t="shared" si="457"/>
        <v>0</v>
      </c>
      <c r="BQ515" s="2">
        <f t="shared" ref="BQ515:BS515" si="458">SUM(BQ494:BQ513)</f>
        <v>0</v>
      </c>
      <c r="BR515" s="2">
        <f t="shared" si="458"/>
        <v>0</v>
      </c>
      <c r="BS515" s="2">
        <f t="shared" si="458"/>
        <v>0</v>
      </c>
    </row>
    <row r="516" spans="2:71">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row>
    <row r="517" spans="2:71">
      <c r="B517" t="s">
        <v>24</v>
      </c>
      <c r="D517" s="2">
        <f t="shared" ref="D517:AI517" si="459">D482+D515</f>
        <v>0</v>
      </c>
      <c r="E517" s="2">
        <f t="shared" si="459"/>
        <v>0</v>
      </c>
      <c r="F517" s="2">
        <f t="shared" si="459"/>
        <v>0</v>
      </c>
      <c r="G517" s="2">
        <f t="shared" si="459"/>
        <v>0</v>
      </c>
      <c r="H517" s="2">
        <f t="shared" si="459"/>
        <v>0</v>
      </c>
      <c r="I517" s="2">
        <f t="shared" si="459"/>
        <v>0</v>
      </c>
      <c r="J517" s="2">
        <f t="shared" si="459"/>
        <v>0</v>
      </c>
      <c r="K517" s="2">
        <f t="shared" si="459"/>
        <v>0</v>
      </c>
      <c r="L517" s="2">
        <f t="shared" si="459"/>
        <v>0</v>
      </c>
      <c r="M517" s="2">
        <f t="shared" si="459"/>
        <v>0</v>
      </c>
      <c r="N517" s="2">
        <f t="shared" si="459"/>
        <v>0</v>
      </c>
      <c r="O517" s="2">
        <f t="shared" si="459"/>
        <v>0</v>
      </c>
      <c r="P517" s="2">
        <f t="shared" si="459"/>
        <v>0</v>
      </c>
      <c r="Q517" s="2">
        <f t="shared" si="459"/>
        <v>0</v>
      </c>
      <c r="R517" s="2">
        <f t="shared" si="459"/>
        <v>0</v>
      </c>
      <c r="S517" s="2">
        <f t="shared" si="459"/>
        <v>0</v>
      </c>
      <c r="T517" s="2">
        <f t="shared" si="459"/>
        <v>0</v>
      </c>
      <c r="U517" s="2">
        <f t="shared" si="459"/>
        <v>0</v>
      </c>
      <c r="V517" s="2">
        <f t="shared" si="459"/>
        <v>0</v>
      </c>
      <c r="W517" s="2">
        <f t="shared" si="459"/>
        <v>0</v>
      </c>
      <c r="X517" s="2">
        <f t="shared" si="459"/>
        <v>0</v>
      </c>
      <c r="Y517" s="2">
        <f t="shared" si="459"/>
        <v>0</v>
      </c>
      <c r="Z517" s="2">
        <f t="shared" si="459"/>
        <v>0</v>
      </c>
      <c r="AA517" s="2">
        <f t="shared" si="459"/>
        <v>0</v>
      </c>
      <c r="AB517" s="2">
        <f t="shared" si="459"/>
        <v>0</v>
      </c>
      <c r="AC517" s="2">
        <f t="shared" si="459"/>
        <v>0</v>
      </c>
      <c r="AD517" s="2">
        <f t="shared" si="459"/>
        <v>0</v>
      </c>
      <c r="AE517" s="2">
        <f t="shared" si="459"/>
        <v>0</v>
      </c>
      <c r="AF517" s="2">
        <f t="shared" si="459"/>
        <v>0</v>
      </c>
      <c r="AG517" s="2">
        <f t="shared" si="459"/>
        <v>0</v>
      </c>
      <c r="AH517" s="2">
        <f t="shared" si="459"/>
        <v>0</v>
      </c>
      <c r="AI517" s="2">
        <f t="shared" si="459"/>
        <v>0</v>
      </c>
      <c r="AJ517" s="2">
        <f t="shared" ref="AJ517:BP517" si="460">AJ482+AJ515</f>
        <v>0</v>
      </c>
      <c r="AK517" s="2">
        <f t="shared" si="460"/>
        <v>0</v>
      </c>
      <c r="AL517" s="2">
        <f t="shared" si="460"/>
        <v>0</v>
      </c>
      <c r="AM517" s="2">
        <f t="shared" si="460"/>
        <v>0</v>
      </c>
      <c r="AN517" s="2">
        <f t="shared" si="460"/>
        <v>0</v>
      </c>
      <c r="AO517" s="2">
        <f t="shared" si="460"/>
        <v>0</v>
      </c>
      <c r="AP517" s="2">
        <f t="shared" si="460"/>
        <v>0</v>
      </c>
      <c r="AQ517" s="2">
        <f t="shared" si="460"/>
        <v>0</v>
      </c>
      <c r="AR517" s="2">
        <f t="shared" si="460"/>
        <v>0</v>
      </c>
      <c r="AS517" s="2">
        <f t="shared" si="460"/>
        <v>0</v>
      </c>
      <c r="AT517" s="2">
        <f t="shared" si="460"/>
        <v>0</v>
      </c>
      <c r="AU517" s="2">
        <f t="shared" si="460"/>
        <v>0</v>
      </c>
      <c r="AV517" s="2">
        <f t="shared" si="460"/>
        <v>0</v>
      </c>
      <c r="AW517" s="2">
        <f t="shared" si="460"/>
        <v>0</v>
      </c>
      <c r="AX517" s="2">
        <f t="shared" si="460"/>
        <v>0</v>
      </c>
      <c r="AY517" s="2">
        <f t="shared" si="460"/>
        <v>0</v>
      </c>
      <c r="AZ517" s="2">
        <f t="shared" si="460"/>
        <v>0</v>
      </c>
      <c r="BA517" s="2">
        <f t="shared" si="460"/>
        <v>0</v>
      </c>
      <c r="BB517" s="2">
        <f t="shared" si="460"/>
        <v>0</v>
      </c>
      <c r="BC517" s="2">
        <f t="shared" si="460"/>
        <v>0</v>
      </c>
      <c r="BD517" s="2">
        <f t="shared" si="460"/>
        <v>0</v>
      </c>
      <c r="BE517" s="2">
        <f t="shared" si="460"/>
        <v>0</v>
      </c>
      <c r="BF517" s="2">
        <f t="shared" si="460"/>
        <v>0</v>
      </c>
      <c r="BG517" s="2">
        <f t="shared" si="460"/>
        <v>0</v>
      </c>
      <c r="BH517" s="2">
        <f t="shared" si="460"/>
        <v>0</v>
      </c>
      <c r="BI517" s="2">
        <f t="shared" si="460"/>
        <v>0</v>
      </c>
      <c r="BJ517" s="2">
        <f t="shared" si="460"/>
        <v>0</v>
      </c>
      <c r="BK517" s="2">
        <f t="shared" si="460"/>
        <v>0</v>
      </c>
      <c r="BL517" s="2">
        <f t="shared" si="460"/>
        <v>0</v>
      </c>
      <c r="BM517" s="2">
        <f t="shared" si="460"/>
        <v>0</v>
      </c>
      <c r="BN517" s="2">
        <f t="shared" si="460"/>
        <v>0</v>
      </c>
      <c r="BO517" s="2">
        <f t="shared" si="460"/>
        <v>0</v>
      </c>
      <c r="BP517" s="2">
        <f t="shared" si="460"/>
        <v>0</v>
      </c>
      <c r="BQ517" s="2">
        <f t="shared" ref="BQ517:BS517" si="461">BQ482+BQ515</f>
        <v>0</v>
      </c>
      <c r="BR517" s="2">
        <f t="shared" si="461"/>
        <v>0</v>
      </c>
      <c r="BS517" s="2">
        <f t="shared" si="461"/>
        <v>0</v>
      </c>
    </row>
    <row r="518" spans="2:71">
      <c r="B518" t="s">
        <v>25</v>
      </c>
      <c r="D518" s="2">
        <f>D491-D515</f>
        <v>0</v>
      </c>
      <c r="E518" s="2">
        <f t="shared" ref="E518:AJ518" si="462">E491-E515+D518</f>
        <v>0</v>
      </c>
      <c r="F518" s="2">
        <f t="shared" si="462"/>
        <v>0</v>
      </c>
      <c r="G518" s="2">
        <f t="shared" si="462"/>
        <v>0</v>
      </c>
      <c r="H518" s="2">
        <f t="shared" si="462"/>
        <v>0</v>
      </c>
      <c r="I518" s="2">
        <f t="shared" si="462"/>
        <v>0</v>
      </c>
      <c r="J518" s="2">
        <f t="shared" si="462"/>
        <v>0</v>
      </c>
      <c r="K518" s="2">
        <f t="shared" si="462"/>
        <v>0</v>
      </c>
      <c r="L518" s="2">
        <f t="shared" si="462"/>
        <v>0</v>
      </c>
      <c r="M518" s="2">
        <f t="shared" si="462"/>
        <v>0</v>
      </c>
      <c r="N518" s="2">
        <f t="shared" si="462"/>
        <v>0</v>
      </c>
      <c r="O518" s="2">
        <f t="shared" si="462"/>
        <v>0</v>
      </c>
      <c r="P518" s="2">
        <f t="shared" si="462"/>
        <v>0</v>
      </c>
      <c r="Q518" s="2">
        <f t="shared" si="462"/>
        <v>0</v>
      </c>
      <c r="R518" s="2">
        <f t="shared" si="462"/>
        <v>0</v>
      </c>
      <c r="S518" s="2">
        <f t="shared" si="462"/>
        <v>0</v>
      </c>
      <c r="T518" s="2">
        <f t="shared" si="462"/>
        <v>0</v>
      </c>
      <c r="U518" s="2">
        <f t="shared" si="462"/>
        <v>0</v>
      </c>
      <c r="V518" s="2">
        <f t="shared" si="462"/>
        <v>0</v>
      </c>
      <c r="W518" s="2">
        <f t="shared" si="462"/>
        <v>0</v>
      </c>
      <c r="X518" s="2">
        <f t="shared" si="462"/>
        <v>0</v>
      </c>
      <c r="Y518" s="2">
        <f t="shared" si="462"/>
        <v>0</v>
      </c>
      <c r="Z518" s="2">
        <f t="shared" si="462"/>
        <v>0</v>
      </c>
      <c r="AA518" s="2">
        <f t="shared" si="462"/>
        <v>0</v>
      </c>
      <c r="AB518" s="2">
        <f t="shared" si="462"/>
        <v>0</v>
      </c>
      <c r="AC518" s="2">
        <f t="shared" si="462"/>
        <v>0</v>
      </c>
      <c r="AD518" s="2">
        <f t="shared" si="462"/>
        <v>0</v>
      </c>
      <c r="AE518" s="2">
        <f t="shared" si="462"/>
        <v>0</v>
      </c>
      <c r="AF518" s="2">
        <f t="shared" si="462"/>
        <v>0</v>
      </c>
      <c r="AG518" s="2">
        <f t="shared" si="462"/>
        <v>0</v>
      </c>
      <c r="AH518" s="2">
        <f t="shared" si="462"/>
        <v>0</v>
      </c>
      <c r="AI518" s="2">
        <f t="shared" si="462"/>
        <v>0</v>
      </c>
      <c r="AJ518" s="2">
        <f t="shared" si="462"/>
        <v>0</v>
      </c>
      <c r="AK518" s="2">
        <f t="shared" ref="AK518:BQ518" si="463">AK491-AK515+AJ518</f>
        <v>0</v>
      </c>
      <c r="AL518" s="2">
        <f t="shared" si="463"/>
        <v>0</v>
      </c>
      <c r="AM518" s="2">
        <f t="shared" si="463"/>
        <v>0</v>
      </c>
      <c r="AN518" s="2">
        <f t="shared" si="463"/>
        <v>0</v>
      </c>
      <c r="AO518" s="2">
        <f t="shared" si="463"/>
        <v>0</v>
      </c>
      <c r="AP518" s="2">
        <f t="shared" si="463"/>
        <v>0</v>
      </c>
      <c r="AQ518" s="2">
        <f t="shared" si="463"/>
        <v>0</v>
      </c>
      <c r="AR518" s="2">
        <f t="shared" si="463"/>
        <v>0</v>
      </c>
      <c r="AS518" s="2">
        <f t="shared" si="463"/>
        <v>0</v>
      </c>
      <c r="AT518" s="2">
        <f t="shared" si="463"/>
        <v>0</v>
      </c>
      <c r="AU518" s="2">
        <f t="shared" si="463"/>
        <v>0</v>
      </c>
      <c r="AV518" s="2">
        <f t="shared" si="463"/>
        <v>0</v>
      </c>
      <c r="AW518" s="2">
        <f t="shared" si="463"/>
        <v>0</v>
      </c>
      <c r="AX518" s="2">
        <f t="shared" si="463"/>
        <v>0</v>
      </c>
      <c r="AY518" s="2">
        <f t="shared" si="463"/>
        <v>0</v>
      </c>
      <c r="AZ518" s="2">
        <f t="shared" si="463"/>
        <v>0</v>
      </c>
      <c r="BA518" s="2">
        <f t="shared" si="463"/>
        <v>0</v>
      </c>
      <c r="BB518" s="2">
        <f t="shared" si="463"/>
        <v>0</v>
      </c>
      <c r="BC518" s="2">
        <f t="shared" si="463"/>
        <v>0</v>
      </c>
      <c r="BD518" s="2">
        <f t="shared" si="463"/>
        <v>0</v>
      </c>
      <c r="BE518" s="2">
        <f t="shared" si="463"/>
        <v>0</v>
      </c>
      <c r="BF518" s="2">
        <f t="shared" si="463"/>
        <v>0</v>
      </c>
      <c r="BG518" s="2">
        <f t="shared" si="463"/>
        <v>0</v>
      </c>
      <c r="BH518" s="2">
        <f t="shared" si="463"/>
        <v>0</v>
      </c>
      <c r="BI518" s="2">
        <f t="shared" si="463"/>
        <v>0</v>
      </c>
      <c r="BJ518" s="2">
        <f t="shared" si="463"/>
        <v>0</v>
      </c>
      <c r="BK518" s="2">
        <f t="shared" si="463"/>
        <v>0</v>
      </c>
      <c r="BL518" s="2">
        <f t="shared" si="463"/>
        <v>0</v>
      </c>
      <c r="BM518" s="2">
        <f t="shared" si="463"/>
        <v>0</v>
      </c>
      <c r="BN518" s="2">
        <f t="shared" si="463"/>
        <v>0</v>
      </c>
      <c r="BO518" s="2">
        <f t="shared" si="463"/>
        <v>0</v>
      </c>
      <c r="BP518" s="2">
        <f t="shared" si="463"/>
        <v>0</v>
      </c>
      <c r="BQ518" s="2">
        <f t="shared" si="463"/>
        <v>0</v>
      </c>
      <c r="BR518" s="2">
        <f t="shared" ref="BR518" si="464">BR491-BR515+BQ518</f>
        <v>0</v>
      </c>
      <c r="BS518" s="2">
        <f t="shared" ref="BS518" si="465">BS491-BS515+BR518</f>
        <v>0</v>
      </c>
    </row>
    <row r="519" spans="2:71">
      <c r="B519" t="s">
        <v>27</v>
      </c>
      <c r="D519" s="2">
        <f t="shared" ref="D519:AI519" si="466">D488+D518</f>
        <v>0</v>
      </c>
      <c r="E519" s="2">
        <f t="shared" si="466"/>
        <v>0</v>
      </c>
      <c r="F519" s="2">
        <f t="shared" si="466"/>
        <v>0</v>
      </c>
      <c r="G519" s="2">
        <f t="shared" si="466"/>
        <v>0</v>
      </c>
      <c r="H519" s="2">
        <f t="shared" si="466"/>
        <v>0</v>
      </c>
      <c r="I519" s="2">
        <f t="shared" si="466"/>
        <v>0</v>
      </c>
      <c r="J519" s="2">
        <f t="shared" si="466"/>
        <v>0</v>
      </c>
      <c r="K519" s="2">
        <f t="shared" si="466"/>
        <v>0</v>
      </c>
      <c r="L519" s="2">
        <f t="shared" si="466"/>
        <v>0</v>
      </c>
      <c r="M519" s="2">
        <f t="shared" si="466"/>
        <v>0</v>
      </c>
      <c r="N519" s="2">
        <f t="shared" si="466"/>
        <v>0</v>
      </c>
      <c r="O519" s="2">
        <f t="shared" si="466"/>
        <v>0</v>
      </c>
      <c r="P519" s="2">
        <f t="shared" si="466"/>
        <v>0</v>
      </c>
      <c r="Q519" s="2">
        <f t="shared" si="466"/>
        <v>0</v>
      </c>
      <c r="R519" s="2">
        <f t="shared" si="466"/>
        <v>0</v>
      </c>
      <c r="S519" s="2">
        <f t="shared" si="466"/>
        <v>0</v>
      </c>
      <c r="T519" s="2">
        <f t="shared" si="466"/>
        <v>0</v>
      </c>
      <c r="U519" s="2">
        <f t="shared" si="466"/>
        <v>0</v>
      </c>
      <c r="V519" s="2">
        <f t="shared" si="466"/>
        <v>0</v>
      </c>
      <c r="W519" s="2">
        <f t="shared" si="466"/>
        <v>0</v>
      </c>
      <c r="X519" s="2">
        <f t="shared" si="466"/>
        <v>0</v>
      </c>
      <c r="Y519" s="2">
        <f t="shared" si="466"/>
        <v>0</v>
      </c>
      <c r="Z519" s="2">
        <f t="shared" si="466"/>
        <v>0</v>
      </c>
      <c r="AA519" s="2">
        <f t="shared" si="466"/>
        <v>0</v>
      </c>
      <c r="AB519" s="2">
        <f t="shared" si="466"/>
        <v>0</v>
      </c>
      <c r="AC519" s="2">
        <f t="shared" si="466"/>
        <v>0</v>
      </c>
      <c r="AD519" s="2">
        <f t="shared" si="466"/>
        <v>0</v>
      </c>
      <c r="AE519" s="2">
        <f t="shared" si="466"/>
        <v>0</v>
      </c>
      <c r="AF519" s="2">
        <f t="shared" si="466"/>
        <v>0</v>
      </c>
      <c r="AG519" s="2">
        <f t="shared" si="466"/>
        <v>0</v>
      </c>
      <c r="AH519" s="2">
        <f t="shared" si="466"/>
        <v>0</v>
      </c>
      <c r="AI519" s="2">
        <f t="shared" si="466"/>
        <v>0</v>
      </c>
      <c r="AJ519" s="2">
        <f t="shared" ref="AJ519:BO519" si="467">AJ488+AJ518</f>
        <v>0</v>
      </c>
      <c r="AK519" s="2">
        <f t="shared" si="467"/>
        <v>0</v>
      </c>
      <c r="AL519" s="2">
        <f t="shared" si="467"/>
        <v>0</v>
      </c>
      <c r="AM519" s="2">
        <f t="shared" si="467"/>
        <v>0</v>
      </c>
      <c r="AN519" s="2">
        <f t="shared" si="467"/>
        <v>0</v>
      </c>
      <c r="AO519" s="2">
        <f t="shared" si="467"/>
        <v>0</v>
      </c>
      <c r="AP519" s="2">
        <f t="shared" si="467"/>
        <v>0</v>
      </c>
      <c r="AQ519" s="2">
        <f t="shared" si="467"/>
        <v>0</v>
      </c>
      <c r="AR519" s="2">
        <f t="shared" si="467"/>
        <v>0</v>
      </c>
      <c r="AS519" s="2">
        <f t="shared" si="467"/>
        <v>0</v>
      </c>
      <c r="AT519" s="2">
        <f t="shared" si="467"/>
        <v>0</v>
      </c>
      <c r="AU519" s="2">
        <f t="shared" si="467"/>
        <v>0</v>
      </c>
      <c r="AV519" s="2">
        <f t="shared" si="467"/>
        <v>0</v>
      </c>
      <c r="AW519" s="2">
        <f t="shared" si="467"/>
        <v>0</v>
      </c>
      <c r="AX519" s="2">
        <f t="shared" si="467"/>
        <v>0</v>
      </c>
      <c r="AY519" s="2">
        <f t="shared" si="467"/>
        <v>0</v>
      </c>
      <c r="AZ519" s="2">
        <f t="shared" si="467"/>
        <v>0</v>
      </c>
      <c r="BA519" s="2">
        <f t="shared" si="467"/>
        <v>0</v>
      </c>
      <c r="BB519" s="2">
        <f t="shared" si="467"/>
        <v>0</v>
      </c>
      <c r="BC519" s="2">
        <f t="shared" si="467"/>
        <v>0</v>
      </c>
      <c r="BD519" s="2">
        <f t="shared" si="467"/>
        <v>0</v>
      </c>
      <c r="BE519" s="2">
        <f t="shared" si="467"/>
        <v>0</v>
      </c>
      <c r="BF519" s="2">
        <f t="shared" si="467"/>
        <v>0</v>
      </c>
      <c r="BG519" s="2">
        <f t="shared" si="467"/>
        <v>0</v>
      </c>
      <c r="BH519" s="2">
        <f t="shared" si="467"/>
        <v>0</v>
      </c>
      <c r="BI519" s="2">
        <f t="shared" si="467"/>
        <v>0</v>
      </c>
      <c r="BJ519" s="2">
        <f t="shared" si="467"/>
        <v>0</v>
      </c>
      <c r="BK519" s="2">
        <f t="shared" si="467"/>
        <v>0</v>
      </c>
      <c r="BL519" s="2">
        <f t="shared" si="467"/>
        <v>0</v>
      </c>
      <c r="BM519" s="2">
        <f t="shared" si="467"/>
        <v>0</v>
      </c>
      <c r="BN519" s="2">
        <f t="shared" si="467"/>
        <v>0</v>
      </c>
      <c r="BO519" s="2">
        <f t="shared" si="467"/>
        <v>0</v>
      </c>
      <c r="BP519" s="2">
        <f t="shared" ref="BP519:BQ519" si="468">BP488+BP518</f>
        <v>0</v>
      </c>
      <c r="BQ519" s="2">
        <f t="shared" si="468"/>
        <v>0</v>
      </c>
      <c r="BR519" s="2">
        <f t="shared" ref="BR519:BS519" si="469">BR488+BR518</f>
        <v>0</v>
      </c>
      <c r="BS519" s="2">
        <f t="shared" si="469"/>
        <v>0</v>
      </c>
    </row>
    <row r="522" spans="2:71" s="3" customFormat="1">
      <c r="B522" s="3" t="s">
        <v>69</v>
      </c>
    </row>
    <row r="523" spans="2:71">
      <c r="N523" s="125"/>
      <c r="O523" s="202"/>
    </row>
    <row r="524" spans="2:71">
      <c r="D524" s="1">
        <v>2011</v>
      </c>
      <c r="E524" s="1">
        <v>2012</v>
      </c>
      <c r="F524" s="1">
        <v>2013</v>
      </c>
      <c r="G524" s="1">
        <v>2014</v>
      </c>
      <c r="H524" s="1">
        <v>2015</v>
      </c>
      <c r="I524" s="1">
        <v>2016</v>
      </c>
      <c r="J524" s="1">
        <v>2017</v>
      </c>
      <c r="K524" s="1">
        <v>2018</v>
      </c>
      <c r="L524" s="1">
        <v>2019</v>
      </c>
      <c r="M524" s="1">
        <v>2020</v>
      </c>
      <c r="N524" s="1">
        <v>2021</v>
      </c>
      <c r="O524" s="1">
        <v>2022</v>
      </c>
      <c r="P524" s="1">
        <v>2023</v>
      </c>
      <c r="Q524" s="1">
        <v>2024</v>
      </c>
      <c r="R524" s="1">
        <v>2025</v>
      </c>
      <c r="S524" s="1">
        <v>2026</v>
      </c>
      <c r="T524" s="1">
        <v>2027</v>
      </c>
      <c r="U524" s="1">
        <v>2028</v>
      </c>
      <c r="V524" s="1">
        <v>2029</v>
      </c>
      <c r="W524" s="1">
        <v>2030</v>
      </c>
      <c r="X524" s="1">
        <v>2031</v>
      </c>
      <c r="Y524" s="1">
        <v>2032</v>
      </c>
      <c r="Z524" s="1">
        <v>2033</v>
      </c>
      <c r="AA524" s="1">
        <v>2034</v>
      </c>
      <c r="AB524" s="1">
        <v>2035</v>
      </c>
      <c r="AC524" s="1">
        <v>2036</v>
      </c>
      <c r="AD524" s="1">
        <v>2037</v>
      </c>
      <c r="AE524" s="1">
        <v>2038</v>
      </c>
      <c r="AF524" s="1">
        <v>2039</v>
      </c>
      <c r="AG524" s="1">
        <v>2040</v>
      </c>
      <c r="AH524" s="1">
        <v>2041</v>
      </c>
      <c r="AI524" s="1">
        <v>2042</v>
      </c>
      <c r="AJ524" s="1">
        <v>2043</v>
      </c>
      <c r="AK524" s="1">
        <v>2044</v>
      </c>
      <c r="AL524" s="1">
        <v>2045</v>
      </c>
      <c r="AM524" s="1">
        <v>2046</v>
      </c>
      <c r="AN524" s="1">
        <v>2047</v>
      </c>
      <c r="AO524" s="1">
        <v>2048</v>
      </c>
      <c r="AP524" s="1">
        <v>2049</v>
      </c>
      <c r="AQ524" s="1">
        <v>2050</v>
      </c>
      <c r="AR524" s="1">
        <v>2051</v>
      </c>
      <c r="AS524" s="1">
        <v>2052</v>
      </c>
      <c r="AT524" s="1">
        <v>2053</v>
      </c>
      <c r="AU524" s="1">
        <v>2054</v>
      </c>
      <c r="AV524" s="1">
        <v>2055</v>
      </c>
      <c r="AW524" s="1">
        <v>2056</v>
      </c>
      <c r="AX524" s="1">
        <v>2057</v>
      </c>
      <c r="AY524" s="1">
        <v>2058</v>
      </c>
      <c r="AZ524" s="1">
        <v>2059</v>
      </c>
      <c r="BA524" s="1">
        <v>2060</v>
      </c>
      <c r="BB524" s="1">
        <v>2061</v>
      </c>
      <c r="BC524" s="1">
        <v>2062</v>
      </c>
      <c r="BD524" s="1">
        <v>2063</v>
      </c>
      <c r="BE524" s="1">
        <v>2064</v>
      </c>
      <c r="BF524" s="1">
        <v>2065</v>
      </c>
      <c r="BG524" s="1">
        <v>2066</v>
      </c>
      <c r="BH524" s="1">
        <v>2067</v>
      </c>
      <c r="BI524" s="1">
        <v>2068</v>
      </c>
      <c r="BJ524" s="1">
        <v>2069</v>
      </c>
      <c r="BK524" s="1">
        <v>2070</v>
      </c>
      <c r="BL524" s="1">
        <v>2071</v>
      </c>
      <c r="BM524" s="1">
        <v>2072</v>
      </c>
      <c r="BN524" s="1">
        <v>2073</v>
      </c>
      <c r="BO524" s="1">
        <v>2074</v>
      </c>
      <c r="BP524" s="1">
        <v>2075</v>
      </c>
      <c r="BQ524" s="1">
        <v>2076</v>
      </c>
      <c r="BR524" s="1">
        <v>2077</v>
      </c>
      <c r="BS524" s="1">
        <v>2078</v>
      </c>
    </row>
    <row r="526" spans="2:71">
      <c r="B526" t="s">
        <v>64</v>
      </c>
      <c r="D526" s="2">
        <v>0</v>
      </c>
      <c r="E526" s="2">
        <v>0</v>
      </c>
      <c r="F526" s="2">
        <v>0</v>
      </c>
      <c r="G526" s="2">
        <v>0</v>
      </c>
      <c r="H526" s="2">
        <v>0</v>
      </c>
      <c r="I526" s="2">
        <f t="shared" ref="I526:BK526" si="470">H542</f>
        <v>70.874168634143075</v>
      </c>
      <c r="J526" s="2">
        <f t="shared" si="470"/>
        <v>27.646811206020775</v>
      </c>
      <c r="K526" s="2">
        <f t="shared" si="470"/>
        <v>20.735108404515582</v>
      </c>
      <c r="L526" s="2">
        <f t="shared" si="470"/>
        <v>18.411698454360476</v>
      </c>
      <c r="M526" s="2">
        <f t="shared" si="470"/>
        <v>9.2058492271802415</v>
      </c>
      <c r="N526" s="2">
        <f t="shared" si="470"/>
        <v>7.1054273576010019E-15</v>
      </c>
      <c r="O526" s="2">
        <f>N542</f>
        <v>161.1</v>
      </c>
      <c r="P526" s="2">
        <f t="shared" si="470"/>
        <v>109.08846443099053</v>
      </c>
      <c r="Q526" s="2">
        <f t="shared" si="470"/>
        <v>83.337614755107964</v>
      </c>
      <c r="R526" s="2">
        <f t="shared" si="470"/>
        <v>63.574076664730882</v>
      </c>
      <c r="S526" s="2">
        <f t="shared" si="470"/>
        <v>46.759325791176465</v>
      </c>
      <c r="T526" s="2">
        <f t="shared" si="470"/>
        <v>33.16773269383711</v>
      </c>
      <c r="U526" s="2">
        <f t="shared" si="470"/>
        <v>22.023520194851983</v>
      </c>
      <c r="V526" s="2">
        <f t="shared" si="470"/>
        <v>12.5027905105258</v>
      </c>
      <c r="W526" s="2">
        <f t="shared" si="470"/>
        <v>5.0966584481934643</v>
      </c>
      <c r="X526" s="2">
        <f t="shared" si="470"/>
        <v>1.0171071183069822</v>
      </c>
      <c r="Y526" s="2">
        <f t="shared" si="470"/>
        <v>-2.6364771140862109E-2</v>
      </c>
      <c r="Z526" s="2">
        <f t="shared" si="470"/>
        <v>-2.6364771140862109E-2</v>
      </c>
      <c r="AA526" s="2">
        <f t="shared" si="470"/>
        <v>-2.6364771140862109E-2</v>
      </c>
      <c r="AB526" s="2">
        <f t="shared" si="470"/>
        <v>-2.6364771140862109E-2</v>
      </c>
      <c r="AC526" s="2">
        <f t="shared" si="470"/>
        <v>-2.6364771140862109E-2</v>
      </c>
      <c r="AD526" s="2">
        <f t="shared" si="470"/>
        <v>-2.6364771140862109E-2</v>
      </c>
      <c r="AE526" s="2">
        <f t="shared" si="470"/>
        <v>-2.6364771140862109E-2</v>
      </c>
      <c r="AF526" s="2">
        <f t="shared" si="470"/>
        <v>-2.6364771140862109E-2</v>
      </c>
      <c r="AG526" s="2">
        <f t="shared" si="470"/>
        <v>-2.6364771140862109E-2</v>
      </c>
      <c r="AH526" s="2">
        <f t="shared" si="470"/>
        <v>-2.6364771140862109E-2</v>
      </c>
      <c r="AI526" s="2">
        <f t="shared" si="470"/>
        <v>-2.6364771140862109E-2</v>
      </c>
      <c r="AJ526" s="2">
        <f t="shared" si="470"/>
        <v>-2.6364771140862109E-2</v>
      </c>
      <c r="AK526" s="2">
        <f t="shared" si="470"/>
        <v>-2.6364771140862109E-2</v>
      </c>
      <c r="AL526" s="2">
        <f t="shared" si="470"/>
        <v>-2.6364771140862109E-2</v>
      </c>
      <c r="AM526" s="2">
        <f t="shared" si="470"/>
        <v>-2.6364771140862109E-2</v>
      </c>
      <c r="AN526" s="2">
        <f t="shared" si="470"/>
        <v>-2.6364771140862109E-2</v>
      </c>
      <c r="AO526" s="2">
        <f t="shared" si="470"/>
        <v>-2.6364771140862109E-2</v>
      </c>
      <c r="AP526" s="2">
        <f t="shared" si="470"/>
        <v>-2.6364771140862109E-2</v>
      </c>
      <c r="AQ526" s="2">
        <f t="shared" si="470"/>
        <v>-2.6364771140862109E-2</v>
      </c>
      <c r="AR526" s="2">
        <f t="shared" si="470"/>
        <v>-2.6364771140862109E-2</v>
      </c>
      <c r="AS526" s="2">
        <f t="shared" si="470"/>
        <v>-2.6364771140862109E-2</v>
      </c>
      <c r="AT526" s="2">
        <f t="shared" si="470"/>
        <v>-2.6364771140862109E-2</v>
      </c>
      <c r="AU526" s="2">
        <f t="shared" si="470"/>
        <v>-2.6364771140862109E-2</v>
      </c>
      <c r="AV526" s="2">
        <f t="shared" si="470"/>
        <v>-2.6364771140862109E-2</v>
      </c>
      <c r="AW526" s="2">
        <f t="shared" si="470"/>
        <v>-2.6364771140862109E-2</v>
      </c>
      <c r="AX526" s="2">
        <f t="shared" si="470"/>
        <v>-2.6364771140862109E-2</v>
      </c>
      <c r="AY526" s="2">
        <f t="shared" si="470"/>
        <v>-2.6364771140862109E-2</v>
      </c>
      <c r="AZ526" s="2">
        <f t="shared" si="470"/>
        <v>-2.6364771140862109E-2</v>
      </c>
      <c r="BA526" s="2">
        <f t="shared" si="470"/>
        <v>-2.6364771140862109E-2</v>
      </c>
      <c r="BB526" s="2">
        <f t="shared" si="470"/>
        <v>-2.6364771140862109E-2</v>
      </c>
      <c r="BC526" s="2">
        <f t="shared" si="470"/>
        <v>-2.6364771140862109E-2</v>
      </c>
      <c r="BD526" s="2">
        <f t="shared" si="470"/>
        <v>-2.6364771140862109E-2</v>
      </c>
      <c r="BE526" s="2">
        <f t="shared" si="470"/>
        <v>-2.6364771140862109E-2</v>
      </c>
      <c r="BF526" s="2">
        <f t="shared" si="470"/>
        <v>-2.6364771140862109E-2</v>
      </c>
      <c r="BG526" s="2">
        <f t="shared" si="470"/>
        <v>-2.6364771140862109E-2</v>
      </c>
      <c r="BH526" s="2">
        <f t="shared" si="470"/>
        <v>-2.6364771140862109E-2</v>
      </c>
      <c r="BI526" s="2">
        <f t="shared" si="470"/>
        <v>-2.6364771140862109E-2</v>
      </c>
      <c r="BJ526" s="2">
        <f t="shared" si="470"/>
        <v>-2.6364771140862109E-2</v>
      </c>
      <c r="BK526" s="2">
        <f t="shared" si="470"/>
        <v>-2.6364771140862109E-2</v>
      </c>
      <c r="BL526" s="2">
        <f t="shared" ref="BL526" si="471">BK542</f>
        <v>-2.6364771140862109E-2</v>
      </c>
      <c r="BM526" s="2">
        <f t="shared" ref="BM526" si="472">BL542</f>
        <v>-2.6364771140862109E-2</v>
      </c>
      <c r="BN526" s="2">
        <f t="shared" ref="BN526" si="473">BM542</f>
        <v>-2.6364771140862109E-2</v>
      </c>
      <c r="BO526" s="2">
        <f t="shared" ref="BO526" si="474">BN542</f>
        <v>-2.6364771140862109E-2</v>
      </c>
      <c r="BP526" s="2">
        <f t="shared" ref="BP526:BQ526" si="475">BO542</f>
        <v>-2.6364771140862109E-2</v>
      </c>
      <c r="BQ526" s="2">
        <f t="shared" si="475"/>
        <v>-2.6364771140862109E-2</v>
      </c>
      <c r="BR526" s="2">
        <f t="shared" ref="BR526" si="476">BQ542</f>
        <v>-2.6364771140862109E-2</v>
      </c>
      <c r="BS526" s="2">
        <f t="shared" ref="BS526" si="477">BR542</f>
        <v>-2.6364771140862109E-2</v>
      </c>
    </row>
    <row r="527" spans="2:71">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row>
    <row r="528" spans="2:71">
      <c r="B528" t="s">
        <v>63</v>
      </c>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row>
    <row r="529" spans="2:71">
      <c r="B529" s="24" t="s">
        <v>41</v>
      </c>
      <c r="C529" s="24"/>
      <c r="D529" s="2"/>
      <c r="E529" s="2"/>
      <c r="F529" s="2"/>
      <c r="G529" s="2"/>
      <c r="H529" s="2"/>
      <c r="I529" s="2">
        <f>'Accel Depr'!D16/Inputs!$I$5</f>
        <v>0.53070411151704522</v>
      </c>
      <c r="J529" s="2">
        <f>'Accel Depr'!E16/Inputs!$I$5</f>
        <v>0</v>
      </c>
      <c r="K529" s="2">
        <f>'Accel Depr'!F16/Inputs!$I$5</f>
        <v>0</v>
      </c>
      <c r="L529" s="2">
        <f>'Accel Depr'!G16/Inputs!$I$5</f>
        <v>0</v>
      </c>
      <c r="M529" s="2">
        <f>'Accel Depr'!H16/Inputs!$I$5</f>
        <v>0</v>
      </c>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row>
    <row r="530" spans="2:71">
      <c r="B530" s="24" t="s">
        <v>42</v>
      </c>
      <c r="C530" s="24"/>
      <c r="D530" s="2"/>
      <c r="E530" s="2"/>
      <c r="F530" s="2"/>
      <c r="G530" s="2"/>
      <c r="H530" s="2"/>
      <c r="I530" s="2">
        <f>'Accel Depr'!D17/Inputs!$I$5</f>
        <v>38.781836748109313</v>
      </c>
      <c r="J530" s="2">
        <f>'Accel Depr'!E17/Inputs!$I$5</f>
        <v>0</v>
      </c>
      <c r="K530" s="2">
        <f>'Accel Depr'!F17/Inputs!$I$5</f>
        <v>0</v>
      </c>
      <c r="L530" s="2">
        <f>'Accel Depr'!G17/Inputs!$I$5</f>
        <v>0</v>
      </c>
      <c r="M530" s="2">
        <f>'Accel Depr'!H17/Inputs!$I$5</f>
        <v>0</v>
      </c>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row>
    <row r="531" spans="2:71">
      <c r="B531" s="24" t="s">
        <v>43</v>
      </c>
      <c r="C531" s="24"/>
      <c r="D531" s="2"/>
      <c r="E531" s="2"/>
      <c r="F531" s="2"/>
      <c r="G531" s="2"/>
      <c r="H531" s="2"/>
      <c r="I531" s="2">
        <f>'Accel Depr'!D18/Inputs!$I$5</f>
        <v>0.10355451178880209</v>
      </c>
      <c r="J531" s="2">
        <f>'Accel Depr'!E18/Inputs!$I$5</f>
        <v>0.10355451178880209</v>
      </c>
      <c r="K531" s="2">
        <f>'Accel Depr'!F18/Inputs!$I$5</f>
        <v>0.10355451178880209</v>
      </c>
      <c r="L531" s="2">
        <f>'Accel Depr'!G18/Inputs!$I$5</f>
        <v>0.10355451178880209</v>
      </c>
      <c r="M531" s="2">
        <f>'Accel Depr'!H18/Inputs!$I$5</f>
        <v>0.10355451178880209</v>
      </c>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row>
    <row r="532" spans="2:71">
      <c r="B532" s="24" t="s">
        <v>44</v>
      </c>
      <c r="C532" s="24"/>
      <c r="D532" s="2"/>
      <c r="E532" s="2"/>
      <c r="F532" s="2"/>
      <c r="G532" s="2"/>
      <c r="H532" s="2"/>
      <c r="I532" s="2">
        <f>'Accel Depr'!D19/Inputs!$I$5</f>
        <v>6.20877104311454</v>
      </c>
      <c r="J532" s="2">
        <f>'Accel Depr'!E19/Inputs!$I$5</f>
        <v>6.20877104311454</v>
      </c>
      <c r="K532" s="2">
        <f>'Accel Depr'!F19/Inputs!$I$5</f>
        <v>6.20877104311454</v>
      </c>
      <c r="L532" s="2">
        <f>'Accel Depr'!G19/Inputs!$I$5</f>
        <v>6.20877104311454</v>
      </c>
      <c r="M532" s="2">
        <f>'Accel Depr'!H19/Inputs!$I$5</f>
        <v>6.20877104311454</v>
      </c>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row>
    <row r="533" spans="2:71">
      <c r="B533" s="145" t="s">
        <v>140</v>
      </c>
      <c r="C533" s="24"/>
      <c r="D533" s="2"/>
      <c r="E533" s="2"/>
      <c r="F533" s="2"/>
      <c r="G533" s="2"/>
      <c r="H533" s="2"/>
      <c r="I533" s="2"/>
      <c r="J533" s="2"/>
      <c r="K533" s="2"/>
      <c r="L533" s="2"/>
      <c r="M533" s="2"/>
      <c r="N533" s="170">
        <f>'Opening RAB 2020'!T70/Inputs!I5</f>
        <v>0</v>
      </c>
      <c r="O533" s="268">
        <f>'Accel Depr'!K100</f>
        <v>50.437189458868836</v>
      </c>
      <c r="P533" s="268">
        <f>'Accel Depr'!L100</f>
        <v>24.176503565741935</v>
      </c>
      <c r="Q533" s="268">
        <f>'Accel Depr'!M100</f>
        <v>19.763538090377082</v>
      </c>
      <c r="R533" s="268">
        <f>'Accel Depr'!N100</f>
        <v>16.814750873554413</v>
      </c>
      <c r="S533" s="268">
        <f>'Accel Depr'!O100</f>
        <v>13.591593097339357</v>
      </c>
      <c r="T533" s="268">
        <f>'Accel Depr'!P100</f>
        <v>11.144212498985125</v>
      </c>
      <c r="U533" s="268">
        <f>'Accel Depr'!Q100</f>
        <v>9.5207296843261826</v>
      </c>
      <c r="V533" s="268">
        <f>'Accel Depr'!R100</f>
        <v>7.4061320623323361</v>
      </c>
      <c r="W533" s="268">
        <f>'Accel Depr'!S100</f>
        <v>4.0795513298864821</v>
      </c>
      <c r="X533" s="268">
        <f>'Accel Depr'!T100</f>
        <v>1.0434718894478443</v>
      </c>
      <c r="Y533" s="268">
        <f>'Accel Depr'!U100</f>
        <v>0</v>
      </c>
      <c r="Z533" s="25"/>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row>
    <row r="534" spans="2:71">
      <c r="B534" s="62" t="s">
        <v>86</v>
      </c>
      <c r="C534" s="24"/>
      <c r="D534" s="2"/>
      <c r="E534" s="2"/>
      <c r="F534" s="2"/>
      <c r="G534" s="2"/>
      <c r="H534" s="2"/>
      <c r="I534" s="43">
        <v>0</v>
      </c>
      <c r="J534" s="43">
        <f>'Accel Depr'!$E$33/Inputs!$J$5/'Accel Depr'!$E$34</f>
        <v>0.59937724660184954</v>
      </c>
      <c r="K534" s="43">
        <f>$J534</f>
        <v>0.59937724660184954</v>
      </c>
      <c r="L534" s="43">
        <f t="shared" ref="L534:M534" si="478">$J534</f>
        <v>0.59937724660184954</v>
      </c>
      <c r="M534" s="43">
        <f t="shared" si="478"/>
        <v>0.59937724660184954</v>
      </c>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row>
    <row r="535" spans="2:71">
      <c r="B535" s="62" t="s">
        <v>126</v>
      </c>
      <c r="C535" s="24"/>
      <c r="D535" s="2"/>
      <c r="E535" s="2"/>
      <c r="F535" s="2"/>
      <c r="G535" s="2"/>
      <c r="H535" s="2"/>
      <c r="I535" s="43"/>
      <c r="J535" s="43"/>
      <c r="K535" s="43"/>
      <c r="L535" s="139">
        <f>'Accel Depr'!$G$47/Inputs!$L$5/'Accel Depr'!$G$48</f>
        <v>2.1610715115912806</v>
      </c>
      <c r="M535" s="43">
        <f>$L535</f>
        <v>2.1610715115912806</v>
      </c>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row>
    <row r="536" spans="2:71">
      <c r="B536" s="62" t="s">
        <v>137</v>
      </c>
      <c r="C536" s="24"/>
      <c r="D536" s="2"/>
      <c r="E536" s="2"/>
      <c r="F536" s="2"/>
      <c r="G536" s="2"/>
      <c r="H536" s="2"/>
      <c r="I536" s="43"/>
      <c r="J536" s="43"/>
      <c r="K536" s="43"/>
      <c r="L536" s="139">
        <f>'Accel Depr'!$G$61/Inputs!$L$5/'Accel Depr'!$G$62</f>
        <v>0.13307491408376218</v>
      </c>
      <c r="M536" s="43">
        <f>$L536</f>
        <v>0.13307491408376218</v>
      </c>
      <c r="N536" s="170">
        <v>0</v>
      </c>
      <c r="O536" s="43">
        <f>'Accel Depr'!$J$75/Inputs!$O$5/'Accel Depr'!$J$76</f>
        <v>1.0189129614038199</v>
      </c>
      <c r="P536" s="43">
        <f>O536</f>
        <v>1.0189129614038199</v>
      </c>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row>
    <row r="537" spans="2:71">
      <c r="B537" s="62" t="s">
        <v>168</v>
      </c>
      <c r="C537" s="24"/>
      <c r="D537" s="2"/>
      <c r="E537" s="2"/>
      <c r="F537" s="2"/>
      <c r="G537" s="2"/>
      <c r="H537" s="2"/>
      <c r="I537" s="43"/>
      <c r="J537" s="43"/>
      <c r="K537" s="43"/>
      <c r="L537" s="139"/>
      <c r="M537" s="43"/>
      <c r="N537" s="43"/>
      <c r="O537" s="43">
        <f>'Accel Depr'!$J$86/Inputs!$O$5/'Accel Depr'!$J$87</f>
        <v>0.55543314873680993</v>
      </c>
      <c r="P537" s="43">
        <f>O537</f>
        <v>0.55543314873680993</v>
      </c>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row>
    <row r="538" spans="2:71">
      <c r="B538" s="24" t="s">
        <v>24</v>
      </c>
      <c r="C538" s="24"/>
      <c r="D538" s="2">
        <f t="shared" ref="D538" si="479">SUM(D529:D537)</f>
        <v>0</v>
      </c>
      <c r="E538" s="2">
        <f t="shared" ref="E538" si="480">SUM(E529:E537)</f>
        <v>0</v>
      </c>
      <c r="F538" s="2">
        <f t="shared" ref="F538" si="481">SUM(F529:F537)</f>
        <v>0</v>
      </c>
      <c r="G538" s="2">
        <f t="shared" ref="G538" si="482">SUM(G529:G537)</f>
        <v>0</v>
      </c>
      <c r="H538" s="2">
        <f t="shared" ref="H538" si="483">SUM(H529:H537)</f>
        <v>0</v>
      </c>
      <c r="I538" s="2">
        <f t="shared" ref="I538" si="484">SUM(I529:I537)</f>
        <v>45.624866414529698</v>
      </c>
      <c r="J538" s="2">
        <f t="shared" ref="J538" si="485">SUM(J529:J537)</f>
        <v>6.911702801505192</v>
      </c>
      <c r="K538" s="2">
        <f t="shared" ref="K538" si="486">SUM(K529:K537)</f>
        <v>6.911702801505192</v>
      </c>
      <c r="L538" s="2">
        <f t="shared" ref="L538" si="487">SUM(L529:L537)</f>
        <v>9.2058492271802344</v>
      </c>
      <c r="M538" s="2">
        <f t="shared" ref="M538" si="488">SUM(M529:M537)</f>
        <v>9.2058492271802344</v>
      </c>
      <c r="N538" s="2">
        <f>SUM(N529:N537)</f>
        <v>0</v>
      </c>
      <c r="O538" s="2">
        <f>SUM(O529:O537)</f>
        <v>52.011535569009467</v>
      </c>
      <c r="P538" s="2">
        <f t="shared" ref="P538:BS538" si="489">SUM(P529:P537)</f>
        <v>25.750849675882566</v>
      </c>
      <c r="Q538" s="2">
        <f t="shared" si="489"/>
        <v>19.763538090377082</v>
      </c>
      <c r="R538" s="2">
        <f t="shared" si="489"/>
        <v>16.814750873554413</v>
      </c>
      <c r="S538" s="2">
        <f t="shared" si="489"/>
        <v>13.591593097339357</v>
      </c>
      <c r="T538" s="2">
        <f t="shared" si="489"/>
        <v>11.144212498985125</v>
      </c>
      <c r="U538" s="2">
        <f t="shared" si="489"/>
        <v>9.5207296843261826</v>
      </c>
      <c r="V538" s="2">
        <f t="shared" si="489"/>
        <v>7.4061320623323361</v>
      </c>
      <c r="W538" s="2">
        <f t="shared" si="489"/>
        <v>4.0795513298864821</v>
      </c>
      <c r="X538" s="2">
        <f t="shared" si="489"/>
        <v>1.0434718894478443</v>
      </c>
      <c r="Y538" s="2">
        <f t="shared" si="489"/>
        <v>0</v>
      </c>
      <c r="Z538" s="2">
        <f t="shared" si="489"/>
        <v>0</v>
      </c>
      <c r="AA538" s="2">
        <f t="shared" si="489"/>
        <v>0</v>
      </c>
      <c r="AB538" s="2">
        <f t="shared" si="489"/>
        <v>0</v>
      </c>
      <c r="AC538" s="2">
        <f t="shared" si="489"/>
        <v>0</v>
      </c>
      <c r="AD538" s="2">
        <f t="shared" si="489"/>
        <v>0</v>
      </c>
      <c r="AE538" s="2">
        <f t="shared" si="489"/>
        <v>0</v>
      </c>
      <c r="AF538" s="2">
        <f t="shared" si="489"/>
        <v>0</v>
      </c>
      <c r="AG538" s="2">
        <f t="shared" si="489"/>
        <v>0</v>
      </c>
      <c r="AH538" s="2">
        <f t="shared" si="489"/>
        <v>0</v>
      </c>
      <c r="AI538" s="2">
        <f t="shared" si="489"/>
        <v>0</v>
      </c>
      <c r="AJ538" s="2">
        <f t="shared" si="489"/>
        <v>0</v>
      </c>
      <c r="AK538" s="2">
        <f t="shared" si="489"/>
        <v>0</v>
      </c>
      <c r="AL538" s="2">
        <f t="shared" si="489"/>
        <v>0</v>
      </c>
      <c r="AM538" s="2">
        <f t="shared" si="489"/>
        <v>0</v>
      </c>
      <c r="AN538" s="2">
        <f t="shared" si="489"/>
        <v>0</v>
      </c>
      <c r="AO538" s="2">
        <f t="shared" si="489"/>
        <v>0</v>
      </c>
      <c r="AP538" s="2">
        <f t="shared" si="489"/>
        <v>0</v>
      </c>
      <c r="AQ538" s="2">
        <f t="shared" si="489"/>
        <v>0</v>
      </c>
      <c r="AR538" s="2">
        <f t="shared" si="489"/>
        <v>0</v>
      </c>
      <c r="AS538" s="2">
        <f t="shared" si="489"/>
        <v>0</v>
      </c>
      <c r="AT538" s="2">
        <f t="shared" si="489"/>
        <v>0</v>
      </c>
      <c r="AU538" s="2">
        <f t="shared" si="489"/>
        <v>0</v>
      </c>
      <c r="AV538" s="2">
        <f t="shared" si="489"/>
        <v>0</v>
      </c>
      <c r="AW538" s="2">
        <f t="shared" si="489"/>
        <v>0</v>
      </c>
      <c r="AX538" s="2">
        <f t="shared" si="489"/>
        <v>0</v>
      </c>
      <c r="AY538" s="2">
        <f t="shared" si="489"/>
        <v>0</v>
      </c>
      <c r="AZ538" s="2">
        <f t="shared" si="489"/>
        <v>0</v>
      </c>
      <c r="BA538" s="2">
        <f t="shared" si="489"/>
        <v>0</v>
      </c>
      <c r="BB538" s="2">
        <f t="shared" si="489"/>
        <v>0</v>
      </c>
      <c r="BC538" s="2">
        <f t="shared" si="489"/>
        <v>0</v>
      </c>
      <c r="BD538" s="2">
        <f t="shared" si="489"/>
        <v>0</v>
      </c>
      <c r="BE538" s="2">
        <f t="shared" si="489"/>
        <v>0</v>
      </c>
      <c r="BF538" s="2">
        <f t="shared" si="489"/>
        <v>0</v>
      </c>
      <c r="BG538" s="2">
        <f t="shared" si="489"/>
        <v>0</v>
      </c>
      <c r="BH538" s="2">
        <f t="shared" si="489"/>
        <v>0</v>
      </c>
      <c r="BI538" s="2">
        <f t="shared" si="489"/>
        <v>0</v>
      </c>
      <c r="BJ538" s="2">
        <f t="shared" si="489"/>
        <v>0</v>
      </c>
      <c r="BK538" s="2">
        <f t="shared" si="489"/>
        <v>0</v>
      </c>
      <c r="BL538" s="2">
        <f t="shared" si="489"/>
        <v>0</v>
      </c>
      <c r="BM538" s="2">
        <f t="shared" si="489"/>
        <v>0</v>
      </c>
      <c r="BN538" s="2">
        <f t="shared" si="489"/>
        <v>0</v>
      </c>
      <c r="BO538" s="2">
        <f t="shared" si="489"/>
        <v>0</v>
      </c>
      <c r="BP538" s="2">
        <f t="shared" si="489"/>
        <v>0</v>
      </c>
      <c r="BQ538" s="2">
        <f t="shared" si="489"/>
        <v>0</v>
      </c>
      <c r="BR538" s="2">
        <f t="shared" si="489"/>
        <v>0</v>
      </c>
      <c r="BS538" s="2">
        <f t="shared" si="489"/>
        <v>0</v>
      </c>
    </row>
    <row r="539" spans="2:71">
      <c r="B539" s="24"/>
      <c r="C539" s="24"/>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row>
    <row r="540" spans="2:71">
      <c r="B540" s="24" t="s">
        <v>147</v>
      </c>
      <c r="C540" s="24"/>
      <c r="D540" s="2"/>
      <c r="E540" s="2"/>
      <c r="F540" s="2"/>
      <c r="G540" s="2"/>
      <c r="H540" s="2">
        <f>(H31+H85)*-1</f>
        <v>70.874168634143075</v>
      </c>
      <c r="I540" s="2">
        <f>(I31+I85)*-1</f>
        <v>2.3975089864073982</v>
      </c>
      <c r="J540" s="2">
        <f t="shared" ref="J540:L540" si="490">(J31+J85)*-1</f>
        <v>0</v>
      </c>
      <c r="K540" s="43">
        <f>(K31+K85)*-1</f>
        <v>4.5882928513500856</v>
      </c>
      <c r="L540" s="43">
        <f t="shared" si="490"/>
        <v>0</v>
      </c>
      <c r="M540" s="43">
        <f>(M31+M65+M85+M119)*-1</f>
        <v>0</v>
      </c>
      <c r="N540" s="43">
        <v>161.1</v>
      </c>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row>
    <row r="541" spans="2:71">
      <c r="B541" s="24"/>
      <c r="C541" s="24"/>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row>
    <row r="542" spans="2:71">
      <c r="B542" s="24" t="s">
        <v>65</v>
      </c>
      <c r="C542" s="24"/>
      <c r="D542" s="2">
        <f>D526-D538</f>
        <v>0</v>
      </c>
      <c r="E542" s="2">
        <f>E526-E538</f>
        <v>0</v>
      </c>
      <c r="F542" s="2">
        <f>F526-F538</f>
        <v>0</v>
      </c>
      <c r="G542" s="2">
        <f>G526-G538+G540</f>
        <v>0</v>
      </c>
      <c r="H542" s="2">
        <f>H526-H538+H540</f>
        <v>70.874168634143075</v>
      </c>
      <c r="I542" s="2">
        <f>I526-I538+I540</f>
        <v>27.646811206020775</v>
      </c>
      <c r="J542" s="2">
        <f>J526-J538+J540</f>
        <v>20.735108404515582</v>
      </c>
      <c r="K542" s="2">
        <f t="shared" ref="K542:BP542" si="491">K526-K538+K540</f>
        <v>18.411698454360476</v>
      </c>
      <c r="L542" s="2">
        <f t="shared" si="491"/>
        <v>9.2058492271802415</v>
      </c>
      <c r="M542" s="2">
        <f t="shared" si="491"/>
        <v>7.1054273576010019E-15</v>
      </c>
      <c r="N542" s="2">
        <f>N526-N538+N540</f>
        <v>161.1</v>
      </c>
      <c r="O542" s="2">
        <f t="shared" si="491"/>
        <v>109.08846443099053</v>
      </c>
      <c r="P542" s="2">
        <f t="shared" si="491"/>
        <v>83.337614755107964</v>
      </c>
      <c r="Q542" s="2">
        <f t="shared" si="491"/>
        <v>63.574076664730882</v>
      </c>
      <c r="R542" s="2">
        <f t="shared" si="491"/>
        <v>46.759325791176465</v>
      </c>
      <c r="S542" s="2">
        <f t="shared" si="491"/>
        <v>33.16773269383711</v>
      </c>
      <c r="T542" s="2">
        <f t="shared" si="491"/>
        <v>22.023520194851983</v>
      </c>
      <c r="U542" s="2">
        <f t="shared" si="491"/>
        <v>12.5027905105258</v>
      </c>
      <c r="V542" s="2">
        <f t="shared" si="491"/>
        <v>5.0966584481934643</v>
      </c>
      <c r="W542" s="2">
        <f t="shared" si="491"/>
        <v>1.0171071183069822</v>
      </c>
      <c r="X542" s="2">
        <f t="shared" si="491"/>
        <v>-2.6364771140862109E-2</v>
      </c>
      <c r="Y542" s="2">
        <f t="shared" si="491"/>
        <v>-2.6364771140862109E-2</v>
      </c>
      <c r="Z542" s="2">
        <f t="shared" si="491"/>
        <v>-2.6364771140862109E-2</v>
      </c>
      <c r="AA542" s="2">
        <f t="shared" si="491"/>
        <v>-2.6364771140862109E-2</v>
      </c>
      <c r="AB542" s="2">
        <f t="shared" si="491"/>
        <v>-2.6364771140862109E-2</v>
      </c>
      <c r="AC542" s="2">
        <f t="shared" si="491"/>
        <v>-2.6364771140862109E-2</v>
      </c>
      <c r="AD542" s="2">
        <f t="shared" si="491"/>
        <v>-2.6364771140862109E-2</v>
      </c>
      <c r="AE542" s="2">
        <f t="shared" si="491"/>
        <v>-2.6364771140862109E-2</v>
      </c>
      <c r="AF542" s="2">
        <f t="shared" si="491"/>
        <v>-2.6364771140862109E-2</v>
      </c>
      <c r="AG542" s="2">
        <f t="shared" si="491"/>
        <v>-2.6364771140862109E-2</v>
      </c>
      <c r="AH542" s="2">
        <f t="shared" si="491"/>
        <v>-2.6364771140862109E-2</v>
      </c>
      <c r="AI542" s="2">
        <f t="shared" si="491"/>
        <v>-2.6364771140862109E-2</v>
      </c>
      <c r="AJ542" s="2">
        <f t="shared" si="491"/>
        <v>-2.6364771140862109E-2</v>
      </c>
      <c r="AK542" s="2">
        <f t="shared" si="491"/>
        <v>-2.6364771140862109E-2</v>
      </c>
      <c r="AL542" s="2">
        <f t="shared" si="491"/>
        <v>-2.6364771140862109E-2</v>
      </c>
      <c r="AM542" s="2">
        <f t="shared" si="491"/>
        <v>-2.6364771140862109E-2</v>
      </c>
      <c r="AN542" s="2">
        <f t="shared" si="491"/>
        <v>-2.6364771140862109E-2</v>
      </c>
      <c r="AO542" s="2">
        <f t="shared" si="491"/>
        <v>-2.6364771140862109E-2</v>
      </c>
      <c r="AP542" s="2">
        <f t="shared" si="491"/>
        <v>-2.6364771140862109E-2</v>
      </c>
      <c r="AQ542" s="2">
        <f t="shared" si="491"/>
        <v>-2.6364771140862109E-2</v>
      </c>
      <c r="AR542" s="2">
        <f t="shared" si="491"/>
        <v>-2.6364771140862109E-2</v>
      </c>
      <c r="AS542" s="2">
        <f t="shared" si="491"/>
        <v>-2.6364771140862109E-2</v>
      </c>
      <c r="AT542" s="2">
        <f t="shared" si="491"/>
        <v>-2.6364771140862109E-2</v>
      </c>
      <c r="AU542" s="2">
        <f t="shared" si="491"/>
        <v>-2.6364771140862109E-2</v>
      </c>
      <c r="AV542" s="2">
        <f t="shared" si="491"/>
        <v>-2.6364771140862109E-2</v>
      </c>
      <c r="AW542" s="2">
        <f t="shared" si="491"/>
        <v>-2.6364771140862109E-2</v>
      </c>
      <c r="AX542" s="2">
        <f t="shared" si="491"/>
        <v>-2.6364771140862109E-2</v>
      </c>
      <c r="AY542" s="2">
        <f t="shared" si="491"/>
        <v>-2.6364771140862109E-2</v>
      </c>
      <c r="AZ542" s="2">
        <f t="shared" si="491"/>
        <v>-2.6364771140862109E-2</v>
      </c>
      <c r="BA542" s="2">
        <f t="shared" si="491"/>
        <v>-2.6364771140862109E-2</v>
      </c>
      <c r="BB542" s="2">
        <f t="shared" si="491"/>
        <v>-2.6364771140862109E-2</v>
      </c>
      <c r="BC542" s="2">
        <f t="shared" si="491"/>
        <v>-2.6364771140862109E-2</v>
      </c>
      <c r="BD542" s="2">
        <f t="shared" si="491"/>
        <v>-2.6364771140862109E-2</v>
      </c>
      <c r="BE542" s="2">
        <f t="shared" si="491"/>
        <v>-2.6364771140862109E-2</v>
      </c>
      <c r="BF542" s="2">
        <f t="shared" si="491"/>
        <v>-2.6364771140862109E-2</v>
      </c>
      <c r="BG542" s="2">
        <f t="shared" si="491"/>
        <v>-2.6364771140862109E-2</v>
      </c>
      <c r="BH542" s="2">
        <f t="shared" si="491"/>
        <v>-2.6364771140862109E-2</v>
      </c>
      <c r="BI542" s="2">
        <f t="shared" si="491"/>
        <v>-2.6364771140862109E-2</v>
      </c>
      <c r="BJ542" s="2">
        <f t="shared" si="491"/>
        <v>-2.6364771140862109E-2</v>
      </c>
      <c r="BK542" s="2">
        <f t="shared" si="491"/>
        <v>-2.6364771140862109E-2</v>
      </c>
      <c r="BL542" s="2">
        <f t="shared" si="491"/>
        <v>-2.6364771140862109E-2</v>
      </c>
      <c r="BM542" s="2">
        <f t="shared" si="491"/>
        <v>-2.6364771140862109E-2</v>
      </c>
      <c r="BN542" s="2">
        <f t="shared" si="491"/>
        <v>-2.6364771140862109E-2</v>
      </c>
      <c r="BO542" s="2">
        <f t="shared" si="491"/>
        <v>-2.6364771140862109E-2</v>
      </c>
      <c r="BP542" s="2">
        <f t="shared" si="491"/>
        <v>-2.6364771140862109E-2</v>
      </c>
      <c r="BQ542" s="2">
        <f t="shared" ref="BQ542:BS542" si="492">BQ526-BQ538+BQ540</f>
        <v>-2.6364771140862109E-2</v>
      </c>
      <c r="BR542" s="2">
        <f t="shared" si="492"/>
        <v>-2.6364771140862109E-2</v>
      </c>
      <c r="BS542" s="2">
        <f t="shared" si="492"/>
        <v>-2.6364771140862109E-2</v>
      </c>
    </row>
    <row r="543" spans="2:71">
      <c r="B543" s="24"/>
      <c r="C543" s="24"/>
    </row>
    <row r="544" spans="2:71">
      <c r="B544" s="24"/>
      <c r="C544" s="24"/>
      <c r="N544" s="16"/>
    </row>
    <row r="545" spans="2:71" s="3" customFormat="1">
      <c r="B545" s="3" t="s">
        <v>55</v>
      </c>
    </row>
    <row r="547" spans="2:71">
      <c r="B547" t="s">
        <v>38</v>
      </c>
      <c r="D547" s="1">
        <v>2011</v>
      </c>
      <c r="E547" s="1">
        <v>2012</v>
      </c>
      <c r="F547" s="1">
        <v>2013</v>
      </c>
      <c r="G547" s="1">
        <v>2014</v>
      </c>
      <c r="H547" s="1">
        <v>2015</v>
      </c>
      <c r="I547" s="1">
        <v>2016</v>
      </c>
      <c r="J547" s="1">
        <v>2017</v>
      </c>
      <c r="K547" s="1">
        <v>2018</v>
      </c>
      <c r="L547" s="1">
        <v>2019</v>
      </c>
      <c r="M547" s="1">
        <v>2020</v>
      </c>
      <c r="N547" s="1">
        <v>2021</v>
      </c>
      <c r="O547" s="1">
        <v>2022</v>
      </c>
      <c r="P547" s="1">
        <v>2023</v>
      </c>
      <c r="Q547" s="1">
        <v>2024</v>
      </c>
      <c r="R547" s="1">
        <v>2025</v>
      </c>
      <c r="S547" s="1">
        <v>2026</v>
      </c>
      <c r="T547" s="1">
        <v>2027</v>
      </c>
      <c r="U547" s="1">
        <v>2028</v>
      </c>
      <c r="V547" s="1">
        <v>2029</v>
      </c>
      <c r="W547" s="1">
        <v>2030</v>
      </c>
      <c r="X547" s="1">
        <v>2031</v>
      </c>
      <c r="Y547" s="1">
        <v>2032</v>
      </c>
      <c r="Z547" s="1">
        <v>2033</v>
      </c>
      <c r="AA547" s="1">
        <v>2034</v>
      </c>
      <c r="AB547" s="1">
        <v>2035</v>
      </c>
      <c r="AC547" s="1">
        <v>2036</v>
      </c>
      <c r="AD547" s="1">
        <v>2037</v>
      </c>
      <c r="AE547" s="1">
        <v>2038</v>
      </c>
      <c r="AF547" s="1">
        <v>2039</v>
      </c>
      <c r="AG547" s="1">
        <v>2040</v>
      </c>
      <c r="AH547" s="1">
        <v>2041</v>
      </c>
      <c r="AI547" s="1">
        <v>2042</v>
      </c>
      <c r="AJ547" s="1">
        <v>2043</v>
      </c>
      <c r="AK547" s="1">
        <v>2044</v>
      </c>
      <c r="AL547" s="1">
        <v>2045</v>
      </c>
      <c r="AM547" s="1">
        <v>2046</v>
      </c>
      <c r="AN547" s="1">
        <v>2047</v>
      </c>
      <c r="AO547" s="1">
        <v>2048</v>
      </c>
      <c r="AP547" s="1">
        <v>2049</v>
      </c>
      <c r="AQ547" s="1">
        <v>2050</v>
      </c>
      <c r="AR547" s="1">
        <v>2051</v>
      </c>
      <c r="AS547" s="1">
        <v>2052</v>
      </c>
      <c r="AT547" s="1">
        <v>2053</v>
      </c>
      <c r="AU547" s="1">
        <v>2054</v>
      </c>
      <c r="AV547" s="1">
        <v>2055</v>
      </c>
      <c r="AW547" s="1">
        <v>2056</v>
      </c>
      <c r="AX547" s="1">
        <v>2057</v>
      </c>
      <c r="AY547" s="1">
        <v>2058</v>
      </c>
      <c r="AZ547" s="1">
        <v>2059</v>
      </c>
      <c r="BA547" s="1">
        <v>2060</v>
      </c>
      <c r="BB547" s="1">
        <v>2061</v>
      </c>
      <c r="BC547" s="1">
        <v>2062</v>
      </c>
      <c r="BD547" s="1">
        <v>2063</v>
      </c>
      <c r="BE547" s="1">
        <v>2064</v>
      </c>
      <c r="BF547" s="1">
        <v>2065</v>
      </c>
      <c r="BG547" s="1">
        <v>2066</v>
      </c>
      <c r="BH547" s="1">
        <v>2067</v>
      </c>
      <c r="BI547" s="1">
        <v>2068</v>
      </c>
      <c r="BJ547" s="1">
        <v>2069</v>
      </c>
      <c r="BK547" s="1">
        <v>2070</v>
      </c>
      <c r="BL547" s="1">
        <v>2071</v>
      </c>
      <c r="BM547" s="1">
        <v>2072</v>
      </c>
      <c r="BN547" s="1">
        <v>2073</v>
      </c>
      <c r="BO547" s="1">
        <v>2074</v>
      </c>
      <c r="BP547" s="1">
        <v>2075</v>
      </c>
      <c r="BQ547" s="1">
        <v>2076</v>
      </c>
      <c r="BR547" s="1">
        <v>2077</v>
      </c>
      <c r="BS547" s="1">
        <v>2078</v>
      </c>
    </row>
    <row r="548" spans="2:71">
      <c r="B548" t="s">
        <v>0</v>
      </c>
      <c r="D548" s="7">
        <f t="shared" ref="D548:AI548" si="493">D68</f>
        <v>6.84850116405884</v>
      </c>
      <c r="E548" s="7">
        <f t="shared" si="493"/>
        <v>7.3523148303794628</v>
      </c>
      <c r="F548" s="7">
        <f t="shared" si="493"/>
        <v>8.3209087841799665</v>
      </c>
      <c r="G548" s="7">
        <f t="shared" si="493"/>
        <v>9.6856166894279312</v>
      </c>
      <c r="H548" s="7">
        <f t="shared" si="493"/>
        <v>11.008096102711956</v>
      </c>
      <c r="I548" s="7">
        <f t="shared" si="493"/>
        <v>11.253352838269258</v>
      </c>
      <c r="J548" s="7">
        <f t="shared" si="493"/>
        <v>11.855761187219848</v>
      </c>
      <c r="K548" s="7">
        <f t="shared" si="493"/>
        <v>12.463182794363078</v>
      </c>
      <c r="L548" s="7">
        <f t="shared" si="493"/>
        <v>13.386396735283896</v>
      </c>
      <c r="M548" s="7">
        <f t="shared" si="493"/>
        <v>14.601763379802005</v>
      </c>
      <c r="N548" s="36">
        <f t="shared" si="493"/>
        <v>7.9084152069853122</v>
      </c>
      <c r="O548" s="7">
        <f t="shared" si="493"/>
        <v>14.546235189195283</v>
      </c>
      <c r="P548" s="36">
        <f t="shared" si="493"/>
        <v>14.546235189195283</v>
      </c>
      <c r="Q548" s="7">
        <f t="shared" si="493"/>
        <v>14.546235189195283</v>
      </c>
      <c r="R548" s="7">
        <f t="shared" si="493"/>
        <v>14.546235189195283</v>
      </c>
      <c r="S548" s="7">
        <f t="shared" si="493"/>
        <v>14.546235189195283</v>
      </c>
      <c r="T548" s="7">
        <f t="shared" si="493"/>
        <v>14.546235189195283</v>
      </c>
      <c r="U548" s="7">
        <f t="shared" si="493"/>
        <v>14.546235189195283</v>
      </c>
      <c r="V548" s="7">
        <f t="shared" si="493"/>
        <v>14.546235189195283</v>
      </c>
      <c r="W548" s="7">
        <f t="shared" si="493"/>
        <v>14.546235189195283</v>
      </c>
      <c r="X548" s="7">
        <f t="shared" si="493"/>
        <v>14.558010050126954</v>
      </c>
      <c r="Y548" s="7">
        <f t="shared" si="493"/>
        <v>14.569784911058626</v>
      </c>
      <c r="Z548" s="7">
        <f t="shared" si="493"/>
        <v>14.588624688549301</v>
      </c>
      <c r="AA548" s="7">
        <f t="shared" si="493"/>
        <v>14.609819438226308</v>
      </c>
      <c r="AB548" s="7">
        <f t="shared" si="493"/>
        <v>14.635724132275987</v>
      </c>
      <c r="AC548" s="7">
        <f t="shared" si="493"/>
        <v>14.659273854139331</v>
      </c>
      <c r="AD548" s="7">
        <f t="shared" si="493"/>
        <v>14.663983798511998</v>
      </c>
      <c r="AE548" s="7">
        <f t="shared" si="493"/>
        <v>14.673403687257336</v>
      </c>
      <c r="AF548" s="7">
        <f t="shared" si="493"/>
        <v>14.734632964102028</v>
      </c>
      <c r="AG548" s="7">
        <f t="shared" si="493"/>
        <v>11.154433955393339</v>
      </c>
      <c r="AH548" s="7">
        <f t="shared" si="493"/>
        <v>8.9551290248593851</v>
      </c>
      <c r="AI548" s="7">
        <f t="shared" si="493"/>
        <v>8.9268693586233869</v>
      </c>
      <c r="AJ548" s="7">
        <f t="shared" ref="AJ548:BP548" si="494">AJ68</f>
        <v>8.9598389692320506</v>
      </c>
      <c r="AK548" s="7">
        <f t="shared" si="494"/>
        <v>9.0516828844990957</v>
      </c>
      <c r="AL548" s="7">
        <f t="shared" si="494"/>
        <v>8.9433541639277117</v>
      </c>
      <c r="AM548" s="7">
        <f t="shared" si="494"/>
        <v>8.8185406380520028</v>
      </c>
      <c r="AN548" s="7">
        <f t="shared" si="494"/>
        <v>8.8185406380520028</v>
      </c>
      <c r="AO548" s="7">
        <f t="shared" si="494"/>
        <v>8.8185406380520028</v>
      </c>
      <c r="AP548" s="7">
        <f t="shared" si="494"/>
        <v>8.8185406380520028</v>
      </c>
      <c r="AQ548" s="7">
        <f t="shared" si="494"/>
        <v>8.8185406380520028</v>
      </c>
      <c r="AR548" s="7">
        <f t="shared" si="494"/>
        <v>8.8185406380520028</v>
      </c>
      <c r="AS548" s="7">
        <f t="shared" si="494"/>
        <v>8.8185406380520028</v>
      </c>
      <c r="AT548" s="7">
        <f t="shared" si="494"/>
        <v>8.8185406380520028</v>
      </c>
      <c r="AU548" s="7">
        <f t="shared" si="494"/>
        <v>8.8185406380520028</v>
      </c>
      <c r="AV548" s="7">
        <f t="shared" si="494"/>
        <v>8.8185406380520028</v>
      </c>
      <c r="AW548" s="7">
        <f t="shared" si="494"/>
        <v>8.8185406380520028</v>
      </c>
      <c r="AX548" s="7">
        <f t="shared" si="494"/>
        <v>8.6155331084541267</v>
      </c>
      <c r="AY548" s="7">
        <f t="shared" si="494"/>
        <v>7.946403850205372</v>
      </c>
      <c r="AZ548" s="7">
        <f t="shared" si="494"/>
        <v>6.8574657206364851</v>
      </c>
      <c r="BA548" s="7">
        <f t="shared" si="494"/>
        <v>5.6871597016643332</v>
      </c>
      <c r="BB548" s="7">
        <f t="shared" si="494"/>
        <v>5.1705408084746036</v>
      </c>
      <c r="BC548" s="7">
        <f t="shared" si="494"/>
        <v>4.9002073588637307</v>
      </c>
      <c r="BD548" s="7">
        <f t="shared" si="494"/>
        <v>4.2952923808168402</v>
      </c>
      <c r="BE548" s="7">
        <f t="shared" si="494"/>
        <v>3.5299746067847879</v>
      </c>
      <c r="BF548" s="7">
        <f t="shared" si="494"/>
        <v>2.4606843140652814</v>
      </c>
      <c r="BG548" s="7">
        <f t="shared" si="494"/>
        <v>1.245467474721961</v>
      </c>
      <c r="BH548" s="7">
        <f t="shared" si="494"/>
        <v>-3.1974423109204508E-14</v>
      </c>
      <c r="BI548" s="7">
        <f t="shared" si="494"/>
        <v>0</v>
      </c>
      <c r="BJ548" s="7">
        <f t="shared" si="494"/>
        <v>0</v>
      </c>
      <c r="BK548" s="7">
        <f t="shared" si="494"/>
        <v>0</v>
      </c>
      <c r="BL548" s="7">
        <f t="shared" si="494"/>
        <v>0</v>
      </c>
      <c r="BM548" s="7">
        <f t="shared" si="494"/>
        <v>0</v>
      </c>
      <c r="BN548" s="7">
        <f t="shared" si="494"/>
        <v>0</v>
      </c>
      <c r="BO548" s="7">
        <f t="shared" si="494"/>
        <v>0</v>
      </c>
      <c r="BP548" s="7">
        <f t="shared" si="494"/>
        <v>0</v>
      </c>
      <c r="BQ548" s="7">
        <f t="shared" ref="BQ548:BS548" si="495">BQ68</f>
        <v>0</v>
      </c>
      <c r="BR548" s="7">
        <f t="shared" si="495"/>
        <v>0</v>
      </c>
      <c r="BS548" s="7">
        <f t="shared" si="495"/>
        <v>0</v>
      </c>
    </row>
    <row r="549" spans="2:71">
      <c r="B549" t="s">
        <v>7</v>
      </c>
      <c r="D549" s="7">
        <f t="shared" ref="D549:AI549" si="496">D122</f>
        <v>60.241413499651479</v>
      </c>
      <c r="E549" s="7">
        <f t="shared" si="496"/>
        <v>64.008306276650501</v>
      </c>
      <c r="F549" s="7">
        <f t="shared" si="496"/>
        <v>68.050799256183907</v>
      </c>
      <c r="G549" s="7">
        <f t="shared" si="496"/>
        <v>72.698000496237412</v>
      </c>
      <c r="H549" s="7">
        <f t="shared" si="496"/>
        <v>78.012172618100522</v>
      </c>
      <c r="I549" s="7">
        <f t="shared" si="496"/>
        <v>79.898149482280786</v>
      </c>
      <c r="J549" s="7">
        <f t="shared" si="496"/>
        <v>83.778415201402623</v>
      </c>
      <c r="K549" s="7">
        <f t="shared" si="496"/>
        <v>87.797918571785289</v>
      </c>
      <c r="L549" s="7">
        <f t="shared" si="496"/>
        <v>91.762009969920967</v>
      </c>
      <c r="M549" s="7">
        <f t="shared" si="496"/>
        <v>95.254448240838684</v>
      </c>
      <c r="N549" s="7">
        <f t="shared" si="496"/>
        <v>49.026996289146872</v>
      </c>
      <c r="O549" s="7">
        <f t="shared" si="496"/>
        <v>95.738695312754999</v>
      </c>
      <c r="P549" s="7">
        <f t="shared" si="496"/>
        <v>95.738695312754999</v>
      </c>
      <c r="Q549" s="7">
        <f t="shared" si="496"/>
        <v>95.738695312754999</v>
      </c>
      <c r="R549" s="7">
        <f t="shared" si="496"/>
        <v>95.738695312754999</v>
      </c>
      <c r="S549" s="7">
        <f t="shared" si="496"/>
        <v>95.738695312754999</v>
      </c>
      <c r="T549" s="7">
        <f t="shared" si="496"/>
        <v>95.738695312754999</v>
      </c>
      <c r="U549" s="7">
        <f t="shared" si="496"/>
        <v>95.738695312754999</v>
      </c>
      <c r="V549" s="7">
        <f t="shared" si="496"/>
        <v>95.738695312754999</v>
      </c>
      <c r="W549" s="7">
        <f t="shared" si="496"/>
        <v>95.738695312754999</v>
      </c>
      <c r="X549" s="7">
        <f t="shared" si="496"/>
        <v>95.747337340475426</v>
      </c>
      <c r="Y549" s="7">
        <f t="shared" si="496"/>
        <v>95.777455634579766</v>
      </c>
      <c r="Z549" s="7">
        <f t="shared" si="496"/>
        <v>95.809734435614217</v>
      </c>
      <c r="AA549" s="7">
        <f t="shared" si="496"/>
        <v>95.914053640183582</v>
      </c>
      <c r="AB549" s="7">
        <f t="shared" si="496"/>
        <v>96.198009232539036</v>
      </c>
      <c r="AC549" s="7">
        <f t="shared" si="496"/>
        <v>96.362571362059597</v>
      </c>
      <c r="AD549" s="7">
        <f t="shared" si="496"/>
        <v>96.430419554651465</v>
      </c>
      <c r="AE549" s="7">
        <f t="shared" si="496"/>
        <v>96.543638392775577</v>
      </c>
      <c r="AF549" s="7">
        <f t="shared" si="496"/>
        <v>96.755596535098803</v>
      </c>
      <c r="AG549" s="7">
        <f t="shared" si="496"/>
        <v>65.945850777262976</v>
      </c>
      <c r="AH549" s="7">
        <f t="shared" si="496"/>
        <v>41.947445939028583</v>
      </c>
      <c r="AI549" s="7">
        <f t="shared" si="496"/>
        <v>41.600712140257535</v>
      </c>
      <c r="AJ549" s="7">
        <f t="shared" ref="AJ549:BP549" si="497">AJ122</f>
        <v>41.715329989880566</v>
      </c>
      <c r="AK549" s="7">
        <f t="shared" si="497"/>
        <v>41.721082644789334</v>
      </c>
      <c r="AL549" s="7">
        <f t="shared" si="497"/>
        <v>41.505778638250014</v>
      </c>
      <c r="AM549" s="7">
        <f t="shared" si="497"/>
        <v>41.309687719278919</v>
      </c>
      <c r="AN549" s="7">
        <f t="shared" si="497"/>
        <v>41.309687719278919</v>
      </c>
      <c r="AO549" s="7">
        <f t="shared" si="497"/>
        <v>41.309687719278919</v>
      </c>
      <c r="AP549" s="7">
        <f t="shared" si="497"/>
        <v>41.309687719278919</v>
      </c>
      <c r="AQ549" s="7">
        <f t="shared" si="497"/>
        <v>41.309687719278919</v>
      </c>
      <c r="AR549" s="7">
        <f t="shared" si="497"/>
        <v>41.309687719278919</v>
      </c>
      <c r="AS549" s="7">
        <f t="shared" si="497"/>
        <v>41.309687719278919</v>
      </c>
      <c r="AT549" s="7">
        <f t="shared" si="497"/>
        <v>41.309687719278919</v>
      </c>
      <c r="AU549" s="7">
        <f t="shared" si="497"/>
        <v>41.309687719278919</v>
      </c>
      <c r="AV549" s="7">
        <f t="shared" si="497"/>
        <v>41.309687719278919</v>
      </c>
      <c r="AW549" s="7">
        <f t="shared" si="497"/>
        <v>41.309687719278919</v>
      </c>
      <c r="AX549" s="7">
        <f t="shared" si="497"/>
        <v>41.309687719278919</v>
      </c>
      <c r="AY549" s="7">
        <f t="shared" si="497"/>
        <v>41.309687719278919</v>
      </c>
      <c r="AZ549" s="7">
        <f t="shared" si="497"/>
        <v>41.309687719278919</v>
      </c>
      <c r="BA549" s="7">
        <f t="shared" si="497"/>
        <v>41.309687719278919</v>
      </c>
      <c r="BB549" s="7">
        <f t="shared" si="497"/>
        <v>41.309687719278919</v>
      </c>
      <c r="BC549" s="7">
        <f t="shared" si="497"/>
        <v>39.497841226611463</v>
      </c>
      <c r="BD549" s="7">
        <f t="shared" si="497"/>
        <v>35.771029263512062</v>
      </c>
      <c r="BE549" s="7">
        <f t="shared" si="497"/>
        <v>31.715337071216851</v>
      </c>
      <c r="BF549" s="7">
        <f t="shared" si="497"/>
        <v>27.206209018830531</v>
      </c>
      <c r="BG549" s="7">
        <f t="shared" si="497"/>
        <v>22.600077115001206</v>
      </c>
      <c r="BH549" s="7">
        <f t="shared" si="497"/>
        <v>18.3547556353423</v>
      </c>
      <c r="BI549" s="7">
        <f t="shared" si="497"/>
        <v>14.337413043798861</v>
      </c>
      <c r="BJ549" s="7">
        <f t="shared" si="497"/>
        <v>10.248613366797954</v>
      </c>
      <c r="BK549" s="7">
        <f t="shared" si="497"/>
        <v>6.4233462395294403</v>
      </c>
      <c r="BL549" s="7">
        <f t="shared" si="497"/>
        <v>3.2773549353432676</v>
      </c>
      <c r="BM549" s="7">
        <f t="shared" si="497"/>
        <v>-2.8421709430404007E-14</v>
      </c>
      <c r="BN549" s="7">
        <f t="shared" si="497"/>
        <v>0</v>
      </c>
      <c r="BO549" s="7">
        <f t="shared" si="497"/>
        <v>0</v>
      </c>
      <c r="BP549" s="7">
        <f t="shared" si="497"/>
        <v>0</v>
      </c>
      <c r="BQ549" s="7">
        <f t="shared" ref="BQ549:BS549" si="498">BQ122</f>
        <v>0</v>
      </c>
      <c r="BR549" s="7">
        <f t="shared" si="498"/>
        <v>0</v>
      </c>
      <c r="BS549" s="7">
        <f t="shared" si="498"/>
        <v>0</v>
      </c>
    </row>
    <row r="550" spans="2:71">
      <c r="B550" t="s">
        <v>8</v>
      </c>
      <c r="D550" s="7">
        <f t="shared" ref="D550:AI550" si="499">D169</f>
        <v>15.790380770985777</v>
      </c>
      <c r="E550" s="7">
        <f t="shared" si="499"/>
        <v>0</v>
      </c>
      <c r="F550" s="7">
        <f t="shared" si="499"/>
        <v>0</v>
      </c>
      <c r="G550" s="7">
        <f t="shared" si="499"/>
        <v>0</v>
      </c>
      <c r="H550" s="7">
        <f t="shared" si="499"/>
        <v>0</v>
      </c>
      <c r="I550" s="7">
        <f t="shared" si="499"/>
        <v>0</v>
      </c>
      <c r="J550" s="7">
        <f t="shared" si="499"/>
        <v>0</v>
      </c>
      <c r="K550" s="7">
        <f t="shared" si="499"/>
        <v>0</v>
      </c>
      <c r="L550" s="7">
        <f t="shared" si="499"/>
        <v>0</v>
      </c>
      <c r="M550" s="7">
        <f t="shared" si="499"/>
        <v>0</v>
      </c>
      <c r="N550" s="7">
        <f t="shared" si="499"/>
        <v>0</v>
      </c>
      <c r="O550" s="7">
        <f t="shared" si="499"/>
        <v>0</v>
      </c>
      <c r="P550" s="7">
        <f t="shared" si="499"/>
        <v>0</v>
      </c>
      <c r="Q550" s="7">
        <f t="shared" si="499"/>
        <v>0</v>
      </c>
      <c r="R550" s="7">
        <f t="shared" si="499"/>
        <v>0</v>
      </c>
      <c r="S550" s="7">
        <f t="shared" si="499"/>
        <v>0</v>
      </c>
      <c r="T550" s="7">
        <f t="shared" si="499"/>
        <v>0</v>
      </c>
      <c r="U550" s="7">
        <f t="shared" si="499"/>
        <v>0</v>
      </c>
      <c r="V550" s="7">
        <f t="shared" si="499"/>
        <v>0</v>
      </c>
      <c r="W550" s="7">
        <f t="shared" si="499"/>
        <v>0</v>
      </c>
      <c r="X550" s="7">
        <f t="shared" si="499"/>
        <v>0</v>
      </c>
      <c r="Y550" s="7">
        <f t="shared" si="499"/>
        <v>0</v>
      </c>
      <c r="Z550" s="7">
        <f t="shared" si="499"/>
        <v>0</v>
      </c>
      <c r="AA550" s="7">
        <f t="shared" si="499"/>
        <v>0</v>
      </c>
      <c r="AB550" s="7">
        <f t="shared" si="499"/>
        <v>0</v>
      </c>
      <c r="AC550" s="7">
        <f t="shared" si="499"/>
        <v>0</v>
      </c>
      <c r="AD550" s="7">
        <f t="shared" si="499"/>
        <v>0</v>
      </c>
      <c r="AE550" s="7">
        <f t="shared" si="499"/>
        <v>0</v>
      </c>
      <c r="AF550" s="7">
        <f t="shared" si="499"/>
        <v>0</v>
      </c>
      <c r="AG550" s="7">
        <f t="shared" si="499"/>
        <v>0</v>
      </c>
      <c r="AH550" s="7">
        <f t="shared" si="499"/>
        <v>0</v>
      </c>
      <c r="AI550" s="7">
        <f t="shared" si="499"/>
        <v>0</v>
      </c>
      <c r="AJ550" s="7">
        <f t="shared" ref="AJ550:BP550" si="500">AJ169</f>
        <v>0</v>
      </c>
      <c r="AK550" s="7">
        <f t="shared" si="500"/>
        <v>0</v>
      </c>
      <c r="AL550" s="7">
        <f t="shared" si="500"/>
        <v>0</v>
      </c>
      <c r="AM550" s="7">
        <f t="shared" si="500"/>
        <v>0</v>
      </c>
      <c r="AN550" s="7">
        <f t="shared" si="500"/>
        <v>0</v>
      </c>
      <c r="AO550" s="7">
        <f t="shared" si="500"/>
        <v>0</v>
      </c>
      <c r="AP550" s="7">
        <f t="shared" si="500"/>
        <v>0</v>
      </c>
      <c r="AQ550" s="7">
        <f t="shared" si="500"/>
        <v>0</v>
      </c>
      <c r="AR550" s="7">
        <f t="shared" si="500"/>
        <v>0</v>
      </c>
      <c r="AS550" s="7">
        <f t="shared" si="500"/>
        <v>0</v>
      </c>
      <c r="AT550" s="7">
        <f t="shared" si="500"/>
        <v>0</v>
      </c>
      <c r="AU550" s="7">
        <f t="shared" si="500"/>
        <v>0</v>
      </c>
      <c r="AV550" s="7">
        <f t="shared" si="500"/>
        <v>0</v>
      </c>
      <c r="AW550" s="7">
        <f t="shared" si="500"/>
        <v>0</v>
      </c>
      <c r="AX550" s="7">
        <f t="shared" si="500"/>
        <v>0</v>
      </c>
      <c r="AY550" s="7">
        <f t="shared" si="500"/>
        <v>0</v>
      </c>
      <c r="AZ550" s="7">
        <f t="shared" si="500"/>
        <v>0</v>
      </c>
      <c r="BA550" s="7">
        <f t="shared" si="500"/>
        <v>0</v>
      </c>
      <c r="BB550" s="7">
        <f t="shared" si="500"/>
        <v>0</v>
      </c>
      <c r="BC550" s="7">
        <f t="shared" si="500"/>
        <v>0</v>
      </c>
      <c r="BD550" s="7">
        <f t="shared" si="500"/>
        <v>0</v>
      </c>
      <c r="BE550" s="7">
        <f t="shared" si="500"/>
        <v>0</v>
      </c>
      <c r="BF550" s="7">
        <f t="shared" si="500"/>
        <v>0</v>
      </c>
      <c r="BG550" s="7">
        <f t="shared" si="500"/>
        <v>0</v>
      </c>
      <c r="BH550" s="7">
        <f t="shared" si="500"/>
        <v>0</v>
      </c>
      <c r="BI550" s="7">
        <f t="shared" si="500"/>
        <v>0</v>
      </c>
      <c r="BJ550" s="7">
        <f t="shared" si="500"/>
        <v>0</v>
      </c>
      <c r="BK550" s="7">
        <f t="shared" si="500"/>
        <v>0</v>
      </c>
      <c r="BL550" s="7">
        <f t="shared" si="500"/>
        <v>0</v>
      </c>
      <c r="BM550" s="7">
        <f t="shared" si="500"/>
        <v>0</v>
      </c>
      <c r="BN550" s="7">
        <f t="shared" si="500"/>
        <v>0</v>
      </c>
      <c r="BO550" s="7">
        <f t="shared" si="500"/>
        <v>0</v>
      </c>
      <c r="BP550" s="7">
        <f t="shared" si="500"/>
        <v>0</v>
      </c>
      <c r="BQ550" s="7">
        <f t="shared" ref="BQ550:BS550" si="501">BQ169</f>
        <v>0</v>
      </c>
      <c r="BR550" s="7">
        <f t="shared" si="501"/>
        <v>0</v>
      </c>
      <c r="BS550" s="7">
        <f t="shared" si="501"/>
        <v>0</v>
      </c>
    </row>
    <row r="551" spans="2:71">
      <c r="B551" t="s">
        <v>9</v>
      </c>
      <c r="D551" s="7">
        <f t="shared" ref="D551:AI551" si="502">D216</f>
        <v>0.38897486718899543</v>
      </c>
      <c r="E551" s="7">
        <f t="shared" si="502"/>
        <v>0</v>
      </c>
      <c r="F551" s="7">
        <f t="shared" si="502"/>
        <v>0</v>
      </c>
      <c r="G551" s="7">
        <f t="shared" si="502"/>
        <v>0</v>
      </c>
      <c r="H551" s="7">
        <f t="shared" si="502"/>
        <v>0</v>
      </c>
      <c r="I551" s="7">
        <f t="shared" si="502"/>
        <v>0</v>
      </c>
      <c r="J551" s="7">
        <f t="shared" si="502"/>
        <v>0</v>
      </c>
      <c r="K551" s="7">
        <f t="shared" si="502"/>
        <v>0</v>
      </c>
      <c r="L551" s="7">
        <f t="shared" si="502"/>
        <v>0</v>
      </c>
      <c r="M551" s="7">
        <f t="shared" si="502"/>
        <v>0</v>
      </c>
      <c r="N551" s="7">
        <f t="shared" si="502"/>
        <v>0</v>
      </c>
      <c r="O551" s="7">
        <f t="shared" si="502"/>
        <v>0</v>
      </c>
      <c r="P551" s="7">
        <f t="shared" si="502"/>
        <v>0</v>
      </c>
      <c r="Q551" s="7">
        <f t="shared" si="502"/>
        <v>0</v>
      </c>
      <c r="R551" s="7">
        <f t="shared" si="502"/>
        <v>0</v>
      </c>
      <c r="S551" s="7">
        <f t="shared" si="502"/>
        <v>0</v>
      </c>
      <c r="T551" s="7">
        <f t="shared" si="502"/>
        <v>0</v>
      </c>
      <c r="U551" s="7">
        <f t="shared" si="502"/>
        <v>0</v>
      </c>
      <c r="V551" s="7">
        <f t="shared" si="502"/>
        <v>0</v>
      </c>
      <c r="W551" s="7">
        <f t="shared" si="502"/>
        <v>0</v>
      </c>
      <c r="X551" s="7">
        <f t="shared" si="502"/>
        <v>0</v>
      </c>
      <c r="Y551" s="7">
        <f t="shared" si="502"/>
        <v>0</v>
      </c>
      <c r="Z551" s="7">
        <f t="shared" si="502"/>
        <v>0</v>
      </c>
      <c r="AA551" s="7">
        <f t="shared" si="502"/>
        <v>0</v>
      </c>
      <c r="AB551" s="7">
        <f t="shared" si="502"/>
        <v>0</v>
      </c>
      <c r="AC551" s="7">
        <f t="shared" si="502"/>
        <v>0</v>
      </c>
      <c r="AD551" s="7">
        <f t="shared" si="502"/>
        <v>0</v>
      </c>
      <c r="AE551" s="7">
        <f t="shared" si="502"/>
        <v>0</v>
      </c>
      <c r="AF551" s="7">
        <f t="shared" si="502"/>
        <v>0</v>
      </c>
      <c r="AG551" s="7">
        <f t="shared" si="502"/>
        <v>0</v>
      </c>
      <c r="AH551" s="7">
        <f t="shared" si="502"/>
        <v>0</v>
      </c>
      <c r="AI551" s="7">
        <f t="shared" si="502"/>
        <v>0</v>
      </c>
      <c r="AJ551" s="7">
        <f t="shared" ref="AJ551:BP551" si="503">AJ216</f>
        <v>0</v>
      </c>
      <c r="AK551" s="7">
        <f t="shared" si="503"/>
        <v>0</v>
      </c>
      <c r="AL551" s="7">
        <f t="shared" si="503"/>
        <v>0</v>
      </c>
      <c r="AM551" s="7">
        <f t="shared" si="503"/>
        <v>0</v>
      </c>
      <c r="AN551" s="7">
        <f t="shared" si="503"/>
        <v>0</v>
      </c>
      <c r="AO551" s="7">
        <f t="shared" si="503"/>
        <v>0</v>
      </c>
      <c r="AP551" s="7">
        <f t="shared" si="503"/>
        <v>0</v>
      </c>
      <c r="AQ551" s="7">
        <f t="shared" si="503"/>
        <v>0</v>
      </c>
      <c r="AR551" s="7">
        <f t="shared" si="503"/>
        <v>0</v>
      </c>
      <c r="AS551" s="7">
        <f t="shared" si="503"/>
        <v>0</v>
      </c>
      <c r="AT551" s="7">
        <f t="shared" si="503"/>
        <v>0</v>
      </c>
      <c r="AU551" s="7">
        <f t="shared" si="503"/>
        <v>0</v>
      </c>
      <c r="AV551" s="7">
        <f t="shared" si="503"/>
        <v>0</v>
      </c>
      <c r="AW551" s="7">
        <f t="shared" si="503"/>
        <v>0</v>
      </c>
      <c r="AX551" s="7">
        <f t="shared" si="503"/>
        <v>0</v>
      </c>
      <c r="AY551" s="7">
        <f t="shared" si="503"/>
        <v>0</v>
      </c>
      <c r="AZ551" s="7">
        <f t="shared" si="503"/>
        <v>0</v>
      </c>
      <c r="BA551" s="7">
        <f t="shared" si="503"/>
        <v>0</v>
      </c>
      <c r="BB551" s="7">
        <f t="shared" si="503"/>
        <v>0</v>
      </c>
      <c r="BC551" s="7">
        <f t="shared" si="503"/>
        <v>0</v>
      </c>
      <c r="BD551" s="7">
        <f t="shared" si="503"/>
        <v>0</v>
      </c>
      <c r="BE551" s="7">
        <f t="shared" si="503"/>
        <v>0</v>
      </c>
      <c r="BF551" s="7">
        <f t="shared" si="503"/>
        <v>0</v>
      </c>
      <c r="BG551" s="7">
        <f t="shared" si="503"/>
        <v>0</v>
      </c>
      <c r="BH551" s="7">
        <f t="shared" si="503"/>
        <v>0</v>
      </c>
      <c r="BI551" s="7">
        <f t="shared" si="503"/>
        <v>0</v>
      </c>
      <c r="BJ551" s="7">
        <f t="shared" si="503"/>
        <v>0</v>
      </c>
      <c r="BK551" s="7">
        <f t="shared" si="503"/>
        <v>0</v>
      </c>
      <c r="BL551" s="7">
        <f t="shared" si="503"/>
        <v>0</v>
      </c>
      <c r="BM551" s="7">
        <f t="shared" si="503"/>
        <v>0</v>
      </c>
      <c r="BN551" s="7">
        <f t="shared" si="503"/>
        <v>0</v>
      </c>
      <c r="BO551" s="7">
        <f t="shared" si="503"/>
        <v>0</v>
      </c>
      <c r="BP551" s="7">
        <f t="shared" si="503"/>
        <v>0</v>
      </c>
      <c r="BQ551" s="7">
        <f t="shared" ref="BQ551:BS551" si="504">BQ216</f>
        <v>0</v>
      </c>
      <c r="BR551" s="7">
        <f t="shared" si="504"/>
        <v>0</v>
      </c>
      <c r="BS551" s="7">
        <f t="shared" si="504"/>
        <v>0</v>
      </c>
    </row>
    <row r="552" spans="2:71">
      <c r="B552" t="s">
        <v>10</v>
      </c>
      <c r="D552" s="7">
        <f t="shared" ref="D552:AI552" si="505">D267</f>
        <v>1.6653345369377348E-15</v>
      </c>
      <c r="E552" s="7">
        <f t="shared" si="505"/>
        <v>0.25893070092516307</v>
      </c>
      <c r="F552" s="7">
        <f t="shared" si="505"/>
        <v>1.4287057731943718</v>
      </c>
      <c r="G552" s="7">
        <f t="shared" si="505"/>
        <v>1.7992883193298275</v>
      </c>
      <c r="H552" s="7">
        <f t="shared" si="505"/>
        <v>1.9380633101093425</v>
      </c>
      <c r="I552" s="7">
        <f t="shared" si="505"/>
        <v>3.5639668547014085</v>
      </c>
      <c r="J552" s="7">
        <f t="shared" si="505"/>
        <v>2.3985226077639639</v>
      </c>
      <c r="K552" s="7">
        <f t="shared" si="505"/>
        <v>2.9717272500400203</v>
      </c>
      <c r="L552" s="7">
        <f t="shared" si="505"/>
        <v>4.605539253043359</v>
      </c>
      <c r="M552" s="7">
        <f t="shared" si="505"/>
        <v>7.2755567017612401</v>
      </c>
      <c r="N552" s="7">
        <f t="shared" si="505"/>
        <v>5.2278416037871231</v>
      </c>
      <c r="O552" s="7">
        <f t="shared" si="505"/>
        <v>11.27898088221642</v>
      </c>
      <c r="P552" s="7">
        <f t="shared" si="505"/>
        <v>11.792102678362001</v>
      </c>
      <c r="Q552" s="7">
        <f t="shared" si="505"/>
        <v>11.792102678362001</v>
      </c>
      <c r="R552" s="7">
        <f t="shared" si="505"/>
        <v>11.792102678362001</v>
      </c>
      <c r="S552" s="7">
        <f t="shared" si="505"/>
        <v>11.792102678362001</v>
      </c>
      <c r="T552" s="7">
        <f t="shared" si="505"/>
        <v>11.448946579966726</v>
      </c>
      <c r="U552" s="7">
        <f t="shared" si="505"/>
        <v>10.234300624298818</v>
      </c>
      <c r="V552" s="7">
        <f t="shared" si="505"/>
        <v>8.3606134924567908</v>
      </c>
      <c r="W552" s="7">
        <f t="shared" si="505"/>
        <v>5.9540199981387012</v>
      </c>
      <c r="X552" s="7">
        <f t="shared" si="505"/>
        <v>2.9430216245888716</v>
      </c>
      <c r="Y552" s="7">
        <f t="shared" si="505"/>
        <v>3.5527136788005009E-15</v>
      </c>
      <c r="Z552" s="7">
        <f t="shared" si="505"/>
        <v>0</v>
      </c>
      <c r="AA552" s="7">
        <f t="shared" si="505"/>
        <v>0</v>
      </c>
      <c r="AB552" s="7">
        <f t="shared" si="505"/>
        <v>0</v>
      </c>
      <c r="AC552" s="7">
        <f t="shared" si="505"/>
        <v>0</v>
      </c>
      <c r="AD552" s="7">
        <f t="shared" si="505"/>
        <v>0</v>
      </c>
      <c r="AE552" s="7">
        <f t="shared" si="505"/>
        <v>0</v>
      </c>
      <c r="AF552" s="7">
        <f t="shared" si="505"/>
        <v>0</v>
      </c>
      <c r="AG552" s="7">
        <f t="shared" si="505"/>
        <v>0</v>
      </c>
      <c r="AH552" s="7">
        <f t="shared" si="505"/>
        <v>0</v>
      </c>
      <c r="AI552" s="7">
        <f t="shared" si="505"/>
        <v>0</v>
      </c>
      <c r="AJ552" s="7">
        <f t="shared" ref="AJ552:BP552" si="506">AJ267</f>
        <v>0</v>
      </c>
      <c r="AK552" s="7">
        <f t="shared" si="506"/>
        <v>0</v>
      </c>
      <c r="AL552" s="7">
        <f t="shared" si="506"/>
        <v>0</v>
      </c>
      <c r="AM552" s="7">
        <f t="shared" si="506"/>
        <v>0</v>
      </c>
      <c r="AN552" s="7">
        <f t="shared" si="506"/>
        <v>0</v>
      </c>
      <c r="AO552" s="7">
        <f t="shared" si="506"/>
        <v>0</v>
      </c>
      <c r="AP552" s="7">
        <f t="shared" si="506"/>
        <v>0</v>
      </c>
      <c r="AQ552" s="7">
        <f t="shared" si="506"/>
        <v>0</v>
      </c>
      <c r="AR552" s="7">
        <f t="shared" si="506"/>
        <v>0</v>
      </c>
      <c r="AS552" s="7">
        <f t="shared" si="506"/>
        <v>0</v>
      </c>
      <c r="AT552" s="7">
        <f t="shared" si="506"/>
        <v>0</v>
      </c>
      <c r="AU552" s="7">
        <f t="shared" si="506"/>
        <v>0</v>
      </c>
      <c r="AV552" s="7">
        <f t="shared" si="506"/>
        <v>0</v>
      </c>
      <c r="AW552" s="7">
        <f t="shared" si="506"/>
        <v>0</v>
      </c>
      <c r="AX552" s="7">
        <f t="shared" si="506"/>
        <v>0</v>
      </c>
      <c r="AY552" s="7">
        <f t="shared" si="506"/>
        <v>0</v>
      </c>
      <c r="AZ552" s="7">
        <f t="shared" si="506"/>
        <v>0</v>
      </c>
      <c r="BA552" s="7">
        <f t="shared" si="506"/>
        <v>0</v>
      </c>
      <c r="BB552" s="7">
        <f t="shared" si="506"/>
        <v>0</v>
      </c>
      <c r="BC552" s="7">
        <f t="shared" si="506"/>
        <v>0</v>
      </c>
      <c r="BD552" s="7">
        <f t="shared" si="506"/>
        <v>0</v>
      </c>
      <c r="BE552" s="7">
        <f t="shared" si="506"/>
        <v>0</v>
      </c>
      <c r="BF552" s="7">
        <f t="shared" si="506"/>
        <v>0</v>
      </c>
      <c r="BG552" s="7">
        <f t="shared" si="506"/>
        <v>0</v>
      </c>
      <c r="BH552" s="7">
        <f t="shared" si="506"/>
        <v>0</v>
      </c>
      <c r="BI552" s="7">
        <f t="shared" si="506"/>
        <v>0</v>
      </c>
      <c r="BJ552" s="7">
        <f t="shared" si="506"/>
        <v>0</v>
      </c>
      <c r="BK552" s="7">
        <f t="shared" si="506"/>
        <v>0</v>
      </c>
      <c r="BL552" s="7">
        <f t="shared" si="506"/>
        <v>0</v>
      </c>
      <c r="BM552" s="7">
        <f t="shared" si="506"/>
        <v>0</v>
      </c>
      <c r="BN552" s="7">
        <f t="shared" si="506"/>
        <v>0</v>
      </c>
      <c r="BO552" s="7">
        <f t="shared" si="506"/>
        <v>0</v>
      </c>
      <c r="BP552" s="7">
        <f t="shared" si="506"/>
        <v>0</v>
      </c>
      <c r="BQ552" s="7">
        <f t="shared" ref="BQ552:BS552" si="507">BQ267</f>
        <v>0</v>
      </c>
      <c r="BR552" s="7">
        <f t="shared" si="507"/>
        <v>0</v>
      </c>
      <c r="BS552" s="7">
        <f t="shared" si="507"/>
        <v>0</v>
      </c>
    </row>
    <row r="553" spans="2:71">
      <c r="B553" t="s">
        <v>11</v>
      </c>
      <c r="D553" s="7">
        <f t="shared" ref="D553:AI553" si="508">D318</f>
        <v>25.821751228892474</v>
      </c>
      <c r="E553" s="7">
        <f t="shared" si="508"/>
        <v>35.334494106089977</v>
      </c>
      <c r="F553" s="7">
        <f t="shared" si="508"/>
        <v>44.338252993449252</v>
      </c>
      <c r="G553" s="7">
        <f t="shared" si="508"/>
        <v>40.035986521123007</v>
      </c>
      <c r="H553" s="7">
        <f t="shared" si="508"/>
        <v>34.408968075122885</v>
      </c>
      <c r="I553" s="7">
        <f t="shared" si="508"/>
        <v>21.155614157891478</v>
      </c>
      <c r="J553" s="7">
        <f t="shared" si="508"/>
        <v>33.365195535958179</v>
      </c>
      <c r="K553" s="7">
        <f t="shared" si="508"/>
        <v>31.490417875178466</v>
      </c>
      <c r="L553" s="7">
        <f t="shared" si="508"/>
        <v>26.98404877313218</v>
      </c>
      <c r="M553" s="7">
        <f t="shared" si="508"/>
        <v>28.377585019396601</v>
      </c>
      <c r="N553" s="7">
        <f t="shared" si="508"/>
        <v>16.606897448279248</v>
      </c>
      <c r="O553" s="7">
        <f t="shared" si="508"/>
        <v>41.947590817949184</v>
      </c>
      <c r="P553" s="7">
        <f t="shared" si="508"/>
        <v>34.747642615618226</v>
      </c>
      <c r="Q553" s="7">
        <f t="shared" si="508"/>
        <v>28.603676239844113</v>
      </c>
      <c r="R553" s="7">
        <f t="shared" si="508"/>
        <v>22.21385951245199</v>
      </c>
      <c r="S553" s="7">
        <f t="shared" si="508"/>
        <v>13.03212440564287</v>
      </c>
      <c r="T553" s="7">
        <f t="shared" si="508"/>
        <v>0</v>
      </c>
      <c r="U553" s="7">
        <f t="shared" si="508"/>
        <v>0</v>
      </c>
      <c r="V553" s="7">
        <f t="shared" si="508"/>
        <v>0</v>
      </c>
      <c r="W553" s="7">
        <f t="shared" si="508"/>
        <v>0</v>
      </c>
      <c r="X553" s="7">
        <f t="shared" si="508"/>
        <v>0</v>
      </c>
      <c r="Y553" s="7">
        <f t="shared" si="508"/>
        <v>0</v>
      </c>
      <c r="Z553" s="7">
        <f t="shared" si="508"/>
        <v>0</v>
      </c>
      <c r="AA553" s="7">
        <f t="shared" si="508"/>
        <v>0</v>
      </c>
      <c r="AB553" s="7">
        <f t="shared" si="508"/>
        <v>0</v>
      </c>
      <c r="AC553" s="7">
        <f t="shared" si="508"/>
        <v>0</v>
      </c>
      <c r="AD553" s="7">
        <f t="shared" si="508"/>
        <v>0</v>
      </c>
      <c r="AE553" s="7">
        <f t="shared" si="508"/>
        <v>0</v>
      </c>
      <c r="AF553" s="7">
        <f t="shared" si="508"/>
        <v>0</v>
      </c>
      <c r="AG553" s="7">
        <f t="shared" si="508"/>
        <v>0</v>
      </c>
      <c r="AH553" s="7">
        <f t="shared" si="508"/>
        <v>0</v>
      </c>
      <c r="AI553" s="7">
        <f t="shared" si="508"/>
        <v>0</v>
      </c>
      <c r="AJ553" s="7">
        <f t="shared" ref="AJ553:BP553" si="509">AJ318</f>
        <v>0</v>
      </c>
      <c r="AK553" s="7">
        <f t="shared" si="509"/>
        <v>0</v>
      </c>
      <c r="AL553" s="7">
        <f t="shared" si="509"/>
        <v>0</v>
      </c>
      <c r="AM553" s="7">
        <f t="shared" si="509"/>
        <v>0</v>
      </c>
      <c r="AN553" s="7">
        <f t="shared" si="509"/>
        <v>0</v>
      </c>
      <c r="AO553" s="7">
        <f t="shared" si="509"/>
        <v>0</v>
      </c>
      <c r="AP553" s="7">
        <f t="shared" si="509"/>
        <v>0</v>
      </c>
      <c r="AQ553" s="7">
        <f t="shared" si="509"/>
        <v>0</v>
      </c>
      <c r="AR553" s="7">
        <f t="shared" si="509"/>
        <v>0</v>
      </c>
      <c r="AS553" s="7">
        <f t="shared" si="509"/>
        <v>0</v>
      </c>
      <c r="AT553" s="7">
        <f t="shared" si="509"/>
        <v>0</v>
      </c>
      <c r="AU553" s="7">
        <f t="shared" si="509"/>
        <v>0</v>
      </c>
      <c r="AV553" s="7">
        <f t="shared" si="509"/>
        <v>0</v>
      </c>
      <c r="AW553" s="7">
        <f t="shared" si="509"/>
        <v>0</v>
      </c>
      <c r="AX553" s="7">
        <f t="shared" si="509"/>
        <v>0</v>
      </c>
      <c r="AY553" s="7">
        <f t="shared" si="509"/>
        <v>0</v>
      </c>
      <c r="AZ553" s="7">
        <f t="shared" si="509"/>
        <v>0</v>
      </c>
      <c r="BA553" s="7">
        <f t="shared" si="509"/>
        <v>0</v>
      </c>
      <c r="BB553" s="7">
        <f t="shared" si="509"/>
        <v>0</v>
      </c>
      <c r="BC553" s="7">
        <f t="shared" si="509"/>
        <v>0</v>
      </c>
      <c r="BD553" s="7">
        <f t="shared" si="509"/>
        <v>0</v>
      </c>
      <c r="BE553" s="7">
        <f t="shared" si="509"/>
        <v>0</v>
      </c>
      <c r="BF553" s="7">
        <f t="shared" si="509"/>
        <v>0</v>
      </c>
      <c r="BG553" s="7">
        <f t="shared" si="509"/>
        <v>0</v>
      </c>
      <c r="BH553" s="7">
        <f t="shared" si="509"/>
        <v>0</v>
      </c>
      <c r="BI553" s="7">
        <f t="shared" si="509"/>
        <v>0</v>
      </c>
      <c r="BJ553" s="7">
        <f t="shared" si="509"/>
        <v>0</v>
      </c>
      <c r="BK553" s="7">
        <f t="shared" si="509"/>
        <v>0</v>
      </c>
      <c r="BL553" s="7">
        <f t="shared" si="509"/>
        <v>0</v>
      </c>
      <c r="BM553" s="7">
        <f t="shared" si="509"/>
        <v>0</v>
      </c>
      <c r="BN553" s="7">
        <f t="shared" si="509"/>
        <v>0</v>
      </c>
      <c r="BO553" s="7">
        <f t="shared" si="509"/>
        <v>0</v>
      </c>
      <c r="BP553" s="7">
        <f t="shared" si="509"/>
        <v>0</v>
      </c>
      <c r="BQ553" s="7">
        <f t="shared" ref="BQ553:BS553" si="510">BQ318</f>
        <v>0</v>
      </c>
      <c r="BR553" s="7">
        <f t="shared" si="510"/>
        <v>0</v>
      </c>
      <c r="BS553" s="7">
        <f t="shared" si="510"/>
        <v>0</v>
      </c>
    </row>
    <row r="554" spans="2:71">
      <c r="B554" t="s">
        <v>12</v>
      </c>
      <c r="D554" s="7">
        <f t="shared" ref="D554:AI554" si="511">D369</f>
        <v>34.275644401485252</v>
      </c>
      <c r="E554" s="7">
        <f t="shared" si="511"/>
        <v>0.96426108105391484</v>
      </c>
      <c r="F554" s="7">
        <f t="shared" si="511"/>
        <v>1.5006960349864125</v>
      </c>
      <c r="G554" s="7">
        <f t="shared" si="511"/>
        <v>2.6156321772872975</v>
      </c>
      <c r="H554" s="7">
        <f t="shared" si="511"/>
        <v>3.4752362756212207</v>
      </c>
      <c r="I554" s="7">
        <f t="shared" si="511"/>
        <v>-1.7309990694726416</v>
      </c>
      <c r="J554" s="7">
        <f t="shared" si="511"/>
        <v>4.0949559196774263</v>
      </c>
      <c r="K554" s="7">
        <f t="shared" si="511"/>
        <v>4.4466716167870413</v>
      </c>
      <c r="L554" s="7">
        <f t="shared" si="511"/>
        <v>6.2243515991696663</v>
      </c>
      <c r="M554" s="7">
        <f t="shared" si="511"/>
        <v>3.925612104217818</v>
      </c>
      <c r="N554" s="7">
        <f t="shared" si="511"/>
        <v>1.7027606370096802</v>
      </c>
      <c r="O554" s="7">
        <f t="shared" si="511"/>
        <v>4.3774877970879151</v>
      </c>
      <c r="P554" s="7">
        <f t="shared" si="511"/>
        <v>3.0259930492405216</v>
      </c>
      <c r="Q554" s="7">
        <f t="shared" si="511"/>
        <v>1.1356096613777105</v>
      </c>
      <c r="R554" s="7">
        <f t="shared" si="511"/>
        <v>0.40886929734491728</v>
      </c>
      <c r="S554" s="7">
        <f t="shared" si="511"/>
        <v>0.83911324001289311</v>
      </c>
      <c r="T554" s="7">
        <f t="shared" si="511"/>
        <v>4.4408920985006262E-16</v>
      </c>
      <c r="U554" s="7">
        <f t="shared" si="511"/>
        <v>0</v>
      </c>
      <c r="V554" s="7">
        <f t="shared" si="511"/>
        <v>0</v>
      </c>
      <c r="W554" s="7">
        <f t="shared" si="511"/>
        <v>0</v>
      </c>
      <c r="X554" s="7">
        <f t="shared" si="511"/>
        <v>0</v>
      </c>
      <c r="Y554" s="7">
        <f t="shared" si="511"/>
        <v>0</v>
      </c>
      <c r="Z554" s="7">
        <f t="shared" si="511"/>
        <v>0</v>
      </c>
      <c r="AA554" s="7">
        <f t="shared" si="511"/>
        <v>0</v>
      </c>
      <c r="AB554" s="7">
        <f t="shared" si="511"/>
        <v>0</v>
      </c>
      <c r="AC554" s="7">
        <f t="shared" si="511"/>
        <v>0</v>
      </c>
      <c r="AD554" s="7">
        <f t="shared" si="511"/>
        <v>0</v>
      </c>
      <c r="AE554" s="7">
        <f t="shared" si="511"/>
        <v>0</v>
      </c>
      <c r="AF554" s="7">
        <f t="shared" si="511"/>
        <v>0</v>
      </c>
      <c r="AG554" s="7">
        <f t="shared" si="511"/>
        <v>0</v>
      </c>
      <c r="AH554" s="7">
        <f t="shared" si="511"/>
        <v>0</v>
      </c>
      <c r="AI554" s="7">
        <f t="shared" si="511"/>
        <v>0</v>
      </c>
      <c r="AJ554" s="7">
        <f t="shared" ref="AJ554:BP554" si="512">AJ369</f>
        <v>0</v>
      </c>
      <c r="AK554" s="7">
        <f t="shared" si="512"/>
        <v>0</v>
      </c>
      <c r="AL554" s="7">
        <f t="shared" si="512"/>
        <v>0</v>
      </c>
      <c r="AM554" s="7">
        <f t="shared" si="512"/>
        <v>0</v>
      </c>
      <c r="AN554" s="7">
        <f t="shared" si="512"/>
        <v>0</v>
      </c>
      <c r="AO554" s="7">
        <f t="shared" si="512"/>
        <v>0</v>
      </c>
      <c r="AP554" s="7">
        <f t="shared" si="512"/>
        <v>0</v>
      </c>
      <c r="AQ554" s="7">
        <f t="shared" si="512"/>
        <v>0</v>
      </c>
      <c r="AR554" s="7">
        <f t="shared" si="512"/>
        <v>0</v>
      </c>
      <c r="AS554" s="7">
        <f t="shared" si="512"/>
        <v>0</v>
      </c>
      <c r="AT554" s="7">
        <f t="shared" si="512"/>
        <v>0</v>
      </c>
      <c r="AU554" s="7">
        <f t="shared" si="512"/>
        <v>0</v>
      </c>
      <c r="AV554" s="7">
        <f t="shared" si="512"/>
        <v>0</v>
      </c>
      <c r="AW554" s="7">
        <f t="shared" si="512"/>
        <v>0</v>
      </c>
      <c r="AX554" s="7">
        <f t="shared" si="512"/>
        <v>0</v>
      </c>
      <c r="AY554" s="7">
        <f t="shared" si="512"/>
        <v>0</v>
      </c>
      <c r="AZ554" s="7">
        <f t="shared" si="512"/>
        <v>0</v>
      </c>
      <c r="BA554" s="7">
        <f t="shared" si="512"/>
        <v>0</v>
      </c>
      <c r="BB554" s="7">
        <f t="shared" si="512"/>
        <v>0</v>
      </c>
      <c r="BC554" s="7">
        <f t="shared" si="512"/>
        <v>0</v>
      </c>
      <c r="BD554" s="7">
        <f t="shared" si="512"/>
        <v>0</v>
      </c>
      <c r="BE554" s="7">
        <f t="shared" si="512"/>
        <v>0</v>
      </c>
      <c r="BF554" s="7">
        <f t="shared" si="512"/>
        <v>0</v>
      </c>
      <c r="BG554" s="7">
        <f t="shared" si="512"/>
        <v>0</v>
      </c>
      <c r="BH554" s="7">
        <f t="shared" si="512"/>
        <v>0</v>
      </c>
      <c r="BI554" s="7">
        <f t="shared" si="512"/>
        <v>0</v>
      </c>
      <c r="BJ554" s="7">
        <f t="shared" si="512"/>
        <v>0</v>
      </c>
      <c r="BK554" s="7">
        <f t="shared" si="512"/>
        <v>0</v>
      </c>
      <c r="BL554" s="7">
        <f t="shared" si="512"/>
        <v>0</v>
      </c>
      <c r="BM554" s="7">
        <f t="shared" si="512"/>
        <v>0</v>
      </c>
      <c r="BN554" s="7">
        <f t="shared" si="512"/>
        <v>0</v>
      </c>
      <c r="BO554" s="7">
        <f t="shared" si="512"/>
        <v>0</v>
      </c>
      <c r="BP554" s="7">
        <f t="shared" si="512"/>
        <v>0</v>
      </c>
      <c r="BQ554" s="7">
        <f t="shared" ref="BQ554:BS554" si="513">BQ369</f>
        <v>0</v>
      </c>
      <c r="BR554" s="7">
        <f t="shared" si="513"/>
        <v>0</v>
      </c>
      <c r="BS554" s="7">
        <f t="shared" si="513"/>
        <v>0</v>
      </c>
    </row>
    <row r="555" spans="2:71">
      <c r="B555" t="s">
        <v>135</v>
      </c>
      <c r="D555" s="7">
        <f>D420</f>
        <v>0</v>
      </c>
      <c r="E555" s="7">
        <f t="shared" ref="E555:BP555" si="514">E420</f>
        <v>0</v>
      </c>
      <c r="F555" s="7">
        <f t="shared" si="514"/>
        <v>0</v>
      </c>
      <c r="G555" s="7">
        <f t="shared" si="514"/>
        <v>0</v>
      </c>
      <c r="H555" s="7">
        <f t="shared" si="514"/>
        <v>0</v>
      </c>
      <c r="I555" s="7">
        <f t="shared" si="514"/>
        <v>0</v>
      </c>
      <c r="J555" s="7">
        <f t="shared" si="514"/>
        <v>0</v>
      </c>
      <c r="K555" s="7">
        <f t="shared" si="514"/>
        <v>0</v>
      </c>
      <c r="L555" s="7">
        <f t="shared" si="514"/>
        <v>0</v>
      </c>
      <c r="M555" s="7">
        <f t="shared" si="514"/>
        <v>0</v>
      </c>
      <c r="N555" s="7">
        <f t="shared" si="514"/>
        <v>0</v>
      </c>
      <c r="O555" s="7">
        <f t="shared" si="514"/>
        <v>0</v>
      </c>
      <c r="P555" s="7">
        <f t="shared" si="514"/>
        <v>0</v>
      </c>
      <c r="Q555" s="7">
        <f t="shared" si="514"/>
        <v>0</v>
      </c>
      <c r="R555" s="7">
        <f t="shared" si="514"/>
        <v>0</v>
      </c>
      <c r="S555" s="7">
        <f t="shared" si="514"/>
        <v>0</v>
      </c>
      <c r="T555" s="7">
        <f t="shared" si="514"/>
        <v>0</v>
      </c>
      <c r="U555" s="7">
        <f t="shared" si="514"/>
        <v>0</v>
      </c>
      <c r="V555" s="7">
        <f t="shared" si="514"/>
        <v>0</v>
      </c>
      <c r="W555" s="7">
        <f t="shared" si="514"/>
        <v>0</v>
      </c>
      <c r="X555" s="7">
        <f t="shared" si="514"/>
        <v>0</v>
      </c>
      <c r="Y555" s="7">
        <f t="shared" si="514"/>
        <v>0</v>
      </c>
      <c r="Z555" s="7">
        <f t="shared" si="514"/>
        <v>0</v>
      </c>
      <c r="AA555" s="7">
        <f t="shared" si="514"/>
        <v>0</v>
      </c>
      <c r="AB555" s="7">
        <f t="shared" si="514"/>
        <v>0</v>
      </c>
      <c r="AC555" s="7">
        <f t="shared" si="514"/>
        <v>0</v>
      </c>
      <c r="AD555" s="7">
        <f t="shared" si="514"/>
        <v>0</v>
      </c>
      <c r="AE555" s="7">
        <f t="shared" si="514"/>
        <v>0</v>
      </c>
      <c r="AF555" s="7">
        <f t="shared" si="514"/>
        <v>0</v>
      </c>
      <c r="AG555" s="7">
        <f t="shared" si="514"/>
        <v>0</v>
      </c>
      <c r="AH555" s="7">
        <f t="shared" si="514"/>
        <v>0</v>
      </c>
      <c r="AI555" s="7">
        <f t="shared" si="514"/>
        <v>0</v>
      </c>
      <c r="AJ555" s="7">
        <f t="shared" si="514"/>
        <v>0</v>
      </c>
      <c r="AK555" s="7">
        <f t="shared" si="514"/>
        <v>0</v>
      </c>
      <c r="AL555" s="7">
        <f t="shared" si="514"/>
        <v>0</v>
      </c>
      <c r="AM555" s="7">
        <f t="shared" si="514"/>
        <v>0</v>
      </c>
      <c r="AN555" s="7">
        <f t="shared" si="514"/>
        <v>0</v>
      </c>
      <c r="AO555" s="7">
        <f t="shared" si="514"/>
        <v>0</v>
      </c>
      <c r="AP555" s="7">
        <f t="shared" si="514"/>
        <v>0</v>
      </c>
      <c r="AQ555" s="7">
        <f t="shared" si="514"/>
        <v>0</v>
      </c>
      <c r="AR555" s="7">
        <f t="shared" si="514"/>
        <v>0</v>
      </c>
      <c r="AS555" s="7">
        <f t="shared" si="514"/>
        <v>0</v>
      </c>
      <c r="AT555" s="7">
        <f t="shared" si="514"/>
        <v>0</v>
      </c>
      <c r="AU555" s="7">
        <f t="shared" si="514"/>
        <v>0</v>
      </c>
      <c r="AV555" s="7">
        <f t="shared" si="514"/>
        <v>0</v>
      </c>
      <c r="AW555" s="7">
        <f t="shared" si="514"/>
        <v>0</v>
      </c>
      <c r="AX555" s="7">
        <f t="shared" si="514"/>
        <v>0</v>
      </c>
      <c r="AY555" s="7">
        <f t="shared" si="514"/>
        <v>0</v>
      </c>
      <c r="AZ555" s="7">
        <f t="shared" si="514"/>
        <v>0</v>
      </c>
      <c r="BA555" s="7">
        <f t="shared" si="514"/>
        <v>0</v>
      </c>
      <c r="BB555" s="7">
        <f t="shared" si="514"/>
        <v>0</v>
      </c>
      <c r="BC555" s="7">
        <f t="shared" si="514"/>
        <v>0</v>
      </c>
      <c r="BD555" s="7">
        <f t="shared" si="514"/>
        <v>0</v>
      </c>
      <c r="BE555" s="7">
        <f t="shared" si="514"/>
        <v>0</v>
      </c>
      <c r="BF555" s="7">
        <f t="shared" si="514"/>
        <v>0</v>
      </c>
      <c r="BG555" s="7">
        <f t="shared" si="514"/>
        <v>0</v>
      </c>
      <c r="BH555" s="7">
        <f t="shared" si="514"/>
        <v>0</v>
      </c>
      <c r="BI555" s="7">
        <f t="shared" si="514"/>
        <v>0</v>
      </c>
      <c r="BJ555" s="7">
        <f t="shared" si="514"/>
        <v>0</v>
      </c>
      <c r="BK555" s="7">
        <f t="shared" si="514"/>
        <v>0</v>
      </c>
      <c r="BL555" s="7">
        <f t="shared" si="514"/>
        <v>0</v>
      </c>
      <c r="BM555" s="7">
        <f t="shared" si="514"/>
        <v>0</v>
      </c>
      <c r="BN555" s="7">
        <f t="shared" si="514"/>
        <v>0</v>
      </c>
      <c r="BO555" s="7">
        <f t="shared" si="514"/>
        <v>0</v>
      </c>
      <c r="BP555" s="7">
        <f t="shared" si="514"/>
        <v>0</v>
      </c>
      <c r="BQ555" s="7">
        <f t="shared" ref="BQ555:BS555" si="515">BQ420</f>
        <v>0</v>
      </c>
      <c r="BR555" s="7">
        <f t="shared" si="515"/>
        <v>0</v>
      </c>
      <c r="BS555" s="7">
        <f t="shared" si="515"/>
        <v>0</v>
      </c>
    </row>
    <row r="556" spans="2:71">
      <c r="B556" t="s">
        <v>13</v>
      </c>
      <c r="D556" s="7">
        <f t="shared" ref="D556:AI556" si="516">D467</f>
        <v>0</v>
      </c>
      <c r="E556" s="7">
        <f t="shared" si="516"/>
        <v>3.2558859048178131E-2</v>
      </c>
      <c r="F556" s="7">
        <f t="shared" si="516"/>
        <v>3.2558859048178131E-2</v>
      </c>
      <c r="G556" s="7">
        <f t="shared" si="516"/>
        <v>3.2558859048178131E-2</v>
      </c>
      <c r="H556" s="7">
        <f t="shared" si="516"/>
        <v>3.2558859048178131E-2</v>
      </c>
      <c r="I556" s="7">
        <f t="shared" si="516"/>
        <v>3.2558859048178131E-2</v>
      </c>
      <c r="J556" s="7">
        <f t="shared" si="516"/>
        <v>0.2298657134180685</v>
      </c>
      <c r="K556" s="7">
        <f t="shared" si="516"/>
        <v>0.2298657134180685</v>
      </c>
      <c r="L556" s="7">
        <f t="shared" si="516"/>
        <v>0.2298657134180685</v>
      </c>
      <c r="M556" s="7">
        <f t="shared" si="516"/>
        <v>0.2298657134180685</v>
      </c>
      <c r="N556" s="36">
        <f t="shared" si="516"/>
        <v>0.11493285670903425</v>
      </c>
      <c r="O556" s="7">
        <f t="shared" si="516"/>
        <v>0.25455789889973096</v>
      </c>
      <c r="P556" s="7">
        <f t="shared" si="516"/>
        <v>0.25455789889973096</v>
      </c>
      <c r="Q556" s="7">
        <f t="shared" si="516"/>
        <v>0.25455789889973096</v>
      </c>
      <c r="R556" s="7">
        <f t="shared" si="516"/>
        <v>0.25455789889973096</v>
      </c>
      <c r="S556" s="7">
        <f t="shared" si="516"/>
        <v>0.25455789889973096</v>
      </c>
      <c r="T556" s="7">
        <f t="shared" si="516"/>
        <v>0.25455789889973096</v>
      </c>
      <c r="U556" s="7">
        <f t="shared" si="516"/>
        <v>0.25455789889973096</v>
      </c>
      <c r="V556" s="7">
        <f t="shared" si="516"/>
        <v>0.25455789889973096</v>
      </c>
      <c r="W556" s="7">
        <f t="shared" si="516"/>
        <v>0.25455789889973096</v>
      </c>
      <c r="X556" s="7">
        <f t="shared" si="516"/>
        <v>0.25455789889973096</v>
      </c>
      <c r="Y556" s="7">
        <f t="shared" si="516"/>
        <v>0.25455789889973096</v>
      </c>
      <c r="Z556" s="7">
        <f t="shared" si="516"/>
        <v>0.25455789889973096</v>
      </c>
      <c r="AA556" s="7">
        <f t="shared" si="516"/>
        <v>0.25455789889973096</v>
      </c>
      <c r="AB556" s="7">
        <f t="shared" si="516"/>
        <v>0.25455789889973096</v>
      </c>
      <c r="AC556" s="7">
        <f t="shared" si="516"/>
        <v>0.25455789889973096</v>
      </c>
      <c r="AD556" s="7">
        <f t="shared" si="516"/>
        <v>0.25455789889973096</v>
      </c>
      <c r="AE556" s="7">
        <f t="shared" si="516"/>
        <v>0.25455789889973096</v>
      </c>
      <c r="AF556" s="7">
        <f t="shared" si="516"/>
        <v>0.25455789889973096</v>
      </c>
      <c r="AG556" s="7">
        <f t="shared" si="516"/>
        <v>0.25455789889973096</v>
      </c>
      <c r="AH556" s="7">
        <f t="shared" si="516"/>
        <v>0.25455789889973096</v>
      </c>
      <c r="AI556" s="7">
        <f t="shared" si="516"/>
        <v>0.25455789889973096</v>
      </c>
      <c r="AJ556" s="7">
        <f t="shared" ref="AJ556:BP556" si="517">AJ467</f>
        <v>0.25455789889973096</v>
      </c>
      <c r="AK556" s="7">
        <f t="shared" si="517"/>
        <v>0.25455789889973096</v>
      </c>
      <c r="AL556" s="7">
        <f t="shared" si="517"/>
        <v>0.25455789889973096</v>
      </c>
      <c r="AM556" s="7">
        <f t="shared" si="517"/>
        <v>0.25455789889973096</v>
      </c>
      <c r="AN556" s="7">
        <f t="shared" si="517"/>
        <v>0.25455789889973096</v>
      </c>
      <c r="AO556" s="7">
        <f t="shared" si="517"/>
        <v>0.25455789889973096</v>
      </c>
      <c r="AP556" s="7">
        <f t="shared" si="517"/>
        <v>0.25455789889973096</v>
      </c>
      <c r="AQ556" s="7">
        <f t="shared" si="517"/>
        <v>0.25455789889973096</v>
      </c>
      <c r="AR556" s="7">
        <f t="shared" si="517"/>
        <v>0.25455789889973096</v>
      </c>
      <c r="AS556" s="7">
        <f t="shared" si="517"/>
        <v>0.25455789889973096</v>
      </c>
      <c r="AT556" s="7">
        <f t="shared" si="517"/>
        <v>0.25455789889973096</v>
      </c>
      <c r="AU556" s="7">
        <f t="shared" si="517"/>
        <v>0.25455789889973096</v>
      </c>
      <c r="AV556" s="7">
        <f t="shared" si="517"/>
        <v>0.25455789889973096</v>
      </c>
      <c r="AW556" s="7">
        <f t="shared" si="517"/>
        <v>0.25455789889973096</v>
      </c>
      <c r="AX556" s="7">
        <f t="shared" si="517"/>
        <v>0.25455789889973096</v>
      </c>
      <c r="AY556" s="7">
        <f t="shared" si="517"/>
        <v>0.25373325276229225</v>
      </c>
      <c r="AZ556" s="7">
        <f t="shared" si="517"/>
        <v>0.22199903985155287</v>
      </c>
      <c r="BA556" s="7">
        <f t="shared" si="517"/>
        <v>0.22199903985155287</v>
      </c>
      <c r="BB556" s="7">
        <f t="shared" si="517"/>
        <v>0.22199903985155287</v>
      </c>
      <c r="BC556" s="7">
        <f t="shared" si="517"/>
        <v>0.22199903985155287</v>
      </c>
      <c r="BD556" s="7">
        <f t="shared" si="517"/>
        <v>0.22199903985155287</v>
      </c>
      <c r="BE556" s="7">
        <f t="shared" si="517"/>
        <v>0.22199903985155287</v>
      </c>
      <c r="BF556" s="7">
        <f t="shared" si="517"/>
        <v>0.1069441641580143</v>
      </c>
      <c r="BG556" s="7">
        <f t="shared" si="517"/>
        <v>2.4692185481662486E-2</v>
      </c>
      <c r="BH556" s="7">
        <f t="shared" si="517"/>
        <v>2.4692185481662486E-2</v>
      </c>
      <c r="BI556" s="7">
        <f t="shared" si="517"/>
        <v>2.4692185481662486E-2</v>
      </c>
      <c r="BJ556" s="7">
        <f t="shared" si="517"/>
        <v>2.2639607987406718E-2</v>
      </c>
      <c r="BK556" s="7">
        <f t="shared" si="517"/>
        <v>0</v>
      </c>
      <c r="BL556" s="7">
        <f t="shared" si="517"/>
        <v>0</v>
      </c>
      <c r="BM556" s="7">
        <f t="shared" si="517"/>
        <v>0</v>
      </c>
      <c r="BN556" s="7">
        <f t="shared" si="517"/>
        <v>0</v>
      </c>
      <c r="BO556" s="7">
        <f t="shared" si="517"/>
        <v>0</v>
      </c>
      <c r="BP556" s="7">
        <f t="shared" si="517"/>
        <v>0</v>
      </c>
      <c r="BQ556" s="7">
        <f t="shared" ref="BQ556:BS556" si="518">BQ467</f>
        <v>0</v>
      </c>
      <c r="BR556" s="7">
        <f t="shared" si="518"/>
        <v>0</v>
      </c>
      <c r="BS556" s="7">
        <f t="shared" si="518"/>
        <v>0</v>
      </c>
    </row>
    <row r="557" spans="2:71">
      <c r="B557" t="s">
        <v>133</v>
      </c>
      <c r="D557" s="7">
        <f>D517</f>
        <v>0</v>
      </c>
      <c r="E557" s="7">
        <f t="shared" ref="E557:BP557" si="519">E517</f>
        <v>0</v>
      </c>
      <c r="F557" s="7">
        <f t="shared" si="519"/>
        <v>0</v>
      </c>
      <c r="G557" s="7">
        <f t="shared" si="519"/>
        <v>0</v>
      </c>
      <c r="H557" s="7">
        <f t="shared" si="519"/>
        <v>0</v>
      </c>
      <c r="I557" s="7">
        <f t="shared" si="519"/>
        <v>0</v>
      </c>
      <c r="J557" s="7">
        <f t="shared" si="519"/>
        <v>0</v>
      </c>
      <c r="K557" s="7">
        <f t="shared" si="519"/>
        <v>0</v>
      </c>
      <c r="L557" s="7">
        <f t="shared" si="519"/>
        <v>0</v>
      </c>
      <c r="M557" s="7">
        <f t="shared" si="519"/>
        <v>0</v>
      </c>
      <c r="N557" s="7">
        <f t="shared" si="519"/>
        <v>0</v>
      </c>
      <c r="O557" s="7">
        <f t="shared" si="519"/>
        <v>0</v>
      </c>
      <c r="P557" s="7">
        <f t="shared" si="519"/>
        <v>0</v>
      </c>
      <c r="Q557" s="7">
        <f t="shared" si="519"/>
        <v>0</v>
      </c>
      <c r="R557" s="7">
        <f t="shared" si="519"/>
        <v>0</v>
      </c>
      <c r="S557" s="7">
        <f t="shared" si="519"/>
        <v>0</v>
      </c>
      <c r="T557" s="7">
        <f t="shared" si="519"/>
        <v>0</v>
      </c>
      <c r="U557" s="7">
        <f t="shared" si="519"/>
        <v>0</v>
      </c>
      <c r="V557" s="7">
        <f t="shared" si="519"/>
        <v>0</v>
      </c>
      <c r="W557" s="7">
        <f t="shared" si="519"/>
        <v>0</v>
      </c>
      <c r="X557" s="7">
        <f t="shared" si="519"/>
        <v>0</v>
      </c>
      <c r="Y557" s="7">
        <f t="shared" si="519"/>
        <v>0</v>
      </c>
      <c r="Z557" s="7">
        <f t="shared" si="519"/>
        <v>0</v>
      </c>
      <c r="AA557" s="7">
        <f t="shared" si="519"/>
        <v>0</v>
      </c>
      <c r="AB557" s="7">
        <f t="shared" si="519"/>
        <v>0</v>
      </c>
      <c r="AC557" s="7">
        <f t="shared" si="519"/>
        <v>0</v>
      </c>
      <c r="AD557" s="7">
        <f t="shared" si="519"/>
        <v>0</v>
      </c>
      <c r="AE557" s="7">
        <f t="shared" si="519"/>
        <v>0</v>
      </c>
      <c r="AF557" s="7">
        <f t="shared" si="519"/>
        <v>0</v>
      </c>
      <c r="AG557" s="7">
        <f t="shared" si="519"/>
        <v>0</v>
      </c>
      <c r="AH557" s="7">
        <f t="shared" si="519"/>
        <v>0</v>
      </c>
      <c r="AI557" s="7">
        <f t="shared" si="519"/>
        <v>0</v>
      </c>
      <c r="AJ557" s="7">
        <f t="shared" si="519"/>
        <v>0</v>
      </c>
      <c r="AK557" s="7">
        <f t="shared" si="519"/>
        <v>0</v>
      </c>
      <c r="AL557" s="7">
        <f t="shared" si="519"/>
        <v>0</v>
      </c>
      <c r="AM557" s="7">
        <f t="shared" si="519"/>
        <v>0</v>
      </c>
      <c r="AN557" s="7">
        <f t="shared" si="519"/>
        <v>0</v>
      </c>
      <c r="AO557" s="7">
        <f t="shared" si="519"/>
        <v>0</v>
      </c>
      <c r="AP557" s="7">
        <f t="shared" si="519"/>
        <v>0</v>
      </c>
      <c r="AQ557" s="7">
        <f t="shared" si="519"/>
        <v>0</v>
      </c>
      <c r="AR557" s="7">
        <f t="shared" si="519"/>
        <v>0</v>
      </c>
      <c r="AS557" s="7">
        <f t="shared" si="519"/>
        <v>0</v>
      </c>
      <c r="AT557" s="7">
        <f t="shared" si="519"/>
        <v>0</v>
      </c>
      <c r="AU557" s="7">
        <f t="shared" si="519"/>
        <v>0</v>
      </c>
      <c r="AV557" s="7">
        <f t="shared" si="519"/>
        <v>0</v>
      </c>
      <c r="AW557" s="7">
        <f t="shared" si="519"/>
        <v>0</v>
      </c>
      <c r="AX557" s="7">
        <f t="shared" si="519"/>
        <v>0</v>
      </c>
      <c r="AY557" s="7">
        <f t="shared" si="519"/>
        <v>0</v>
      </c>
      <c r="AZ557" s="7">
        <f t="shared" si="519"/>
        <v>0</v>
      </c>
      <c r="BA557" s="7">
        <f t="shared" si="519"/>
        <v>0</v>
      </c>
      <c r="BB557" s="7">
        <f t="shared" si="519"/>
        <v>0</v>
      </c>
      <c r="BC557" s="7">
        <f t="shared" si="519"/>
        <v>0</v>
      </c>
      <c r="BD557" s="7">
        <f t="shared" si="519"/>
        <v>0</v>
      </c>
      <c r="BE557" s="7">
        <f t="shared" si="519"/>
        <v>0</v>
      </c>
      <c r="BF557" s="7">
        <f t="shared" si="519"/>
        <v>0</v>
      </c>
      <c r="BG557" s="7">
        <f t="shared" si="519"/>
        <v>0</v>
      </c>
      <c r="BH557" s="7">
        <f t="shared" si="519"/>
        <v>0</v>
      </c>
      <c r="BI557" s="7">
        <f t="shared" si="519"/>
        <v>0</v>
      </c>
      <c r="BJ557" s="7">
        <f t="shared" si="519"/>
        <v>0</v>
      </c>
      <c r="BK557" s="7">
        <f t="shared" si="519"/>
        <v>0</v>
      </c>
      <c r="BL557" s="7">
        <f t="shared" si="519"/>
        <v>0</v>
      </c>
      <c r="BM557" s="7">
        <f t="shared" si="519"/>
        <v>0</v>
      </c>
      <c r="BN557" s="7">
        <f t="shared" si="519"/>
        <v>0</v>
      </c>
      <c r="BO557" s="7">
        <f t="shared" si="519"/>
        <v>0</v>
      </c>
      <c r="BP557" s="7">
        <f t="shared" si="519"/>
        <v>0</v>
      </c>
      <c r="BQ557" s="7">
        <f t="shared" ref="BQ557:BS557" si="520">BQ517</f>
        <v>0</v>
      </c>
      <c r="BR557" s="7">
        <f t="shared" si="520"/>
        <v>0</v>
      </c>
      <c r="BS557" s="7">
        <f t="shared" si="520"/>
        <v>0</v>
      </c>
    </row>
    <row r="558" spans="2:71">
      <c r="B558" t="s">
        <v>41</v>
      </c>
      <c r="D558" s="7">
        <f t="shared" ref="D558:M558" si="521">D529</f>
        <v>0</v>
      </c>
      <c r="E558" s="7">
        <f t="shared" si="521"/>
        <v>0</v>
      </c>
      <c r="F558" s="7">
        <f t="shared" si="521"/>
        <v>0</v>
      </c>
      <c r="G558" s="7">
        <f t="shared" si="521"/>
        <v>0</v>
      </c>
      <c r="H558" s="7">
        <f t="shared" si="521"/>
        <v>0</v>
      </c>
      <c r="I558" s="7">
        <f t="shared" si="521"/>
        <v>0.53070411151704522</v>
      </c>
      <c r="J558" s="7">
        <f t="shared" si="521"/>
        <v>0</v>
      </c>
      <c r="K558" s="7">
        <f t="shared" si="521"/>
        <v>0</v>
      </c>
      <c r="L558" s="7">
        <f t="shared" si="521"/>
        <v>0</v>
      </c>
      <c r="M558" s="7">
        <f t="shared" si="521"/>
        <v>0</v>
      </c>
      <c r="N558" s="7"/>
      <c r="O558" s="7"/>
      <c r="P558" s="7"/>
      <c r="Q558" s="7"/>
      <c r="R558" s="7"/>
      <c r="S558" s="7"/>
      <c r="T558" s="7"/>
      <c r="U558" s="7"/>
      <c r="V558" s="7"/>
      <c r="W558" s="7"/>
      <c r="X558" s="7"/>
      <c r="Y558" s="7"/>
      <c r="Z558" s="7"/>
      <c r="AA558" s="7"/>
      <c r="AB558" s="7"/>
      <c r="AC558" s="7"/>
      <c r="AD558" s="7"/>
      <c r="AE558" s="7"/>
      <c r="AF558" s="7"/>
      <c r="AG558" s="7"/>
      <c r="AH558" s="7"/>
      <c r="AI558" s="7"/>
      <c r="AJ558" s="7"/>
      <c r="AK558" s="7"/>
      <c r="AL558" s="7"/>
      <c r="AM558" s="7"/>
      <c r="AN558" s="7"/>
      <c r="AO558" s="7"/>
      <c r="AP558" s="7"/>
      <c r="AQ558" s="7"/>
      <c r="AR558" s="7"/>
      <c r="AS558" s="7"/>
      <c r="AT558" s="7"/>
      <c r="AU558" s="7"/>
      <c r="AV558" s="7"/>
      <c r="AW558" s="7"/>
      <c r="AX558" s="7"/>
      <c r="AY558" s="7"/>
      <c r="AZ558" s="7"/>
      <c r="BA558" s="7"/>
      <c r="BB558" s="7"/>
      <c r="BC558" s="7"/>
      <c r="BD558" s="7"/>
      <c r="BE558" s="7"/>
      <c r="BF558" s="7"/>
      <c r="BG558" s="7"/>
      <c r="BH558" s="7"/>
      <c r="BI558" s="7"/>
      <c r="BJ558" s="7"/>
      <c r="BK558" s="7"/>
      <c r="BL558" s="7"/>
      <c r="BM558" s="7"/>
      <c r="BN558" s="7"/>
      <c r="BO558" s="7"/>
      <c r="BP558" s="7"/>
      <c r="BQ558" s="7"/>
      <c r="BR558" s="7"/>
      <c r="BS558" s="7"/>
    </row>
    <row r="559" spans="2:71">
      <c r="B559" t="s">
        <v>42</v>
      </c>
      <c r="D559" s="7">
        <f t="shared" ref="D559:M559" si="522">D530</f>
        <v>0</v>
      </c>
      <c r="E559" s="7">
        <f t="shared" si="522"/>
        <v>0</v>
      </c>
      <c r="F559" s="7">
        <f t="shared" si="522"/>
        <v>0</v>
      </c>
      <c r="G559" s="7">
        <f t="shared" si="522"/>
        <v>0</v>
      </c>
      <c r="H559" s="7">
        <f t="shared" si="522"/>
        <v>0</v>
      </c>
      <c r="I559" s="7">
        <f t="shared" si="522"/>
        <v>38.781836748109313</v>
      </c>
      <c r="J559" s="7">
        <f t="shared" si="522"/>
        <v>0</v>
      </c>
      <c r="K559" s="7">
        <f t="shared" si="522"/>
        <v>0</v>
      </c>
      <c r="L559" s="7">
        <f t="shared" si="522"/>
        <v>0</v>
      </c>
      <c r="M559" s="7">
        <f t="shared" si="522"/>
        <v>0</v>
      </c>
      <c r="N559" s="7"/>
      <c r="O559" s="7"/>
      <c r="P559" s="7"/>
      <c r="Q559" s="7"/>
      <c r="R559" s="7"/>
      <c r="S559" s="7"/>
      <c r="T559" s="7"/>
      <c r="U559" s="7"/>
      <c r="V559" s="7"/>
      <c r="W559" s="7"/>
      <c r="X559" s="7"/>
      <c r="Y559" s="7"/>
      <c r="Z559" s="7"/>
      <c r="AA559" s="7"/>
      <c r="AB559" s="7"/>
      <c r="AC559" s="7"/>
      <c r="AD559" s="7"/>
      <c r="AE559" s="7"/>
      <c r="AF559" s="7"/>
      <c r="AG559" s="7"/>
      <c r="AH559" s="7"/>
      <c r="AI559" s="7"/>
      <c r="AJ559" s="7"/>
      <c r="AK559" s="7"/>
      <c r="AL559" s="7"/>
      <c r="AM559" s="7"/>
      <c r="AN559" s="7"/>
      <c r="AO559" s="7"/>
      <c r="AP559" s="7"/>
      <c r="AQ559" s="7"/>
      <c r="AR559" s="7"/>
      <c r="AS559" s="7"/>
      <c r="AT559" s="7"/>
      <c r="AU559" s="7"/>
      <c r="AV559" s="7"/>
      <c r="AW559" s="7"/>
      <c r="AX559" s="7"/>
      <c r="AY559" s="7"/>
      <c r="AZ559" s="7"/>
      <c r="BA559" s="7"/>
      <c r="BB559" s="7"/>
      <c r="BC559" s="7"/>
      <c r="BD559" s="7"/>
      <c r="BE559" s="7"/>
      <c r="BF559" s="7"/>
      <c r="BG559" s="7"/>
      <c r="BH559" s="7"/>
      <c r="BI559" s="7"/>
      <c r="BJ559" s="7"/>
      <c r="BK559" s="7"/>
      <c r="BL559" s="7"/>
      <c r="BM559" s="7"/>
      <c r="BN559" s="7"/>
      <c r="BO559" s="7"/>
      <c r="BP559" s="7"/>
      <c r="BQ559" s="7"/>
      <c r="BR559" s="7"/>
      <c r="BS559" s="7"/>
    </row>
    <row r="560" spans="2:71">
      <c r="B560" t="s">
        <v>43</v>
      </c>
      <c r="D560" s="7">
        <f t="shared" ref="D560:M560" si="523">D531</f>
        <v>0</v>
      </c>
      <c r="E560" s="7">
        <f t="shared" si="523"/>
        <v>0</v>
      </c>
      <c r="F560" s="7">
        <f t="shared" si="523"/>
        <v>0</v>
      </c>
      <c r="G560" s="7">
        <f t="shared" si="523"/>
        <v>0</v>
      </c>
      <c r="H560" s="7">
        <f t="shared" si="523"/>
        <v>0</v>
      </c>
      <c r="I560" s="7">
        <f t="shared" si="523"/>
        <v>0.10355451178880209</v>
      </c>
      <c r="J560" s="7">
        <f t="shared" si="523"/>
        <v>0.10355451178880209</v>
      </c>
      <c r="K560" s="7">
        <f t="shared" si="523"/>
        <v>0.10355451178880209</v>
      </c>
      <c r="L560" s="7">
        <f t="shared" si="523"/>
        <v>0.10355451178880209</v>
      </c>
      <c r="M560" s="7">
        <f t="shared" si="523"/>
        <v>0.10355451178880209</v>
      </c>
      <c r="N560" s="7"/>
      <c r="O560" s="7"/>
      <c r="P560" s="7"/>
      <c r="Q560" s="7"/>
      <c r="R560" s="7"/>
      <c r="S560" s="7"/>
      <c r="T560" s="7"/>
      <c r="U560" s="7"/>
      <c r="V560" s="7"/>
      <c r="W560" s="7"/>
      <c r="X560" s="7"/>
      <c r="Y560" s="7"/>
      <c r="Z560" s="7"/>
      <c r="AA560" s="7"/>
      <c r="AB560" s="7"/>
      <c r="AC560" s="7"/>
      <c r="AD560" s="7"/>
      <c r="AE560" s="7"/>
      <c r="AF560" s="7"/>
      <c r="AG560" s="7"/>
      <c r="AH560" s="7"/>
      <c r="AI560" s="7"/>
      <c r="AJ560" s="7"/>
      <c r="AK560" s="7"/>
      <c r="AL560" s="7"/>
      <c r="AM560" s="7"/>
      <c r="AN560" s="7"/>
      <c r="AO560" s="7"/>
      <c r="AP560" s="7"/>
      <c r="AQ560" s="7"/>
      <c r="AR560" s="7"/>
      <c r="AS560" s="7"/>
      <c r="AT560" s="7"/>
      <c r="AU560" s="7"/>
      <c r="AV560" s="7"/>
      <c r="AW560" s="7"/>
      <c r="AX560" s="7"/>
      <c r="AY560" s="7"/>
      <c r="AZ560" s="7"/>
      <c r="BA560" s="7"/>
      <c r="BB560" s="7"/>
      <c r="BC560" s="7"/>
      <c r="BD560" s="7"/>
      <c r="BE560" s="7"/>
      <c r="BF560" s="7"/>
      <c r="BG560" s="7"/>
      <c r="BH560" s="7"/>
      <c r="BI560" s="7"/>
      <c r="BJ560" s="7"/>
      <c r="BK560" s="7"/>
      <c r="BL560" s="7"/>
      <c r="BM560" s="7"/>
      <c r="BN560" s="7"/>
      <c r="BO560" s="7"/>
      <c r="BP560" s="7"/>
      <c r="BQ560" s="7"/>
      <c r="BR560" s="7"/>
      <c r="BS560" s="7"/>
    </row>
    <row r="561" spans="2:71">
      <c r="B561" t="s">
        <v>44</v>
      </c>
      <c r="D561" s="7">
        <f t="shared" ref="D561:M561" si="524">D532</f>
        <v>0</v>
      </c>
      <c r="E561" s="7">
        <f t="shared" si="524"/>
        <v>0</v>
      </c>
      <c r="F561" s="7">
        <f t="shared" si="524"/>
        <v>0</v>
      </c>
      <c r="G561" s="7">
        <f t="shared" si="524"/>
        <v>0</v>
      </c>
      <c r="H561" s="7">
        <f t="shared" si="524"/>
        <v>0</v>
      </c>
      <c r="I561" s="7">
        <f t="shared" si="524"/>
        <v>6.20877104311454</v>
      </c>
      <c r="J561" s="7">
        <f t="shared" si="524"/>
        <v>6.20877104311454</v>
      </c>
      <c r="K561" s="7">
        <f t="shared" si="524"/>
        <v>6.20877104311454</v>
      </c>
      <c r="L561" s="7">
        <f t="shared" si="524"/>
        <v>6.20877104311454</v>
      </c>
      <c r="M561" s="7">
        <f t="shared" si="524"/>
        <v>6.20877104311454</v>
      </c>
      <c r="N561" s="7"/>
      <c r="O561" s="7"/>
      <c r="P561" s="7"/>
      <c r="Q561" s="7"/>
      <c r="R561" s="7"/>
      <c r="S561" s="7"/>
      <c r="T561" s="7"/>
      <c r="U561" s="7"/>
      <c r="V561" s="7"/>
      <c r="W561" s="7"/>
      <c r="X561" s="7"/>
      <c r="Y561" s="7"/>
      <c r="Z561" s="7"/>
      <c r="AA561" s="7"/>
      <c r="AB561" s="7"/>
      <c r="AC561" s="7"/>
      <c r="AD561" s="7"/>
      <c r="AE561" s="7"/>
      <c r="AF561" s="7"/>
      <c r="AG561" s="7"/>
      <c r="AH561" s="7"/>
      <c r="AI561" s="7"/>
      <c r="AJ561" s="7"/>
      <c r="AK561" s="7"/>
      <c r="AL561" s="7"/>
      <c r="AM561" s="7"/>
      <c r="AN561" s="7"/>
      <c r="AO561" s="7"/>
      <c r="AP561" s="7"/>
      <c r="AQ561" s="7"/>
      <c r="AR561" s="7"/>
      <c r="AS561" s="7"/>
      <c r="AT561" s="7"/>
      <c r="AU561" s="7"/>
      <c r="AV561" s="7"/>
      <c r="AW561" s="7"/>
      <c r="AX561" s="7"/>
      <c r="AY561" s="7"/>
      <c r="AZ561" s="7"/>
      <c r="BA561" s="7"/>
      <c r="BB561" s="7"/>
      <c r="BC561" s="7"/>
      <c r="BD561" s="7"/>
      <c r="BE561" s="7"/>
      <c r="BF561" s="7"/>
      <c r="BG561" s="7"/>
      <c r="BH561" s="7"/>
      <c r="BI561" s="7"/>
      <c r="BJ561" s="7"/>
      <c r="BK561" s="7"/>
      <c r="BL561" s="7"/>
      <c r="BM561" s="7"/>
      <c r="BN561" s="7"/>
      <c r="BO561" s="7"/>
      <c r="BP561" s="7"/>
      <c r="BQ561" s="7"/>
      <c r="BR561" s="7"/>
      <c r="BS561" s="7"/>
    </row>
    <row r="562" spans="2:71">
      <c r="B562" s="142" t="s">
        <v>140</v>
      </c>
      <c r="D562" s="7">
        <f t="shared" ref="D562:M562" si="525">D533</f>
        <v>0</v>
      </c>
      <c r="E562" s="7">
        <f t="shared" si="525"/>
        <v>0</v>
      </c>
      <c r="F562" s="7">
        <f t="shared" si="525"/>
        <v>0</v>
      </c>
      <c r="G562" s="7">
        <f t="shared" si="525"/>
        <v>0</v>
      </c>
      <c r="H562" s="7">
        <f t="shared" si="525"/>
        <v>0</v>
      </c>
      <c r="I562" s="7">
        <f t="shared" si="525"/>
        <v>0</v>
      </c>
      <c r="J562" s="7">
        <f t="shared" si="525"/>
        <v>0</v>
      </c>
      <c r="K562" s="7">
        <f t="shared" si="525"/>
        <v>0</v>
      </c>
      <c r="L562" s="7">
        <f t="shared" si="525"/>
        <v>0</v>
      </c>
      <c r="M562" s="7">
        <f t="shared" si="525"/>
        <v>0</v>
      </c>
      <c r="N562" s="7">
        <f t="shared" ref="N562:S562" si="526">N533</f>
        <v>0</v>
      </c>
      <c r="O562" s="7">
        <f t="shared" si="526"/>
        <v>50.437189458868836</v>
      </c>
      <c r="P562" s="7">
        <f t="shared" si="526"/>
        <v>24.176503565741935</v>
      </c>
      <c r="Q562" s="7">
        <f t="shared" si="526"/>
        <v>19.763538090377082</v>
      </c>
      <c r="R562" s="7">
        <f t="shared" si="526"/>
        <v>16.814750873554413</v>
      </c>
      <c r="S562" s="7">
        <f t="shared" si="526"/>
        <v>13.591593097339357</v>
      </c>
      <c r="T562" s="7">
        <f t="shared" ref="T562:BP562" si="527">T533</f>
        <v>11.144212498985125</v>
      </c>
      <c r="U562" s="7">
        <f t="shared" si="527"/>
        <v>9.5207296843261826</v>
      </c>
      <c r="V562" s="7">
        <f t="shared" si="527"/>
        <v>7.4061320623323361</v>
      </c>
      <c r="W562" s="7">
        <f t="shared" si="527"/>
        <v>4.0795513298864821</v>
      </c>
      <c r="X562" s="7">
        <f t="shared" si="527"/>
        <v>1.0434718894478443</v>
      </c>
      <c r="Y562" s="7">
        <f t="shared" si="527"/>
        <v>0</v>
      </c>
      <c r="Z562" s="7">
        <f t="shared" si="527"/>
        <v>0</v>
      </c>
      <c r="AA562" s="7">
        <f t="shared" si="527"/>
        <v>0</v>
      </c>
      <c r="AB562" s="7">
        <f t="shared" si="527"/>
        <v>0</v>
      </c>
      <c r="AC562" s="7">
        <f t="shared" si="527"/>
        <v>0</v>
      </c>
      <c r="AD562" s="7">
        <f t="shared" si="527"/>
        <v>0</v>
      </c>
      <c r="AE562" s="7">
        <f t="shared" si="527"/>
        <v>0</v>
      </c>
      <c r="AF562" s="7">
        <f t="shared" si="527"/>
        <v>0</v>
      </c>
      <c r="AG562" s="7">
        <f t="shared" si="527"/>
        <v>0</v>
      </c>
      <c r="AH562" s="7">
        <f t="shared" si="527"/>
        <v>0</v>
      </c>
      <c r="AI562" s="7">
        <f t="shared" si="527"/>
        <v>0</v>
      </c>
      <c r="AJ562" s="7">
        <f t="shared" si="527"/>
        <v>0</v>
      </c>
      <c r="AK562" s="7">
        <f t="shared" si="527"/>
        <v>0</v>
      </c>
      <c r="AL562" s="7">
        <f t="shared" si="527"/>
        <v>0</v>
      </c>
      <c r="AM562" s="7">
        <f t="shared" si="527"/>
        <v>0</v>
      </c>
      <c r="AN562" s="7">
        <f t="shared" si="527"/>
        <v>0</v>
      </c>
      <c r="AO562" s="7">
        <f t="shared" si="527"/>
        <v>0</v>
      </c>
      <c r="AP562" s="7">
        <f t="shared" si="527"/>
        <v>0</v>
      </c>
      <c r="AQ562" s="7">
        <f t="shared" si="527"/>
        <v>0</v>
      </c>
      <c r="AR562" s="7">
        <f t="shared" si="527"/>
        <v>0</v>
      </c>
      <c r="AS562" s="7">
        <f t="shared" si="527"/>
        <v>0</v>
      </c>
      <c r="AT562" s="7">
        <f t="shared" si="527"/>
        <v>0</v>
      </c>
      <c r="AU562" s="7">
        <f t="shared" si="527"/>
        <v>0</v>
      </c>
      <c r="AV562" s="7">
        <f t="shared" si="527"/>
        <v>0</v>
      </c>
      <c r="AW562" s="7">
        <f t="shared" si="527"/>
        <v>0</v>
      </c>
      <c r="AX562" s="7">
        <f t="shared" si="527"/>
        <v>0</v>
      </c>
      <c r="AY562" s="7">
        <f t="shared" si="527"/>
        <v>0</v>
      </c>
      <c r="AZ562" s="7">
        <f t="shared" si="527"/>
        <v>0</v>
      </c>
      <c r="BA562" s="7">
        <f t="shared" si="527"/>
        <v>0</v>
      </c>
      <c r="BB562" s="7">
        <f t="shared" si="527"/>
        <v>0</v>
      </c>
      <c r="BC562" s="7">
        <f t="shared" si="527"/>
        <v>0</v>
      </c>
      <c r="BD562" s="7">
        <f t="shared" si="527"/>
        <v>0</v>
      </c>
      <c r="BE562" s="7">
        <f t="shared" si="527"/>
        <v>0</v>
      </c>
      <c r="BF562" s="7">
        <f t="shared" si="527"/>
        <v>0</v>
      </c>
      <c r="BG562" s="7">
        <f t="shared" si="527"/>
        <v>0</v>
      </c>
      <c r="BH562" s="7">
        <f t="shared" si="527"/>
        <v>0</v>
      </c>
      <c r="BI562" s="7">
        <f t="shared" si="527"/>
        <v>0</v>
      </c>
      <c r="BJ562" s="7">
        <f t="shared" si="527"/>
        <v>0</v>
      </c>
      <c r="BK562" s="7">
        <f t="shared" si="527"/>
        <v>0</v>
      </c>
      <c r="BL562" s="7">
        <f t="shared" si="527"/>
        <v>0</v>
      </c>
      <c r="BM562" s="7">
        <f t="shared" si="527"/>
        <v>0</v>
      </c>
      <c r="BN562" s="7">
        <f t="shared" si="527"/>
        <v>0</v>
      </c>
      <c r="BO562" s="7">
        <f t="shared" si="527"/>
        <v>0</v>
      </c>
      <c r="BP562" s="7">
        <f t="shared" si="527"/>
        <v>0</v>
      </c>
      <c r="BQ562" s="7">
        <f t="shared" ref="BQ562:BS562" si="528">BQ533</f>
        <v>0</v>
      </c>
      <c r="BR562" s="7">
        <f t="shared" si="528"/>
        <v>0</v>
      </c>
      <c r="BS562" s="7">
        <f t="shared" si="528"/>
        <v>0</v>
      </c>
    </row>
    <row r="563" spans="2:71">
      <c r="B563" s="63" t="s">
        <v>86</v>
      </c>
      <c r="C563" s="63"/>
      <c r="D563" s="64">
        <f t="shared" ref="D563:M563" si="529">D534</f>
        <v>0</v>
      </c>
      <c r="E563" s="64">
        <f t="shared" si="529"/>
        <v>0</v>
      </c>
      <c r="F563" s="64">
        <f t="shared" si="529"/>
        <v>0</v>
      </c>
      <c r="G563" s="64">
        <f t="shared" si="529"/>
        <v>0</v>
      </c>
      <c r="H563" s="64">
        <f t="shared" si="529"/>
        <v>0</v>
      </c>
      <c r="I563" s="64">
        <f t="shared" si="529"/>
        <v>0</v>
      </c>
      <c r="J563" s="64">
        <f t="shared" si="529"/>
        <v>0.59937724660184954</v>
      </c>
      <c r="K563" s="64">
        <f t="shared" si="529"/>
        <v>0.59937724660184954</v>
      </c>
      <c r="L563" s="64">
        <f t="shared" si="529"/>
        <v>0.59937724660184954</v>
      </c>
      <c r="M563" s="64">
        <f t="shared" si="529"/>
        <v>0.59937724660184954</v>
      </c>
      <c r="N563" s="7"/>
      <c r="O563" s="7"/>
      <c r="P563" s="7"/>
      <c r="Q563" s="7"/>
      <c r="R563" s="7"/>
      <c r="S563" s="7"/>
      <c r="T563" s="7"/>
      <c r="U563" s="7"/>
      <c r="V563" s="7"/>
      <c r="W563" s="7"/>
      <c r="X563" s="7"/>
      <c r="Y563" s="7"/>
      <c r="Z563" s="7"/>
      <c r="AA563" s="7"/>
      <c r="AB563" s="7"/>
      <c r="AC563" s="7"/>
      <c r="AD563" s="7"/>
      <c r="AE563" s="7"/>
      <c r="AF563" s="7"/>
      <c r="AG563" s="7"/>
      <c r="AH563" s="7"/>
      <c r="AI563" s="7"/>
      <c r="AJ563" s="7"/>
      <c r="AK563" s="7"/>
      <c r="AL563" s="7"/>
      <c r="AM563" s="7"/>
      <c r="AN563" s="7"/>
      <c r="AO563" s="7"/>
      <c r="AP563" s="7"/>
      <c r="AQ563" s="7"/>
      <c r="AR563" s="7"/>
      <c r="AS563" s="7"/>
      <c r="AT563" s="7"/>
      <c r="AU563" s="7"/>
      <c r="AV563" s="7"/>
      <c r="AW563" s="7"/>
      <c r="AX563" s="7"/>
      <c r="AY563" s="7"/>
      <c r="AZ563" s="7"/>
      <c r="BA563" s="7"/>
      <c r="BB563" s="7"/>
      <c r="BC563" s="7"/>
      <c r="BD563" s="7"/>
      <c r="BE563" s="7"/>
      <c r="BF563" s="7"/>
      <c r="BG563" s="7"/>
      <c r="BH563" s="7"/>
      <c r="BI563" s="7"/>
      <c r="BJ563" s="7"/>
      <c r="BK563" s="7"/>
      <c r="BL563" s="7"/>
      <c r="BM563" s="7"/>
      <c r="BN563" s="7"/>
      <c r="BO563" s="7"/>
      <c r="BP563" s="7"/>
      <c r="BQ563" s="7"/>
      <c r="BR563" s="7"/>
      <c r="BS563" s="7"/>
    </row>
    <row r="564" spans="2:71">
      <c r="B564" s="63" t="s">
        <v>126</v>
      </c>
      <c r="C564" s="63"/>
      <c r="D564" s="64">
        <f t="shared" ref="D564:M564" si="530">D535</f>
        <v>0</v>
      </c>
      <c r="E564" s="64">
        <f t="shared" si="530"/>
        <v>0</v>
      </c>
      <c r="F564" s="64">
        <f t="shared" si="530"/>
        <v>0</v>
      </c>
      <c r="G564" s="64">
        <f t="shared" si="530"/>
        <v>0</v>
      </c>
      <c r="H564" s="64">
        <f t="shared" si="530"/>
        <v>0</v>
      </c>
      <c r="I564" s="64">
        <f t="shared" si="530"/>
        <v>0</v>
      </c>
      <c r="J564" s="64">
        <f t="shared" si="530"/>
        <v>0</v>
      </c>
      <c r="K564" s="64">
        <f t="shared" si="530"/>
        <v>0</v>
      </c>
      <c r="L564" s="64">
        <f t="shared" si="530"/>
        <v>2.1610715115912806</v>
      </c>
      <c r="M564" s="64">
        <f t="shared" si="530"/>
        <v>2.1610715115912806</v>
      </c>
      <c r="N564" s="7"/>
      <c r="O564" s="7"/>
      <c r="P564" s="7"/>
      <c r="Q564" s="7"/>
      <c r="R564" s="7"/>
      <c r="S564" s="7"/>
      <c r="T564" s="7"/>
      <c r="U564" s="7"/>
      <c r="V564" s="7"/>
      <c r="W564" s="7"/>
      <c r="X564" s="7"/>
      <c r="Y564" s="7"/>
      <c r="Z564" s="7"/>
      <c r="AA564" s="7"/>
      <c r="AB564" s="7"/>
      <c r="AC564" s="7"/>
      <c r="AD564" s="7"/>
      <c r="AE564" s="7"/>
      <c r="AF564" s="7"/>
      <c r="AG564" s="7"/>
      <c r="AH564" s="7"/>
      <c r="AI564" s="7"/>
      <c r="AJ564" s="7"/>
      <c r="AK564" s="7"/>
      <c r="AL564" s="7"/>
      <c r="AM564" s="7"/>
      <c r="AN564" s="7"/>
      <c r="AO564" s="7"/>
      <c r="AP564" s="7"/>
      <c r="AQ564" s="7"/>
      <c r="AR564" s="7"/>
      <c r="AS564" s="7"/>
      <c r="AT564" s="7"/>
      <c r="AU564" s="7"/>
      <c r="AV564" s="7"/>
      <c r="AW564" s="7"/>
      <c r="AX564" s="7"/>
      <c r="AY564" s="7"/>
      <c r="AZ564" s="7"/>
      <c r="BA564" s="7"/>
      <c r="BB564" s="7"/>
      <c r="BC564" s="7"/>
      <c r="BD564" s="7"/>
      <c r="BE564" s="7"/>
      <c r="BF564" s="7"/>
      <c r="BG564" s="7"/>
      <c r="BH564" s="7"/>
      <c r="BI564" s="7"/>
      <c r="BJ564" s="7"/>
      <c r="BK564" s="7"/>
      <c r="BL564" s="7"/>
      <c r="BM564" s="7"/>
      <c r="BN564" s="7"/>
      <c r="BO564" s="7"/>
      <c r="BP564" s="7"/>
      <c r="BQ564" s="7"/>
      <c r="BR564" s="7"/>
      <c r="BS564" s="7"/>
    </row>
    <row r="565" spans="2:71">
      <c r="B565" s="63" t="s">
        <v>137</v>
      </c>
      <c r="C565" s="63"/>
      <c r="D565" s="64">
        <f t="shared" ref="D565:M565" si="531">D536</f>
        <v>0</v>
      </c>
      <c r="E565" s="64">
        <f t="shared" si="531"/>
        <v>0</v>
      </c>
      <c r="F565" s="64">
        <f t="shared" si="531"/>
        <v>0</v>
      </c>
      <c r="G565" s="64">
        <f t="shared" si="531"/>
        <v>0</v>
      </c>
      <c r="H565" s="64">
        <f t="shared" si="531"/>
        <v>0</v>
      </c>
      <c r="I565" s="64">
        <f t="shared" si="531"/>
        <v>0</v>
      </c>
      <c r="J565" s="64">
        <f t="shared" si="531"/>
        <v>0</v>
      </c>
      <c r="K565" s="64">
        <f t="shared" si="531"/>
        <v>0</v>
      </c>
      <c r="L565" s="64">
        <f t="shared" si="531"/>
        <v>0.13307491408376218</v>
      </c>
      <c r="M565" s="64">
        <f t="shared" si="531"/>
        <v>0.13307491408376218</v>
      </c>
      <c r="N565" s="64">
        <f t="shared" ref="N565:P566" si="532">N536</f>
        <v>0</v>
      </c>
      <c r="O565" s="64">
        <f t="shared" si="532"/>
        <v>1.0189129614038199</v>
      </c>
      <c r="P565" s="64">
        <f t="shared" si="532"/>
        <v>1.0189129614038199</v>
      </c>
      <c r="Q565" s="7"/>
      <c r="R565" s="7"/>
      <c r="S565" s="7"/>
      <c r="T565" s="7"/>
      <c r="U565" s="7"/>
      <c r="V565" s="7"/>
      <c r="W565" s="7"/>
      <c r="X565" s="7"/>
      <c r="Y565" s="7"/>
      <c r="Z565" s="7"/>
      <c r="AA565" s="7"/>
      <c r="AB565" s="7"/>
      <c r="AC565" s="7"/>
      <c r="AD565" s="7"/>
      <c r="AE565" s="7"/>
      <c r="AF565" s="7"/>
      <c r="AG565" s="7"/>
      <c r="AH565" s="7"/>
      <c r="AI565" s="7"/>
      <c r="AJ565" s="7"/>
      <c r="AK565" s="7"/>
      <c r="AL565" s="7"/>
      <c r="AM565" s="7"/>
      <c r="AN565" s="7"/>
      <c r="AO565" s="7"/>
      <c r="AP565" s="7"/>
      <c r="AQ565" s="7"/>
      <c r="AR565" s="7"/>
      <c r="AS565" s="7"/>
      <c r="AT565" s="7"/>
      <c r="AU565" s="7"/>
      <c r="AV565" s="7"/>
      <c r="AW565" s="7"/>
      <c r="AX565" s="7"/>
      <c r="AY565" s="7"/>
      <c r="AZ565" s="7"/>
      <c r="BA565" s="7"/>
      <c r="BB565" s="7"/>
      <c r="BC565" s="7"/>
      <c r="BD565" s="7"/>
      <c r="BE565" s="7"/>
      <c r="BF565" s="7"/>
      <c r="BG565" s="7"/>
      <c r="BH565" s="7"/>
      <c r="BI565" s="7"/>
      <c r="BJ565" s="7"/>
      <c r="BK565" s="7"/>
      <c r="BL565" s="7"/>
      <c r="BM565" s="7"/>
      <c r="BN565" s="7"/>
      <c r="BO565" s="7"/>
      <c r="BP565" s="7"/>
      <c r="BQ565" s="7"/>
      <c r="BR565" s="7"/>
      <c r="BS565" s="7"/>
    </row>
    <row r="566" spans="2:71">
      <c r="B566" s="63" t="s">
        <v>168</v>
      </c>
      <c r="C566" s="63"/>
      <c r="D566" s="64"/>
      <c r="E566" s="64"/>
      <c r="F566" s="64"/>
      <c r="G566" s="64"/>
      <c r="H566" s="64"/>
      <c r="I566" s="64"/>
      <c r="J566" s="64"/>
      <c r="K566" s="64"/>
      <c r="L566" s="64"/>
      <c r="M566" s="64"/>
      <c r="N566" s="64"/>
      <c r="O566" s="64">
        <f t="shared" si="532"/>
        <v>0.55543314873680993</v>
      </c>
      <c r="P566" s="64">
        <f t="shared" si="532"/>
        <v>0.55543314873680993</v>
      </c>
      <c r="Q566" s="7"/>
      <c r="R566" s="7"/>
      <c r="S566" s="7"/>
      <c r="T566" s="7"/>
      <c r="U566" s="7"/>
      <c r="V566" s="7"/>
      <c r="W566" s="7"/>
      <c r="X566" s="7"/>
      <c r="Y566" s="7"/>
      <c r="Z566" s="7"/>
      <c r="AA566" s="7"/>
      <c r="AB566" s="7"/>
      <c r="AC566" s="7"/>
      <c r="AD566" s="7"/>
      <c r="AE566" s="7"/>
      <c r="AF566" s="7"/>
      <c r="AG566" s="7"/>
      <c r="AH566" s="7"/>
      <c r="AI566" s="7"/>
      <c r="AJ566" s="7"/>
      <c r="AK566" s="7"/>
      <c r="AL566" s="7"/>
      <c r="AM566" s="7"/>
      <c r="AN566" s="7"/>
      <c r="AO566" s="7"/>
      <c r="AP566" s="7"/>
      <c r="AQ566" s="7"/>
      <c r="AR566" s="7"/>
      <c r="AS566" s="7"/>
      <c r="AT566" s="7"/>
      <c r="AU566" s="7"/>
      <c r="AV566" s="7"/>
      <c r="AW566" s="7"/>
      <c r="AX566" s="7"/>
      <c r="AY566" s="7"/>
      <c r="AZ566" s="7"/>
      <c r="BA566" s="7"/>
      <c r="BB566" s="7"/>
      <c r="BC566" s="7"/>
      <c r="BD566" s="7"/>
      <c r="BE566" s="7"/>
      <c r="BF566" s="7"/>
      <c r="BG566" s="7"/>
      <c r="BH566" s="7"/>
      <c r="BI566" s="7"/>
      <c r="BJ566" s="7"/>
      <c r="BK566" s="7"/>
      <c r="BL566" s="7"/>
      <c r="BM566" s="7"/>
      <c r="BN566" s="7"/>
      <c r="BO566" s="7"/>
      <c r="BP566" s="7"/>
      <c r="BQ566" s="7"/>
      <c r="BR566" s="7"/>
      <c r="BS566" s="7"/>
    </row>
    <row r="567" spans="2:71">
      <c r="B567" t="s">
        <v>39</v>
      </c>
      <c r="D567" s="7">
        <f t="shared" ref="D567:N567" si="533">SUM(D548:D566)</f>
        <v>143.36666593226283</v>
      </c>
      <c r="E567" s="7">
        <f t="shared" si="533"/>
        <v>107.95086585414721</v>
      </c>
      <c r="F567" s="7">
        <f t="shared" si="533"/>
        <v>123.67192170104209</v>
      </c>
      <c r="G567" s="7">
        <f t="shared" si="533"/>
        <v>126.86708306245366</v>
      </c>
      <c r="H567" s="7">
        <f t="shared" si="533"/>
        <v>128.8750952407141</v>
      </c>
      <c r="I567" s="7">
        <f t="shared" si="533"/>
        <v>159.79750953724817</v>
      </c>
      <c r="J567" s="7">
        <f t="shared" si="533"/>
        <v>142.63441896694533</v>
      </c>
      <c r="K567" s="7">
        <f t="shared" si="533"/>
        <v>146.31148662307717</v>
      </c>
      <c r="L567" s="7">
        <f t="shared" si="533"/>
        <v>152.39806127114838</v>
      </c>
      <c r="M567" s="7">
        <f t="shared" si="533"/>
        <v>158.87068038661465</v>
      </c>
      <c r="N567" s="7">
        <f t="shared" si="533"/>
        <v>80.587844041917265</v>
      </c>
      <c r="O567" s="7">
        <f>SUM(O548:O566)</f>
        <v>220.15508346711297</v>
      </c>
      <c r="P567" s="7">
        <f t="shared" ref="P567:BS567" si="534">SUM(P548:P566)</f>
        <v>185.85607641995333</v>
      </c>
      <c r="Q567" s="7">
        <f t="shared" si="534"/>
        <v>171.83441507081091</v>
      </c>
      <c r="R567" s="7">
        <f t="shared" si="534"/>
        <v>161.7690707625633</v>
      </c>
      <c r="S567" s="7">
        <f t="shared" si="534"/>
        <v>149.79442182220714</v>
      </c>
      <c r="T567" s="7">
        <f t="shared" si="534"/>
        <v>133.13264747980188</v>
      </c>
      <c r="U567" s="7">
        <f t="shared" si="534"/>
        <v>130.29451870947503</v>
      </c>
      <c r="V567" s="7">
        <f t="shared" si="534"/>
        <v>126.30623395563914</v>
      </c>
      <c r="W567" s="7">
        <f t="shared" si="534"/>
        <v>120.57305972887521</v>
      </c>
      <c r="X567" s="7">
        <f t="shared" si="534"/>
        <v>114.54639880353882</v>
      </c>
      <c r="Y567" s="7">
        <f t="shared" si="534"/>
        <v>110.60179844453812</v>
      </c>
      <c r="Z567" s="7">
        <f t="shared" si="534"/>
        <v>110.65291702306325</v>
      </c>
      <c r="AA567" s="7">
        <f t="shared" si="534"/>
        <v>110.77843097730963</v>
      </c>
      <c r="AB567" s="7">
        <f t="shared" si="534"/>
        <v>111.08829126371475</v>
      </c>
      <c r="AC567" s="7">
        <f t="shared" si="534"/>
        <v>111.27640311509866</v>
      </c>
      <c r="AD567" s="7">
        <f t="shared" si="534"/>
        <v>111.34896125206319</v>
      </c>
      <c r="AE567" s="7">
        <f t="shared" si="534"/>
        <v>111.47159997893264</v>
      </c>
      <c r="AF567" s="7">
        <f t="shared" si="534"/>
        <v>111.74478739810057</v>
      </c>
      <c r="AG567" s="7">
        <f t="shared" si="534"/>
        <v>77.354842631556053</v>
      </c>
      <c r="AH567" s="7">
        <f t="shared" si="534"/>
        <v>51.157132862787705</v>
      </c>
      <c r="AI567" s="7">
        <f t="shared" si="534"/>
        <v>50.782139397780654</v>
      </c>
      <c r="AJ567" s="7">
        <f t="shared" si="534"/>
        <v>50.929726858012351</v>
      </c>
      <c r="AK567" s="7">
        <f t="shared" si="534"/>
        <v>51.027323428188161</v>
      </c>
      <c r="AL567" s="7">
        <f t="shared" si="534"/>
        <v>50.703690701077463</v>
      </c>
      <c r="AM567" s="7">
        <f t="shared" si="534"/>
        <v>50.382786256230659</v>
      </c>
      <c r="AN567" s="7">
        <f t="shared" si="534"/>
        <v>50.382786256230659</v>
      </c>
      <c r="AO567" s="7">
        <f t="shared" si="534"/>
        <v>50.382786256230659</v>
      </c>
      <c r="AP567" s="7">
        <f t="shared" si="534"/>
        <v>50.382786256230659</v>
      </c>
      <c r="AQ567" s="7">
        <f t="shared" si="534"/>
        <v>50.382786256230659</v>
      </c>
      <c r="AR567" s="7">
        <f t="shared" si="534"/>
        <v>50.382786256230659</v>
      </c>
      <c r="AS567" s="7">
        <f t="shared" si="534"/>
        <v>50.382786256230659</v>
      </c>
      <c r="AT567" s="7">
        <f t="shared" si="534"/>
        <v>50.382786256230659</v>
      </c>
      <c r="AU567" s="7">
        <f t="shared" si="534"/>
        <v>50.382786256230659</v>
      </c>
      <c r="AV567" s="7">
        <f t="shared" si="534"/>
        <v>50.382786256230659</v>
      </c>
      <c r="AW567" s="7">
        <f t="shared" si="534"/>
        <v>50.382786256230659</v>
      </c>
      <c r="AX567" s="7">
        <f t="shared" si="534"/>
        <v>50.179778726632776</v>
      </c>
      <c r="AY567" s="7">
        <f t="shared" si="534"/>
        <v>49.509824822246586</v>
      </c>
      <c r="AZ567" s="7">
        <f t="shared" si="534"/>
        <v>48.389152479766956</v>
      </c>
      <c r="BA567" s="7">
        <f t="shared" si="534"/>
        <v>47.218846460794808</v>
      </c>
      <c r="BB567" s="7">
        <f t="shared" si="534"/>
        <v>46.702227567605078</v>
      </c>
      <c r="BC567" s="7">
        <f t="shared" si="534"/>
        <v>44.620047625326748</v>
      </c>
      <c r="BD567" s="7">
        <f t="shared" si="534"/>
        <v>40.288320684180455</v>
      </c>
      <c r="BE567" s="7">
        <f t="shared" si="534"/>
        <v>35.467310717853195</v>
      </c>
      <c r="BF567" s="7">
        <f t="shared" si="534"/>
        <v>29.77383749705383</v>
      </c>
      <c r="BG567" s="7">
        <f t="shared" si="534"/>
        <v>23.87023677520483</v>
      </c>
      <c r="BH567" s="7">
        <f t="shared" si="534"/>
        <v>18.37944782082393</v>
      </c>
      <c r="BI567" s="7">
        <f t="shared" si="534"/>
        <v>14.362105229280523</v>
      </c>
      <c r="BJ567" s="7">
        <f t="shared" si="534"/>
        <v>10.27125297478536</v>
      </c>
      <c r="BK567" s="7">
        <f t="shared" si="534"/>
        <v>6.4233462395294403</v>
      </c>
      <c r="BL567" s="7">
        <f t="shared" si="534"/>
        <v>3.2773549353432676</v>
      </c>
      <c r="BM567" s="7">
        <f t="shared" si="534"/>
        <v>-2.8421709430404007E-14</v>
      </c>
      <c r="BN567" s="7">
        <f t="shared" si="534"/>
        <v>0</v>
      </c>
      <c r="BO567" s="7">
        <f t="shared" si="534"/>
        <v>0</v>
      </c>
      <c r="BP567" s="7">
        <f t="shared" si="534"/>
        <v>0</v>
      </c>
      <c r="BQ567" s="7">
        <f t="shared" si="534"/>
        <v>0</v>
      </c>
      <c r="BR567" s="7">
        <f t="shared" si="534"/>
        <v>0</v>
      </c>
      <c r="BS567" s="7">
        <f t="shared" si="534"/>
        <v>0</v>
      </c>
    </row>
    <row r="568" spans="2:71">
      <c r="D568" t="b">
        <f t="shared" ref="D568:M568" si="535">D567=D8</f>
        <v>1</v>
      </c>
      <c r="E568" t="b">
        <f t="shared" si="535"/>
        <v>1</v>
      </c>
      <c r="F568" t="b">
        <f t="shared" si="535"/>
        <v>1</v>
      </c>
      <c r="G568" t="b">
        <f t="shared" si="535"/>
        <v>1</v>
      </c>
      <c r="H568" t="b">
        <f t="shared" si="535"/>
        <v>1</v>
      </c>
      <c r="I568" t="b">
        <f t="shared" si="535"/>
        <v>1</v>
      </c>
      <c r="J568" t="b">
        <f t="shared" si="535"/>
        <v>1</v>
      </c>
      <c r="K568" t="b">
        <f t="shared" si="535"/>
        <v>1</v>
      </c>
      <c r="L568" t="b">
        <f t="shared" si="535"/>
        <v>1</v>
      </c>
      <c r="M568" t="b">
        <f t="shared" si="535"/>
        <v>1</v>
      </c>
      <c r="N568" t="b">
        <f>N567=N8</f>
        <v>1</v>
      </c>
      <c r="O568" t="b">
        <f t="shared" ref="O568:BS568" si="536">O567=O8</f>
        <v>1</v>
      </c>
      <c r="P568" t="b">
        <f t="shared" si="536"/>
        <v>1</v>
      </c>
      <c r="Q568" t="b">
        <f t="shared" si="536"/>
        <v>1</v>
      </c>
      <c r="R568" t="b">
        <f t="shared" si="536"/>
        <v>1</v>
      </c>
      <c r="S568" t="b">
        <f t="shared" si="536"/>
        <v>1</v>
      </c>
      <c r="T568" t="b">
        <f t="shared" si="536"/>
        <v>1</v>
      </c>
      <c r="U568" t="b">
        <f t="shared" si="536"/>
        <v>1</v>
      </c>
      <c r="V568" t="b">
        <f t="shared" si="536"/>
        <v>1</v>
      </c>
      <c r="W568" t="b">
        <f t="shared" si="536"/>
        <v>1</v>
      </c>
      <c r="X568" t="b">
        <f t="shared" si="536"/>
        <v>1</v>
      </c>
      <c r="Y568" t="b">
        <f t="shared" si="536"/>
        <v>1</v>
      </c>
      <c r="Z568" t="b">
        <f t="shared" si="536"/>
        <v>1</v>
      </c>
      <c r="AA568" t="b">
        <f t="shared" si="536"/>
        <v>1</v>
      </c>
      <c r="AB568" t="b">
        <f t="shared" si="536"/>
        <v>1</v>
      </c>
      <c r="AC568" t="b">
        <f t="shared" si="536"/>
        <v>1</v>
      </c>
      <c r="AD568" t="b">
        <f t="shared" si="536"/>
        <v>1</v>
      </c>
      <c r="AE568" t="b">
        <f t="shared" si="536"/>
        <v>1</v>
      </c>
      <c r="AF568" t="b">
        <f t="shared" si="536"/>
        <v>1</v>
      </c>
      <c r="AG568" t="b">
        <f t="shared" si="536"/>
        <v>1</v>
      </c>
      <c r="AH568" t="b">
        <f t="shared" si="536"/>
        <v>1</v>
      </c>
      <c r="AI568" t="b">
        <f t="shared" si="536"/>
        <v>1</v>
      </c>
      <c r="AJ568" t="b">
        <f t="shared" si="536"/>
        <v>1</v>
      </c>
      <c r="AK568" t="b">
        <f t="shared" si="536"/>
        <v>1</v>
      </c>
      <c r="AL568" t="b">
        <f t="shared" si="536"/>
        <v>1</v>
      </c>
      <c r="AM568" t="b">
        <f t="shared" si="536"/>
        <v>1</v>
      </c>
      <c r="AN568" t="b">
        <f t="shared" si="536"/>
        <v>1</v>
      </c>
      <c r="AO568" t="b">
        <f t="shared" si="536"/>
        <v>1</v>
      </c>
      <c r="AP568" t="b">
        <f t="shared" si="536"/>
        <v>1</v>
      </c>
      <c r="AQ568" t="b">
        <f t="shared" si="536"/>
        <v>1</v>
      </c>
      <c r="AR568" t="b">
        <f t="shared" si="536"/>
        <v>1</v>
      </c>
      <c r="AS568" t="b">
        <f t="shared" si="536"/>
        <v>1</v>
      </c>
      <c r="AT568" t="b">
        <f t="shared" si="536"/>
        <v>1</v>
      </c>
      <c r="AU568" t="b">
        <f t="shared" si="536"/>
        <v>1</v>
      </c>
      <c r="AV568" t="b">
        <f t="shared" si="536"/>
        <v>1</v>
      </c>
      <c r="AW568" t="b">
        <f t="shared" si="536"/>
        <v>1</v>
      </c>
      <c r="AX568" t="b">
        <f t="shared" si="536"/>
        <v>1</v>
      </c>
      <c r="AY568" t="b">
        <f t="shared" si="536"/>
        <v>1</v>
      </c>
      <c r="AZ568" t="b">
        <f t="shared" si="536"/>
        <v>1</v>
      </c>
      <c r="BA568" t="b">
        <f t="shared" si="536"/>
        <v>1</v>
      </c>
      <c r="BB568" t="b">
        <f t="shared" si="536"/>
        <v>1</v>
      </c>
      <c r="BC568" t="b">
        <f t="shared" si="536"/>
        <v>1</v>
      </c>
      <c r="BD568" t="b">
        <f t="shared" si="536"/>
        <v>1</v>
      </c>
      <c r="BE568" t="b">
        <f t="shared" si="536"/>
        <v>1</v>
      </c>
      <c r="BF568" t="b">
        <f t="shared" si="536"/>
        <v>1</v>
      </c>
      <c r="BG568" t="b">
        <f t="shared" si="536"/>
        <v>1</v>
      </c>
      <c r="BH568" t="b">
        <f t="shared" si="536"/>
        <v>1</v>
      </c>
      <c r="BI568" t="b">
        <f t="shared" si="536"/>
        <v>1</v>
      </c>
      <c r="BJ568" t="b">
        <f t="shared" si="536"/>
        <v>1</v>
      </c>
      <c r="BK568" t="b">
        <f t="shared" si="536"/>
        <v>1</v>
      </c>
      <c r="BL568" t="b">
        <f t="shared" si="536"/>
        <v>1</v>
      </c>
      <c r="BM568" t="b">
        <f t="shared" si="536"/>
        <v>1</v>
      </c>
      <c r="BN568" t="b">
        <f t="shared" si="536"/>
        <v>1</v>
      </c>
      <c r="BO568" t="b">
        <f t="shared" si="536"/>
        <v>1</v>
      </c>
      <c r="BP568" t="b">
        <f t="shared" si="536"/>
        <v>1</v>
      </c>
      <c r="BQ568" t="b">
        <f t="shared" si="536"/>
        <v>1</v>
      </c>
      <c r="BR568" t="b">
        <f t="shared" si="536"/>
        <v>1</v>
      </c>
      <c r="BS568" t="b">
        <f t="shared" si="536"/>
        <v>1</v>
      </c>
    </row>
    <row r="570" spans="2:71">
      <c r="B570" t="s">
        <v>167</v>
      </c>
      <c r="D570" s="1">
        <v>2011</v>
      </c>
      <c r="E570" s="1">
        <v>2012</v>
      </c>
      <c r="F570" s="1">
        <v>2013</v>
      </c>
      <c r="G570" s="1">
        <v>2014</v>
      </c>
      <c r="H570" s="1">
        <v>2015</v>
      </c>
      <c r="I570" s="1">
        <v>2016</v>
      </c>
      <c r="J570" s="1">
        <v>2017</v>
      </c>
      <c r="K570" s="1">
        <v>2018</v>
      </c>
      <c r="L570" s="1">
        <v>2019</v>
      </c>
      <c r="M570" s="1">
        <v>2020</v>
      </c>
      <c r="N570" s="1">
        <v>2021</v>
      </c>
      <c r="O570" s="1">
        <v>2022</v>
      </c>
      <c r="P570" s="1">
        <v>2023</v>
      </c>
      <c r="Q570" s="1">
        <v>2024</v>
      </c>
      <c r="R570" s="1">
        <v>2025</v>
      </c>
      <c r="S570" s="1">
        <v>2026</v>
      </c>
      <c r="T570" s="1">
        <v>2027</v>
      </c>
      <c r="U570" s="1">
        <v>2028</v>
      </c>
      <c r="V570" s="1">
        <v>2029</v>
      </c>
      <c r="W570" s="1">
        <v>2030</v>
      </c>
      <c r="X570" s="1">
        <v>2031</v>
      </c>
      <c r="Y570" s="1">
        <v>2032</v>
      </c>
      <c r="Z570" s="1">
        <v>2033</v>
      </c>
      <c r="AA570" s="1">
        <v>2034</v>
      </c>
      <c r="AB570" s="1">
        <v>2035</v>
      </c>
      <c r="AC570" s="1">
        <v>2036</v>
      </c>
      <c r="AD570" s="1">
        <v>2037</v>
      </c>
      <c r="AE570" s="1">
        <v>2038</v>
      </c>
      <c r="AF570" s="1">
        <v>2039</v>
      </c>
      <c r="AG570" s="1">
        <v>2040</v>
      </c>
      <c r="AH570" s="1">
        <v>2041</v>
      </c>
      <c r="AI570" s="1">
        <v>2042</v>
      </c>
      <c r="AJ570" s="1">
        <v>2043</v>
      </c>
      <c r="AK570" s="1">
        <v>2044</v>
      </c>
      <c r="AL570" s="1">
        <v>2045</v>
      </c>
      <c r="AM570" s="1">
        <v>2046</v>
      </c>
      <c r="AN570" s="1">
        <v>2047</v>
      </c>
      <c r="AO570" s="1">
        <v>2048</v>
      </c>
      <c r="AP570" s="1">
        <v>2049</v>
      </c>
      <c r="AQ570" s="1">
        <v>2050</v>
      </c>
      <c r="AR570" s="1">
        <v>2051</v>
      </c>
      <c r="AS570" s="1">
        <v>2052</v>
      </c>
      <c r="AT570" s="1">
        <v>2053</v>
      </c>
      <c r="AU570" s="1">
        <v>2054</v>
      </c>
      <c r="AV570" s="1">
        <v>2055</v>
      </c>
      <c r="AW570" s="1">
        <v>2056</v>
      </c>
      <c r="AX570" s="1">
        <v>2057</v>
      </c>
      <c r="AY570" s="1">
        <v>2058</v>
      </c>
      <c r="AZ570" s="1">
        <v>2059</v>
      </c>
      <c r="BA570" s="1">
        <v>2060</v>
      </c>
      <c r="BB570" s="1">
        <v>2061</v>
      </c>
      <c r="BC570" s="1">
        <v>2062</v>
      </c>
      <c r="BD570" s="1">
        <v>2063</v>
      </c>
      <c r="BE570" s="1">
        <v>2064</v>
      </c>
      <c r="BF570" s="1">
        <v>2065</v>
      </c>
      <c r="BG570" s="1">
        <v>2066</v>
      </c>
      <c r="BH570" s="1">
        <v>2067</v>
      </c>
      <c r="BI570" s="1">
        <v>2068</v>
      </c>
      <c r="BJ570" s="1">
        <v>2069</v>
      </c>
      <c r="BK570" s="1">
        <v>2070</v>
      </c>
      <c r="BL570" s="1">
        <v>2071</v>
      </c>
      <c r="BM570" s="1">
        <v>2072</v>
      </c>
      <c r="BN570" s="1">
        <v>2073</v>
      </c>
      <c r="BO570" s="1">
        <v>2074</v>
      </c>
      <c r="BP570" s="1">
        <v>2075</v>
      </c>
      <c r="BQ570" s="1">
        <v>2076</v>
      </c>
      <c r="BR570" s="1">
        <v>2077</v>
      </c>
      <c r="BS570" s="1">
        <v>2078</v>
      </c>
    </row>
    <row r="571" spans="2:71">
      <c r="B571" t="s">
        <v>0</v>
      </c>
      <c r="D571" s="2">
        <f>D548*Inputs!$O$5</f>
        <v>8.524750105678562</v>
      </c>
      <c r="E571" s="2">
        <f>E548*Inputs!$O$5</f>
        <v>9.1518779256676606</v>
      </c>
      <c r="F571" s="2">
        <f>F548*Inputs!$O$5</f>
        <v>10.357546321163245</v>
      </c>
      <c r="G571" s="2">
        <f>G548*Inputs!$O$5</f>
        <v>12.056282085499168</v>
      </c>
      <c r="H571" s="2">
        <f>H548*Inputs!$O$5</f>
        <v>13.702453451770671</v>
      </c>
      <c r="I571" s="25">
        <f>I548*Inputs!$O$5</f>
        <v>14.007739576760008</v>
      </c>
      <c r="J571" s="25">
        <f>J548*Inputs!$O$5</f>
        <v>14.757594254938182</v>
      </c>
      <c r="K571" s="25">
        <f>K548*Inputs!$O$5</f>
        <v>15.513689243555637</v>
      </c>
      <c r="L571" s="25">
        <f>L548*Inputs!$O$5</f>
        <v>16.6628703493035</v>
      </c>
      <c r="M571" s="25">
        <f>M548*Inputs!$O$5</f>
        <v>18.175711872302315</v>
      </c>
      <c r="N571" s="2">
        <f>N548*Inputs!$O$5</f>
        <v>9.8440902259469567</v>
      </c>
      <c r="O571" s="2">
        <f>O548*Inputs!$O$5</f>
        <v>18.106592522330235</v>
      </c>
      <c r="P571" s="2">
        <f>P548*Inputs!$O$5</f>
        <v>18.106592522330235</v>
      </c>
      <c r="Q571" s="2">
        <f>Q548*Inputs!$O$5</f>
        <v>18.106592522330235</v>
      </c>
      <c r="R571" s="2">
        <f>R548*Inputs!$O$5</f>
        <v>18.106592522330235</v>
      </c>
      <c r="S571" s="2">
        <f>S548*Inputs!$O$5</f>
        <v>18.106592522330235</v>
      </c>
      <c r="T571" s="2">
        <f>T548*Inputs!$O$5</f>
        <v>18.106592522330235</v>
      </c>
      <c r="U571" s="2">
        <f>U548*Inputs!$O$5</f>
        <v>18.106592522330235</v>
      </c>
      <c r="V571" s="2">
        <f>V548*Inputs!$O$5</f>
        <v>18.106592522330235</v>
      </c>
      <c r="W571" s="2">
        <f>W548*Inputs!$O$5</f>
        <v>18.106592522330235</v>
      </c>
      <c r="X571" s="2">
        <f>X548*Inputs!$O$5</f>
        <v>18.12124941506735</v>
      </c>
      <c r="Y571" s="2">
        <f>Y548*Inputs!$O$5</f>
        <v>18.135906307804465</v>
      </c>
      <c r="Z571" s="2">
        <f>Z548*Inputs!$O$5</f>
        <v>18.159357336183849</v>
      </c>
      <c r="AA571" s="2">
        <f>AA548*Inputs!$O$5</f>
        <v>18.185739743110656</v>
      </c>
      <c r="AB571" s="2">
        <f>AB548*Inputs!$O$5</f>
        <v>18.217984907132308</v>
      </c>
      <c r="AC571" s="2">
        <f>AC548*Inputs!$O$5</f>
        <v>18.247298692606538</v>
      </c>
      <c r="AD571" s="2">
        <f>AD548*Inputs!$O$5</f>
        <v>18.253161449701384</v>
      </c>
      <c r="AE571" s="2">
        <f>AE548*Inputs!$O$5</f>
        <v>18.264886963891076</v>
      </c>
      <c r="AF571" s="2">
        <f>AF548*Inputs!$O$5</f>
        <v>18.341102806124074</v>
      </c>
      <c r="AG571" s="2">
        <f>AG548*Inputs!$O$5</f>
        <v>13.884609166609017</v>
      </c>
      <c r="AH571" s="2">
        <f>AH548*Inputs!$O$5</f>
        <v>11.146999215196352</v>
      </c>
      <c r="AI571" s="2">
        <f>AI548*Inputs!$O$5</f>
        <v>11.111822672627294</v>
      </c>
      <c r="AJ571" s="2">
        <f>AJ548*Inputs!$O$5</f>
        <v>11.152861972291195</v>
      </c>
      <c r="AK571" s="2">
        <f>AK548*Inputs!$O$5</f>
        <v>11.2671857356407</v>
      </c>
      <c r="AL571" s="2">
        <f>AL548*Inputs!$O$5</f>
        <v>11.132342322459236</v>
      </c>
      <c r="AM571" s="2">
        <f>AM548*Inputs!$O$5</f>
        <v>10.976979259445828</v>
      </c>
      <c r="AN571" s="2">
        <f>AN548*Inputs!$O$5</f>
        <v>10.976979259445828</v>
      </c>
      <c r="AO571" s="2">
        <f>AO548*Inputs!$O$5</f>
        <v>10.976979259445828</v>
      </c>
      <c r="AP571" s="2">
        <f>AP548*Inputs!$O$5</f>
        <v>10.976979259445828</v>
      </c>
      <c r="AQ571" s="2">
        <f>AQ548*Inputs!$O$5</f>
        <v>10.976979259445828</v>
      </c>
      <c r="AR571" s="2">
        <f>AR548*Inputs!$O$5</f>
        <v>10.976979259445828</v>
      </c>
      <c r="AS571" s="2">
        <f>AS548*Inputs!$O$5</f>
        <v>10.976979259445828</v>
      </c>
      <c r="AT571" s="2">
        <f>AT548*Inputs!$O$5</f>
        <v>10.976979259445828</v>
      </c>
      <c r="AU571" s="2">
        <f>AU548*Inputs!$O$5</f>
        <v>10.976979259445828</v>
      </c>
      <c r="AV571" s="2">
        <f>AV548*Inputs!$O$5</f>
        <v>10.976979259445828</v>
      </c>
      <c r="AW571" s="2">
        <f>AW548*Inputs!$O$5</f>
        <v>10.976979259445828</v>
      </c>
      <c r="AX571" s="2">
        <f>AX548*Inputs!$O$5</f>
        <v>10.724283316503564</v>
      </c>
      <c r="AY571" s="2">
        <f>AY548*Inputs!$O$5</f>
        <v>9.8913770238238907</v>
      </c>
      <c r="AZ571" s="2">
        <f>AZ548*Inputs!$O$5</f>
        <v>8.5359088399478491</v>
      </c>
      <c r="BA571" s="2">
        <f>BA548*Inputs!$O$5</f>
        <v>7.0791570456623409</v>
      </c>
      <c r="BB571" s="2">
        <f>BB548*Inputs!$O$5</f>
        <v>6.4360897731579172</v>
      </c>
      <c r="BC571" s="2">
        <f>BC548*Inputs!$O$5</f>
        <v>6.099589121711297</v>
      </c>
      <c r="BD571" s="2">
        <f>BD548*Inputs!$O$5</f>
        <v>5.346614288313507</v>
      </c>
      <c r="BE571" s="2">
        <f>BE548*Inputs!$O$5</f>
        <v>4.3939762411308134</v>
      </c>
      <c r="BF571" s="2">
        <f>BF548*Inputs!$O$5</f>
        <v>3.0629649267574193</v>
      </c>
      <c r="BG571" s="2">
        <f>BG548*Inputs!$O$5</f>
        <v>1.5503098754622666</v>
      </c>
      <c r="BH571" s="2">
        <f>BH548*Inputs!$O$5</f>
        <v>-3.9800528648469732E-14</v>
      </c>
      <c r="BI571" s="2">
        <f>BI548*Inputs!$O$5</f>
        <v>0</v>
      </c>
      <c r="BJ571" s="2">
        <f>BJ548*Inputs!$O$5</f>
        <v>0</v>
      </c>
      <c r="BK571" s="2">
        <f>BK548*Inputs!$O$5</f>
        <v>0</v>
      </c>
      <c r="BL571" s="2">
        <f>BL548*Inputs!$O$5</f>
        <v>0</v>
      </c>
      <c r="BM571" s="2">
        <f>BM548*Inputs!$O$5</f>
        <v>0</v>
      </c>
      <c r="BN571" s="2">
        <f>BN548*Inputs!$O$5</f>
        <v>0</v>
      </c>
      <c r="BO571" s="2">
        <f>BO548*Inputs!$O$5</f>
        <v>0</v>
      </c>
      <c r="BP571" s="2">
        <f>BP548*Inputs!$O$5</f>
        <v>0</v>
      </c>
      <c r="BQ571" s="2">
        <f>BQ548*Inputs!$O$5</f>
        <v>0</v>
      </c>
      <c r="BR571" s="2">
        <f>BR548*Inputs!$O$5</f>
        <v>0</v>
      </c>
      <c r="BS571" s="2">
        <f>BS548*Inputs!$O$5</f>
        <v>0</v>
      </c>
    </row>
    <row r="572" spans="2:71">
      <c r="B572" t="s">
        <v>7</v>
      </c>
      <c r="D572" s="2">
        <f>D549*Inputs!$O$5</f>
        <v>74.986188042497602</v>
      </c>
      <c r="E572" s="2">
        <f>E549*Inputs!$O$5</f>
        <v>79.675070884093088</v>
      </c>
      <c r="F572" s="2">
        <f>F549*Inputs!$O$5</f>
        <v>84.7070102280383</v>
      </c>
      <c r="G572" s="2">
        <f>G549*Inputs!$O$5</f>
        <v>90.491667091376939</v>
      </c>
      <c r="H572" s="2">
        <f>H549*Inputs!$O$5</f>
        <v>97.10654358365133</v>
      </c>
      <c r="I572" s="25">
        <f>I549*Inputs!$O$5</f>
        <v>99.454134842977268</v>
      </c>
      <c r="J572" s="25">
        <f>J549*Inputs!$O$5</f>
        <v>104.28413995018828</v>
      </c>
      <c r="K572" s="25">
        <f>K549*Inputs!$O$5</f>
        <v>109.28746271536063</v>
      </c>
      <c r="L572" s="25">
        <f>L549*Inputs!$O$5</f>
        <v>114.22181079469262</v>
      </c>
      <c r="M572" s="25">
        <f>M549*Inputs!$O$5</f>
        <v>118.56906325269424</v>
      </c>
      <c r="N572" s="2">
        <f>N549*Inputs!$O$5</f>
        <v>61.0269140334509</v>
      </c>
      <c r="O572" s="2">
        <f>O549*Inputs!$O$5</f>
        <v>119.17183533064282</v>
      </c>
      <c r="P572" s="2">
        <f>P549*Inputs!$O$5</f>
        <v>119.17183533064282</v>
      </c>
      <c r="Q572" s="2">
        <f>Q549*Inputs!$O$5</f>
        <v>119.17183533064282</v>
      </c>
      <c r="R572" s="2">
        <f>R549*Inputs!$O$5</f>
        <v>119.17183533064282</v>
      </c>
      <c r="S572" s="2">
        <f>S549*Inputs!$O$5</f>
        <v>119.17183533064282</v>
      </c>
      <c r="T572" s="2">
        <f>T549*Inputs!$O$5</f>
        <v>119.17183533064282</v>
      </c>
      <c r="U572" s="2">
        <f>U549*Inputs!$O$5</f>
        <v>119.17183533064282</v>
      </c>
      <c r="V572" s="2">
        <f>V549*Inputs!$O$5</f>
        <v>119.17183533064282</v>
      </c>
      <c r="W572" s="2">
        <f>W549*Inputs!$O$5</f>
        <v>119.17183533064282</v>
      </c>
      <c r="X572" s="2">
        <f>X549*Inputs!$O$5</f>
        <v>119.18259259343043</v>
      </c>
      <c r="Y572" s="2">
        <f>Y549*Inputs!$O$5</f>
        <v>119.22008268428364</v>
      </c>
      <c r="Z572" s="2">
        <f>Z549*Inputs!$O$5</f>
        <v>119.26026209083375</v>
      </c>
      <c r="AA572" s="2">
        <f>AA549*Inputs!$O$5</f>
        <v>119.39011461314097</v>
      </c>
      <c r="AB572" s="2">
        <f>AB549*Inputs!$O$5</f>
        <v>119.74357158247665</v>
      </c>
      <c r="AC572" s="2">
        <f>AC549*Inputs!$O$5</f>
        <v>119.94841217422297</v>
      </c>
      <c r="AD572" s="2">
        <f>AD549*Inputs!$O$5</f>
        <v>120.0328669874897</v>
      </c>
      <c r="AE572" s="2">
        <f>AE549*Inputs!$O$5</f>
        <v>120.17379743039136</v>
      </c>
      <c r="AF572" s="2">
        <f>AF549*Inputs!$O$5</f>
        <v>120.43763475083338</v>
      </c>
      <c r="AG572" s="2">
        <f>AG549*Inputs!$O$5</f>
        <v>82.086851548311316</v>
      </c>
      <c r="AH572" s="2">
        <f>AH549*Inputs!$O$5</f>
        <v>52.214562812419693</v>
      </c>
      <c r="AI572" s="2">
        <f>AI549*Inputs!$O$5</f>
        <v>51.782961953062603</v>
      </c>
      <c r="AJ572" s="2">
        <f>AJ549*Inputs!$O$5</f>
        <v>51.925633831518923</v>
      </c>
      <c r="AK572" s="2">
        <f>AK549*Inputs!$O$5</f>
        <v>51.93279451447227</v>
      </c>
      <c r="AL572" s="2">
        <f>AL549*Inputs!$O$5</f>
        <v>51.664792391302399</v>
      </c>
      <c r="AM572" s="2">
        <f>AM549*Inputs!$O$5</f>
        <v>51.420705978498063</v>
      </c>
      <c r="AN572" s="2">
        <f>AN549*Inputs!$O$5</f>
        <v>51.420705978498063</v>
      </c>
      <c r="AO572" s="2">
        <f>AO549*Inputs!$O$5</f>
        <v>51.420705978498063</v>
      </c>
      <c r="AP572" s="2">
        <f>AP549*Inputs!$O$5</f>
        <v>51.420705978498063</v>
      </c>
      <c r="AQ572" s="2">
        <f>AQ549*Inputs!$O$5</f>
        <v>51.420705978498063</v>
      </c>
      <c r="AR572" s="2">
        <f>AR549*Inputs!$O$5</f>
        <v>51.420705978498063</v>
      </c>
      <c r="AS572" s="2">
        <f>AS549*Inputs!$O$5</f>
        <v>51.420705978498063</v>
      </c>
      <c r="AT572" s="2">
        <f>AT549*Inputs!$O$5</f>
        <v>51.420705978498063</v>
      </c>
      <c r="AU572" s="2">
        <f>AU549*Inputs!$O$5</f>
        <v>51.420705978498063</v>
      </c>
      <c r="AV572" s="2">
        <f>AV549*Inputs!$O$5</f>
        <v>51.420705978498063</v>
      </c>
      <c r="AW572" s="2">
        <f>AW549*Inputs!$O$5</f>
        <v>51.420705978498063</v>
      </c>
      <c r="AX572" s="2">
        <f>AX549*Inputs!$O$5</f>
        <v>51.420705978498063</v>
      </c>
      <c r="AY572" s="2">
        <f>AY549*Inputs!$O$5</f>
        <v>51.420705978498063</v>
      </c>
      <c r="AZ572" s="2">
        <f>AZ549*Inputs!$O$5</f>
        <v>51.420705978498063</v>
      </c>
      <c r="BA572" s="2">
        <f>BA549*Inputs!$O$5</f>
        <v>51.420705978498063</v>
      </c>
      <c r="BB572" s="2">
        <f>BB549*Inputs!$O$5</f>
        <v>51.420705978498063</v>
      </c>
      <c r="BC572" s="2">
        <f>BC549*Inputs!$O$5</f>
        <v>49.165389346459079</v>
      </c>
      <c r="BD572" s="2">
        <f>BD549*Inputs!$O$5</f>
        <v>44.526397556108442</v>
      </c>
      <c r="BE572" s="2">
        <f>BE549*Inputs!$O$5</f>
        <v>39.478028341204521</v>
      </c>
      <c r="BF572" s="2">
        <f>BF549*Inputs!$O$5</f>
        <v>33.865239656458641</v>
      </c>
      <c r="BG572" s="2">
        <f>BG549*Inputs!$O$5</f>
        <v>28.131704318827637</v>
      </c>
      <c r="BH572" s="2">
        <f>BH549*Inputs!$O$5</f>
        <v>22.847291880922299</v>
      </c>
      <c r="BI572" s="2">
        <f>BI549*Inputs!$O$5</f>
        <v>17.846658769908831</v>
      </c>
      <c r="BJ572" s="2">
        <f>BJ549*Inputs!$O$5</f>
        <v>12.75707863498276</v>
      </c>
      <c r="BK572" s="2">
        <f>BK549*Inputs!$O$5</f>
        <v>7.9955336536419592</v>
      </c>
      <c r="BL572" s="2">
        <f>BL549*Inputs!$O$5</f>
        <v>4.0795250175376383</v>
      </c>
      <c r="BM572" s="2">
        <f>BM549*Inputs!$O$5</f>
        <v>-3.5378247687528652E-14</v>
      </c>
      <c r="BN572" s="2">
        <f>BN549*Inputs!$O$5</f>
        <v>0</v>
      </c>
      <c r="BO572" s="2">
        <f>BO549*Inputs!$O$5</f>
        <v>0</v>
      </c>
      <c r="BP572" s="2">
        <f>BP549*Inputs!$O$5</f>
        <v>0</v>
      </c>
      <c r="BQ572" s="2">
        <f>BQ549*Inputs!$O$5</f>
        <v>0</v>
      </c>
      <c r="BR572" s="2">
        <f>BR549*Inputs!$O$5</f>
        <v>0</v>
      </c>
      <c r="BS572" s="2">
        <f>BS549*Inputs!$O$5</f>
        <v>0</v>
      </c>
    </row>
    <row r="573" spans="2:71">
      <c r="B573" t="s">
        <v>8</v>
      </c>
      <c r="D573" s="2">
        <f>D550*Inputs!$O$5</f>
        <v>19.655256956456174</v>
      </c>
      <c r="E573" s="2">
        <f>E550*Inputs!$O$5</f>
        <v>0</v>
      </c>
      <c r="F573" s="2">
        <f>F550*Inputs!$O$5</f>
        <v>0</v>
      </c>
      <c r="G573" s="2">
        <f>G550*Inputs!$O$5</f>
        <v>0</v>
      </c>
      <c r="H573" s="2">
        <f>H550*Inputs!$O$5</f>
        <v>0</v>
      </c>
      <c r="I573" s="25">
        <f>I550*Inputs!$O$5</f>
        <v>0</v>
      </c>
      <c r="J573" s="25">
        <f>J550*Inputs!$O$5</f>
        <v>0</v>
      </c>
      <c r="K573" s="25">
        <f>K550*Inputs!$O$5</f>
        <v>0</v>
      </c>
      <c r="L573" s="25">
        <f>L550*Inputs!$O$5</f>
        <v>0</v>
      </c>
      <c r="M573" s="25">
        <f>M550*Inputs!$O$5</f>
        <v>0</v>
      </c>
      <c r="N573" s="2">
        <f>N550*Inputs!$O$5</f>
        <v>0</v>
      </c>
      <c r="O573" s="2">
        <f>O550*Inputs!$O$5</f>
        <v>0</v>
      </c>
      <c r="P573" s="2">
        <f>P550*Inputs!$O$5</f>
        <v>0</v>
      </c>
      <c r="Q573" s="2">
        <f>Q550*Inputs!$O$5</f>
        <v>0</v>
      </c>
      <c r="R573" s="2">
        <f>R550*Inputs!$O$5</f>
        <v>0</v>
      </c>
      <c r="S573" s="2">
        <f>S550*Inputs!$O$5</f>
        <v>0</v>
      </c>
      <c r="T573" s="2">
        <f>T550*Inputs!$O$5</f>
        <v>0</v>
      </c>
      <c r="U573" s="2">
        <f>U550*Inputs!$O$5</f>
        <v>0</v>
      </c>
      <c r="V573" s="2">
        <f>V550*Inputs!$O$5</f>
        <v>0</v>
      </c>
      <c r="W573" s="2">
        <f>W550*Inputs!$O$5</f>
        <v>0</v>
      </c>
      <c r="X573" s="2">
        <f>X550*Inputs!$O$5</f>
        <v>0</v>
      </c>
      <c r="Y573" s="2">
        <f>Y550*Inputs!$O$5</f>
        <v>0</v>
      </c>
      <c r="Z573" s="2">
        <f>Z550*Inputs!$O$5</f>
        <v>0</v>
      </c>
      <c r="AA573" s="2">
        <f>AA550*Inputs!$O$5</f>
        <v>0</v>
      </c>
      <c r="AB573" s="2">
        <f>AB550*Inputs!$O$5</f>
        <v>0</v>
      </c>
      <c r="AC573" s="2">
        <f>AC550*Inputs!$O$5</f>
        <v>0</v>
      </c>
      <c r="AD573" s="2">
        <f>AD550*Inputs!$O$5</f>
        <v>0</v>
      </c>
      <c r="AE573" s="2">
        <f>AE550*Inputs!$O$5</f>
        <v>0</v>
      </c>
      <c r="AF573" s="2">
        <f>AF550*Inputs!$O$5</f>
        <v>0</v>
      </c>
      <c r="AG573" s="2">
        <f>AG550*Inputs!$O$5</f>
        <v>0</v>
      </c>
      <c r="AH573" s="2">
        <f>AH550*Inputs!$O$5</f>
        <v>0</v>
      </c>
      <c r="AI573" s="2">
        <f>AI550*Inputs!$O$5</f>
        <v>0</v>
      </c>
      <c r="AJ573" s="2">
        <f>AJ550*Inputs!$O$5</f>
        <v>0</v>
      </c>
      <c r="AK573" s="2">
        <f>AK550*Inputs!$O$5</f>
        <v>0</v>
      </c>
      <c r="AL573" s="2">
        <f>AL550*Inputs!$O$5</f>
        <v>0</v>
      </c>
      <c r="AM573" s="2">
        <f>AM550*Inputs!$O$5</f>
        <v>0</v>
      </c>
      <c r="AN573" s="2">
        <f>AN550*Inputs!$O$5</f>
        <v>0</v>
      </c>
      <c r="AO573" s="2">
        <f>AO550*Inputs!$O$5</f>
        <v>0</v>
      </c>
      <c r="AP573" s="2">
        <f>AP550*Inputs!$O$5</f>
        <v>0</v>
      </c>
      <c r="AQ573" s="2">
        <f>AQ550*Inputs!$O$5</f>
        <v>0</v>
      </c>
      <c r="AR573" s="2">
        <f>AR550*Inputs!$O$5</f>
        <v>0</v>
      </c>
      <c r="AS573" s="2">
        <f>AS550*Inputs!$O$5</f>
        <v>0</v>
      </c>
      <c r="AT573" s="2">
        <f>AT550*Inputs!$O$5</f>
        <v>0</v>
      </c>
      <c r="AU573" s="2">
        <f>AU550*Inputs!$O$5</f>
        <v>0</v>
      </c>
      <c r="AV573" s="2">
        <f>AV550*Inputs!$O$5</f>
        <v>0</v>
      </c>
      <c r="AW573" s="2">
        <f>AW550*Inputs!$O$5</f>
        <v>0</v>
      </c>
      <c r="AX573" s="2">
        <f>AX550*Inputs!$O$5</f>
        <v>0</v>
      </c>
      <c r="AY573" s="2">
        <f>AY550*Inputs!$O$5</f>
        <v>0</v>
      </c>
      <c r="AZ573" s="2">
        <f>AZ550*Inputs!$O$5</f>
        <v>0</v>
      </c>
      <c r="BA573" s="2">
        <f>BA550*Inputs!$O$5</f>
        <v>0</v>
      </c>
      <c r="BB573" s="2">
        <f>BB550*Inputs!$O$5</f>
        <v>0</v>
      </c>
      <c r="BC573" s="2">
        <f>BC550*Inputs!$O$5</f>
        <v>0</v>
      </c>
      <c r="BD573" s="2">
        <f>BD550*Inputs!$O$5</f>
        <v>0</v>
      </c>
      <c r="BE573" s="2">
        <f>BE550*Inputs!$O$5</f>
        <v>0</v>
      </c>
      <c r="BF573" s="2">
        <f>BF550*Inputs!$O$5</f>
        <v>0</v>
      </c>
      <c r="BG573" s="2">
        <f>BG550*Inputs!$O$5</f>
        <v>0</v>
      </c>
      <c r="BH573" s="2">
        <f>BH550*Inputs!$O$5</f>
        <v>0</v>
      </c>
      <c r="BI573" s="2">
        <f>BI550*Inputs!$O$5</f>
        <v>0</v>
      </c>
      <c r="BJ573" s="2">
        <f>BJ550*Inputs!$O$5</f>
        <v>0</v>
      </c>
      <c r="BK573" s="2">
        <f>BK550*Inputs!$O$5</f>
        <v>0</v>
      </c>
      <c r="BL573" s="2">
        <f>BL550*Inputs!$O$5</f>
        <v>0</v>
      </c>
      <c r="BM573" s="2">
        <f>BM550*Inputs!$O$5</f>
        <v>0</v>
      </c>
      <c r="BN573" s="2">
        <f>BN550*Inputs!$O$5</f>
        <v>0</v>
      </c>
      <c r="BO573" s="2">
        <f>BO550*Inputs!$O$5</f>
        <v>0</v>
      </c>
      <c r="BP573" s="2">
        <f>BP550*Inputs!$O$5</f>
        <v>0</v>
      </c>
      <c r="BQ573" s="2">
        <f>BQ550*Inputs!$O$5</f>
        <v>0</v>
      </c>
      <c r="BR573" s="2">
        <f>BR550*Inputs!$O$5</f>
        <v>0</v>
      </c>
      <c r="BS573" s="2">
        <f>BS550*Inputs!$O$5</f>
        <v>0</v>
      </c>
    </row>
    <row r="574" spans="2:71">
      <c r="B574" t="s">
        <v>9</v>
      </c>
      <c r="D574" s="2">
        <f>D551*Inputs!$O$5</f>
        <v>0.48418091210639153</v>
      </c>
      <c r="E574" s="2">
        <f>E551*Inputs!$O$5</f>
        <v>0</v>
      </c>
      <c r="F574" s="2">
        <f>F551*Inputs!$O$5</f>
        <v>0</v>
      </c>
      <c r="G574" s="2">
        <f>G551*Inputs!$O$5</f>
        <v>0</v>
      </c>
      <c r="H574" s="2">
        <f>H551*Inputs!$O$5</f>
        <v>0</v>
      </c>
      <c r="I574" s="25">
        <f>I551*Inputs!$O$5</f>
        <v>0</v>
      </c>
      <c r="J574" s="25">
        <f>J551*Inputs!$O$5</f>
        <v>0</v>
      </c>
      <c r="K574" s="25">
        <f>K551*Inputs!$O$5</f>
        <v>0</v>
      </c>
      <c r="L574" s="25">
        <f>L551*Inputs!$O$5</f>
        <v>0</v>
      </c>
      <c r="M574" s="25">
        <f>M551*Inputs!$O$5</f>
        <v>0</v>
      </c>
      <c r="N574" s="2">
        <f>N551*Inputs!$O$5</f>
        <v>0</v>
      </c>
      <c r="O574" s="2">
        <f>O551*Inputs!$O$5</f>
        <v>0</v>
      </c>
      <c r="P574" s="2">
        <f>P551*Inputs!$O$5</f>
        <v>0</v>
      </c>
      <c r="Q574" s="2">
        <f>Q551*Inputs!$O$5</f>
        <v>0</v>
      </c>
      <c r="R574" s="2">
        <f>R551*Inputs!$O$5</f>
        <v>0</v>
      </c>
      <c r="S574" s="2">
        <f>S551*Inputs!$O$5</f>
        <v>0</v>
      </c>
      <c r="T574" s="2">
        <f>T551*Inputs!$O$5</f>
        <v>0</v>
      </c>
      <c r="U574" s="2">
        <f>U551*Inputs!$O$5</f>
        <v>0</v>
      </c>
      <c r="V574" s="2">
        <f>V551*Inputs!$O$5</f>
        <v>0</v>
      </c>
      <c r="W574" s="2">
        <f>W551*Inputs!$O$5</f>
        <v>0</v>
      </c>
      <c r="X574" s="2">
        <f>X551*Inputs!$O$5</f>
        <v>0</v>
      </c>
      <c r="Y574" s="2">
        <f>Y551*Inputs!$O$5</f>
        <v>0</v>
      </c>
      <c r="Z574" s="2">
        <f>Z551*Inputs!$O$5</f>
        <v>0</v>
      </c>
      <c r="AA574" s="2">
        <f>AA551*Inputs!$O$5</f>
        <v>0</v>
      </c>
      <c r="AB574" s="2">
        <f>AB551*Inputs!$O$5</f>
        <v>0</v>
      </c>
      <c r="AC574" s="2">
        <f>AC551*Inputs!$O$5</f>
        <v>0</v>
      </c>
      <c r="AD574" s="2">
        <f>AD551*Inputs!$O$5</f>
        <v>0</v>
      </c>
      <c r="AE574" s="2">
        <f>AE551*Inputs!$O$5</f>
        <v>0</v>
      </c>
      <c r="AF574" s="2">
        <f>AF551*Inputs!$O$5</f>
        <v>0</v>
      </c>
      <c r="AG574" s="2">
        <f>AG551*Inputs!$O$5</f>
        <v>0</v>
      </c>
      <c r="AH574" s="2">
        <f>AH551*Inputs!$O$5</f>
        <v>0</v>
      </c>
      <c r="AI574" s="2">
        <f>AI551*Inputs!$O$5</f>
        <v>0</v>
      </c>
      <c r="AJ574" s="2">
        <f>AJ551*Inputs!$O$5</f>
        <v>0</v>
      </c>
      <c r="AK574" s="2">
        <f>AK551*Inputs!$O$5</f>
        <v>0</v>
      </c>
      <c r="AL574" s="2">
        <f>AL551*Inputs!$O$5</f>
        <v>0</v>
      </c>
      <c r="AM574" s="2">
        <f>AM551*Inputs!$O$5</f>
        <v>0</v>
      </c>
      <c r="AN574" s="2">
        <f>AN551*Inputs!$O$5</f>
        <v>0</v>
      </c>
      <c r="AO574" s="2">
        <f>AO551*Inputs!$O$5</f>
        <v>0</v>
      </c>
      <c r="AP574" s="2">
        <f>AP551*Inputs!$O$5</f>
        <v>0</v>
      </c>
      <c r="AQ574" s="2">
        <f>AQ551*Inputs!$O$5</f>
        <v>0</v>
      </c>
      <c r="AR574" s="2">
        <f>AR551*Inputs!$O$5</f>
        <v>0</v>
      </c>
      <c r="AS574" s="2">
        <f>AS551*Inputs!$O$5</f>
        <v>0</v>
      </c>
      <c r="AT574" s="2">
        <f>AT551*Inputs!$O$5</f>
        <v>0</v>
      </c>
      <c r="AU574" s="2">
        <f>AU551*Inputs!$O$5</f>
        <v>0</v>
      </c>
      <c r="AV574" s="2">
        <f>AV551*Inputs!$O$5</f>
        <v>0</v>
      </c>
      <c r="AW574" s="2">
        <f>AW551*Inputs!$O$5</f>
        <v>0</v>
      </c>
      <c r="AX574" s="2">
        <f>AX551*Inputs!$O$5</f>
        <v>0</v>
      </c>
      <c r="AY574" s="2">
        <f>AY551*Inputs!$O$5</f>
        <v>0</v>
      </c>
      <c r="AZ574" s="2">
        <f>AZ551*Inputs!$O$5</f>
        <v>0</v>
      </c>
      <c r="BA574" s="2">
        <f>BA551*Inputs!$O$5</f>
        <v>0</v>
      </c>
      <c r="BB574" s="2">
        <f>BB551*Inputs!$O$5</f>
        <v>0</v>
      </c>
      <c r="BC574" s="2">
        <f>BC551*Inputs!$O$5</f>
        <v>0</v>
      </c>
      <c r="BD574" s="2">
        <f>BD551*Inputs!$O$5</f>
        <v>0</v>
      </c>
      <c r="BE574" s="2">
        <f>BE551*Inputs!$O$5</f>
        <v>0</v>
      </c>
      <c r="BF574" s="2">
        <f>BF551*Inputs!$O$5</f>
        <v>0</v>
      </c>
      <c r="BG574" s="2">
        <f>BG551*Inputs!$O$5</f>
        <v>0</v>
      </c>
      <c r="BH574" s="2">
        <f>BH551*Inputs!$O$5</f>
        <v>0</v>
      </c>
      <c r="BI574" s="2">
        <f>BI551*Inputs!$O$5</f>
        <v>0</v>
      </c>
      <c r="BJ574" s="2">
        <f>BJ551*Inputs!$O$5</f>
        <v>0</v>
      </c>
      <c r="BK574" s="2">
        <f>BK551*Inputs!$O$5</f>
        <v>0</v>
      </c>
      <c r="BL574" s="2">
        <f>BL551*Inputs!$O$5</f>
        <v>0</v>
      </c>
      <c r="BM574" s="2">
        <f>BM551*Inputs!$O$5</f>
        <v>0</v>
      </c>
      <c r="BN574" s="2">
        <f>BN551*Inputs!$O$5</f>
        <v>0</v>
      </c>
      <c r="BO574" s="2">
        <f>BO551*Inputs!$O$5</f>
        <v>0</v>
      </c>
      <c r="BP574" s="2">
        <f>BP551*Inputs!$O$5</f>
        <v>0</v>
      </c>
      <c r="BQ574" s="2">
        <f>BQ551*Inputs!$O$5</f>
        <v>0</v>
      </c>
      <c r="BR574" s="2">
        <f>BR551*Inputs!$O$5</f>
        <v>0</v>
      </c>
      <c r="BS574" s="2">
        <f>BS551*Inputs!$O$5</f>
        <v>0</v>
      </c>
    </row>
    <row r="575" spans="2:71">
      <c r="B575" t="s">
        <v>10</v>
      </c>
      <c r="D575" s="2">
        <f>D552*Inputs!$O$5</f>
        <v>2.072944200441132E-15</v>
      </c>
      <c r="E575" s="2">
        <f>E552*Inputs!$O$5</f>
        <v>0.3223069496810913</v>
      </c>
      <c r="F575" s="2">
        <f>F552*Inputs!$O$5</f>
        <v>1.7783978419891309</v>
      </c>
      <c r="G575" s="2">
        <f>G552*Inputs!$O$5</f>
        <v>2.2396847022309077</v>
      </c>
      <c r="H575" s="2">
        <f>H552*Inputs!$O$5</f>
        <v>2.4124264582696964</v>
      </c>
      <c r="I575" s="25">
        <f>I552*Inputs!$O$5</f>
        <v>4.4362884802730385</v>
      </c>
      <c r="J575" s="25">
        <f>J552*Inputs!$O$5</f>
        <v>2.9855884323001627</v>
      </c>
      <c r="K575" s="25">
        <f>K552*Inputs!$O$5</f>
        <v>3.6990914627825666</v>
      </c>
      <c r="L575" s="25">
        <f>L552*Inputs!$O$5</f>
        <v>5.7327976287908857</v>
      </c>
      <c r="M575" s="25">
        <f>M552*Inputs!$O$5</f>
        <v>9.0563323676871939</v>
      </c>
      <c r="N575" s="2">
        <f>N552*Inputs!$O$5</f>
        <v>6.507415593099279</v>
      </c>
      <c r="O575" s="2">
        <f>O552*Inputs!$O$5</f>
        <v>14.039640377404309</v>
      </c>
      <c r="P575" s="2">
        <f>P552*Inputs!$O$5</f>
        <v>14.6783545983895</v>
      </c>
      <c r="Q575" s="2">
        <f>Q552*Inputs!$O$5</f>
        <v>14.6783545983895</v>
      </c>
      <c r="R575" s="2">
        <f>R552*Inputs!$O$5</f>
        <v>14.6783545983895</v>
      </c>
      <c r="S575" s="2">
        <f>S552*Inputs!$O$5</f>
        <v>14.6783545983895</v>
      </c>
      <c r="T575" s="2">
        <f>T552*Inputs!$O$5</f>
        <v>14.251207122470019</v>
      </c>
      <c r="U575" s="2">
        <f>U552*Inputs!$O$5</f>
        <v>12.739262685155316</v>
      </c>
      <c r="V575" s="2">
        <f>V552*Inputs!$O$5</f>
        <v>10.406969210635049</v>
      </c>
      <c r="W575" s="2">
        <f>W552*Inputs!$O$5</f>
        <v>7.4113344500424585</v>
      </c>
      <c r="X575" s="2">
        <f>X552*Inputs!$O$5</f>
        <v>3.6633598073829172</v>
      </c>
      <c r="Y575" s="2">
        <f>Y552*Inputs!$O$5</f>
        <v>4.4222809609410814E-15</v>
      </c>
      <c r="Z575" s="2">
        <f>Z552*Inputs!$O$5</f>
        <v>0</v>
      </c>
      <c r="AA575" s="2">
        <f>AA552*Inputs!$O$5</f>
        <v>0</v>
      </c>
      <c r="AB575" s="2">
        <f>AB552*Inputs!$O$5</f>
        <v>0</v>
      </c>
      <c r="AC575" s="2">
        <f>AC552*Inputs!$O$5</f>
        <v>0</v>
      </c>
      <c r="AD575" s="2">
        <f>AD552*Inputs!$O$5</f>
        <v>0</v>
      </c>
      <c r="AE575" s="2">
        <f>AE552*Inputs!$O$5</f>
        <v>0</v>
      </c>
      <c r="AF575" s="2">
        <f>AF552*Inputs!$O$5</f>
        <v>0</v>
      </c>
      <c r="AG575" s="2">
        <f>AG552*Inputs!$O$5</f>
        <v>0</v>
      </c>
      <c r="AH575" s="2">
        <f>AH552*Inputs!$O$5</f>
        <v>0</v>
      </c>
      <c r="AI575" s="2">
        <f>AI552*Inputs!$O$5</f>
        <v>0</v>
      </c>
      <c r="AJ575" s="2">
        <f>AJ552*Inputs!$O$5</f>
        <v>0</v>
      </c>
      <c r="AK575" s="2">
        <f>AK552*Inputs!$O$5</f>
        <v>0</v>
      </c>
      <c r="AL575" s="2">
        <f>AL552*Inputs!$O$5</f>
        <v>0</v>
      </c>
      <c r="AM575" s="2">
        <f>AM552*Inputs!$O$5</f>
        <v>0</v>
      </c>
      <c r="AN575" s="2">
        <f>AN552*Inputs!$O$5</f>
        <v>0</v>
      </c>
      <c r="AO575" s="2">
        <f>AO552*Inputs!$O$5</f>
        <v>0</v>
      </c>
      <c r="AP575" s="2">
        <f>AP552*Inputs!$O$5</f>
        <v>0</v>
      </c>
      <c r="AQ575" s="2">
        <f>AQ552*Inputs!$O$5</f>
        <v>0</v>
      </c>
      <c r="AR575" s="2">
        <f>AR552*Inputs!$O$5</f>
        <v>0</v>
      </c>
      <c r="AS575" s="2">
        <f>AS552*Inputs!$O$5</f>
        <v>0</v>
      </c>
      <c r="AT575" s="2">
        <f>AT552*Inputs!$O$5</f>
        <v>0</v>
      </c>
      <c r="AU575" s="2">
        <f>AU552*Inputs!$O$5</f>
        <v>0</v>
      </c>
      <c r="AV575" s="2">
        <f>AV552*Inputs!$O$5</f>
        <v>0</v>
      </c>
      <c r="AW575" s="2">
        <f>AW552*Inputs!$O$5</f>
        <v>0</v>
      </c>
      <c r="AX575" s="2">
        <f>AX552*Inputs!$O$5</f>
        <v>0</v>
      </c>
      <c r="AY575" s="2">
        <f>AY552*Inputs!$O$5</f>
        <v>0</v>
      </c>
      <c r="AZ575" s="2">
        <f>AZ552*Inputs!$O$5</f>
        <v>0</v>
      </c>
      <c r="BA575" s="2">
        <f>BA552*Inputs!$O$5</f>
        <v>0</v>
      </c>
      <c r="BB575" s="2">
        <f>BB552*Inputs!$O$5</f>
        <v>0</v>
      </c>
      <c r="BC575" s="2">
        <f>BC552*Inputs!$O$5</f>
        <v>0</v>
      </c>
      <c r="BD575" s="2">
        <f>BD552*Inputs!$O$5</f>
        <v>0</v>
      </c>
      <c r="BE575" s="2">
        <f>BE552*Inputs!$O$5</f>
        <v>0</v>
      </c>
      <c r="BF575" s="2">
        <f>BF552*Inputs!$O$5</f>
        <v>0</v>
      </c>
      <c r="BG575" s="2">
        <f>BG552*Inputs!$O$5</f>
        <v>0</v>
      </c>
      <c r="BH575" s="2">
        <f>BH552*Inputs!$O$5</f>
        <v>0</v>
      </c>
      <c r="BI575" s="2">
        <f>BI552*Inputs!$O$5</f>
        <v>0</v>
      </c>
      <c r="BJ575" s="2">
        <f>BJ552*Inputs!$O$5</f>
        <v>0</v>
      </c>
      <c r="BK575" s="2">
        <f>BK552*Inputs!$O$5</f>
        <v>0</v>
      </c>
      <c r="BL575" s="2">
        <f>BL552*Inputs!$O$5</f>
        <v>0</v>
      </c>
      <c r="BM575" s="2">
        <f>BM552*Inputs!$O$5</f>
        <v>0</v>
      </c>
      <c r="BN575" s="2">
        <f>BN552*Inputs!$O$5</f>
        <v>0</v>
      </c>
      <c r="BO575" s="2">
        <f>BO552*Inputs!$O$5</f>
        <v>0</v>
      </c>
      <c r="BP575" s="2">
        <f>BP552*Inputs!$O$5</f>
        <v>0</v>
      </c>
      <c r="BQ575" s="2">
        <f>BQ552*Inputs!$O$5</f>
        <v>0</v>
      </c>
      <c r="BR575" s="2">
        <f>BR552*Inputs!$O$5</f>
        <v>0</v>
      </c>
      <c r="BS575" s="2">
        <f>BS552*Inputs!$O$5</f>
        <v>0</v>
      </c>
    </row>
    <row r="576" spans="2:71">
      <c r="B576" t="s">
        <v>11</v>
      </c>
      <c r="D576" s="2">
        <f>D553*Inputs!$O$5</f>
        <v>32.141919997403889</v>
      </c>
      <c r="E576" s="2">
        <f>E553*Inputs!$O$5</f>
        <v>43.983015429097044</v>
      </c>
      <c r="F576" s="2">
        <f>F553*Inputs!$O$5</f>
        <v>55.190547221503238</v>
      </c>
      <c r="G576" s="2">
        <f>G553*Inputs!$O$5</f>
        <v>49.835251853066126</v>
      </c>
      <c r="H576" s="2">
        <f>H553*Inputs!$O$5</f>
        <v>42.830956322835767</v>
      </c>
      <c r="I576" s="25">
        <f>I553*Inputs!$O$5</f>
        <v>26.333692542047551</v>
      </c>
      <c r="J576" s="25">
        <f>J553*Inputs!$O$5</f>
        <v>41.531708523880106</v>
      </c>
      <c r="K576" s="25">
        <f>K553*Inputs!$O$5</f>
        <v>39.198057600999377</v>
      </c>
      <c r="L576" s="25">
        <f>L553*Inputs!$O$5</f>
        <v>33.588703151225403</v>
      </c>
      <c r="M576" s="25">
        <f>M553*Inputs!$O$5</f>
        <v>35.323323322563596</v>
      </c>
      <c r="N576" s="2">
        <f>N553*Inputs!$O$5</f>
        <v>20.671625423702015</v>
      </c>
      <c r="O576" s="2">
        <f>O553*Inputs!$O$5</f>
        <v>52.214743152112142</v>
      </c>
      <c r="P576" s="2">
        <f>P553*Inputs!$O$5</f>
        <v>43.252525328332908</v>
      </c>
      <c r="Q576" s="2">
        <f>Q553*Inputs!$O$5</f>
        <v>35.604752953548811</v>
      </c>
      <c r="R576" s="2">
        <f>R553*Inputs!$O$5</f>
        <v>27.650955543398492</v>
      </c>
      <c r="S576" s="2">
        <f>S553*Inputs!$O$5</f>
        <v>16.221885817476913</v>
      </c>
      <c r="T576" s="2">
        <f>T553*Inputs!$O$5</f>
        <v>0</v>
      </c>
      <c r="U576" s="2">
        <f>U553*Inputs!$O$5</f>
        <v>0</v>
      </c>
      <c r="V576" s="2">
        <f>V553*Inputs!$O$5</f>
        <v>0</v>
      </c>
      <c r="W576" s="2">
        <f>W553*Inputs!$O$5</f>
        <v>0</v>
      </c>
      <c r="X576" s="2">
        <f>X553*Inputs!$O$5</f>
        <v>0</v>
      </c>
      <c r="Y576" s="2">
        <f>Y553*Inputs!$O$5</f>
        <v>0</v>
      </c>
      <c r="Z576" s="2">
        <f>Z553*Inputs!$O$5</f>
        <v>0</v>
      </c>
      <c r="AA576" s="2">
        <f>AA553*Inputs!$O$5</f>
        <v>0</v>
      </c>
      <c r="AB576" s="2">
        <f>AB553*Inputs!$O$5</f>
        <v>0</v>
      </c>
      <c r="AC576" s="2">
        <f>AC553*Inputs!$O$5</f>
        <v>0</v>
      </c>
      <c r="AD576" s="2">
        <f>AD553*Inputs!$O$5</f>
        <v>0</v>
      </c>
      <c r="AE576" s="2">
        <f>AE553*Inputs!$O$5</f>
        <v>0</v>
      </c>
      <c r="AF576" s="2">
        <f>AF553*Inputs!$O$5</f>
        <v>0</v>
      </c>
      <c r="AG576" s="2">
        <f>AG553*Inputs!$O$5</f>
        <v>0</v>
      </c>
      <c r="AH576" s="2">
        <f>AH553*Inputs!$O$5</f>
        <v>0</v>
      </c>
      <c r="AI576" s="2">
        <f>AI553*Inputs!$O$5</f>
        <v>0</v>
      </c>
      <c r="AJ576" s="2">
        <f>AJ553*Inputs!$O$5</f>
        <v>0</v>
      </c>
      <c r="AK576" s="2">
        <f>AK553*Inputs!$O$5</f>
        <v>0</v>
      </c>
      <c r="AL576" s="2">
        <f>AL553*Inputs!$O$5</f>
        <v>0</v>
      </c>
      <c r="AM576" s="2">
        <f>AM553*Inputs!$O$5</f>
        <v>0</v>
      </c>
      <c r="AN576" s="2">
        <f>AN553*Inputs!$O$5</f>
        <v>0</v>
      </c>
      <c r="AO576" s="2">
        <f>AO553*Inputs!$O$5</f>
        <v>0</v>
      </c>
      <c r="AP576" s="2">
        <f>AP553*Inputs!$O$5</f>
        <v>0</v>
      </c>
      <c r="AQ576" s="2">
        <f>AQ553*Inputs!$O$5</f>
        <v>0</v>
      </c>
      <c r="AR576" s="2">
        <f>AR553*Inputs!$O$5</f>
        <v>0</v>
      </c>
      <c r="AS576" s="2">
        <f>AS553*Inputs!$O$5</f>
        <v>0</v>
      </c>
      <c r="AT576" s="2">
        <f>AT553*Inputs!$O$5</f>
        <v>0</v>
      </c>
      <c r="AU576" s="2">
        <f>AU553*Inputs!$O$5</f>
        <v>0</v>
      </c>
      <c r="AV576" s="2">
        <f>AV553*Inputs!$O$5</f>
        <v>0</v>
      </c>
      <c r="AW576" s="2">
        <f>AW553*Inputs!$O$5</f>
        <v>0</v>
      </c>
      <c r="AX576" s="2">
        <f>AX553*Inputs!$O$5</f>
        <v>0</v>
      </c>
      <c r="AY576" s="2">
        <f>AY553*Inputs!$O$5</f>
        <v>0</v>
      </c>
      <c r="AZ576" s="2">
        <f>AZ553*Inputs!$O$5</f>
        <v>0</v>
      </c>
      <c r="BA576" s="2">
        <f>BA553*Inputs!$O$5</f>
        <v>0</v>
      </c>
      <c r="BB576" s="2">
        <f>BB553*Inputs!$O$5</f>
        <v>0</v>
      </c>
      <c r="BC576" s="2">
        <f>BC553*Inputs!$O$5</f>
        <v>0</v>
      </c>
      <c r="BD576" s="2">
        <f>BD553*Inputs!$O$5</f>
        <v>0</v>
      </c>
      <c r="BE576" s="2">
        <f>BE553*Inputs!$O$5</f>
        <v>0</v>
      </c>
      <c r="BF576" s="2">
        <f>BF553*Inputs!$O$5</f>
        <v>0</v>
      </c>
      <c r="BG576" s="2">
        <f>BG553*Inputs!$O$5</f>
        <v>0</v>
      </c>
      <c r="BH576" s="2">
        <f>BH553*Inputs!$O$5</f>
        <v>0</v>
      </c>
      <c r="BI576" s="2">
        <f>BI553*Inputs!$O$5</f>
        <v>0</v>
      </c>
      <c r="BJ576" s="2">
        <f>BJ553*Inputs!$O$5</f>
        <v>0</v>
      </c>
      <c r="BK576" s="2">
        <f>BK553*Inputs!$O$5</f>
        <v>0</v>
      </c>
      <c r="BL576" s="2">
        <f>BL553*Inputs!$O$5</f>
        <v>0</v>
      </c>
      <c r="BM576" s="2">
        <f>BM553*Inputs!$O$5</f>
        <v>0</v>
      </c>
      <c r="BN576" s="2">
        <f>BN553*Inputs!$O$5</f>
        <v>0</v>
      </c>
      <c r="BO576" s="2">
        <f>BO553*Inputs!$O$5</f>
        <v>0</v>
      </c>
      <c r="BP576" s="2">
        <f>BP553*Inputs!$O$5</f>
        <v>0</v>
      </c>
      <c r="BQ576" s="2">
        <f>BQ553*Inputs!$O$5</f>
        <v>0</v>
      </c>
      <c r="BR576" s="2">
        <f>BR553*Inputs!$O$5</f>
        <v>0</v>
      </c>
      <c r="BS576" s="2">
        <f>BS553*Inputs!$O$5</f>
        <v>0</v>
      </c>
    </row>
    <row r="577" spans="2:71">
      <c r="B577" t="s">
        <v>12</v>
      </c>
      <c r="D577" s="2">
        <f>D554*Inputs!$O$5</f>
        <v>42.665000156120556</v>
      </c>
      <c r="E577" s="2">
        <f>E554*Inputs!$O$5</f>
        <v>1.2002750026174136</v>
      </c>
      <c r="F577" s="2">
        <f>F554*Inputs!$O$5</f>
        <v>1.8680085432386595</v>
      </c>
      <c r="G577" s="2">
        <f>G554*Inputs!$O$5</f>
        <v>3.2558380506328497</v>
      </c>
      <c r="H577" s="2">
        <f>H554*Inputs!$O$5</f>
        <v>4.3258400777290777</v>
      </c>
      <c r="I577" s="25">
        <f>I554*Inputs!$O$5</f>
        <v>-2.1546808778916655</v>
      </c>
      <c r="J577" s="25">
        <f>J554*Inputs!$O$5</f>
        <v>5.0972431883665328</v>
      </c>
      <c r="K577" s="25">
        <f>K554*Inputs!$O$5</f>
        <v>5.5350453226260861</v>
      </c>
      <c r="L577" s="25">
        <f>L554*Inputs!$O$5</f>
        <v>7.7478328004481094</v>
      </c>
      <c r="M577" s="25">
        <f>M554*Inputs!$O$5</f>
        <v>4.8864505383905881</v>
      </c>
      <c r="N577" s="2">
        <f>N554*Inputs!$O$5</f>
        <v>2.1195307663043064</v>
      </c>
      <c r="O577" s="2">
        <f>O554*Inputs!$O$5</f>
        <v>5.4489279722507185</v>
      </c>
      <c r="P577" s="2">
        <f>P554*Inputs!$O$5</f>
        <v>3.7666394366220044</v>
      </c>
      <c r="Q577" s="2">
        <f>Q554*Inputs!$O$5</f>
        <v>1.4135631065734982</v>
      </c>
      <c r="R577" s="2">
        <f>R554*Inputs!$O$5</f>
        <v>0.50894473144603769</v>
      </c>
      <c r="S577" s="2">
        <f>S554*Inputs!$O$5</f>
        <v>1.0444957969805979</v>
      </c>
      <c r="T577" s="2">
        <f>T554*Inputs!$O$5</f>
        <v>5.5278512011763518E-16</v>
      </c>
      <c r="U577" s="2">
        <f>U554*Inputs!$O$5</f>
        <v>0</v>
      </c>
      <c r="V577" s="2">
        <f>V554*Inputs!$O$5</f>
        <v>0</v>
      </c>
      <c r="W577" s="2">
        <f>W554*Inputs!$O$5</f>
        <v>0</v>
      </c>
      <c r="X577" s="2">
        <f>X554*Inputs!$O$5</f>
        <v>0</v>
      </c>
      <c r="Y577" s="2">
        <f>Y554*Inputs!$O$5</f>
        <v>0</v>
      </c>
      <c r="Z577" s="2">
        <f>Z554*Inputs!$O$5</f>
        <v>0</v>
      </c>
      <c r="AA577" s="2">
        <f>AA554*Inputs!$O$5</f>
        <v>0</v>
      </c>
      <c r="AB577" s="2">
        <f>AB554*Inputs!$O$5</f>
        <v>0</v>
      </c>
      <c r="AC577" s="2">
        <f>AC554*Inputs!$O$5</f>
        <v>0</v>
      </c>
      <c r="AD577" s="2">
        <f>AD554*Inputs!$O$5</f>
        <v>0</v>
      </c>
      <c r="AE577" s="2">
        <f>AE554*Inputs!$O$5</f>
        <v>0</v>
      </c>
      <c r="AF577" s="2">
        <f>AF554*Inputs!$O$5</f>
        <v>0</v>
      </c>
      <c r="AG577" s="2">
        <f>AG554*Inputs!$O$5</f>
        <v>0</v>
      </c>
      <c r="AH577" s="2">
        <f>AH554*Inputs!$O$5</f>
        <v>0</v>
      </c>
      <c r="AI577" s="2">
        <f>AI554*Inputs!$O$5</f>
        <v>0</v>
      </c>
      <c r="AJ577" s="2">
        <f>AJ554*Inputs!$O$5</f>
        <v>0</v>
      </c>
      <c r="AK577" s="2">
        <f>AK554*Inputs!$O$5</f>
        <v>0</v>
      </c>
      <c r="AL577" s="2">
        <f>AL554*Inputs!$O$5</f>
        <v>0</v>
      </c>
      <c r="AM577" s="2">
        <f>AM554*Inputs!$O$5</f>
        <v>0</v>
      </c>
      <c r="AN577" s="2">
        <f>AN554*Inputs!$O$5</f>
        <v>0</v>
      </c>
      <c r="AO577" s="2">
        <f>AO554*Inputs!$O$5</f>
        <v>0</v>
      </c>
      <c r="AP577" s="2">
        <f>AP554*Inputs!$O$5</f>
        <v>0</v>
      </c>
      <c r="AQ577" s="2">
        <f>AQ554*Inputs!$O$5</f>
        <v>0</v>
      </c>
      <c r="AR577" s="2">
        <f>AR554*Inputs!$O$5</f>
        <v>0</v>
      </c>
      <c r="AS577" s="2">
        <f>AS554*Inputs!$O$5</f>
        <v>0</v>
      </c>
      <c r="AT577" s="2">
        <f>AT554*Inputs!$O$5</f>
        <v>0</v>
      </c>
      <c r="AU577" s="2">
        <f>AU554*Inputs!$O$5</f>
        <v>0</v>
      </c>
      <c r="AV577" s="2">
        <f>AV554*Inputs!$O$5</f>
        <v>0</v>
      </c>
      <c r="AW577" s="2">
        <f>AW554*Inputs!$O$5</f>
        <v>0</v>
      </c>
      <c r="AX577" s="2">
        <f>AX554*Inputs!$O$5</f>
        <v>0</v>
      </c>
      <c r="AY577" s="2">
        <f>AY554*Inputs!$O$5</f>
        <v>0</v>
      </c>
      <c r="AZ577" s="2">
        <f>AZ554*Inputs!$O$5</f>
        <v>0</v>
      </c>
      <c r="BA577" s="2">
        <f>BA554*Inputs!$O$5</f>
        <v>0</v>
      </c>
      <c r="BB577" s="2">
        <f>BB554*Inputs!$O$5</f>
        <v>0</v>
      </c>
      <c r="BC577" s="2">
        <f>BC554*Inputs!$O$5</f>
        <v>0</v>
      </c>
      <c r="BD577" s="2">
        <f>BD554*Inputs!$O$5</f>
        <v>0</v>
      </c>
      <c r="BE577" s="2">
        <f>BE554*Inputs!$O$5</f>
        <v>0</v>
      </c>
      <c r="BF577" s="2">
        <f>BF554*Inputs!$O$5</f>
        <v>0</v>
      </c>
      <c r="BG577" s="2">
        <f>BG554*Inputs!$O$5</f>
        <v>0</v>
      </c>
      <c r="BH577" s="2">
        <f>BH554*Inputs!$O$5</f>
        <v>0</v>
      </c>
      <c r="BI577" s="2">
        <f>BI554*Inputs!$O$5</f>
        <v>0</v>
      </c>
      <c r="BJ577" s="2">
        <f>BJ554*Inputs!$O$5</f>
        <v>0</v>
      </c>
      <c r="BK577" s="2">
        <f>BK554*Inputs!$O$5</f>
        <v>0</v>
      </c>
      <c r="BL577" s="2">
        <f>BL554*Inputs!$O$5</f>
        <v>0</v>
      </c>
      <c r="BM577" s="2">
        <f>BM554*Inputs!$O$5</f>
        <v>0</v>
      </c>
      <c r="BN577" s="2">
        <f>BN554*Inputs!$O$5</f>
        <v>0</v>
      </c>
      <c r="BO577" s="2">
        <f>BO554*Inputs!$O$5</f>
        <v>0</v>
      </c>
      <c r="BP577" s="2">
        <f>BP554*Inputs!$O$5</f>
        <v>0</v>
      </c>
      <c r="BQ577" s="2">
        <f>BQ554*Inputs!$O$5</f>
        <v>0</v>
      </c>
      <c r="BR577" s="2">
        <f>BR554*Inputs!$O$5</f>
        <v>0</v>
      </c>
      <c r="BS577" s="2">
        <f>BS554*Inputs!$O$5</f>
        <v>0</v>
      </c>
    </row>
    <row r="578" spans="2:71">
      <c r="B578" t="s">
        <v>135</v>
      </c>
      <c r="D578" s="2">
        <f>D555*Inputs!$O$5</f>
        <v>0</v>
      </c>
      <c r="E578" s="2">
        <f>E555*Inputs!$O$5</f>
        <v>0</v>
      </c>
      <c r="F578" s="2">
        <f>F555*Inputs!$O$5</f>
        <v>0</v>
      </c>
      <c r="G578" s="2">
        <f>G555*Inputs!$O$5</f>
        <v>0</v>
      </c>
      <c r="H578" s="2">
        <f>H555*Inputs!$O$5</f>
        <v>0</v>
      </c>
      <c r="I578" s="25">
        <f>I555*Inputs!$O$5</f>
        <v>0</v>
      </c>
      <c r="J578" s="25">
        <f>J555*Inputs!$O$5</f>
        <v>0</v>
      </c>
      <c r="K578" s="25">
        <f>K555*Inputs!$O$5</f>
        <v>0</v>
      </c>
      <c r="L578" s="25">
        <f>L555*Inputs!$O$5</f>
        <v>0</v>
      </c>
      <c r="M578" s="25">
        <f>M555*Inputs!$O$5</f>
        <v>0</v>
      </c>
      <c r="N578" s="2">
        <f>N555*Inputs!$O$5</f>
        <v>0</v>
      </c>
      <c r="O578" s="2">
        <f>O555*Inputs!$O$5</f>
        <v>0</v>
      </c>
      <c r="P578" s="2">
        <f>P555*Inputs!$O$5</f>
        <v>0</v>
      </c>
      <c r="Q578" s="2">
        <f>Q555*Inputs!$O$5</f>
        <v>0</v>
      </c>
      <c r="R578" s="2">
        <f>R555*Inputs!$O$5</f>
        <v>0</v>
      </c>
      <c r="S578" s="2">
        <f>S555*Inputs!$O$5</f>
        <v>0</v>
      </c>
      <c r="T578" s="2">
        <f>T555*Inputs!$O$5</f>
        <v>0</v>
      </c>
      <c r="U578" s="2">
        <f>U555*Inputs!$O$5</f>
        <v>0</v>
      </c>
      <c r="V578" s="2">
        <f>V555*Inputs!$O$5</f>
        <v>0</v>
      </c>
      <c r="W578" s="2">
        <f>W555*Inputs!$O$5</f>
        <v>0</v>
      </c>
      <c r="X578" s="2">
        <f>X555*Inputs!$O$5</f>
        <v>0</v>
      </c>
      <c r="Y578" s="2">
        <f>Y555*Inputs!$O$5</f>
        <v>0</v>
      </c>
      <c r="Z578" s="2">
        <f>Z555*Inputs!$O$5</f>
        <v>0</v>
      </c>
      <c r="AA578" s="2">
        <f>AA555*Inputs!$O$5</f>
        <v>0</v>
      </c>
      <c r="AB578" s="2">
        <f>AB555*Inputs!$O$5</f>
        <v>0</v>
      </c>
      <c r="AC578" s="2">
        <f>AC555*Inputs!$O$5</f>
        <v>0</v>
      </c>
      <c r="AD578" s="2">
        <f>AD555*Inputs!$O$5</f>
        <v>0</v>
      </c>
      <c r="AE578" s="2">
        <f>AE555*Inputs!$O$5</f>
        <v>0</v>
      </c>
      <c r="AF578" s="2">
        <f>AF555*Inputs!$O$5</f>
        <v>0</v>
      </c>
      <c r="AG578" s="2">
        <f>AG555*Inputs!$O$5</f>
        <v>0</v>
      </c>
      <c r="AH578" s="2">
        <f>AH555*Inputs!$O$5</f>
        <v>0</v>
      </c>
      <c r="AI578" s="2">
        <f>AI555*Inputs!$O$5</f>
        <v>0</v>
      </c>
      <c r="AJ578" s="2">
        <f>AJ555*Inputs!$O$5</f>
        <v>0</v>
      </c>
      <c r="AK578" s="2">
        <f>AK555*Inputs!$O$5</f>
        <v>0</v>
      </c>
      <c r="AL578" s="2">
        <f>AL555*Inputs!$O$5</f>
        <v>0</v>
      </c>
      <c r="AM578" s="2">
        <f>AM555*Inputs!$O$5</f>
        <v>0</v>
      </c>
      <c r="AN578" s="2">
        <f>AN555*Inputs!$O$5</f>
        <v>0</v>
      </c>
      <c r="AO578" s="2">
        <f>AO555*Inputs!$O$5</f>
        <v>0</v>
      </c>
      <c r="AP578" s="2">
        <f>AP555*Inputs!$O$5</f>
        <v>0</v>
      </c>
      <c r="AQ578" s="2">
        <f>AQ555*Inputs!$O$5</f>
        <v>0</v>
      </c>
      <c r="AR578" s="2">
        <f>AR555*Inputs!$O$5</f>
        <v>0</v>
      </c>
      <c r="AS578" s="2">
        <f>AS555*Inputs!$O$5</f>
        <v>0</v>
      </c>
      <c r="AT578" s="2">
        <f>AT555*Inputs!$O$5</f>
        <v>0</v>
      </c>
      <c r="AU578" s="2">
        <f>AU555*Inputs!$O$5</f>
        <v>0</v>
      </c>
      <c r="AV578" s="2">
        <f>AV555*Inputs!$O$5</f>
        <v>0</v>
      </c>
      <c r="AW578" s="2">
        <f>AW555*Inputs!$O$5</f>
        <v>0</v>
      </c>
      <c r="AX578" s="2">
        <f>AX555*Inputs!$O$5</f>
        <v>0</v>
      </c>
      <c r="AY578" s="2">
        <f>AY555*Inputs!$O$5</f>
        <v>0</v>
      </c>
      <c r="AZ578" s="2">
        <f>AZ555*Inputs!$O$5</f>
        <v>0</v>
      </c>
      <c r="BA578" s="2">
        <f>BA555*Inputs!$O$5</f>
        <v>0</v>
      </c>
      <c r="BB578" s="2">
        <f>BB555*Inputs!$O$5</f>
        <v>0</v>
      </c>
      <c r="BC578" s="2">
        <f>BC555*Inputs!$O$5</f>
        <v>0</v>
      </c>
      <c r="BD578" s="2">
        <f>BD555*Inputs!$O$5</f>
        <v>0</v>
      </c>
      <c r="BE578" s="2">
        <f>BE555*Inputs!$O$5</f>
        <v>0</v>
      </c>
      <c r="BF578" s="2">
        <f>BF555*Inputs!$O$5</f>
        <v>0</v>
      </c>
      <c r="BG578" s="2">
        <f>BG555*Inputs!$O$5</f>
        <v>0</v>
      </c>
      <c r="BH578" s="2">
        <f>BH555*Inputs!$O$5</f>
        <v>0</v>
      </c>
      <c r="BI578" s="2">
        <f>BI555*Inputs!$O$5</f>
        <v>0</v>
      </c>
      <c r="BJ578" s="2">
        <f>BJ555*Inputs!$O$5</f>
        <v>0</v>
      </c>
      <c r="BK578" s="2">
        <f>BK555*Inputs!$O$5</f>
        <v>0</v>
      </c>
      <c r="BL578" s="2">
        <f>BL555*Inputs!$O$5</f>
        <v>0</v>
      </c>
      <c r="BM578" s="2">
        <f>BM555*Inputs!$O$5</f>
        <v>0</v>
      </c>
      <c r="BN578" s="2">
        <f>BN555*Inputs!$O$5</f>
        <v>0</v>
      </c>
      <c r="BO578" s="2">
        <f>BO555*Inputs!$O$5</f>
        <v>0</v>
      </c>
      <c r="BP578" s="2">
        <f>BP555*Inputs!$O$5</f>
        <v>0</v>
      </c>
      <c r="BQ578" s="2">
        <f>BQ555*Inputs!$O$5</f>
        <v>0</v>
      </c>
      <c r="BR578" s="2">
        <f>BR555*Inputs!$O$5</f>
        <v>0</v>
      </c>
      <c r="BS578" s="2">
        <f>BS555*Inputs!$O$5</f>
        <v>0</v>
      </c>
    </row>
    <row r="579" spans="2:71">
      <c r="B579" t="s">
        <v>13</v>
      </c>
      <c r="D579" s="2">
        <f>D556*Inputs!$O$5</f>
        <v>0</v>
      </c>
      <c r="E579" s="2">
        <f>E556*Inputs!$O$5</f>
        <v>4.0528011963895647E-2</v>
      </c>
      <c r="F579" s="2">
        <f>F556*Inputs!$O$5</f>
        <v>4.0528011963895647E-2</v>
      </c>
      <c r="G579" s="2">
        <f>G556*Inputs!$O$5</f>
        <v>4.0528011963895647E-2</v>
      </c>
      <c r="H579" s="2">
        <f>H556*Inputs!$O$5</f>
        <v>4.0528011963895647E-2</v>
      </c>
      <c r="I579" s="25">
        <f>I556*Inputs!$O$5</f>
        <v>4.0528011963895647E-2</v>
      </c>
      <c r="J579" s="25">
        <f>J556*Inputs!$O$5</f>
        <v>0.28612797425461922</v>
      </c>
      <c r="K579" s="25">
        <f>K556*Inputs!$O$5</f>
        <v>0.28612797425461922</v>
      </c>
      <c r="L579" s="25">
        <f>L556*Inputs!$O$5</f>
        <v>0.28612797425461922</v>
      </c>
      <c r="M579" s="25">
        <f>M556*Inputs!$O$5</f>
        <v>0.28612797425461922</v>
      </c>
      <c r="N579" s="2">
        <f>N556*Inputs!$O$5</f>
        <v>0.14306398712730961</v>
      </c>
      <c r="O579" s="2">
        <f>O556*Inputs!$O$5</f>
        <v>0.31686385437666981</v>
      </c>
      <c r="P579" s="2">
        <f>P556*Inputs!$O$5</f>
        <v>0.31686385437666981</v>
      </c>
      <c r="Q579" s="2">
        <f>Q556*Inputs!$O$5</f>
        <v>0.31686385437666981</v>
      </c>
      <c r="R579" s="2">
        <f>R556*Inputs!$O$5</f>
        <v>0.31686385437666981</v>
      </c>
      <c r="S579" s="2">
        <f>S556*Inputs!$O$5</f>
        <v>0.31686385437666981</v>
      </c>
      <c r="T579" s="2">
        <f>T556*Inputs!$O$5</f>
        <v>0.31686385437666981</v>
      </c>
      <c r="U579" s="2">
        <f>U556*Inputs!$O$5</f>
        <v>0.31686385437666981</v>
      </c>
      <c r="V579" s="2">
        <f>V556*Inputs!$O$5</f>
        <v>0.31686385437666981</v>
      </c>
      <c r="W579" s="2">
        <f>W556*Inputs!$O$5</f>
        <v>0.31686385437666981</v>
      </c>
      <c r="X579" s="2">
        <f>X556*Inputs!$O$5</f>
        <v>0.31686385437666981</v>
      </c>
      <c r="Y579" s="2">
        <f>Y556*Inputs!$O$5</f>
        <v>0.31686385437666981</v>
      </c>
      <c r="Z579" s="2">
        <f>Z556*Inputs!$O$5</f>
        <v>0.31686385437666981</v>
      </c>
      <c r="AA579" s="2">
        <f>AA556*Inputs!$O$5</f>
        <v>0.31686385437666981</v>
      </c>
      <c r="AB579" s="2">
        <f>AB556*Inputs!$O$5</f>
        <v>0.31686385437666981</v>
      </c>
      <c r="AC579" s="2">
        <f>AC556*Inputs!$O$5</f>
        <v>0.31686385437666981</v>
      </c>
      <c r="AD579" s="2">
        <f>AD556*Inputs!$O$5</f>
        <v>0.31686385437666981</v>
      </c>
      <c r="AE579" s="2">
        <f>AE556*Inputs!$O$5</f>
        <v>0.31686385437666981</v>
      </c>
      <c r="AF579" s="2">
        <f>AF556*Inputs!$O$5</f>
        <v>0.31686385437666981</v>
      </c>
      <c r="AG579" s="2">
        <f>AG556*Inputs!$O$5</f>
        <v>0.31686385437666981</v>
      </c>
      <c r="AH579" s="2">
        <f>AH556*Inputs!$O$5</f>
        <v>0.31686385437666981</v>
      </c>
      <c r="AI579" s="2">
        <f>AI556*Inputs!$O$5</f>
        <v>0.31686385437666981</v>
      </c>
      <c r="AJ579" s="2">
        <f>AJ556*Inputs!$O$5</f>
        <v>0.31686385437666981</v>
      </c>
      <c r="AK579" s="2">
        <f>AK556*Inputs!$O$5</f>
        <v>0.31686385437666981</v>
      </c>
      <c r="AL579" s="2">
        <f>AL556*Inputs!$O$5</f>
        <v>0.31686385437666981</v>
      </c>
      <c r="AM579" s="2">
        <f>AM556*Inputs!$O$5</f>
        <v>0.31686385437666981</v>
      </c>
      <c r="AN579" s="2">
        <f>AN556*Inputs!$O$5</f>
        <v>0.31686385437666981</v>
      </c>
      <c r="AO579" s="2">
        <f>AO556*Inputs!$O$5</f>
        <v>0.31686385437666981</v>
      </c>
      <c r="AP579" s="2">
        <f>AP556*Inputs!$O$5</f>
        <v>0.31686385437666981</v>
      </c>
      <c r="AQ579" s="2">
        <f>AQ556*Inputs!$O$5</f>
        <v>0.31686385437666981</v>
      </c>
      <c r="AR579" s="2">
        <f>AR556*Inputs!$O$5</f>
        <v>0.31686385437666981</v>
      </c>
      <c r="AS579" s="2">
        <f>AS556*Inputs!$O$5</f>
        <v>0.31686385437666981</v>
      </c>
      <c r="AT579" s="2">
        <f>AT556*Inputs!$O$5</f>
        <v>0.31686385437666981</v>
      </c>
      <c r="AU579" s="2">
        <f>AU556*Inputs!$O$5</f>
        <v>0.31686385437666981</v>
      </c>
      <c r="AV579" s="2">
        <f>AV556*Inputs!$O$5</f>
        <v>0.31686385437666981</v>
      </c>
      <c r="AW579" s="2">
        <f>AW556*Inputs!$O$5</f>
        <v>0.31686385437666981</v>
      </c>
      <c r="AX579" s="2">
        <f>AX556*Inputs!$O$5</f>
        <v>0.31686385437666981</v>
      </c>
      <c r="AY579" s="2">
        <f>AY556*Inputs!$O$5</f>
        <v>0.3158373666709845</v>
      </c>
      <c r="AZ579" s="2">
        <f>AZ556*Inputs!$O$5</f>
        <v>0.27633584241277426</v>
      </c>
      <c r="BA579" s="2">
        <f>BA556*Inputs!$O$5</f>
        <v>0.27633584241277426</v>
      </c>
      <c r="BB579" s="2">
        <f>BB556*Inputs!$O$5</f>
        <v>0.27633584241277426</v>
      </c>
      <c r="BC579" s="2">
        <f>BC556*Inputs!$O$5</f>
        <v>0.27633584241277426</v>
      </c>
      <c r="BD579" s="2">
        <f>BD556*Inputs!$O$5</f>
        <v>0.27633584241277426</v>
      </c>
      <c r="BE579" s="2">
        <f>BE556*Inputs!$O$5</f>
        <v>0.27633584241277426</v>
      </c>
      <c r="BF579" s="2">
        <f>BF556*Inputs!$O$5</f>
        <v>0.13311997075976625</v>
      </c>
      <c r="BG579" s="2">
        <f>BG556*Inputs!$O$5</f>
        <v>3.0735880122050661E-2</v>
      </c>
      <c r="BH579" s="2">
        <f>BH556*Inputs!$O$5</f>
        <v>3.0735880122050661E-2</v>
      </c>
      <c r="BI579" s="2">
        <f>BI556*Inputs!$O$5</f>
        <v>3.0735880122050661E-2</v>
      </c>
      <c r="BJ579" s="2">
        <f>BJ556*Inputs!$O$5</f>
        <v>2.8180910824111595E-2</v>
      </c>
      <c r="BK579" s="2">
        <f>BK556*Inputs!$O$5</f>
        <v>0</v>
      </c>
      <c r="BL579" s="2">
        <f>BL556*Inputs!$O$5</f>
        <v>0</v>
      </c>
      <c r="BM579" s="2">
        <f>BM556*Inputs!$O$5</f>
        <v>0</v>
      </c>
      <c r="BN579" s="2">
        <f>BN556*Inputs!$O$5</f>
        <v>0</v>
      </c>
      <c r="BO579" s="2">
        <f>BO556*Inputs!$O$5</f>
        <v>0</v>
      </c>
      <c r="BP579" s="2">
        <f>BP556*Inputs!$O$5</f>
        <v>0</v>
      </c>
      <c r="BQ579" s="2">
        <f>BQ556*Inputs!$O$5</f>
        <v>0</v>
      </c>
      <c r="BR579" s="2">
        <f>BR556*Inputs!$O$5</f>
        <v>0</v>
      </c>
      <c r="BS579" s="2">
        <f>BS556*Inputs!$O$5</f>
        <v>0</v>
      </c>
    </row>
    <row r="580" spans="2:71">
      <c r="B580" t="s">
        <v>133</v>
      </c>
      <c r="D580" s="2">
        <f>D557*Inputs!$O$5</f>
        <v>0</v>
      </c>
      <c r="E580" s="2">
        <f>E557*Inputs!$O$5</f>
        <v>0</v>
      </c>
      <c r="F580" s="2">
        <f>F557*Inputs!$O$5</f>
        <v>0</v>
      </c>
      <c r="G580" s="2">
        <f>G557*Inputs!$O$5</f>
        <v>0</v>
      </c>
      <c r="H580" s="2">
        <f>H557*Inputs!$O$5</f>
        <v>0</v>
      </c>
      <c r="I580" s="25">
        <f>I557*Inputs!$O$5</f>
        <v>0</v>
      </c>
      <c r="J580" s="25">
        <f>J557*Inputs!$O$5</f>
        <v>0</v>
      </c>
      <c r="K580" s="25">
        <f>K557*Inputs!$O$5</f>
        <v>0</v>
      </c>
      <c r="L580" s="25">
        <f>L557*Inputs!$O$5</f>
        <v>0</v>
      </c>
      <c r="M580" s="25">
        <f>M557*Inputs!$O$5</f>
        <v>0</v>
      </c>
      <c r="N580" s="2">
        <f>N557*Inputs!$O$5</f>
        <v>0</v>
      </c>
      <c r="O580" s="2">
        <f>O557*Inputs!$O$5</f>
        <v>0</v>
      </c>
      <c r="P580" s="2">
        <f>P557*Inputs!$O$5</f>
        <v>0</v>
      </c>
      <c r="Q580" s="2">
        <f>Q557*Inputs!$O$5</f>
        <v>0</v>
      </c>
      <c r="R580" s="2">
        <f>R557*Inputs!$O$5</f>
        <v>0</v>
      </c>
      <c r="S580" s="2">
        <f>S557*Inputs!$O$5</f>
        <v>0</v>
      </c>
      <c r="T580" s="2">
        <f>T557*Inputs!$O$5</f>
        <v>0</v>
      </c>
      <c r="U580" s="2">
        <f>U557*Inputs!$O$5</f>
        <v>0</v>
      </c>
      <c r="V580" s="2">
        <f>V557*Inputs!$O$5</f>
        <v>0</v>
      </c>
      <c r="W580" s="2">
        <f>W557*Inputs!$O$5</f>
        <v>0</v>
      </c>
      <c r="X580" s="2">
        <f>X557*Inputs!$O$5</f>
        <v>0</v>
      </c>
      <c r="Y580" s="2">
        <f>Y557*Inputs!$O$5</f>
        <v>0</v>
      </c>
      <c r="Z580" s="2">
        <f>Z557*Inputs!$O$5</f>
        <v>0</v>
      </c>
      <c r="AA580" s="2">
        <f>AA557*Inputs!$O$5</f>
        <v>0</v>
      </c>
      <c r="AB580" s="2">
        <f>AB557*Inputs!$O$5</f>
        <v>0</v>
      </c>
      <c r="AC580" s="2">
        <f>AC557*Inputs!$O$5</f>
        <v>0</v>
      </c>
      <c r="AD580" s="2">
        <f>AD557*Inputs!$O$5</f>
        <v>0</v>
      </c>
      <c r="AE580" s="2">
        <f>AE557*Inputs!$O$5</f>
        <v>0</v>
      </c>
      <c r="AF580" s="2">
        <f>AF557*Inputs!$O$5</f>
        <v>0</v>
      </c>
      <c r="AG580" s="2">
        <f>AG557*Inputs!$O$5</f>
        <v>0</v>
      </c>
      <c r="AH580" s="2">
        <f>AH557*Inputs!$O$5</f>
        <v>0</v>
      </c>
      <c r="AI580" s="2">
        <f>AI557*Inputs!$O$5</f>
        <v>0</v>
      </c>
      <c r="AJ580" s="2">
        <f>AJ557*Inputs!$O$5</f>
        <v>0</v>
      </c>
      <c r="AK580" s="2">
        <f>AK557*Inputs!$O$5</f>
        <v>0</v>
      </c>
      <c r="AL580" s="2">
        <f>AL557*Inputs!$O$5</f>
        <v>0</v>
      </c>
      <c r="AM580" s="2">
        <f>AM557*Inputs!$O$5</f>
        <v>0</v>
      </c>
      <c r="AN580" s="2">
        <f>AN557*Inputs!$O$5</f>
        <v>0</v>
      </c>
      <c r="AO580" s="2">
        <f>AO557*Inputs!$O$5</f>
        <v>0</v>
      </c>
      <c r="AP580" s="2">
        <f>AP557*Inputs!$O$5</f>
        <v>0</v>
      </c>
      <c r="AQ580" s="2">
        <f>AQ557*Inputs!$O$5</f>
        <v>0</v>
      </c>
      <c r="AR580" s="2">
        <f>AR557*Inputs!$O$5</f>
        <v>0</v>
      </c>
      <c r="AS580" s="2">
        <f>AS557*Inputs!$O$5</f>
        <v>0</v>
      </c>
      <c r="AT580" s="2">
        <f>AT557*Inputs!$O$5</f>
        <v>0</v>
      </c>
      <c r="AU580" s="2">
        <f>AU557*Inputs!$O$5</f>
        <v>0</v>
      </c>
      <c r="AV580" s="2">
        <f>AV557*Inputs!$O$5</f>
        <v>0</v>
      </c>
      <c r="AW580" s="2">
        <f>AW557*Inputs!$O$5</f>
        <v>0</v>
      </c>
      <c r="AX580" s="2">
        <f>AX557*Inputs!$O$5</f>
        <v>0</v>
      </c>
      <c r="AY580" s="2">
        <f>AY557*Inputs!$O$5</f>
        <v>0</v>
      </c>
      <c r="AZ580" s="2">
        <f>AZ557*Inputs!$O$5</f>
        <v>0</v>
      </c>
      <c r="BA580" s="2">
        <f>BA557*Inputs!$O$5</f>
        <v>0</v>
      </c>
      <c r="BB580" s="2">
        <f>BB557*Inputs!$O$5</f>
        <v>0</v>
      </c>
      <c r="BC580" s="2">
        <f>BC557*Inputs!$O$5</f>
        <v>0</v>
      </c>
      <c r="BD580" s="2">
        <f>BD557*Inputs!$O$5</f>
        <v>0</v>
      </c>
      <c r="BE580" s="2">
        <f>BE557*Inputs!$O$5</f>
        <v>0</v>
      </c>
      <c r="BF580" s="2">
        <f>BF557*Inputs!$O$5</f>
        <v>0</v>
      </c>
      <c r="BG580" s="2">
        <f>BG557*Inputs!$O$5</f>
        <v>0</v>
      </c>
      <c r="BH580" s="2">
        <f>BH557*Inputs!$O$5</f>
        <v>0</v>
      </c>
      <c r="BI580" s="2">
        <f>BI557*Inputs!$O$5</f>
        <v>0</v>
      </c>
      <c r="BJ580" s="2">
        <f>BJ557*Inputs!$O$5</f>
        <v>0</v>
      </c>
      <c r="BK580" s="2">
        <f>BK557*Inputs!$O$5</f>
        <v>0</v>
      </c>
      <c r="BL580" s="2">
        <f>BL557*Inputs!$O$5</f>
        <v>0</v>
      </c>
      <c r="BM580" s="2">
        <f>BM557*Inputs!$O$5</f>
        <v>0</v>
      </c>
      <c r="BN580" s="2">
        <f>BN557*Inputs!$O$5</f>
        <v>0</v>
      </c>
      <c r="BO580" s="2">
        <f>BO557*Inputs!$O$5</f>
        <v>0</v>
      </c>
      <c r="BP580" s="2">
        <f>BP557*Inputs!$O$5</f>
        <v>0</v>
      </c>
      <c r="BQ580" s="2">
        <f>BQ557*Inputs!$O$5</f>
        <v>0</v>
      </c>
      <c r="BR580" s="2">
        <f>BR557*Inputs!$O$5</f>
        <v>0</v>
      </c>
      <c r="BS580" s="2">
        <f>BS557*Inputs!$O$5</f>
        <v>0</v>
      </c>
    </row>
    <row r="581" spans="2:71">
      <c r="B581" t="s">
        <v>41</v>
      </c>
      <c r="D581" s="2">
        <f>D558*Inputs!$O$5</f>
        <v>0</v>
      </c>
      <c r="E581" s="2">
        <f>E558*Inputs!$O$5</f>
        <v>0</v>
      </c>
      <c r="F581" s="2">
        <f>F558*Inputs!$O$5</f>
        <v>0</v>
      </c>
      <c r="G581" s="2">
        <f>G558*Inputs!$O$5</f>
        <v>0</v>
      </c>
      <c r="H581" s="2">
        <f>H558*Inputs!$O$5</f>
        <v>0</v>
      </c>
      <c r="I581" s="25">
        <f>I558*Inputs!$O$5</f>
        <v>0.66060000901828109</v>
      </c>
      <c r="J581" s="25">
        <f>J558*Inputs!$O$5</f>
        <v>0</v>
      </c>
      <c r="K581" s="25">
        <f>K558*Inputs!$O$5</f>
        <v>0</v>
      </c>
      <c r="L581" s="25">
        <f>L558*Inputs!$O$5</f>
        <v>0</v>
      </c>
      <c r="M581" s="25">
        <f>M558*Inputs!$O$5</f>
        <v>0</v>
      </c>
      <c r="N581" s="2">
        <f>N558*Inputs!$O$5</f>
        <v>0</v>
      </c>
      <c r="O581" s="2">
        <f>O558*Inputs!$O$5</f>
        <v>0</v>
      </c>
      <c r="P581" s="2">
        <f>P558*Inputs!$O$5</f>
        <v>0</v>
      </c>
      <c r="Q581" s="2">
        <f>Q558*Inputs!$O$5</f>
        <v>0</v>
      </c>
      <c r="R581" s="2">
        <f>R558*Inputs!$O$5</f>
        <v>0</v>
      </c>
      <c r="S581" s="2">
        <f>S558*Inputs!$O$5</f>
        <v>0</v>
      </c>
      <c r="T581" s="2">
        <f>T558*Inputs!$O$5</f>
        <v>0</v>
      </c>
      <c r="U581" s="2">
        <f>U558*Inputs!$O$5</f>
        <v>0</v>
      </c>
      <c r="V581" s="2">
        <f>V558*Inputs!$O$5</f>
        <v>0</v>
      </c>
      <c r="W581" s="2">
        <f>W558*Inputs!$O$5</f>
        <v>0</v>
      </c>
      <c r="X581" s="2">
        <f>X558*Inputs!$O$5</f>
        <v>0</v>
      </c>
      <c r="Y581" s="2">
        <f>Y558*Inputs!$O$5</f>
        <v>0</v>
      </c>
      <c r="Z581" s="2">
        <f>Z558*Inputs!$O$5</f>
        <v>0</v>
      </c>
      <c r="AA581" s="2">
        <f>AA558*Inputs!$O$5</f>
        <v>0</v>
      </c>
      <c r="AB581" s="2">
        <f>AB558*Inputs!$O$5</f>
        <v>0</v>
      </c>
      <c r="AC581" s="2">
        <f>AC558*Inputs!$O$5</f>
        <v>0</v>
      </c>
      <c r="AD581" s="2">
        <f>AD558*Inputs!$O$5</f>
        <v>0</v>
      </c>
      <c r="AE581" s="2">
        <f>AE558*Inputs!$O$5</f>
        <v>0</v>
      </c>
      <c r="AF581" s="2">
        <f>AF558*Inputs!$O$5</f>
        <v>0</v>
      </c>
      <c r="AG581" s="2">
        <f>AG558*Inputs!$O$5</f>
        <v>0</v>
      </c>
      <c r="AH581" s="2">
        <f>AH558*Inputs!$O$5</f>
        <v>0</v>
      </c>
      <c r="AI581" s="2">
        <f>AI558*Inputs!$O$5</f>
        <v>0</v>
      </c>
      <c r="AJ581" s="2">
        <f>AJ558*Inputs!$O$5</f>
        <v>0</v>
      </c>
      <c r="AK581" s="2">
        <f>AK558*Inputs!$O$5</f>
        <v>0</v>
      </c>
      <c r="AL581" s="2">
        <f>AL558*Inputs!$O$5</f>
        <v>0</v>
      </c>
      <c r="AM581" s="2">
        <f>AM558*Inputs!$O$5</f>
        <v>0</v>
      </c>
      <c r="AN581" s="2">
        <f>AN558*Inputs!$O$5</f>
        <v>0</v>
      </c>
      <c r="AO581" s="2">
        <f>AO558*Inputs!$O$5</f>
        <v>0</v>
      </c>
      <c r="AP581" s="2">
        <f>AP558*Inputs!$O$5</f>
        <v>0</v>
      </c>
      <c r="AQ581" s="2">
        <f>AQ558*Inputs!$O$5</f>
        <v>0</v>
      </c>
      <c r="AR581" s="2">
        <f>AR558*Inputs!$O$5</f>
        <v>0</v>
      </c>
      <c r="AS581" s="2">
        <f>AS558*Inputs!$O$5</f>
        <v>0</v>
      </c>
      <c r="AT581" s="2">
        <f>AT558*Inputs!$O$5</f>
        <v>0</v>
      </c>
      <c r="AU581" s="2">
        <f>AU558*Inputs!$O$5</f>
        <v>0</v>
      </c>
      <c r="AV581" s="2">
        <f>AV558*Inputs!$O$5</f>
        <v>0</v>
      </c>
      <c r="AW581" s="2">
        <f>AW558*Inputs!$O$5</f>
        <v>0</v>
      </c>
      <c r="AX581" s="2">
        <f>AX558*Inputs!$O$5</f>
        <v>0</v>
      </c>
      <c r="AY581" s="2">
        <f>AY558*Inputs!$O$5</f>
        <v>0</v>
      </c>
      <c r="AZ581" s="2">
        <f>AZ558*Inputs!$O$5</f>
        <v>0</v>
      </c>
      <c r="BA581" s="2">
        <f>BA558*Inputs!$O$5</f>
        <v>0</v>
      </c>
      <c r="BB581" s="2">
        <f>BB558*Inputs!$O$5</f>
        <v>0</v>
      </c>
      <c r="BC581" s="2">
        <f>BC558*Inputs!$O$5</f>
        <v>0</v>
      </c>
      <c r="BD581" s="2">
        <f>BD558*Inputs!$O$5</f>
        <v>0</v>
      </c>
      <c r="BE581" s="2">
        <f>BE558*Inputs!$O$5</f>
        <v>0</v>
      </c>
      <c r="BF581" s="2">
        <f>BF558*Inputs!$O$5</f>
        <v>0</v>
      </c>
      <c r="BG581" s="2">
        <f>BG558*Inputs!$O$5</f>
        <v>0</v>
      </c>
      <c r="BH581" s="2">
        <f>BH558*Inputs!$O$5</f>
        <v>0</v>
      </c>
      <c r="BI581" s="2">
        <f>BI558*Inputs!$O$5</f>
        <v>0</v>
      </c>
      <c r="BJ581" s="2">
        <f>BJ558*Inputs!$O$5</f>
        <v>0</v>
      </c>
      <c r="BK581" s="2">
        <f>BK558*Inputs!$O$5</f>
        <v>0</v>
      </c>
      <c r="BL581" s="2">
        <f>BL558*Inputs!$O$5</f>
        <v>0</v>
      </c>
      <c r="BM581" s="2">
        <f>BM558*Inputs!$O$5</f>
        <v>0</v>
      </c>
      <c r="BN581" s="2">
        <f>BN558*Inputs!$O$5</f>
        <v>0</v>
      </c>
      <c r="BO581" s="2">
        <f>BO558*Inputs!$O$5</f>
        <v>0</v>
      </c>
      <c r="BP581" s="2">
        <f>BP558*Inputs!$O$5</f>
        <v>0</v>
      </c>
      <c r="BQ581" s="2">
        <f>BQ558*Inputs!$O$5</f>
        <v>0</v>
      </c>
      <c r="BR581" s="2">
        <f>BR558*Inputs!$O$5</f>
        <v>0</v>
      </c>
      <c r="BS581" s="2">
        <f>BS558*Inputs!$O$5</f>
        <v>0</v>
      </c>
    </row>
    <row r="582" spans="2:71">
      <c r="B582" t="s">
        <v>42</v>
      </c>
      <c r="D582" s="2">
        <f>D559*Inputs!$O$5</f>
        <v>0</v>
      </c>
      <c r="E582" s="2">
        <f>E559*Inputs!$O$5</f>
        <v>0</v>
      </c>
      <c r="F582" s="2">
        <f>F559*Inputs!$O$5</f>
        <v>0</v>
      </c>
      <c r="G582" s="2">
        <f>G559*Inputs!$O$5</f>
        <v>0</v>
      </c>
      <c r="H582" s="2">
        <f>H559*Inputs!$O$5</f>
        <v>0</v>
      </c>
      <c r="I582" s="25">
        <f>I559*Inputs!$O$5</f>
        <v>48.274134587562308</v>
      </c>
      <c r="J582" s="25">
        <f>J559*Inputs!$O$5</f>
        <v>0</v>
      </c>
      <c r="K582" s="25">
        <f>K559*Inputs!$O$5</f>
        <v>0</v>
      </c>
      <c r="L582" s="25">
        <f>L559*Inputs!$O$5</f>
        <v>0</v>
      </c>
      <c r="M582" s="25">
        <f>M559*Inputs!$O$5</f>
        <v>0</v>
      </c>
      <c r="N582" s="2">
        <f>N559*Inputs!$O$5</f>
        <v>0</v>
      </c>
      <c r="O582" s="2">
        <f>O559*Inputs!$O$5</f>
        <v>0</v>
      </c>
      <c r="P582" s="2">
        <f>P559*Inputs!$O$5</f>
        <v>0</v>
      </c>
      <c r="Q582" s="2">
        <f>Q559*Inputs!$O$5</f>
        <v>0</v>
      </c>
      <c r="R582" s="2">
        <f>R559*Inputs!$O$5</f>
        <v>0</v>
      </c>
      <c r="S582" s="2">
        <f>S559*Inputs!$O$5</f>
        <v>0</v>
      </c>
      <c r="T582" s="2">
        <f>T559*Inputs!$O$5</f>
        <v>0</v>
      </c>
      <c r="U582" s="2">
        <f>U559*Inputs!$O$5</f>
        <v>0</v>
      </c>
      <c r="V582" s="2">
        <f>V559*Inputs!$O$5</f>
        <v>0</v>
      </c>
      <c r="W582" s="2">
        <f>W559*Inputs!$O$5</f>
        <v>0</v>
      </c>
      <c r="X582" s="2">
        <f>X559*Inputs!$O$5</f>
        <v>0</v>
      </c>
      <c r="Y582" s="2">
        <f>Y559*Inputs!$O$5</f>
        <v>0</v>
      </c>
      <c r="Z582" s="2">
        <f>Z559*Inputs!$O$5</f>
        <v>0</v>
      </c>
      <c r="AA582" s="2">
        <f>AA559*Inputs!$O$5</f>
        <v>0</v>
      </c>
      <c r="AB582" s="2">
        <f>AB559*Inputs!$O$5</f>
        <v>0</v>
      </c>
      <c r="AC582" s="2">
        <f>AC559*Inputs!$O$5</f>
        <v>0</v>
      </c>
      <c r="AD582" s="2">
        <f>AD559*Inputs!$O$5</f>
        <v>0</v>
      </c>
      <c r="AE582" s="2">
        <f>AE559*Inputs!$O$5</f>
        <v>0</v>
      </c>
      <c r="AF582" s="2">
        <f>AF559*Inputs!$O$5</f>
        <v>0</v>
      </c>
      <c r="AG582" s="2">
        <f>AG559*Inputs!$O$5</f>
        <v>0</v>
      </c>
      <c r="AH582" s="2">
        <f>AH559*Inputs!$O$5</f>
        <v>0</v>
      </c>
      <c r="AI582" s="2">
        <f>AI559*Inputs!$O$5</f>
        <v>0</v>
      </c>
      <c r="AJ582" s="2">
        <f>AJ559*Inputs!$O$5</f>
        <v>0</v>
      </c>
      <c r="AK582" s="2">
        <f>AK559*Inputs!$O$5</f>
        <v>0</v>
      </c>
      <c r="AL582" s="2">
        <f>AL559*Inputs!$O$5</f>
        <v>0</v>
      </c>
      <c r="AM582" s="2">
        <f>AM559*Inputs!$O$5</f>
        <v>0</v>
      </c>
      <c r="AN582" s="2">
        <f>AN559*Inputs!$O$5</f>
        <v>0</v>
      </c>
      <c r="AO582" s="2">
        <f>AO559*Inputs!$O$5</f>
        <v>0</v>
      </c>
      <c r="AP582" s="2">
        <f>AP559*Inputs!$O$5</f>
        <v>0</v>
      </c>
      <c r="AQ582" s="2">
        <f>AQ559*Inputs!$O$5</f>
        <v>0</v>
      </c>
      <c r="AR582" s="2">
        <f>AR559*Inputs!$O$5</f>
        <v>0</v>
      </c>
      <c r="AS582" s="2">
        <f>AS559*Inputs!$O$5</f>
        <v>0</v>
      </c>
      <c r="AT582" s="2">
        <f>AT559*Inputs!$O$5</f>
        <v>0</v>
      </c>
      <c r="AU582" s="2">
        <f>AU559*Inputs!$O$5</f>
        <v>0</v>
      </c>
      <c r="AV582" s="2">
        <f>AV559*Inputs!$O$5</f>
        <v>0</v>
      </c>
      <c r="AW582" s="2">
        <f>AW559*Inputs!$O$5</f>
        <v>0</v>
      </c>
      <c r="AX582" s="2">
        <f>AX559*Inputs!$O$5</f>
        <v>0</v>
      </c>
      <c r="AY582" s="2">
        <f>AY559*Inputs!$O$5</f>
        <v>0</v>
      </c>
      <c r="AZ582" s="2">
        <f>AZ559*Inputs!$O$5</f>
        <v>0</v>
      </c>
      <c r="BA582" s="2">
        <f>BA559*Inputs!$O$5</f>
        <v>0</v>
      </c>
      <c r="BB582" s="2">
        <f>BB559*Inputs!$O$5</f>
        <v>0</v>
      </c>
      <c r="BC582" s="2">
        <f>BC559*Inputs!$O$5</f>
        <v>0</v>
      </c>
      <c r="BD582" s="2">
        <f>BD559*Inputs!$O$5</f>
        <v>0</v>
      </c>
      <c r="BE582" s="2">
        <f>BE559*Inputs!$O$5</f>
        <v>0</v>
      </c>
      <c r="BF582" s="2">
        <f>BF559*Inputs!$O$5</f>
        <v>0</v>
      </c>
      <c r="BG582" s="2">
        <f>BG559*Inputs!$O$5</f>
        <v>0</v>
      </c>
      <c r="BH582" s="2">
        <f>BH559*Inputs!$O$5</f>
        <v>0</v>
      </c>
      <c r="BI582" s="2">
        <f>BI559*Inputs!$O$5</f>
        <v>0</v>
      </c>
      <c r="BJ582" s="2">
        <f>BJ559*Inputs!$O$5</f>
        <v>0</v>
      </c>
      <c r="BK582" s="2">
        <f>BK559*Inputs!$O$5</f>
        <v>0</v>
      </c>
      <c r="BL582" s="2">
        <f>BL559*Inputs!$O$5</f>
        <v>0</v>
      </c>
      <c r="BM582" s="2">
        <f>BM559*Inputs!$O$5</f>
        <v>0</v>
      </c>
      <c r="BN582" s="2">
        <f>BN559*Inputs!$O$5</f>
        <v>0</v>
      </c>
      <c r="BO582" s="2">
        <f>BO559*Inputs!$O$5</f>
        <v>0</v>
      </c>
      <c r="BP582" s="2">
        <f>BP559*Inputs!$O$5</f>
        <v>0</v>
      </c>
      <c r="BQ582" s="2">
        <f>BQ559*Inputs!$O$5</f>
        <v>0</v>
      </c>
      <c r="BR582" s="2">
        <f>BR559*Inputs!$O$5</f>
        <v>0</v>
      </c>
      <c r="BS582" s="2">
        <f>BS559*Inputs!$O$5</f>
        <v>0</v>
      </c>
    </row>
    <row r="583" spans="2:71">
      <c r="B583" t="s">
        <v>43</v>
      </c>
      <c r="D583" s="2">
        <f>D560*Inputs!$O$5</f>
        <v>0</v>
      </c>
      <c r="E583" s="2">
        <f>E560*Inputs!$O$5</f>
        <v>0</v>
      </c>
      <c r="F583" s="2">
        <f>F560*Inputs!$O$5</f>
        <v>0</v>
      </c>
      <c r="G583" s="2">
        <f>G560*Inputs!$O$5</f>
        <v>0</v>
      </c>
      <c r="H583" s="2">
        <f>H560*Inputs!$O$5</f>
        <v>0</v>
      </c>
      <c r="I583" s="25">
        <f>I560*Inputs!$O$5</f>
        <v>0.12890066222780566</v>
      </c>
      <c r="J583" s="25">
        <f>J560*Inputs!$O$5</f>
        <v>0.12890066222780566</v>
      </c>
      <c r="K583" s="25">
        <f>K560*Inputs!$O$5</f>
        <v>0.12890066222780566</v>
      </c>
      <c r="L583" s="25">
        <f>L560*Inputs!$O$5</f>
        <v>0.12890066222780566</v>
      </c>
      <c r="M583" s="25">
        <f>M560*Inputs!$O$5</f>
        <v>0.12890066222780566</v>
      </c>
      <c r="N583" s="2">
        <f>N560*Inputs!$O$5</f>
        <v>0</v>
      </c>
      <c r="O583" s="2">
        <f>O560*Inputs!$O$5</f>
        <v>0</v>
      </c>
      <c r="P583" s="2">
        <f>P560*Inputs!$O$5</f>
        <v>0</v>
      </c>
      <c r="Q583" s="2">
        <f>Q560*Inputs!$O$5</f>
        <v>0</v>
      </c>
      <c r="R583" s="2">
        <f>R560*Inputs!$O$5</f>
        <v>0</v>
      </c>
      <c r="S583" s="2">
        <f>S560*Inputs!$O$5</f>
        <v>0</v>
      </c>
      <c r="T583" s="2">
        <f>T560*Inputs!$O$5</f>
        <v>0</v>
      </c>
      <c r="U583" s="2">
        <f>U560*Inputs!$O$5</f>
        <v>0</v>
      </c>
      <c r="V583" s="2">
        <f>V560*Inputs!$O$5</f>
        <v>0</v>
      </c>
      <c r="W583" s="2">
        <f>W560*Inputs!$O$5</f>
        <v>0</v>
      </c>
      <c r="X583" s="2">
        <f>X560*Inputs!$O$5</f>
        <v>0</v>
      </c>
      <c r="Y583" s="2">
        <f>Y560*Inputs!$O$5</f>
        <v>0</v>
      </c>
      <c r="Z583" s="2">
        <f>Z560*Inputs!$O$5</f>
        <v>0</v>
      </c>
      <c r="AA583" s="2">
        <f>AA560*Inputs!$O$5</f>
        <v>0</v>
      </c>
      <c r="AB583" s="2">
        <f>AB560*Inputs!$O$5</f>
        <v>0</v>
      </c>
      <c r="AC583" s="2">
        <f>AC560*Inputs!$O$5</f>
        <v>0</v>
      </c>
      <c r="AD583" s="2">
        <f>AD560*Inputs!$O$5</f>
        <v>0</v>
      </c>
      <c r="AE583" s="2">
        <f>AE560*Inputs!$O$5</f>
        <v>0</v>
      </c>
      <c r="AF583" s="2">
        <f>AF560*Inputs!$O$5</f>
        <v>0</v>
      </c>
      <c r="AG583" s="2">
        <f>AG560*Inputs!$O$5</f>
        <v>0</v>
      </c>
      <c r="AH583" s="2">
        <f>AH560*Inputs!$O$5</f>
        <v>0</v>
      </c>
      <c r="AI583" s="2">
        <f>AI560*Inputs!$O$5</f>
        <v>0</v>
      </c>
      <c r="AJ583" s="2">
        <f>AJ560*Inputs!$O$5</f>
        <v>0</v>
      </c>
      <c r="AK583" s="2">
        <f>AK560*Inputs!$O$5</f>
        <v>0</v>
      </c>
      <c r="AL583" s="2">
        <f>AL560*Inputs!$O$5</f>
        <v>0</v>
      </c>
      <c r="AM583" s="2">
        <f>AM560*Inputs!$O$5</f>
        <v>0</v>
      </c>
      <c r="AN583" s="2">
        <f>AN560*Inputs!$O$5</f>
        <v>0</v>
      </c>
      <c r="AO583" s="2">
        <f>AO560*Inputs!$O$5</f>
        <v>0</v>
      </c>
      <c r="AP583" s="2">
        <f>AP560*Inputs!$O$5</f>
        <v>0</v>
      </c>
      <c r="AQ583" s="2">
        <f>AQ560*Inputs!$O$5</f>
        <v>0</v>
      </c>
      <c r="AR583" s="2">
        <f>AR560*Inputs!$O$5</f>
        <v>0</v>
      </c>
      <c r="AS583" s="2">
        <f>AS560*Inputs!$O$5</f>
        <v>0</v>
      </c>
      <c r="AT583" s="2">
        <f>AT560*Inputs!$O$5</f>
        <v>0</v>
      </c>
      <c r="AU583" s="2">
        <f>AU560*Inputs!$O$5</f>
        <v>0</v>
      </c>
      <c r="AV583" s="2">
        <f>AV560*Inputs!$O$5</f>
        <v>0</v>
      </c>
      <c r="AW583" s="2">
        <f>AW560*Inputs!$O$5</f>
        <v>0</v>
      </c>
      <c r="AX583" s="2">
        <f>AX560*Inputs!$O$5</f>
        <v>0</v>
      </c>
      <c r="AY583" s="2">
        <f>AY560*Inputs!$O$5</f>
        <v>0</v>
      </c>
      <c r="AZ583" s="2">
        <f>AZ560*Inputs!$O$5</f>
        <v>0</v>
      </c>
      <c r="BA583" s="2">
        <f>BA560*Inputs!$O$5</f>
        <v>0</v>
      </c>
      <c r="BB583" s="2">
        <f>BB560*Inputs!$O$5</f>
        <v>0</v>
      </c>
      <c r="BC583" s="2">
        <f>BC560*Inputs!$O$5</f>
        <v>0</v>
      </c>
      <c r="BD583" s="2">
        <f>BD560*Inputs!$O$5</f>
        <v>0</v>
      </c>
      <c r="BE583" s="2">
        <f>BE560*Inputs!$O$5</f>
        <v>0</v>
      </c>
      <c r="BF583" s="2">
        <f>BF560*Inputs!$O$5</f>
        <v>0</v>
      </c>
      <c r="BG583" s="2">
        <f>BG560*Inputs!$O$5</f>
        <v>0</v>
      </c>
      <c r="BH583" s="2">
        <f>BH560*Inputs!$O$5</f>
        <v>0</v>
      </c>
      <c r="BI583" s="2">
        <f>BI560*Inputs!$O$5</f>
        <v>0</v>
      </c>
      <c r="BJ583" s="2">
        <f>BJ560*Inputs!$O$5</f>
        <v>0</v>
      </c>
      <c r="BK583" s="2">
        <f>BK560*Inputs!$O$5</f>
        <v>0</v>
      </c>
      <c r="BL583" s="2">
        <f>BL560*Inputs!$O$5</f>
        <v>0</v>
      </c>
      <c r="BM583" s="2">
        <f>BM560*Inputs!$O$5</f>
        <v>0</v>
      </c>
      <c r="BN583" s="2">
        <f>BN560*Inputs!$O$5</f>
        <v>0</v>
      </c>
      <c r="BO583" s="2">
        <f>BO560*Inputs!$O$5</f>
        <v>0</v>
      </c>
      <c r="BP583" s="2">
        <f>BP560*Inputs!$O$5</f>
        <v>0</v>
      </c>
      <c r="BQ583" s="2">
        <f>BQ560*Inputs!$O$5</f>
        <v>0</v>
      </c>
      <c r="BR583" s="2">
        <f>BR560*Inputs!$O$5</f>
        <v>0</v>
      </c>
      <c r="BS583" s="2">
        <f>BS560*Inputs!$O$5</f>
        <v>0</v>
      </c>
    </row>
    <row r="584" spans="2:71">
      <c r="B584" t="s">
        <v>44</v>
      </c>
      <c r="D584" s="2">
        <f>D561*Inputs!$O$5</f>
        <v>0</v>
      </c>
      <c r="E584" s="2">
        <f>E561*Inputs!$O$5</f>
        <v>0</v>
      </c>
      <c r="F584" s="2">
        <f>F561*Inputs!$O$5</f>
        <v>0</v>
      </c>
      <c r="G584" s="2">
        <f>G561*Inputs!$O$5</f>
        <v>0</v>
      </c>
      <c r="H584" s="2">
        <f>H561*Inputs!$O$5</f>
        <v>0</v>
      </c>
      <c r="I584" s="25">
        <f>I561*Inputs!$O$5</f>
        <v>7.7284387252051179</v>
      </c>
      <c r="J584" s="25">
        <f>J561*Inputs!$O$5</f>
        <v>7.7284387252051179</v>
      </c>
      <c r="K584" s="25">
        <f>K561*Inputs!$O$5</f>
        <v>7.7284387252051179</v>
      </c>
      <c r="L584" s="25">
        <f>L561*Inputs!$O$5</f>
        <v>7.7284387252051179</v>
      </c>
      <c r="M584" s="25">
        <f>M561*Inputs!$O$5</f>
        <v>7.7284387252051179</v>
      </c>
      <c r="N584" s="2">
        <f>N561*Inputs!$O$5</f>
        <v>0</v>
      </c>
      <c r="O584" s="2">
        <f>O561*Inputs!$O$5</f>
        <v>0</v>
      </c>
      <c r="P584" s="2">
        <f>P561*Inputs!$O$5</f>
        <v>0</v>
      </c>
      <c r="Q584" s="2">
        <f>Q561*Inputs!$O$5</f>
        <v>0</v>
      </c>
      <c r="R584" s="2">
        <f>R561*Inputs!$O$5</f>
        <v>0</v>
      </c>
      <c r="S584" s="2">
        <f>S561*Inputs!$O$5</f>
        <v>0</v>
      </c>
      <c r="T584" s="2">
        <f>T561*Inputs!$O$5</f>
        <v>0</v>
      </c>
      <c r="U584" s="2">
        <f>U561*Inputs!$O$5</f>
        <v>0</v>
      </c>
      <c r="V584" s="2">
        <f>V561*Inputs!$O$5</f>
        <v>0</v>
      </c>
      <c r="W584" s="2">
        <f>W561*Inputs!$O$5</f>
        <v>0</v>
      </c>
      <c r="X584" s="2">
        <f>X561*Inputs!$O$5</f>
        <v>0</v>
      </c>
      <c r="Y584" s="2">
        <f>Y561*Inputs!$O$5</f>
        <v>0</v>
      </c>
      <c r="Z584" s="2">
        <f>Z561*Inputs!$O$5</f>
        <v>0</v>
      </c>
      <c r="AA584" s="2">
        <f>AA561*Inputs!$O$5</f>
        <v>0</v>
      </c>
      <c r="AB584" s="2">
        <f>AB561*Inputs!$O$5</f>
        <v>0</v>
      </c>
      <c r="AC584" s="2">
        <f>AC561*Inputs!$O$5</f>
        <v>0</v>
      </c>
      <c r="AD584" s="2">
        <f>AD561*Inputs!$O$5</f>
        <v>0</v>
      </c>
      <c r="AE584" s="2">
        <f>AE561*Inputs!$O$5</f>
        <v>0</v>
      </c>
      <c r="AF584" s="2">
        <f>AF561*Inputs!$O$5</f>
        <v>0</v>
      </c>
      <c r="AG584" s="2">
        <f>AG561*Inputs!$O$5</f>
        <v>0</v>
      </c>
      <c r="AH584" s="2">
        <f>AH561*Inputs!$O$5</f>
        <v>0</v>
      </c>
      <c r="AI584" s="2">
        <f>AI561*Inputs!$O$5</f>
        <v>0</v>
      </c>
      <c r="AJ584" s="2">
        <f>AJ561*Inputs!$O$5</f>
        <v>0</v>
      </c>
      <c r="AK584" s="2">
        <f>AK561*Inputs!$O$5</f>
        <v>0</v>
      </c>
      <c r="AL584" s="2">
        <f>AL561*Inputs!$O$5</f>
        <v>0</v>
      </c>
      <c r="AM584" s="2">
        <f>AM561*Inputs!$O$5</f>
        <v>0</v>
      </c>
      <c r="AN584" s="2">
        <f>AN561*Inputs!$O$5</f>
        <v>0</v>
      </c>
      <c r="AO584" s="2">
        <f>AO561*Inputs!$O$5</f>
        <v>0</v>
      </c>
      <c r="AP584" s="2">
        <f>AP561*Inputs!$O$5</f>
        <v>0</v>
      </c>
      <c r="AQ584" s="2">
        <f>AQ561*Inputs!$O$5</f>
        <v>0</v>
      </c>
      <c r="AR584" s="2">
        <f>AR561*Inputs!$O$5</f>
        <v>0</v>
      </c>
      <c r="AS584" s="2">
        <f>AS561*Inputs!$O$5</f>
        <v>0</v>
      </c>
      <c r="AT584" s="2">
        <f>AT561*Inputs!$O$5</f>
        <v>0</v>
      </c>
      <c r="AU584" s="2">
        <f>AU561*Inputs!$O$5</f>
        <v>0</v>
      </c>
      <c r="AV584" s="2">
        <f>AV561*Inputs!$O$5</f>
        <v>0</v>
      </c>
      <c r="AW584" s="2">
        <f>AW561*Inputs!$O$5</f>
        <v>0</v>
      </c>
      <c r="AX584" s="2">
        <f>AX561*Inputs!$O$5</f>
        <v>0</v>
      </c>
      <c r="AY584" s="2">
        <f>AY561*Inputs!$O$5</f>
        <v>0</v>
      </c>
      <c r="AZ584" s="2">
        <f>AZ561*Inputs!$O$5</f>
        <v>0</v>
      </c>
      <c r="BA584" s="2">
        <f>BA561*Inputs!$O$5</f>
        <v>0</v>
      </c>
      <c r="BB584" s="2">
        <f>BB561*Inputs!$O$5</f>
        <v>0</v>
      </c>
      <c r="BC584" s="2">
        <f>BC561*Inputs!$O$5</f>
        <v>0</v>
      </c>
      <c r="BD584" s="2">
        <f>BD561*Inputs!$O$5</f>
        <v>0</v>
      </c>
      <c r="BE584" s="2">
        <f>BE561*Inputs!$O$5</f>
        <v>0</v>
      </c>
      <c r="BF584" s="2">
        <f>BF561*Inputs!$O$5</f>
        <v>0</v>
      </c>
      <c r="BG584" s="2">
        <f>BG561*Inputs!$O$5</f>
        <v>0</v>
      </c>
      <c r="BH584" s="2">
        <f>BH561*Inputs!$O$5</f>
        <v>0</v>
      </c>
      <c r="BI584" s="2">
        <f>BI561*Inputs!$O$5</f>
        <v>0</v>
      </c>
      <c r="BJ584" s="2">
        <f>BJ561*Inputs!$O$5</f>
        <v>0</v>
      </c>
      <c r="BK584" s="2">
        <f>BK561*Inputs!$O$5</f>
        <v>0</v>
      </c>
      <c r="BL584" s="2">
        <f>BL561*Inputs!$O$5</f>
        <v>0</v>
      </c>
      <c r="BM584" s="2">
        <f>BM561*Inputs!$O$5</f>
        <v>0</v>
      </c>
      <c r="BN584" s="2">
        <f>BN561*Inputs!$O$5</f>
        <v>0</v>
      </c>
      <c r="BO584" s="2">
        <f>BO561*Inputs!$O$5</f>
        <v>0</v>
      </c>
      <c r="BP584" s="2">
        <f>BP561*Inputs!$O$5</f>
        <v>0</v>
      </c>
      <c r="BQ584" s="2">
        <f>BQ561*Inputs!$O$5</f>
        <v>0</v>
      </c>
      <c r="BR584" s="2">
        <f>BR561*Inputs!$O$5</f>
        <v>0</v>
      </c>
      <c r="BS584" s="2">
        <f>BS561*Inputs!$O$5</f>
        <v>0</v>
      </c>
    </row>
    <row r="585" spans="2:71">
      <c r="B585" s="142" t="s">
        <v>140</v>
      </c>
      <c r="D585" s="2">
        <f>D562*Inputs!$O$5</f>
        <v>0</v>
      </c>
      <c r="E585" s="2">
        <f>E562*Inputs!$O$5</f>
        <v>0</v>
      </c>
      <c r="F585" s="2">
        <f>F562*Inputs!$O$5</f>
        <v>0</v>
      </c>
      <c r="G585" s="2">
        <f>G562*Inputs!$O$5</f>
        <v>0</v>
      </c>
      <c r="H585" s="2">
        <f>H562*Inputs!$O$5</f>
        <v>0</v>
      </c>
      <c r="I585" s="25">
        <f>I562*Inputs!$O$5</f>
        <v>0</v>
      </c>
      <c r="J585" s="25">
        <f>J562*Inputs!$O$5</f>
        <v>0</v>
      </c>
      <c r="K585" s="25">
        <f>K562*Inputs!$O$5</f>
        <v>0</v>
      </c>
      <c r="L585" s="25">
        <f>L562*Inputs!$O$5</f>
        <v>0</v>
      </c>
      <c r="M585" s="25">
        <f>M562*Inputs!$O$5</f>
        <v>0</v>
      </c>
      <c r="N585" s="2">
        <f>N562*Inputs!$O$5</f>
        <v>0</v>
      </c>
      <c r="O585" s="2">
        <f>O562*Inputs!$O$5</f>
        <v>62.782268100659643</v>
      </c>
      <c r="P585" s="2">
        <f>P562*Inputs!$O$5</f>
        <v>30.093979162712159</v>
      </c>
      <c r="Q585" s="2">
        <f>Q562*Inputs!$O$5</f>
        <v>24.600889944899013</v>
      </c>
      <c r="R585" s="2">
        <f>R562*Inputs!$O$5</f>
        <v>20.930353350679539</v>
      </c>
      <c r="S585" s="2">
        <f>S562*Inputs!$O$5</f>
        <v>16.918290866466766</v>
      </c>
      <c r="T585" s="2">
        <f>T562*Inputs!$O$5</f>
        <v>13.871885891908651</v>
      </c>
      <c r="U585" s="2">
        <f>U562*Inputs!$O$5</f>
        <v>11.85103710115969</v>
      </c>
      <c r="V585" s="2">
        <f>V562*Inputs!$O$5</f>
        <v>9.2188675402982714</v>
      </c>
      <c r="W585" s="2">
        <f>W562*Inputs!$O$5</f>
        <v>5.078068149142263</v>
      </c>
      <c r="X585" s="2">
        <f>X562*Inputs!$O$5</f>
        <v>1.298873561784021</v>
      </c>
      <c r="Y585" s="2">
        <f>Y562*Inputs!$O$5</f>
        <v>0</v>
      </c>
      <c r="Z585" s="2">
        <f>Z562*Inputs!$O$5</f>
        <v>0</v>
      </c>
      <c r="AA585" s="2">
        <f>AA562*Inputs!$O$5</f>
        <v>0</v>
      </c>
      <c r="AB585" s="2">
        <f>AB562*Inputs!$O$5</f>
        <v>0</v>
      </c>
      <c r="AC585" s="2">
        <f>AC562*Inputs!$O$5</f>
        <v>0</v>
      </c>
      <c r="AD585" s="2">
        <f>AD562*Inputs!$O$5</f>
        <v>0</v>
      </c>
      <c r="AE585" s="2">
        <f>AE562*Inputs!$O$5</f>
        <v>0</v>
      </c>
      <c r="AF585" s="2">
        <f>AF562*Inputs!$O$5</f>
        <v>0</v>
      </c>
      <c r="AG585" s="2">
        <f>AG562*Inputs!$O$5</f>
        <v>0</v>
      </c>
      <c r="AH585" s="2">
        <f>AH562*Inputs!$O$5</f>
        <v>0</v>
      </c>
      <c r="AI585" s="2">
        <f>AI562*Inputs!$O$5</f>
        <v>0</v>
      </c>
      <c r="AJ585" s="2">
        <f>AJ562*Inputs!$O$5</f>
        <v>0</v>
      </c>
      <c r="AK585" s="2">
        <f>AK562*Inputs!$O$5</f>
        <v>0</v>
      </c>
      <c r="AL585" s="2">
        <f>AL562*Inputs!$O$5</f>
        <v>0</v>
      </c>
      <c r="AM585" s="2">
        <f>AM562*Inputs!$O$5</f>
        <v>0</v>
      </c>
      <c r="AN585" s="2">
        <f>AN562*Inputs!$O$5</f>
        <v>0</v>
      </c>
      <c r="AO585" s="2">
        <f>AO562*Inputs!$O$5</f>
        <v>0</v>
      </c>
      <c r="AP585" s="2">
        <f>AP562*Inputs!$O$5</f>
        <v>0</v>
      </c>
      <c r="AQ585" s="2">
        <f>AQ562*Inputs!$O$5</f>
        <v>0</v>
      </c>
      <c r="AR585" s="2">
        <f>AR562*Inputs!$O$5</f>
        <v>0</v>
      </c>
      <c r="AS585" s="2">
        <f>AS562*Inputs!$O$5</f>
        <v>0</v>
      </c>
      <c r="AT585" s="2">
        <f>AT562*Inputs!$O$5</f>
        <v>0</v>
      </c>
      <c r="AU585" s="2">
        <f>AU562*Inputs!$O$5</f>
        <v>0</v>
      </c>
      <c r="AV585" s="2">
        <f>AV562*Inputs!$O$5</f>
        <v>0</v>
      </c>
      <c r="AW585" s="2">
        <f>AW562*Inputs!$O$5</f>
        <v>0</v>
      </c>
      <c r="AX585" s="2">
        <f>AX562*Inputs!$O$5</f>
        <v>0</v>
      </c>
      <c r="AY585" s="2">
        <f>AY562*Inputs!$O$5</f>
        <v>0</v>
      </c>
      <c r="AZ585" s="2">
        <f>AZ562*Inputs!$O$5</f>
        <v>0</v>
      </c>
      <c r="BA585" s="2">
        <f>BA562*Inputs!$O$5</f>
        <v>0</v>
      </c>
      <c r="BB585" s="2">
        <f>BB562*Inputs!$O$5</f>
        <v>0</v>
      </c>
      <c r="BC585" s="2">
        <f>BC562*Inputs!$O$5</f>
        <v>0</v>
      </c>
      <c r="BD585" s="2">
        <f>BD562*Inputs!$O$5</f>
        <v>0</v>
      </c>
      <c r="BE585" s="2">
        <f>BE562*Inputs!$O$5</f>
        <v>0</v>
      </c>
      <c r="BF585" s="2">
        <f>BF562*Inputs!$O$5</f>
        <v>0</v>
      </c>
      <c r="BG585" s="2">
        <f>BG562*Inputs!$O$5</f>
        <v>0</v>
      </c>
      <c r="BH585" s="2">
        <f>BH562*Inputs!$O$5</f>
        <v>0</v>
      </c>
      <c r="BI585" s="2">
        <f>BI562*Inputs!$O$5</f>
        <v>0</v>
      </c>
      <c r="BJ585" s="2">
        <f>BJ562*Inputs!$O$5</f>
        <v>0</v>
      </c>
      <c r="BK585" s="2">
        <f>BK562*Inputs!$O$5</f>
        <v>0</v>
      </c>
      <c r="BL585" s="2">
        <f>BL562*Inputs!$O$5</f>
        <v>0</v>
      </c>
      <c r="BM585" s="2">
        <f>BM562*Inputs!$O$5</f>
        <v>0</v>
      </c>
      <c r="BN585" s="2">
        <f>BN562*Inputs!$O$5</f>
        <v>0</v>
      </c>
      <c r="BO585" s="2">
        <f>BO562*Inputs!$O$5</f>
        <v>0</v>
      </c>
      <c r="BP585" s="2">
        <f>BP562*Inputs!$O$5</f>
        <v>0</v>
      </c>
      <c r="BQ585" s="2">
        <f>BQ562*Inputs!$O$5</f>
        <v>0</v>
      </c>
      <c r="BR585" s="2">
        <f>BR562*Inputs!$O$5</f>
        <v>0</v>
      </c>
      <c r="BS585" s="2">
        <f>BS562*Inputs!$O$5</f>
        <v>0</v>
      </c>
    </row>
    <row r="586" spans="2:71">
      <c r="B586" s="63" t="s">
        <v>86</v>
      </c>
      <c r="C586" s="63"/>
      <c r="D586" s="43">
        <f>D563*Inputs!$O$5</f>
        <v>0</v>
      </c>
      <c r="E586" s="43">
        <f>E563*Inputs!$O$5</f>
        <v>0</v>
      </c>
      <c r="F586" s="43">
        <f>F563*Inputs!$O$5</f>
        <v>0</v>
      </c>
      <c r="G586" s="43">
        <f>G563*Inputs!$O$5</f>
        <v>0</v>
      </c>
      <c r="H586" s="43">
        <f>H563*Inputs!$O$5</f>
        <v>0</v>
      </c>
      <c r="I586" s="43">
        <f>I563*Inputs!$O$5</f>
        <v>0</v>
      </c>
      <c r="J586" s="43">
        <f>J563*Inputs!$O$5</f>
        <v>0.74608167888259747</v>
      </c>
      <c r="K586" s="43">
        <f>K563*Inputs!$O$5</f>
        <v>0.74608167888259747</v>
      </c>
      <c r="L586" s="43">
        <f>L563*Inputs!$O$5</f>
        <v>0.74608167888259747</v>
      </c>
      <c r="M586" s="43">
        <f>M563*Inputs!$O$5</f>
        <v>0.74608167888259747</v>
      </c>
      <c r="N586" s="2">
        <f>N563*Inputs!$O$5</f>
        <v>0</v>
      </c>
      <c r="O586" s="2">
        <f>O563*Inputs!$O$5</f>
        <v>0</v>
      </c>
      <c r="P586" s="2">
        <f>P563*Inputs!$O$5</f>
        <v>0</v>
      </c>
      <c r="Q586" s="2">
        <f>Q563*Inputs!$O$5</f>
        <v>0</v>
      </c>
      <c r="R586" s="2">
        <f>R563*Inputs!$O$5</f>
        <v>0</v>
      </c>
      <c r="S586" s="2">
        <f>S563*Inputs!$O$5</f>
        <v>0</v>
      </c>
      <c r="T586" s="2">
        <f>T563*Inputs!$O$5</f>
        <v>0</v>
      </c>
      <c r="U586" s="2">
        <f>U563*Inputs!$O$5</f>
        <v>0</v>
      </c>
      <c r="V586" s="2">
        <f>V563*Inputs!$O$5</f>
        <v>0</v>
      </c>
      <c r="W586" s="2">
        <f>W563*Inputs!$O$5</f>
        <v>0</v>
      </c>
      <c r="X586" s="2">
        <f>X563*Inputs!$O$5</f>
        <v>0</v>
      </c>
      <c r="Y586" s="2">
        <f>Y563*Inputs!$O$5</f>
        <v>0</v>
      </c>
      <c r="Z586" s="2">
        <f>Z563*Inputs!$O$5</f>
        <v>0</v>
      </c>
      <c r="AA586" s="2">
        <f>AA563*Inputs!$O$5</f>
        <v>0</v>
      </c>
      <c r="AB586" s="2">
        <f>AB563*Inputs!$O$5</f>
        <v>0</v>
      </c>
      <c r="AC586" s="2">
        <f>AC563*Inputs!$O$5</f>
        <v>0</v>
      </c>
      <c r="AD586" s="2">
        <f>AD563*Inputs!$O$5</f>
        <v>0</v>
      </c>
      <c r="AE586" s="2">
        <f>AE563*Inputs!$O$5</f>
        <v>0</v>
      </c>
      <c r="AF586" s="2">
        <f>AF563*Inputs!$O$5</f>
        <v>0</v>
      </c>
      <c r="AG586" s="2">
        <f>AG563*Inputs!$O$5</f>
        <v>0</v>
      </c>
      <c r="AH586" s="2">
        <f>AH563*Inputs!$O$5</f>
        <v>0</v>
      </c>
      <c r="AI586" s="2">
        <f>AI563*Inputs!$O$5</f>
        <v>0</v>
      </c>
      <c r="AJ586" s="2">
        <f>AJ563*Inputs!$O$5</f>
        <v>0</v>
      </c>
      <c r="AK586" s="2">
        <f>AK563*Inputs!$O$5</f>
        <v>0</v>
      </c>
      <c r="AL586" s="2">
        <f>AL563*Inputs!$O$5</f>
        <v>0</v>
      </c>
      <c r="AM586" s="2">
        <f>AM563*Inputs!$O$5</f>
        <v>0</v>
      </c>
      <c r="AN586" s="2">
        <f>AN563*Inputs!$O$5</f>
        <v>0</v>
      </c>
      <c r="AO586" s="2">
        <f>AO563*Inputs!$O$5</f>
        <v>0</v>
      </c>
      <c r="AP586" s="2">
        <f>AP563*Inputs!$O$5</f>
        <v>0</v>
      </c>
      <c r="AQ586" s="2">
        <f>AQ563*Inputs!$O$5</f>
        <v>0</v>
      </c>
      <c r="AR586" s="2">
        <f>AR563*Inputs!$O$5</f>
        <v>0</v>
      </c>
      <c r="AS586" s="2">
        <f>AS563*Inputs!$O$5</f>
        <v>0</v>
      </c>
      <c r="AT586" s="2">
        <f>AT563*Inputs!$O$5</f>
        <v>0</v>
      </c>
      <c r="AU586" s="2">
        <f>AU563*Inputs!$O$5</f>
        <v>0</v>
      </c>
      <c r="AV586" s="2">
        <f>AV563*Inputs!$O$5</f>
        <v>0</v>
      </c>
      <c r="AW586" s="2">
        <f>AW563*Inputs!$O$5</f>
        <v>0</v>
      </c>
      <c r="AX586" s="2">
        <f>AX563*Inputs!$O$5</f>
        <v>0</v>
      </c>
      <c r="AY586" s="2">
        <f>AY563*Inputs!$O$5</f>
        <v>0</v>
      </c>
      <c r="AZ586" s="2">
        <f>AZ563*Inputs!$O$5</f>
        <v>0</v>
      </c>
      <c r="BA586" s="2">
        <f>BA563*Inputs!$O$5</f>
        <v>0</v>
      </c>
      <c r="BB586" s="2">
        <f>BB563*Inputs!$O$5</f>
        <v>0</v>
      </c>
      <c r="BC586" s="2">
        <f>BC563*Inputs!$O$5</f>
        <v>0</v>
      </c>
      <c r="BD586" s="2">
        <f>BD563*Inputs!$O$5</f>
        <v>0</v>
      </c>
      <c r="BE586" s="2">
        <f>BE563*Inputs!$O$5</f>
        <v>0</v>
      </c>
      <c r="BF586" s="2">
        <f>BF563*Inputs!$O$5</f>
        <v>0</v>
      </c>
      <c r="BG586" s="2">
        <f>BG563*Inputs!$O$5</f>
        <v>0</v>
      </c>
      <c r="BH586" s="2">
        <f>BH563*Inputs!$O$5</f>
        <v>0</v>
      </c>
      <c r="BI586" s="2">
        <f>BI563*Inputs!$O$5</f>
        <v>0</v>
      </c>
      <c r="BJ586" s="2">
        <f>BJ563*Inputs!$O$5</f>
        <v>0</v>
      </c>
      <c r="BK586" s="2">
        <f>BK563*Inputs!$O$5</f>
        <v>0</v>
      </c>
      <c r="BL586" s="2">
        <f>BL563*Inputs!$O$5</f>
        <v>0</v>
      </c>
      <c r="BM586" s="2">
        <f>BM563*Inputs!$O$5</f>
        <v>0</v>
      </c>
      <c r="BN586" s="2">
        <f>BN563*Inputs!$O$5</f>
        <v>0</v>
      </c>
      <c r="BO586" s="2">
        <f>BO563*Inputs!$O$5</f>
        <v>0</v>
      </c>
      <c r="BP586" s="2">
        <f>BP563*Inputs!$O$5</f>
        <v>0</v>
      </c>
      <c r="BQ586" s="2">
        <f>BQ563*Inputs!$O$5</f>
        <v>0</v>
      </c>
      <c r="BR586" s="2">
        <f>BR563*Inputs!$O$5</f>
        <v>0</v>
      </c>
      <c r="BS586" s="2">
        <f>BS563*Inputs!$O$5</f>
        <v>0</v>
      </c>
    </row>
    <row r="587" spans="2:71">
      <c r="B587" s="63" t="s">
        <v>126</v>
      </c>
      <c r="C587" s="63"/>
      <c r="D587" s="43">
        <f>D564*Inputs!$O$5</f>
        <v>0</v>
      </c>
      <c r="E587" s="43">
        <f>E564*Inputs!$O$5</f>
        <v>0</v>
      </c>
      <c r="F587" s="43">
        <f>F564*Inputs!$O$5</f>
        <v>0</v>
      </c>
      <c r="G587" s="43">
        <f>G564*Inputs!$O$5</f>
        <v>0</v>
      </c>
      <c r="H587" s="43">
        <f>H564*Inputs!$O$5</f>
        <v>0</v>
      </c>
      <c r="I587" s="43">
        <f>I564*Inputs!$O$5</f>
        <v>0</v>
      </c>
      <c r="J587" s="43">
        <f>J564*Inputs!$O$5</f>
        <v>0</v>
      </c>
      <c r="K587" s="43">
        <f>K564*Inputs!$O$5</f>
        <v>0</v>
      </c>
      <c r="L587" s="43">
        <f>L564*Inputs!$O$5</f>
        <v>2.6900184661571034</v>
      </c>
      <c r="M587" s="43">
        <f>M564*Inputs!$O$5</f>
        <v>2.6900184661571034</v>
      </c>
      <c r="N587" s="2">
        <f>N564*Inputs!$O$5</f>
        <v>0</v>
      </c>
      <c r="O587" s="2">
        <f>O564*Inputs!$O$5</f>
        <v>0</v>
      </c>
      <c r="P587" s="2">
        <f>P564*Inputs!$O$5</f>
        <v>0</v>
      </c>
      <c r="Q587" s="2">
        <f>Q564*Inputs!$O$5</f>
        <v>0</v>
      </c>
      <c r="R587" s="2">
        <f>R564*Inputs!$O$5</f>
        <v>0</v>
      </c>
      <c r="S587" s="2">
        <f>S564*Inputs!$O$5</f>
        <v>0</v>
      </c>
      <c r="T587" s="2">
        <f>T564*Inputs!$O$5</f>
        <v>0</v>
      </c>
      <c r="U587" s="2">
        <f>U564*Inputs!$O$5</f>
        <v>0</v>
      </c>
      <c r="V587" s="2">
        <f>V564*Inputs!$O$5</f>
        <v>0</v>
      </c>
      <c r="W587" s="2">
        <f>W564*Inputs!$O$5</f>
        <v>0</v>
      </c>
      <c r="X587" s="2">
        <f>X564*Inputs!$O$5</f>
        <v>0</v>
      </c>
      <c r="Y587" s="2">
        <f>Y564*Inputs!$O$5</f>
        <v>0</v>
      </c>
      <c r="Z587" s="2">
        <f>Z564*Inputs!$O$5</f>
        <v>0</v>
      </c>
      <c r="AA587" s="2">
        <f>AA564*Inputs!$O$5</f>
        <v>0</v>
      </c>
      <c r="AB587" s="2">
        <f>AB564*Inputs!$O$5</f>
        <v>0</v>
      </c>
      <c r="AC587" s="2">
        <f>AC564*Inputs!$O$5</f>
        <v>0</v>
      </c>
      <c r="AD587" s="2">
        <f>AD564*Inputs!$O$5</f>
        <v>0</v>
      </c>
      <c r="AE587" s="2">
        <f>AE564*Inputs!$O$5</f>
        <v>0</v>
      </c>
      <c r="AF587" s="2">
        <f>AF564*Inputs!$O$5</f>
        <v>0</v>
      </c>
      <c r="AG587" s="2">
        <f>AG564*Inputs!$O$5</f>
        <v>0</v>
      </c>
      <c r="AH587" s="2">
        <f>AH564*Inputs!$O$5</f>
        <v>0</v>
      </c>
      <c r="AI587" s="2">
        <f>AI564*Inputs!$O$5</f>
        <v>0</v>
      </c>
      <c r="AJ587" s="2">
        <f>AJ564*Inputs!$O$5</f>
        <v>0</v>
      </c>
      <c r="AK587" s="2">
        <f>AK564*Inputs!$O$5</f>
        <v>0</v>
      </c>
      <c r="AL587" s="2">
        <f>AL564*Inputs!$O$5</f>
        <v>0</v>
      </c>
      <c r="AM587" s="2">
        <f>AM564*Inputs!$O$5</f>
        <v>0</v>
      </c>
      <c r="AN587" s="2">
        <f>AN564*Inputs!$O$5</f>
        <v>0</v>
      </c>
      <c r="AO587" s="2">
        <f>AO564*Inputs!$O$5</f>
        <v>0</v>
      </c>
      <c r="AP587" s="2">
        <f>AP564*Inputs!$O$5</f>
        <v>0</v>
      </c>
      <c r="AQ587" s="2">
        <f>AQ564*Inputs!$O$5</f>
        <v>0</v>
      </c>
      <c r="AR587" s="2">
        <f>AR564*Inputs!$O$5</f>
        <v>0</v>
      </c>
      <c r="AS587" s="2">
        <f>AS564*Inputs!$O$5</f>
        <v>0</v>
      </c>
      <c r="AT587" s="2">
        <f>AT564*Inputs!$O$5</f>
        <v>0</v>
      </c>
      <c r="AU587" s="2">
        <f>AU564*Inputs!$O$5</f>
        <v>0</v>
      </c>
      <c r="AV587" s="2">
        <f>AV564*Inputs!$O$5</f>
        <v>0</v>
      </c>
      <c r="AW587" s="2">
        <f>AW564*Inputs!$O$5</f>
        <v>0</v>
      </c>
      <c r="AX587" s="2">
        <f>AX564*Inputs!$O$5</f>
        <v>0</v>
      </c>
      <c r="AY587" s="2">
        <f>AY564*Inputs!$O$5</f>
        <v>0</v>
      </c>
      <c r="AZ587" s="2">
        <f>AZ564*Inputs!$O$5</f>
        <v>0</v>
      </c>
      <c r="BA587" s="2">
        <f>BA564*Inputs!$O$5</f>
        <v>0</v>
      </c>
      <c r="BB587" s="2">
        <f>BB564*Inputs!$O$5</f>
        <v>0</v>
      </c>
      <c r="BC587" s="2">
        <f>BC564*Inputs!$O$5</f>
        <v>0</v>
      </c>
      <c r="BD587" s="2">
        <f>BD564*Inputs!$O$5</f>
        <v>0</v>
      </c>
      <c r="BE587" s="2">
        <f>BE564*Inputs!$O$5</f>
        <v>0</v>
      </c>
      <c r="BF587" s="2">
        <f>BF564*Inputs!$O$5</f>
        <v>0</v>
      </c>
      <c r="BG587" s="2">
        <f>BG564*Inputs!$O$5</f>
        <v>0</v>
      </c>
      <c r="BH587" s="2">
        <f>BH564*Inputs!$O$5</f>
        <v>0</v>
      </c>
      <c r="BI587" s="2">
        <f>BI564*Inputs!$O$5</f>
        <v>0</v>
      </c>
      <c r="BJ587" s="2">
        <f>BJ564*Inputs!$O$5</f>
        <v>0</v>
      </c>
      <c r="BK587" s="2">
        <f>BK564*Inputs!$O$5</f>
        <v>0</v>
      </c>
      <c r="BL587" s="2">
        <f>BL564*Inputs!$O$5</f>
        <v>0</v>
      </c>
      <c r="BM587" s="2">
        <f>BM564*Inputs!$O$5</f>
        <v>0</v>
      </c>
      <c r="BN587" s="2">
        <f>BN564*Inputs!$O$5</f>
        <v>0</v>
      </c>
      <c r="BO587" s="2">
        <f>BO564*Inputs!$O$5</f>
        <v>0</v>
      </c>
      <c r="BP587" s="2">
        <f>BP564*Inputs!$O$5</f>
        <v>0</v>
      </c>
      <c r="BQ587" s="2">
        <f>BQ564*Inputs!$O$5</f>
        <v>0</v>
      </c>
      <c r="BR587" s="2">
        <f>BR564*Inputs!$O$5</f>
        <v>0</v>
      </c>
      <c r="BS587" s="2">
        <f>BS564*Inputs!$O$5</f>
        <v>0</v>
      </c>
    </row>
    <row r="588" spans="2:71">
      <c r="B588" s="63" t="s">
        <v>137</v>
      </c>
      <c r="C588" s="63"/>
      <c r="D588" s="43">
        <f>D565*Inputs!$O$5</f>
        <v>0</v>
      </c>
      <c r="E588" s="43">
        <f>E565*Inputs!$O$5</f>
        <v>0</v>
      </c>
      <c r="F588" s="43">
        <f>F565*Inputs!$O$5</f>
        <v>0</v>
      </c>
      <c r="G588" s="43">
        <f>G565*Inputs!$O$5</f>
        <v>0</v>
      </c>
      <c r="H588" s="43">
        <f>H565*Inputs!$O$5</f>
        <v>0</v>
      </c>
      <c r="I588" s="43">
        <f>I565*Inputs!$O$5</f>
        <v>0</v>
      </c>
      <c r="J588" s="43">
        <f>J565*Inputs!$O$5</f>
        <v>0</v>
      </c>
      <c r="K588" s="43">
        <f>K565*Inputs!$O$5</f>
        <v>0</v>
      </c>
      <c r="L588" s="43">
        <f>L565*Inputs!$O$5</f>
        <v>0.16564652041708705</v>
      </c>
      <c r="M588" s="43">
        <f>M565*Inputs!$O$5</f>
        <v>0.16564652041708705</v>
      </c>
      <c r="N588" s="43">
        <f>N565*Inputs!$O$5</f>
        <v>0</v>
      </c>
      <c r="O588" s="43">
        <f>O565*Inputs!$O$5</f>
        <v>1.2683035553806681</v>
      </c>
      <c r="P588" s="43">
        <f>P565*Inputs!$O$5</f>
        <v>1.2683035553806681</v>
      </c>
      <c r="Q588" s="2">
        <f>Q565*Inputs!$O$5</f>
        <v>0</v>
      </c>
      <c r="R588" s="2">
        <f>R565*Inputs!$O$5</f>
        <v>0</v>
      </c>
      <c r="S588" s="2">
        <f>S565*Inputs!$O$5</f>
        <v>0</v>
      </c>
      <c r="T588" s="2">
        <f>T565*Inputs!$O$5</f>
        <v>0</v>
      </c>
      <c r="U588" s="2">
        <f>U565*Inputs!$O$5</f>
        <v>0</v>
      </c>
      <c r="V588" s="2">
        <f>V565*Inputs!$O$5</f>
        <v>0</v>
      </c>
      <c r="W588" s="2">
        <f>W565*Inputs!$O$5</f>
        <v>0</v>
      </c>
      <c r="X588" s="2">
        <f>X565*Inputs!$O$5</f>
        <v>0</v>
      </c>
      <c r="Y588" s="2">
        <f>Y565*Inputs!$O$5</f>
        <v>0</v>
      </c>
      <c r="Z588" s="2">
        <f>Z565*Inputs!$O$5</f>
        <v>0</v>
      </c>
      <c r="AA588" s="2">
        <f>AA565*Inputs!$O$5</f>
        <v>0</v>
      </c>
      <c r="AB588" s="2">
        <f>AB565*Inputs!$O$5</f>
        <v>0</v>
      </c>
      <c r="AC588" s="2">
        <f>AC565*Inputs!$O$5</f>
        <v>0</v>
      </c>
      <c r="AD588" s="2">
        <f>AD565*Inputs!$O$5</f>
        <v>0</v>
      </c>
      <c r="AE588" s="2">
        <f>AE565*Inputs!$O$5</f>
        <v>0</v>
      </c>
      <c r="AF588" s="2">
        <f>AF565*Inputs!$O$5</f>
        <v>0</v>
      </c>
      <c r="AG588" s="2">
        <f>AG565*Inputs!$O$5</f>
        <v>0</v>
      </c>
      <c r="AH588" s="2">
        <f>AH565*Inputs!$O$5</f>
        <v>0</v>
      </c>
      <c r="AI588" s="2">
        <f>AI565*Inputs!$O$5</f>
        <v>0</v>
      </c>
      <c r="AJ588" s="2">
        <f>AJ565*Inputs!$O$5</f>
        <v>0</v>
      </c>
      <c r="AK588" s="2">
        <f>AK565*Inputs!$O$5</f>
        <v>0</v>
      </c>
      <c r="AL588" s="2">
        <f>AL565*Inputs!$O$5</f>
        <v>0</v>
      </c>
      <c r="AM588" s="2">
        <f>AM565*Inputs!$O$5</f>
        <v>0</v>
      </c>
      <c r="AN588" s="2">
        <f>AN565*Inputs!$O$5</f>
        <v>0</v>
      </c>
      <c r="AO588" s="2">
        <f>AO565*Inputs!$O$5</f>
        <v>0</v>
      </c>
      <c r="AP588" s="2">
        <f>AP565*Inputs!$O$5</f>
        <v>0</v>
      </c>
      <c r="AQ588" s="2">
        <f>AQ565*Inputs!$O$5</f>
        <v>0</v>
      </c>
      <c r="AR588" s="2">
        <f>AR565*Inputs!$O$5</f>
        <v>0</v>
      </c>
      <c r="AS588" s="2">
        <f>AS565*Inputs!$O$5</f>
        <v>0</v>
      </c>
      <c r="AT588" s="2">
        <f>AT565*Inputs!$O$5</f>
        <v>0</v>
      </c>
      <c r="AU588" s="2">
        <f>AU565*Inputs!$O$5</f>
        <v>0</v>
      </c>
      <c r="AV588" s="2">
        <f>AV565*Inputs!$O$5</f>
        <v>0</v>
      </c>
      <c r="AW588" s="2">
        <f>AW565*Inputs!$O$5</f>
        <v>0</v>
      </c>
      <c r="AX588" s="2">
        <f>AX565*Inputs!$O$5</f>
        <v>0</v>
      </c>
      <c r="AY588" s="2">
        <f>AY565*Inputs!$O$5</f>
        <v>0</v>
      </c>
      <c r="AZ588" s="2">
        <f>AZ565*Inputs!$O$5</f>
        <v>0</v>
      </c>
      <c r="BA588" s="2">
        <f>BA565*Inputs!$O$5</f>
        <v>0</v>
      </c>
      <c r="BB588" s="2">
        <f>BB565*Inputs!$O$5</f>
        <v>0</v>
      </c>
      <c r="BC588" s="2">
        <f>BC565*Inputs!$O$5</f>
        <v>0</v>
      </c>
      <c r="BD588" s="2">
        <f>BD565*Inputs!$O$5</f>
        <v>0</v>
      </c>
      <c r="BE588" s="2">
        <f>BE565*Inputs!$O$5</f>
        <v>0</v>
      </c>
      <c r="BF588" s="2">
        <f>BF565*Inputs!$O$5</f>
        <v>0</v>
      </c>
      <c r="BG588" s="2">
        <f>BG565*Inputs!$O$5</f>
        <v>0</v>
      </c>
      <c r="BH588" s="2">
        <f>BH565*Inputs!$O$5</f>
        <v>0</v>
      </c>
      <c r="BI588" s="2">
        <f>BI565*Inputs!$O$5</f>
        <v>0</v>
      </c>
      <c r="BJ588" s="2">
        <f>BJ565*Inputs!$O$5</f>
        <v>0</v>
      </c>
      <c r="BK588" s="2">
        <f>BK565*Inputs!$O$5</f>
        <v>0</v>
      </c>
      <c r="BL588" s="2">
        <f>BL565*Inputs!$O$5</f>
        <v>0</v>
      </c>
      <c r="BM588" s="2">
        <f>BM565*Inputs!$O$5</f>
        <v>0</v>
      </c>
      <c r="BN588" s="2">
        <f>BN565*Inputs!$O$5</f>
        <v>0</v>
      </c>
      <c r="BO588" s="2">
        <f>BO565*Inputs!$O$5</f>
        <v>0</v>
      </c>
      <c r="BP588" s="2">
        <f>BP565*Inputs!$O$5</f>
        <v>0</v>
      </c>
      <c r="BQ588" s="2">
        <f>BQ565*Inputs!$O$5</f>
        <v>0</v>
      </c>
      <c r="BR588" s="2">
        <f>BR565*Inputs!$O$5</f>
        <v>0</v>
      </c>
      <c r="BS588" s="2">
        <f>BS565*Inputs!$O$5</f>
        <v>0</v>
      </c>
    </row>
    <row r="589" spans="2:71">
      <c r="B589" s="63" t="s">
        <v>168</v>
      </c>
      <c r="C589" s="63"/>
      <c r="D589" s="43">
        <f>D566*Inputs!$O$5</f>
        <v>0</v>
      </c>
      <c r="E589" s="43">
        <f>E566*Inputs!$O$5</f>
        <v>0</v>
      </c>
      <c r="F589" s="43">
        <f>F566*Inputs!$O$5</f>
        <v>0</v>
      </c>
      <c r="G589" s="43">
        <f>G566*Inputs!$O$5</f>
        <v>0</v>
      </c>
      <c r="H589" s="43">
        <f>H566*Inputs!$O$5</f>
        <v>0</v>
      </c>
      <c r="I589" s="43">
        <f>I566*Inputs!$O$5</f>
        <v>0</v>
      </c>
      <c r="J589" s="43">
        <f>J566*Inputs!$O$5</f>
        <v>0</v>
      </c>
      <c r="K589" s="43">
        <f>K566*Inputs!$O$5</f>
        <v>0</v>
      </c>
      <c r="L589" s="43">
        <f>L566*Inputs!$O$5</f>
        <v>0</v>
      </c>
      <c r="M589" s="43">
        <f>M566*Inputs!$O$5</f>
        <v>0</v>
      </c>
      <c r="N589" s="43">
        <f>N566*Inputs!$O$5</f>
        <v>0</v>
      </c>
      <c r="O589" s="43">
        <f>O566*Inputs!$O$5</f>
        <v>0.69138176076256785</v>
      </c>
      <c r="P589" s="43">
        <f>P566*Inputs!$O$5</f>
        <v>0.69138176076256785</v>
      </c>
      <c r="Q589" s="2">
        <f>Q566*Inputs!$O$5</f>
        <v>0</v>
      </c>
      <c r="R589" s="2">
        <f>R566*Inputs!$O$5</f>
        <v>0</v>
      </c>
      <c r="S589" s="2">
        <f>S566*Inputs!$O$5</f>
        <v>0</v>
      </c>
      <c r="T589" s="2">
        <f>T566*Inputs!$O$5</f>
        <v>0</v>
      </c>
      <c r="U589" s="2">
        <f>U566*Inputs!$O$5</f>
        <v>0</v>
      </c>
      <c r="V589" s="2">
        <f>V566*Inputs!$O$5</f>
        <v>0</v>
      </c>
      <c r="W589" s="2">
        <f>W566*Inputs!$O$5</f>
        <v>0</v>
      </c>
      <c r="X589" s="2">
        <f>X566*Inputs!$O$5</f>
        <v>0</v>
      </c>
      <c r="Y589" s="2">
        <f>Y566*Inputs!$O$5</f>
        <v>0</v>
      </c>
      <c r="Z589" s="2">
        <f>Z566*Inputs!$O$5</f>
        <v>0</v>
      </c>
      <c r="AA589" s="2">
        <f>AA566*Inputs!$O$5</f>
        <v>0</v>
      </c>
      <c r="AB589" s="2">
        <f>AB566*Inputs!$O$5</f>
        <v>0</v>
      </c>
      <c r="AC589" s="2">
        <f>AC566*Inputs!$O$5</f>
        <v>0</v>
      </c>
      <c r="AD589" s="2">
        <f>AD566*Inputs!$O$5</f>
        <v>0</v>
      </c>
      <c r="AE589" s="2">
        <f>AE566*Inputs!$O$5</f>
        <v>0</v>
      </c>
      <c r="AF589" s="2">
        <f>AF566*Inputs!$O$5</f>
        <v>0</v>
      </c>
      <c r="AG589" s="2">
        <f>AG566*Inputs!$O$5</f>
        <v>0</v>
      </c>
      <c r="AH589" s="2">
        <f>AH566*Inputs!$O$5</f>
        <v>0</v>
      </c>
      <c r="AI589" s="2">
        <f>AI566*Inputs!$O$5</f>
        <v>0</v>
      </c>
      <c r="AJ589" s="2">
        <f>AJ566*Inputs!$O$5</f>
        <v>0</v>
      </c>
      <c r="AK589" s="2">
        <f>AK566*Inputs!$O$5</f>
        <v>0</v>
      </c>
      <c r="AL589" s="2">
        <f>AL566*Inputs!$O$5</f>
        <v>0</v>
      </c>
      <c r="AM589" s="2">
        <f>AM566*Inputs!$O$5</f>
        <v>0</v>
      </c>
      <c r="AN589" s="2">
        <f>AN566*Inputs!$O$5</f>
        <v>0</v>
      </c>
      <c r="AO589" s="2">
        <f>AO566*Inputs!$O$5</f>
        <v>0</v>
      </c>
      <c r="AP589" s="2">
        <f>AP566*Inputs!$O$5</f>
        <v>0</v>
      </c>
      <c r="AQ589" s="2">
        <f>AQ566*Inputs!$O$5</f>
        <v>0</v>
      </c>
      <c r="AR589" s="2">
        <f>AR566*Inputs!$O$5</f>
        <v>0</v>
      </c>
      <c r="AS589" s="2">
        <f>AS566*Inputs!$O$5</f>
        <v>0</v>
      </c>
      <c r="AT589" s="2">
        <f>AT566*Inputs!$O$5</f>
        <v>0</v>
      </c>
      <c r="AU589" s="2">
        <f>AU566*Inputs!$O$5</f>
        <v>0</v>
      </c>
      <c r="AV589" s="2">
        <f>AV566*Inputs!$O$5</f>
        <v>0</v>
      </c>
      <c r="AW589" s="2">
        <f>AW566*Inputs!$O$5</f>
        <v>0</v>
      </c>
      <c r="AX589" s="2">
        <f>AX566*Inputs!$O$5</f>
        <v>0</v>
      </c>
      <c r="AY589" s="2">
        <f>AY566*Inputs!$O$5</f>
        <v>0</v>
      </c>
      <c r="AZ589" s="2">
        <f>AZ566*Inputs!$O$5</f>
        <v>0</v>
      </c>
      <c r="BA589" s="2">
        <f>BA566*Inputs!$O$5</f>
        <v>0</v>
      </c>
      <c r="BB589" s="2">
        <f>BB566*Inputs!$O$5</f>
        <v>0</v>
      </c>
      <c r="BC589" s="2">
        <f>BC566*Inputs!$O$5</f>
        <v>0</v>
      </c>
      <c r="BD589" s="2">
        <f>BD566*Inputs!$O$5</f>
        <v>0</v>
      </c>
      <c r="BE589" s="2">
        <f>BE566*Inputs!$O$5</f>
        <v>0</v>
      </c>
      <c r="BF589" s="2">
        <f>BF566*Inputs!$O$5</f>
        <v>0</v>
      </c>
      <c r="BG589" s="2">
        <f>BG566*Inputs!$O$5</f>
        <v>0</v>
      </c>
      <c r="BH589" s="2">
        <f>BH566*Inputs!$O$5</f>
        <v>0</v>
      </c>
      <c r="BI589" s="2">
        <f>BI566*Inputs!$O$5</f>
        <v>0</v>
      </c>
      <c r="BJ589" s="2">
        <f>BJ566*Inputs!$O$5</f>
        <v>0</v>
      </c>
      <c r="BK589" s="2">
        <f>BK566*Inputs!$O$5</f>
        <v>0</v>
      </c>
      <c r="BL589" s="2">
        <f>BL566*Inputs!$O$5</f>
        <v>0</v>
      </c>
      <c r="BM589" s="2">
        <f>BM566*Inputs!$O$5</f>
        <v>0</v>
      </c>
      <c r="BN589" s="2">
        <f>BN566*Inputs!$O$5</f>
        <v>0</v>
      </c>
      <c r="BO589" s="2">
        <f>BO566*Inputs!$O$5</f>
        <v>0</v>
      </c>
      <c r="BP589" s="2">
        <f>BP566*Inputs!$O$5</f>
        <v>0</v>
      </c>
      <c r="BQ589" s="2">
        <f>BQ566*Inputs!$O$5</f>
        <v>0</v>
      </c>
      <c r="BR589" s="2">
        <f>BR566*Inputs!$O$5</f>
        <v>0</v>
      </c>
      <c r="BS589" s="2">
        <f>BS566*Inputs!$O$5</f>
        <v>0</v>
      </c>
    </row>
    <row r="590" spans="2:71">
      <c r="B590" t="s">
        <v>40</v>
      </c>
      <c r="D590" s="7">
        <f t="shared" ref="D590:N590" si="537">SUM(D571:D589)</f>
        <v>178.45729617026316</v>
      </c>
      <c r="E590" s="7">
        <f t="shared" si="537"/>
        <v>134.37307420312018</v>
      </c>
      <c r="F590" s="7">
        <f t="shared" si="537"/>
        <v>153.94203816789644</v>
      </c>
      <c r="G590" s="7">
        <f t="shared" si="537"/>
        <v>157.91925179476988</v>
      </c>
      <c r="H590" s="7">
        <f t="shared" si="537"/>
        <v>160.41874790622043</v>
      </c>
      <c r="I590" s="7">
        <f t="shared" si="537"/>
        <v>198.90977656014357</v>
      </c>
      <c r="J590" s="7">
        <f t="shared" si="537"/>
        <v>177.54582339024338</v>
      </c>
      <c r="K590" s="7">
        <f t="shared" si="537"/>
        <v>182.12289538589442</v>
      </c>
      <c r="L590" s="7">
        <f t="shared" si="537"/>
        <v>189.69922875160486</v>
      </c>
      <c r="M590" s="7">
        <f t="shared" si="537"/>
        <v>197.75609538078226</v>
      </c>
      <c r="N590" s="7">
        <f t="shared" si="537"/>
        <v>100.31264002963077</v>
      </c>
      <c r="O590" s="7">
        <f>SUM(O571:O589)</f>
        <v>274.04055662591975</v>
      </c>
      <c r="P590" s="7">
        <f t="shared" ref="P590:BS590" si="538">SUM(P571:P589)</f>
        <v>231.3464755495495</v>
      </c>
      <c r="Q590" s="7">
        <f t="shared" si="538"/>
        <v>213.89285231076053</v>
      </c>
      <c r="R590" s="7">
        <f t="shared" si="538"/>
        <v>201.36389993126329</v>
      </c>
      <c r="S590" s="7">
        <f t="shared" si="538"/>
        <v>186.45831878666348</v>
      </c>
      <c r="T590" s="7">
        <f t="shared" si="538"/>
        <v>165.7183847217284</v>
      </c>
      <c r="U590" s="7">
        <f t="shared" si="538"/>
        <v>162.18559149366473</v>
      </c>
      <c r="V590" s="7">
        <f t="shared" si="538"/>
        <v>157.22112845828306</v>
      </c>
      <c r="W590" s="7">
        <f t="shared" si="538"/>
        <v>150.08469430653446</v>
      </c>
      <c r="X590" s="7">
        <f t="shared" si="538"/>
        <v>142.58293923204138</v>
      </c>
      <c r="Y590" s="7">
        <f t="shared" si="538"/>
        <v>137.67285284646476</v>
      </c>
      <c r="Z590" s="7">
        <f t="shared" si="538"/>
        <v>137.73648328139427</v>
      </c>
      <c r="AA590" s="7">
        <f t="shared" si="538"/>
        <v>137.89271821062829</v>
      </c>
      <c r="AB590" s="7">
        <f t="shared" si="538"/>
        <v>138.27842034398563</v>
      </c>
      <c r="AC590" s="7">
        <f t="shared" si="538"/>
        <v>138.51257472120616</v>
      </c>
      <c r="AD590" s="7">
        <f t="shared" si="538"/>
        <v>138.60289229156774</v>
      </c>
      <c r="AE590" s="7">
        <f t="shared" si="538"/>
        <v>138.7555482486591</v>
      </c>
      <c r="AF590" s="7">
        <f t="shared" si="538"/>
        <v>139.09560141133412</v>
      </c>
      <c r="AG590" s="7">
        <f t="shared" si="538"/>
        <v>96.288324569297004</v>
      </c>
      <c r="AH590" s="7">
        <f t="shared" si="538"/>
        <v>63.678425881992716</v>
      </c>
      <c r="AI590" s="7">
        <f t="shared" si="538"/>
        <v>63.211648480066565</v>
      </c>
      <c r="AJ590" s="7">
        <f t="shared" si="538"/>
        <v>63.395359658186784</v>
      </c>
      <c r="AK590" s="7">
        <f t="shared" si="538"/>
        <v>63.516844104489643</v>
      </c>
      <c r="AL590" s="7">
        <f t="shared" si="538"/>
        <v>63.113998568138307</v>
      </c>
      <c r="AM590" s="7">
        <f t="shared" si="538"/>
        <v>62.71454909232056</v>
      </c>
      <c r="AN590" s="7">
        <f t="shared" si="538"/>
        <v>62.71454909232056</v>
      </c>
      <c r="AO590" s="7">
        <f t="shared" si="538"/>
        <v>62.71454909232056</v>
      </c>
      <c r="AP590" s="7">
        <f t="shared" si="538"/>
        <v>62.71454909232056</v>
      </c>
      <c r="AQ590" s="7">
        <f t="shared" si="538"/>
        <v>62.71454909232056</v>
      </c>
      <c r="AR590" s="7">
        <f t="shared" si="538"/>
        <v>62.71454909232056</v>
      </c>
      <c r="AS590" s="7">
        <f t="shared" si="538"/>
        <v>62.71454909232056</v>
      </c>
      <c r="AT590" s="7">
        <f t="shared" si="538"/>
        <v>62.71454909232056</v>
      </c>
      <c r="AU590" s="7">
        <f t="shared" si="538"/>
        <v>62.71454909232056</v>
      </c>
      <c r="AV590" s="7">
        <f t="shared" si="538"/>
        <v>62.71454909232056</v>
      </c>
      <c r="AW590" s="7">
        <f t="shared" si="538"/>
        <v>62.71454909232056</v>
      </c>
      <c r="AX590" s="7">
        <f t="shared" si="538"/>
        <v>62.4618531493783</v>
      </c>
      <c r="AY590" s="7">
        <f t="shared" si="538"/>
        <v>61.627920368992939</v>
      </c>
      <c r="AZ590" s="7">
        <f t="shared" si="538"/>
        <v>60.232950660858691</v>
      </c>
      <c r="BA590" s="7">
        <f t="shared" si="538"/>
        <v>58.776198866573182</v>
      </c>
      <c r="BB590" s="7">
        <f t="shared" si="538"/>
        <v>58.133131594068757</v>
      </c>
      <c r="BC590" s="7">
        <f t="shared" si="538"/>
        <v>55.541314310583154</v>
      </c>
      <c r="BD590" s="7">
        <f t="shared" si="538"/>
        <v>50.14934768683473</v>
      </c>
      <c r="BE590" s="7">
        <f t="shared" si="538"/>
        <v>44.148340424748113</v>
      </c>
      <c r="BF590" s="7">
        <f t="shared" si="538"/>
        <v>37.061324553975822</v>
      </c>
      <c r="BG590" s="7">
        <f t="shared" si="538"/>
        <v>29.712750074411957</v>
      </c>
      <c r="BH590" s="7">
        <f t="shared" si="538"/>
        <v>22.878027761044311</v>
      </c>
      <c r="BI590" s="7">
        <f t="shared" si="538"/>
        <v>17.877394650030883</v>
      </c>
      <c r="BJ590" s="7">
        <f t="shared" si="538"/>
        <v>12.785259545806872</v>
      </c>
      <c r="BK590" s="7">
        <f t="shared" si="538"/>
        <v>7.9955336536419592</v>
      </c>
      <c r="BL590" s="7">
        <f t="shared" si="538"/>
        <v>4.0795250175376383</v>
      </c>
      <c r="BM590" s="7">
        <f t="shared" si="538"/>
        <v>-3.5378247687528652E-14</v>
      </c>
      <c r="BN590" s="7">
        <f t="shared" si="538"/>
        <v>0</v>
      </c>
      <c r="BO590" s="7">
        <f t="shared" si="538"/>
        <v>0</v>
      </c>
      <c r="BP590" s="7">
        <f t="shared" si="538"/>
        <v>0</v>
      </c>
      <c r="BQ590" s="7">
        <f t="shared" si="538"/>
        <v>0</v>
      </c>
      <c r="BR590" s="7">
        <f t="shared" si="538"/>
        <v>0</v>
      </c>
      <c r="BS590" s="7">
        <f t="shared" si="538"/>
        <v>0</v>
      </c>
    </row>
    <row r="592" spans="2:71">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row>
    <row r="594" spans="2:71" s="28" customFormat="1">
      <c r="B594" s="134" t="str">
        <f>"Depr of "&amp;Base_Reg_Year&amp;" Opening RAB  (Excluding Accel Depr asset classes)"</f>
        <v>Depr of 2022 Opening RAB  (Excluding Accel Depr asset classes)</v>
      </c>
    </row>
    <row r="596" spans="2:71">
      <c r="B596" t="str">
        <f>Base_Reg_Year&amp;" Opening RAB Depr ($2010)"</f>
        <v>2022 Opening RAB Depr ($2010)</v>
      </c>
      <c r="D596" s="1">
        <v>2011</v>
      </c>
      <c r="E596" s="1">
        <v>2012</v>
      </c>
      <c r="F596" s="1">
        <v>2013</v>
      </c>
      <c r="G596" s="1">
        <v>2014</v>
      </c>
      <c r="H596" s="1">
        <v>2015</v>
      </c>
      <c r="I596" s="1">
        <v>2016</v>
      </c>
      <c r="J596" s="1">
        <v>2017</v>
      </c>
      <c r="K596" s="1">
        <v>2018</v>
      </c>
      <c r="L596" s="1">
        <v>2019</v>
      </c>
      <c r="M596" s="1">
        <v>2020</v>
      </c>
      <c r="N596" s="1">
        <v>2021</v>
      </c>
      <c r="O596" s="1">
        <v>2022</v>
      </c>
      <c r="P596" s="1">
        <v>2023</v>
      </c>
      <c r="Q596" s="1">
        <v>2024</v>
      </c>
      <c r="R596" s="1">
        <v>2025</v>
      </c>
      <c r="S596" s="1">
        <v>2026</v>
      </c>
      <c r="T596" s="1">
        <v>2027</v>
      </c>
      <c r="U596" s="1">
        <v>2028</v>
      </c>
      <c r="V596" s="1">
        <v>2029</v>
      </c>
      <c r="W596" s="1">
        <v>2030</v>
      </c>
      <c r="X596" s="1">
        <v>2031</v>
      </c>
      <c r="Y596" s="1">
        <v>2032</v>
      </c>
      <c r="Z596" s="1">
        <v>2033</v>
      </c>
      <c r="AA596" s="1">
        <v>2034</v>
      </c>
      <c r="AB596" s="1">
        <v>2035</v>
      </c>
      <c r="AC596" s="1">
        <v>2036</v>
      </c>
      <c r="AD596" s="1">
        <v>2037</v>
      </c>
      <c r="AE596" s="1">
        <v>2038</v>
      </c>
      <c r="AF596" s="1">
        <v>2039</v>
      </c>
      <c r="AG596" s="1">
        <v>2040</v>
      </c>
      <c r="AH596" s="1">
        <v>2041</v>
      </c>
      <c r="AI596" s="1">
        <v>2042</v>
      </c>
      <c r="AJ596" s="1">
        <v>2043</v>
      </c>
      <c r="AK596" s="1">
        <v>2044</v>
      </c>
      <c r="AL596" s="1">
        <v>2045</v>
      </c>
      <c r="AM596" s="1">
        <v>2046</v>
      </c>
      <c r="AN596" s="1">
        <v>2047</v>
      </c>
      <c r="AO596" s="1">
        <v>2048</v>
      </c>
      <c r="AP596" s="1">
        <v>2049</v>
      </c>
      <c r="AQ596" s="1">
        <v>2050</v>
      </c>
      <c r="AR596" s="1">
        <v>2051</v>
      </c>
      <c r="AS596" s="1">
        <v>2052</v>
      </c>
      <c r="AT596" s="1">
        <v>2053</v>
      </c>
      <c r="AU596" s="1">
        <v>2054</v>
      </c>
      <c r="AV596" s="1">
        <v>2055</v>
      </c>
      <c r="AW596" s="1">
        <v>2056</v>
      </c>
      <c r="AX596" s="1">
        <v>2057</v>
      </c>
      <c r="AY596" s="1">
        <v>2058</v>
      </c>
      <c r="AZ596" s="1">
        <v>2059</v>
      </c>
      <c r="BA596" s="1">
        <v>2060</v>
      </c>
      <c r="BB596" s="1">
        <v>2061</v>
      </c>
      <c r="BC596" s="1">
        <v>2062</v>
      </c>
      <c r="BD596" s="1">
        <v>2063</v>
      </c>
      <c r="BE596" s="1">
        <v>2064</v>
      </c>
      <c r="BF596" s="1">
        <v>2065</v>
      </c>
      <c r="BG596" s="1">
        <v>2066</v>
      </c>
      <c r="BH596" s="1">
        <v>2067</v>
      </c>
      <c r="BI596" s="1">
        <v>2068</v>
      </c>
      <c r="BJ596" s="1">
        <v>2069</v>
      </c>
      <c r="BK596" s="1">
        <v>2070</v>
      </c>
      <c r="BL596" s="1">
        <v>2071</v>
      </c>
      <c r="BM596" s="1">
        <v>2072</v>
      </c>
      <c r="BN596" s="1">
        <v>2073</v>
      </c>
      <c r="BO596" s="1">
        <v>2074</v>
      </c>
      <c r="BP596" s="1">
        <v>2075</v>
      </c>
      <c r="BQ596" s="1">
        <v>2076</v>
      </c>
      <c r="BR596" s="1">
        <v>2077</v>
      </c>
      <c r="BS596" s="1">
        <v>2078</v>
      </c>
    </row>
    <row r="597" spans="2:71">
      <c r="B597" t="s">
        <v>0</v>
      </c>
      <c r="D597" s="25">
        <f t="shared" ref="D597:M597" si="539">D26+SUMIFS(D$38:D$47,$B$38:$B$47,"&lt;"&amp;Base_Reg_Year&amp;"")+D63</f>
        <v>6.84850116405884</v>
      </c>
      <c r="E597" s="2">
        <f t="shared" si="539"/>
        <v>7.3523148303794628</v>
      </c>
      <c r="F597" s="2">
        <f t="shared" si="539"/>
        <v>8.3209087841799665</v>
      </c>
      <c r="G597" s="2">
        <f t="shared" si="539"/>
        <v>9.6856166894279312</v>
      </c>
      <c r="H597" s="2">
        <f t="shared" si="539"/>
        <v>11.008096102711956</v>
      </c>
      <c r="I597" s="2">
        <f t="shared" si="539"/>
        <v>11.253352838269258</v>
      </c>
      <c r="J597" s="2">
        <f t="shared" si="539"/>
        <v>11.855761187219848</v>
      </c>
      <c r="K597" s="2">
        <f t="shared" si="539"/>
        <v>12.463182794363078</v>
      </c>
      <c r="L597" s="2">
        <f t="shared" si="539"/>
        <v>13.386396735283896</v>
      </c>
      <c r="M597" s="2">
        <f t="shared" si="539"/>
        <v>14.601763379802005</v>
      </c>
      <c r="N597" s="172">
        <f t="shared" ref="N597" si="540">N26+SUMIFS(N$38:N$53,$B$38:$B$53,"&lt;"&amp;Base_Reg_Year&amp;"")+N63+N66</f>
        <v>7.9084152069853122</v>
      </c>
      <c r="O597" s="172">
        <v>14.546235189195283</v>
      </c>
      <c r="P597" s="172">
        <v>14.546235189195283</v>
      </c>
      <c r="Q597" s="172">
        <v>14.546235189195283</v>
      </c>
      <c r="R597" s="172">
        <v>14.546235189195283</v>
      </c>
      <c r="S597" s="172">
        <v>14.546235189195283</v>
      </c>
      <c r="T597" s="172">
        <v>14.546235189195283</v>
      </c>
      <c r="U597" s="172">
        <v>14.546235189195283</v>
      </c>
      <c r="V597" s="172">
        <v>14.546235189195283</v>
      </c>
      <c r="W597" s="172">
        <v>14.546235189195283</v>
      </c>
      <c r="X597" s="172">
        <v>14.558010050126954</v>
      </c>
      <c r="Y597" s="172">
        <v>14.569784911058626</v>
      </c>
      <c r="Z597" s="172">
        <v>14.588624688549301</v>
      </c>
      <c r="AA597" s="172">
        <v>14.609819438226308</v>
      </c>
      <c r="AB597" s="172">
        <v>14.635724132275987</v>
      </c>
      <c r="AC597" s="172">
        <v>14.659273854139331</v>
      </c>
      <c r="AD597" s="172">
        <v>14.663983798511998</v>
      </c>
      <c r="AE597" s="172">
        <v>14.673403687257336</v>
      </c>
      <c r="AF597" s="172">
        <v>14.734632964102028</v>
      </c>
      <c r="AG597" s="172">
        <v>11.154433955393339</v>
      </c>
      <c r="AH597" s="172">
        <v>8.9551290248593851</v>
      </c>
      <c r="AI597" s="172">
        <v>8.9268693586233869</v>
      </c>
      <c r="AJ597" s="172">
        <v>8.9598389692320506</v>
      </c>
      <c r="AK597" s="172">
        <v>9.0516828844990957</v>
      </c>
      <c r="AL597" s="172">
        <v>8.9433541639277117</v>
      </c>
      <c r="AM597" s="172">
        <v>8.8185406380520028</v>
      </c>
      <c r="AN597" s="172">
        <v>8.8185406380520028</v>
      </c>
      <c r="AO597" s="172">
        <v>8.8185406380520028</v>
      </c>
      <c r="AP597" s="172">
        <v>8.8185406380520028</v>
      </c>
      <c r="AQ597" s="172">
        <v>8.8185406380520028</v>
      </c>
      <c r="AR597" s="172">
        <v>8.8185406380520028</v>
      </c>
      <c r="AS597" s="172">
        <v>8.8185406380520028</v>
      </c>
      <c r="AT597" s="172">
        <v>8.8185406380520028</v>
      </c>
      <c r="AU597" s="172">
        <v>8.8185406380520028</v>
      </c>
      <c r="AV597" s="172">
        <v>8.8185406380520028</v>
      </c>
      <c r="AW597" s="172">
        <v>8.8185406380520028</v>
      </c>
      <c r="AX597" s="172">
        <v>8.6155331084541267</v>
      </c>
      <c r="AY597" s="172">
        <v>7.946403850205372</v>
      </c>
      <c r="AZ597" s="172">
        <v>6.8574657206364851</v>
      </c>
      <c r="BA597" s="172">
        <v>5.6871597016643332</v>
      </c>
      <c r="BB597" s="172">
        <v>5.1705408084746036</v>
      </c>
      <c r="BC597" s="172">
        <v>4.9002073588637307</v>
      </c>
      <c r="BD597" s="172">
        <v>4.2952923808168402</v>
      </c>
      <c r="BE597" s="172">
        <v>3.5299746067847879</v>
      </c>
      <c r="BF597" s="172">
        <v>2.4606843140652814</v>
      </c>
      <c r="BG597" s="172">
        <v>1.245467474721961</v>
      </c>
      <c r="BH597" s="172">
        <v>-3.1974423109204508E-14</v>
      </c>
      <c r="BI597" s="172">
        <v>0</v>
      </c>
      <c r="BJ597" s="172">
        <v>0</v>
      </c>
      <c r="BK597" s="172">
        <v>0</v>
      </c>
      <c r="BL597" s="172">
        <v>0</v>
      </c>
      <c r="BM597" s="172">
        <v>0</v>
      </c>
      <c r="BN597" s="172">
        <v>0</v>
      </c>
      <c r="BO597" s="172">
        <v>0</v>
      </c>
      <c r="BP597" s="172">
        <v>0</v>
      </c>
      <c r="BQ597" s="172">
        <v>0</v>
      </c>
      <c r="BR597" s="172">
        <v>0</v>
      </c>
      <c r="BS597" s="172">
        <v>0</v>
      </c>
    </row>
    <row r="598" spans="2:71">
      <c r="B598" t="s">
        <v>7</v>
      </c>
      <c r="D598" s="2">
        <f t="shared" ref="D598:M598" si="541">D80+SUMIFS(D$92:D$101,$B$92:$B$101,"&lt;"&amp;Base_Reg_Year&amp;"")+D117</f>
        <v>60.241413499651479</v>
      </c>
      <c r="E598" s="2">
        <f t="shared" si="541"/>
        <v>64.008306276650501</v>
      </c>
      <c r="F598" s="2">
        <f t="shared" si="541"/>
        <v>68.050799256183907</v>
      </c>
      <c r="G598" s="2">
        <f t="shared" si="541"/>
        <v>72.698000496237412</v>
      </c>
      <c r="H598" s="2">
        <f t="shared" si="541"/>
        <v>78.012172618100522</v>
      </c>
      <c r="I598" s="2">
        <f t="shared" si="541"/>
        <v>79.898149482280786</v>
      </c>
      <c r="J598" s="2">
        <f t="shared" si="541"/>
        <v>83.778415201402623</v>
      </c>
      <c r="K598" s="2">
        <f t="shared" si="541"/>
        <v>87.797918571785289</v>
      </c>
      <c r="L598" s="2">
        <f t="shared" si="541"/>
        <v>91.762009969920967</v>
      </c>
      <c r="M598" s="2">
        <f t="shared" si="541"/>
        <v>95.254448240838684</v>
      </c>
      <c r="N598" s="166">
        <f t="shared" ref="N598" si="542">N80+SUMIFS(N$92:N$107,$B$92:$B$107,"&lt;"&amp;Base_Reg_Year&amp;"")+N117+N120</f>
        <v>49.026996289146872</v>
      </c>
      <c r="O598" s="172">
        <v>95.738695312754999</v>
      </c>
      <c r="P598" s="172">
        <v>95.738695312754999</v>
      </c>
      <c r="Q598" s="172">
        <v>95.738695312754999</v>
      </c>
      <c r="R598" s="172">
        <v>95.738695312754999</v>
      </c>
      <c r="S598" s="172">
        <v>95.738695312754999</v>
      </c>
      <c r="T598" s="172">
        <v>95.738695312754999</v>
      </c>
      <c r="U598" s="172">
        <v>95.738695312754999</v>
      </c>
      <c r="V598" s="172">
        <v>95.738695312754999</v>
      </c>
      <c r="W598" s="172">
        <v>95.738695312754999</v>
      </c>
      <c r="X598" s="172">
        <v>95.747337340475426</v>
      </c>
      <c r="Y598" s="172">
        <v>95.777455634579766</v>
      </c>
      <c r="Z598" s="172">
        <v>95.809734435614217</v>
      </c>
      <c r="AA598" s="172">
        <v>95.914053640183582</v>
      </c>
      <c r="AB598" s="172">
        <v>96.198009232539036</v>
      </c>
      <c r="AC598" s="172">
        <v>96.362571362059597</v>
      </c>
      <c r="AD598" s="172">
        <v>96.430419554651465</v>
      </c>
      <c r="AE598" s="172">
        <v>96.543638392775577</v>
      </c>
      <c r="AF598" s="172">
        <v>96.755596535098803</v>
      </c>
      <c r="AG598" s="172">
        <v>65.945850777262976</v>
      </c>
      <c r="AH598" s="172">
        <v>41.947445939028583</v>
      </c>
      <c r="AI598" s="172">
        <v>41.600712140257535</v>
      </c>
      <c r="AJ598" s="172">
        <v>41.715329989880566</v>
      </c>
      <c r="AK598" s="172">
        <v>41.721082644789334</v>
      </c>
      <c r="AL598" s="172">
        <v>41.505778638250014</v>
      </c>
      <c r="AM598" s="172">
        <v>41.309687719278919</v>
      </c>
      <c r="AN598" s="172">
        <v>41.309687719278919</v>
      </c>
      <c r="AO598" s="172">
        <v>41.309687719278919</v>
      </c>
      <c r="AP598" s="172">
        <v>41.309687719278919</v>
      </c>
      <c r="AQ598" s="172">
        <v>41.309687719278919</v>
      </c>
      <c r="AR598" s="172">
        <v>41.309687719278919</v>
      </c>
      <c r="AS598" s="172">
        <v>41.309687719278919</v>
      </c>
      <c r="AT598" s="172">
        <v>41.309687719278919</v>
      </c>
      <c r="AU598" s="172">
        <v>41.309687719278919</v>
      </c>
      <c r="AV598" s="172">
        <v>41.309687719278919</v>
      </c>
      <c r="AW598" s="172">
        <v>41.309687719278919</v>
      </c>
      <c r="AX598" s="172">
        <v>41.309687719278919</v>
      </c>
      <c r="AY598" s="172">
        <v>41.309687719278919</v>
      </c>
      <c r="AZ598" s="172">
        <v>41.309687719278919</v>
      </c>
      <c r="BA598" s="172">
        <v>41.309687719278919</v>
      </c>
      <c r="BB598" s="172">
        <v>41.309687719278919</v>
      </c>
      <c r="BC598" s="172">
        <v>39.497841226611463</v>
      </c>
      <c r="BD598" s="172">
        <v>35.771029263512062</v>
      </c>
      <c r="BE598" s="172">
        <v>31.715337071216851</v>
      </c>
      <c r="BF598" s="172">
        <v>27.206209018830531</v>
      </c>
      <c r="BG598" s="172">
        <v>22.600077115001206</v>
      </c>
      <c r="BH598" s="172">
        <v>18.3547556353423</v>
      </c>
      <c r="BI598" s="172">
        <v>14.337413043798861</v>
      </c>
      <c r="BJ598" s="172">
        <v>10.248613366797954</v>
      </c>
      <c r="BK598" s="172">
        <v>6.4233462395294403</v>
      </c>
      <c r="BL598" s="172">
        <v>3.2773549353432676</v>
      </c>
      <c r="BM598" s="172">
        <v>-2.8421709430404007E-14</v>
      </c>
      <c r="BN598" s="172">
        <v>0</v>
      </c>
      <c r="BO598" s="172">
        <v>0</v>
      </c>
      <c r="BP598" s="172">
        <v>0</v>
      </c>
      <c r="BQ598" s="172">
        <v>0</v>
      </c>
      <c r="BR598" s="172">
        <v>0</v>
      </c>
      <c r="BS598" s="172">
        <v>0</v>
      </c>
    </row>
    <row r="599" spans="2:71">
      <c r="B599" t="s">
        <v>8</v>
      </c>
      <c r="D599" s="2">
        <f t="shared" ref="D599:M599" si="543">D134+SUMIFS(D$146:D$155,$B$146:$B$155,"&lt;"&amp;Base_Reg_Year&amp;"")</f>
        <v>15.790380770985777</v>
      </c>
      <c r="E599" s="2">
        <f t="shared" si="543"/>
        <v>0</v>
      </c>
      <c r="F599" s="2">
        <f t="shared" si="543"/>
        <v>0</v>
      </c>
      <c r="G599" s="2">
        <f t="shared" si="543"/>
        <v>0</v>
      </c>
      <c r="H599" s="2">
        <f t="shared" si="543"/>
        <v>0</v>
      </c>
      <c r="I599" s="2">
        <f t="shared" si="543"/>
        <v>0</v>
      </c>
      <c r="J599" s="2">
        <f t="shared" si="543"/>
        <v>0</v>
      </c>
      <c r="K599" s="2">
        <f t="shared" si="543"/>
        <v>0</v>
      </c>
      <c r="L599" s="2">
        <f t="shared" si="543"/>
        <v>0</v>
      </c>
      <c r="M599" s="2">
        <f t="shared" si="543"/>
        <v>0</v>
      </c>
      <c r="N599" s="166">
        <f t="shared" ref="N599" si="544">N134+SUMIFS(N$146:N$161,$B$146:$B$161,"&lt;"&amp;Base_Reg_Year&amp;"")</f>
        <v>0</v>
      </c>
      <c r="O599" s="166">
        <v>0</v>
      </c>
      <c r="P599" s="166">
        <v>0</v>
      </c>
      <c r="Q599" s="166">
        <v>0</v>
      </c>
      <c r="R599" s="166">
        <v>0</v>
      </c>
      <c r="S599" s="166">
        <v>0</v>
      </c>
      <c r="T599" s="166">
        <v>0</v>
      </c>
      <c r="U599" s="166">
        <v>0</v>
      </c>
      <c r="V599" s="166">
        <v>0</v>
      </c>
      <c r="W599" s="166">
        <v>0</v>
      </c>
      <c r="X599" s="166">
        <v>0</v>
      </c>
      <c r="Y599" s="166">
        <v>0</v>
      </c>
      <c r="Z599" s="166">
        <v>0</v>
      </c>
      <c r="AA599" s="166">
        <v>0</v>
      </c>
      <c r="AB599" s="166">
        <v>0</v>
      </c>
      <c r="AC599" s="166">
        <v>0</v>
      </c>
      <c r="AD599" s="166">
        <v>0</v>
      </c>
      <c r="AE599" s="166">
        <v>0</v>
      </c>
      <c r="AF599" s="166">
        <v>0</v>
      </c>
      <c r="AG599" s="166">
        <v>0</v>
      </c>
      <c r="AH599" s="166">
        <v>0</v>
      </c>
      <c r="AI599" s="166">
        <v>0</v>
      </c>
      <c r="AJ599" s="166">
        <v>0</v>
      </c>
      <c r="AK599" s="166">
        <v>0</v>
      </c>
      <c r="AL599" s="166">
        <v>0</v>
      </c>
      <c r="AM599" s="166">
        <v>0</v>
      </c>
      <c r="AN599" s="166">
        <v>0</v>
      </c>
      <c r="AO599" s="166">
        <v>0</v>
      </c>
      <c r="AP599" s="166">
        <v>0</v>
      </c>
      <c r="AQ599" s="166">
        <v>0</v>
      </c>
      <c r="AR599" s="166">
        <v>0</v>
      </c>
      <c r="AS599" s="166">
        <v>0</v>
      </c>
      <c r="AT599" s="166">
        <v>0</v>
      </c>
      <c r="AU599" s="166">
        <v>0</v>
      </c>
      <c r="AV599" s="166">
        <v>0</v>
      </c>
      <c r="AW599" s="166">
        <v>0</v>
      </c>
      <c r="AX599" s="166">
        <v>0</v>
      </c>
      <c r="AY599" s="166">
        <v>0</v>
      </c>
      <c r="AZ599" s="166">
        <v>0</v>
      </c>
      <c r="BA599" s="166">
        <v>0</v>
      </c>
      <c r="BB599" s="166">
        <v>0</v>
      </c>
      <c r="BC599" s="166">
        <v>0</v>
      </c>
      <c r="BD599" s="166">
        <v>0</v>
      </c>
      <c r="BE599" s="166">
        <v>0</v>
      </c>
      <c r="BF599" s="166">
        <v>0</v>
      </c>
      <c r="BG599" s="166">
        <v>0</v>
      </c>
      <c r="BH599" s="166">
        <v>0</v>
      </c>
      <c r="BI599" s="166">
        <v>0</v>
      </c>
      <c r="BJ599" s="166">
        <v>0</v>
      </c>
      <c r="BK599" s="166">
        <v>0</v>
      </c>
      <c r="BL599" s="166">
        <v>0</v>
      </c>
      <c r="BM599" s="166">
        <v>0</v>
      </c>
      <c r="BN599" s="166">
        <v>0</v>
      </c>
      <c r="BO599" s="166">
        <v>0</v>
      </c>
      <c r="BP599" s="166">
        <v>0</v>
      </c>
      <c r="BQ599" s="166">
        <v>0</v>
      </c>
      <c r="BR599" s="166">
        <v>0</v>
      </c>
      <c r="BS599" s="166">
        <v>0</v>
      </c>
    </row>
    <row r="600" spans="2:71">
      <c r="B600" t="s">
        <v>9</v>
      </c>
      <c r="D600" s="2">
        <f t="shared" ref="D600:M600" si="545">D181+SUMIFS(D$193:D$202,$B$193:$B$202,"&lt;"&amp;Base_Reg_Year&amp;"")</f>
        <v>0.38897486718899543</v>
      </c>
      <c r="E600" s="2">
        <f t="shared" si="545"/>
        <v>0</v>
      </c>
      <c r="F600" s="2">
        <f t="shared" si="545"/>
        <v>0</v>
      </c>
      <c r="G600" s="2">
        <f t="shared" si="545"/>
        <v>0</v>
      </c>
      <c r="H600" s="2">
        <f t="shared" si="545"/>
        <v>0</v>
      </c>
      <c r="I600" s="2">
        <f t="shared" si="545"/>
        <v>0</v>
      </c>
      <c r="J600" s="2">
        <f t="shared" si="545"/>
        <v>0</v>
      </c>
      <c r="K600" s="2">
        <f t="shared" si="545"/>
        <v>0</v>
      </c>
      <c r="L600" s="2">
        <f t="shared" si="545"/>
        <v>0</v>
      </c>
      <c r="M600" s="2">
        <f t="shared" si="545"/>
        <v>0</v>
      </c>
      <c r="N600" s="166">
        <f t="shared" ref="N600" si="546">N181+SUMIFS(N$193:N$208,$B$193:$B$208,"&lt;"&amp;Base_Reg_Year&amp;"")</f>
        <v>0</v>
      </c>
      <c r="O600" s="166">
        <v>0</v>
      </c>
      <c r="P600" s="166">
        <v>0</v>
      </c>
      <c r="Q600" s="166">
        <v>0</v>
      </c>
      <c r="R600" s="166">
        <v>0</v>
      </c>
      <c r="S600" s="166">
        <v>0</v>
      </c>
      <c r="T600" s="166">
        <v>0</v>
      </c>
      <c r="U600" s="166">
        <v>0</v>
      </c>
      <c r="V600" s="166">
        <v>0</v>
      </c>
      <c r="W600" s="166">
        <v>0</v>
      </c>
      <c r="X600" s="166">
        <v>0</v>
      </c>
      <c r="Y600" s="166">
        <v>0</v>
      </c>
      <c r="Z600" s="166">
        <v>0</v>
      </c>
      <c r="AA600" s="166">
        <v>0</v>
      </c>
      <c r="AB600" s="166">
        <v>0</v>
      </c>
      <c r="AC600" s="166">
        <v>0</v>
      </c>
      <c r="AD600" s="166">
        <v>0</v>
      </c>
      <c r="AE600" s="166">
        <v>0</v>
      </c>
      <c r="AF600" s="166">
        <v>0</v>
      </c>
      <c r="AG600" s="166">
        <v>0</v>
      </c>
      <c r="AH600" s="166">
        <v>0</v>
      </c>
      <c r="AI600" s="166">
        <v>0</v>
      </c>
      <c r="AJ600" s="166">
        <v>0</v>
      </c>
      <c r="AK600" s="166">
        <v>0</v>
      </c>
      <c r="AL600" s="166">
        <v>0</v>
      </c>
      <c r="AM600" s="166">
        <v>0</v>
      </c>
      <c r="AN600" s="166">
        <v>0</v>
      </c>
      <c r="AO600" s="166">
        <v>0</v>
      </c>
      <c r="AP600" s="166">
        <v>0</v>
      </c>
      <c r="AQ600" s="166">
        <v>0</v>
      </c>
      <c r="AR600" s="166">
        <v>0</v>
      </c>
      <c r="AS600" s="166">
        <v>0</v>
      </c>
      <c r="AT600" s="166">
        <v>0</v>
      </c>
      <c r="AU600" s="166">
        <v>0</v>
      </c>
      <c r="AV600" s="166">
        <v>0</v>
      </c>
      <c r="AW600" s="166">
        <v>0</v>
      </c>
      <c r="AX600" s="166">
        <v>0</v>
      </c>
      <c r="AY600" s="166">
        <v>0</v>
      </c>
      <c r="AZ600" s="166">
        <v>0</v>
      </c>
      <c r="BA600" s="166">
        <v>0</v>
      </c>
      <c r="BB600" s="166">
        <v>0</v>
      </c>
      <c r="BC600" s="166">
        <v>0</v>
      </c>
      <c r="BD600" s="166">
        <v>0</v>
      </c>
      <c r="BE600" s="166">
        <v>0</v>
      </c>
      <c r="BF600" s="166">
        <v>0</v>
      </c>
      <c r="BG600" s="166">
        <v>0</v>
      </c>
      <c r="BH600" s="166">
        <v>0</v>
      </c>
      <c r="BI600" s="166">
        <v>0</v>
      </c>
      <c r="BJ600" s="166">
        <v>0</v>
      </c>
      <c r="BK600" s="166">
        <v>0</v>
      </c>
      <c r="BL600" s="166">
        <v>0</v>
      </c>
      <c r="BM600" s="166">
        <v>0</v>
      </c>
      <c r="BN600" s="166">
        <v>0</v>
      </c>
      <c r="BO600" s="166">
        <v>0</v>
      </c>
      <c r="BP600" s="166">
        <v>0</v>
      </c>
      <c r="BQ600" s="166">
        <v>0</v>
      </c>
      <c r="BR600" s="166">
        <v>0</v>
      </c>
      <c r="BS600" s="166">
        <v>0</v>
      </c>
    </row>
    <row r="601" spans="2:71">
      <c r="B601" t="s">
        <v>10</v>
      </c>
      <c r="D601" s="2">
        <f t="shared" ref="D601:M601" si="547">D228+SUMIFS(D$240:D$249,$B$240:$B$249,"&lt;"&amp;Base_Reg_Year&amp;"")+D265</f>
        <v>1.6653345369377348E-15</v>
      </c>
      <c r="E601" s="2">
        <f t="shared" si="547"/>
        <v>0.25893070092516307</v>
      </c>
      <c r="F601" s="2">
        <f t="shared" si="547"/>
        <v>1.4287057731943718</v>
      </c>
      <c r="G601" s="2">
        <f t="shared" si="547"/>
        <v>1.7992883193298275</v>
      </c>
      <c r="H601" s="2">
        <f t="shared" si="547"/>
        <v>1.9380633101093425</v>
      </c>
      <c r="I601" s="2">
        <f t="shared" si="547"/>
        <v>3.5639668547014085</v>
      </c>
      <c r="J601" s="2">
        <f t="shared" si="547"/>
        <v>2.3985226077639639</v>
      </c>
      <c r="K601" s="2">
        <f t="shared" si="547"/>
        <v>2.9717272500400203</v>
      </c>
      <c r="L601" s="2">
        <f t="shared" si="547"/>
        <v>4.605539253043359</v>
      </c>
      <c r="M601" s="2">
        <f t="shared" si="547"/>
        <v>7.2755567017612401</v>
      </c>
      <c r="N601" s="180">
        <f t="shared" ref="N601" si="548">N228+SUMIFS(N$240:N$255,$B$240:$B$255,"&lt;"&amp;Base_Reg_Year&amp;"")+N265</f>
        <v>5.2278416037871231</v>
      </c>
      <c r="O601" s="180">
        <v>11.27898088221642</v>
      </c>
      <c r="P601" s="166">
        <v>11.792102678362001</v>
      </c>
      <c r="Q601" s="166">
        <v>11.792102678362001</v>
      </c>
      <c r="R601" s="166">
        <v>11.792102678362001</v>
      </c>
      <c r="S601" s="166">
        <v>11.792102678362001</v>
      </c>
      <c r="T601" s="166">
        <v>11.448946579966726</v>
      </c>
      <c r="U601" s="166">
        <v>10.234300624298818</v>
      </c>
      <c r="V601" s="166">
        <v>8.3606134924567908</v>
      </c>
      <c r="W601" s="166">
        <v>5.9540199981387012</v>
      </c>
      <c r="X601" s="166">
        <v>2.9430216245888716</v>
      </c>
      <c r="Y601" s="166">
        <v>3.5527136788005009E-15</v>
      </c>
      <c r="Z601" s="166">
        <v>0</v>
      </c>
      <c r="AA601" s="166">
        <v>0</v>
      </c>
      <c r="AB601" s="166">
        <v>0</v>
      </c>
      <c r="AC601" s="166">
        <v>0</v>
      </c>
      <c r="AD601" s="166">
        <v>0</v>
      </c>
      <c r="AE601" s="166">
        <v>0</v>
      </c>
      <c r="AF601" s="166">
        <v>0</v>
      </c>
      <c r="AG601" s="166">
        <v>0</v>
      </c>
      <c r="AH601" s="166">
        <v>0</v>
      </c>
      <c r="AI601" s="166">
        <v>0</v>
      </c>
      <c r="AJ601" s="166">
        <v>0</v>
      </c>
      <c r="AK601" s="166">
        <v>0</v>
      </c>
      <c r="AL601" s="166">
        <v>0</v>
      </c>
      <c r="AM601" s="166">
        <v>0</v>
      </c>
      <c r="AN601" s="166">
        <v>0</v>
      </c>
      <c r="AO601" s="166">
        <v>0</v>
      </c>
      <c r="AP601" s="166">
        <v>0</v>
      </c>
      <c r="AQ601" s="166">
        <v>0</v>
      </c>
      <c r="AR601" s="166">
        <v>0</v>
      </c>
      <c r="AS601" s="166">
        <v>0</v>
      </c>
      <c r="AT601" s="166">
        <v>0</v>
      </c>
      <c r="AU601" s="166">
        <v>0</v>
      </c>
      <c r="AV601" s="166">
        <v>0</v>
      </c>
      <c r="AW601" s="166">
        <v>0</v>
      </c>
      <c r="AX601" s="166">
        <v>0</v>
      </c>
      <c r="AY601" s="166">
        <v>0</v>
      </c>
      <c r="AZ601" s="166">
        <v>0</v>
      </c>
      <c r="BA601" s="166">
        <v>0</v>
      </c>
      <c r="BB601" s="166">
        <v>0</v>
      </c>
      <c r="BC601" s="166">
        <v>0</v>
      </c>
      <c r="BD601" s="166">
        <v>0</v>
      </c>
      <c r="BE601" s="166">
        <v>0</v>
      </c>
      <c r="BF601" s="166">
        <v>0</v>
      </c>
      <c r="BG601" s="166">
        <v>0</v>
      </c>
      <c r="BH601" s="166">
        <v>0</v>
      </c>
      <c r="BI601" s="166">
        <v>0</v>
      </c>
      <c r="BJ601" s="166">
        <v>0</v>
      </c>
      <c r="BK601" s="166">
        <v>0</v>
      </c>
      <c r="BL601" s="166">
        <v>0</v>
      </c>
      <c r="BM601" s="166">
        <v>0</v>
      </c>
      <c r="BN601" s="166">
        <v>0</v>
      </c>
      <c r="BO601" s="166">
        <v>0</v>
      </c>
      <c r="BP601" s="166">
        <v>0</v>
      </c>
      <c r="BQ601" s="166">
        <v>0</v>
      </c>
      <c r="BR601" s="166">
        <v>0</v>
      </c>
      <c r="BS601" s="166">
        <v>0</v>
      </c>
    </row>
    <row r="602" spans="2:71">
      <c r="B602" t="s">
        <v>11</v>
      </c>
      <c r="D602" s="2">
        <f t="shared" ref="D602:M602" si="549">D279+SUMIFS(D$291:D$300,$B$291:$B$300,"&lt;"&amp;Base_Reg_Year&amp;"")+D316</f>
        <v>25.821751228892474</v>
      </c>
      <c r="E602" s="2">
        <f t="shared" si="549"/>
        <v>35.334494106089977</v>
      </c>
      <c r="F602" s="2">
        <f t="shared" si="549"/>
        <v>44.338252993449252</v>
      </c>
      <c r="G602" s="2">
        <f t="shared" si="549"/>
        <v>40.035986521123007</v>
      </c>
      <c r="H602" s="2">
        <f t="shared" si="549"/>
        <v>34.408968075122885</v>
      </c>
      <c r="I602" s="2">
        <f t="shared" si="549"/>
        <v>21.155614157891478</v>
      </c>
      <c r="J602" s="2">
        <f t="shared" si="549"/>
        <v>33.365195535958179</v>
      </c>
      <c r="K602" s="2">
        <f t="shared" si="549"/>
        <v>31.490417875178466</v>
      </c>
      <c r="L602" s="2">
        <f t="shared" si="549"/>
        <v>26.98404877313218</v>
      </c>
      <c r="M602" s="2">
        <f t="shared" si="549"/>
        <v>28.377585019396601</v>
      </c>
      <c r="N602" s="166">
        <f t="shared" ref="N602" si="550">N279+SUMIFS(N$291:N$306,$B$291:$B$306,"&lt;"&amp;Base_Reg_Year&amp;"")+N316</f>
        <v>16.606897448279248</v>
      </c>
      <c r="O602" s="166">
        <v>41.947590817949184</v>
      </c>
      <c r="P602" s="166">
        <v>34.747642615618226</v>
      </c>
      <c r="Q602" s="166">
        <v>28.603676239844113</v>
      </c>
      <c r="R602" s="166">
        <v>22.21385951245199</v>
      </c>
      <c r="S602" s="166">
        <v>13.03212440564287</v>
      </c>
      <c r="T602" s="166">
        <v>0</v>
      </c>
      <c r="U602" s="166">
        <v>0</v>
      </c>
      <c r="V602" s="166">
        <v>0</v>
      </c>
      <c r="W602" s="166">
        <v>0</v>
      </c>
      <c r="X602" s="166">
        <v>0</v>
      </c>
      <c r="Y602" s="166">
        <v>0</v>
      </c>
      <c r="Z602" s="166">
        <v>0</v>
      </c>
      <c r="AA602" s="166">
        <v>0</v>
      </c>
      <c r="AB602" s="166">
        <v>0</v>
      </c>
      <c r="AC602" s="166">
        <v>0</v>
      </c>
      <c r="AD602" s="166">
        <v>0</v>
      </c>
      <c r="AE602" s="166">
        <v>0</v>
      </c>
      <c r="AF602" s="166">
        <v>0</v>
      </c>
      <c r="AG602" s="166">
        <v>0</v>
      </c>
      <c r="AH602" s="166">
        <v>0</v>
      </c>
      <c r="AI602" s="166">
        <v>0</v>
      </c>
      <c r="AJ602" s="166">
        <v>0</v>
      </c>
      <c r="AK602" s="166">
        <v>0</v>
      </c>
      <c r="AL602" s="166">
        <v>0</v>
      </c>
      <c r="AM602" s="166">
        <v>0</v>
      </c>
      <c r="AN602" s="166">
        <v>0</v>
      </c>
      <c r="AO602" s="166">
        <v>0</v>
      </c>
      <c r="AP602" s="166">
        <v>0</v>
      </c>
      <c r="AQ602" s="166">
        <v>0</v>
      </c>
      <c r="AR602" s="166">
        <v>0</v>
      </c>
      <c r="AS602" s="166">
        <v>0</v>
      </c>
      <c r="AT602" s="166">
        <v>0</v>
      </c>
      <c r="AU602" s="166">
        <v>0</v>
      </c>
      <c r="AV602" s="166">
        <v>0</v>
      </c>
      <c r="AW602" s="166">
        <v>0</v>
      </c>
      <c r="AX602" s="166">
        <v>0</v>
      </c>
      <c r="AY602" s="166">
        <v>0</v>
      </c>
      <c r="AZ602" s="166">
        <v>0</v>
      </c>
      <c r="BA602" s="166">
        <v>0</v>
      </c>
      <c r="BB602" s="166">
        <v>0</v>
      </c>
      <c r="BC602" s="166">
        <v>0</v>
      </c>
      <c r="BD602" s="166">
        <v>0</v>
      </c>
      <c r="BE602" s="166">
        <v>0</v>
      </c>
      <c r="BF602" s="166">
        <v>0</v>
      </c>
      <c r="BG602" s="166">
        <v>0</v>
      </c>
      <c r="BH602" s="166">
        <v>0</v>
      </c>
      <c r="BI602" s="166">
        <v>0</v>
      </c>
      <c r="BJ602" s="166">
        <v>0</v>
      </c>
      <c r="BK602" s="166">
        <v>0</v>
      </c>
      <c r="BL602" s="166">
        <v>0</v>
      </c>
      <c r="BM602" s="166">
        <v>0</v>
      </c>
      <c r="BN602" s="166">
        <v>0</v>
      </c>
      <c r="BO602" s="166">
        <v>0</v>
      </c>
      <c r="BP602" s="166">
        <v>0</v>
      </c>
      <c r="BQ602" s="166">
        <v>0</v>
      </c>
      <c r="BR602" s="166">
        <v>0</v>
      </c>
      <c r="BS602" s="166">
        <v>0</v>
      </c>
    </row>
    <row r="603" spans="2:71">
      <c r="B603" t="s">
        <v>12</v>
      </c>
      <c r="D603" s="2">
        <f t="shared" ref="D603:M603" si="551">D330+SUMIFS(D$342:D$351,$B$342:$B$351,"&lt;"&amp;Base_Reg_Year&amp;"")+D367</f>
        <v>34.275644401485252</v>
      </c>
      <c r="E603" s="2">
        <f t="shared" si="551"/>
        <v>0.96426108105391484</v>
      </c>
      <c r="F603" s="2">
        <f t="shared" si="551"/>
        <v>1.5006960349864125</v>
      </c>
      <c r="G603" s="2">
        <f t="shared" si="551"/>
        <v>2.6156321772872975</v>
      </c>
      <c r="H603" s="2">
        <f t="shared" si="551"/>
        <v>3.4752362756212207</v>
      </c>
      <c r="I603" s="2">
        <f t="shared" si="551"/>
        <v>-1.7309990694726416</v>
      </c>
      <c r="J603" s="2">
        <f t="shared" si="551"/>
        <v>4.0949559196774263</v>
      </c>
      <c r="K603" s="2">
        <f t="shared" si="551"/>
        <v>4.4466716167870413</v>
      </c>
      <c r="L603" s="2">
        <f t="shared" si="551"/>
        <v>6.2243515991696663</v>
      </c>
      <c r="M603" s="2">
        <f t="shared" si="551"/>
        <v>3.925612104217818</v>
      </c>
      <c r="N603" s="166">
        <f t="shared" ref="N603" si="552">N330+SUMIFS(N$342:N$357,$B$342:$B$357,"&lt;"&amp;Base_Reg_Year&amp;"")+N367</f>
        <v>1.7027606370096802</v>
      </c>
      <c r="O603" s="166">
        <v>4.3774877970879151</v>
      </c>
      <c r="P603" s="166">
        <v>3.0259930492405216</v>
      </c>
      <c r="Q603" s="166">
        <v>1.1356096613777105</v>
      </c>
      <c r="R603" s="166">
        <v>0.40886929734491728</v>
      </c>
      <c r="S603" s="166">
        <v>0.83911324001289311</v>
      </c>
      <c r="T603" s="166">
        <v>4.4408920985006262E-16</v>
      </c>
      <c r="U603" s="166">
        <v>0</v>
      </c>
      <c r="V603" s="166">
        <v>0</v>
      </c>
      <c r="W603" s="166">
        <v>0</v>
      </c>
      <c r="X603" s="166">
        <v>0</v>
      </c>
      <c r="Y603" s="166">
        <v>0</v>
      </c>
      <c r="Z603" s="166">
        <v>0</v>
      </c>
      <c r="AA603" s="166">
        <v>0</v>
      </c>
      <c r="AB603" s="166">
        <v>0</v>
      </c>
      <c r="AC603" s="166">
        <v>0</v>
      </c>
      <c r="AD603" s="166">
        <v>0</v>
      </c>
      <c r="AE603" s="166">
        <v>0</v>
      </c>
      <c r="AF603" s="166">
        <v>0</v>
      </c>
      <c r="AG603" s="166">
        <v>0</v>
      </c>
      <c r="AH603" s="166">
        <v>0</v>
      </c>
      <c r="AI603" s="166">
        <v>0</v>
      </c>
      <c r="AJ603" s="166">
        <v>0</v>
      </c>
      <c r="AK603" s="166">
        <v>0</v>
      </c>
      <c r="AL603" s="166">
        <v>0</v>
      </c>
      <c r="AM603" s="166">
        <v>0</v>
      </c>
      <c r="AN603" s="166">
        <v>0</v>
      </c>
      <c r="AO603" s="166">
        <v>0</v>
      </c>
      <c r="AP603" s="166">
        <v>0</v>
      </c>
      <c r="AQ603" s="166">
        <v>0</v>
      </c>
      <c r="AR603" s="166">
        <v>0</v>
      </c>
      <c r="AS603" s="166">
        <v>0</v>
      </c>
      <c r="AT603" s="166">
        <v>0</v>
      </c>
      <c r="AU603" s="166">
        <v>0</v>
      </c>
      <c r="AV603" s="166">
        <v>0</v>
      </c>
      <c r="AW603" s="166">
        <v>0</v>
      </c>
      <c r="AX603" s="166">
        <v>0</v>
      </c>
      <c r="AY603" s="166">
        <v>0</v>
      </c>
      <c r="AZ603" s="166">
        <v>0</v>
      </c>
      <c r="BA603" s="166">
        <v>0</v>
      </c>
      <c r="BB603" s="166">
        <v>0</v>
      </c>
      <c r="BC603" s="166">
        <v>0</v>
      </c>
      <c r="BD603" s="166">
        <v>0</v>
      </c>
      <c r="BE603" s="166">
        <v>0</v>
      </c>
      <c r="BF603" s="166">
        <v>0</v>
      </c>
      <c r="BG603" s="166">
        <v>0</v>
      </c>
      <c r="BH603" s="166">
        <v>0</v>
      </c>
      <c r="BI603" s="166">
        <v>0</v>
      </c>
      <c r="BJ603" s="166">
        <v>0</v>
      </c>
      <c r="BK603" s="166">
        <v>0</v>
      </c>
      <c r="BL603" s="166">
        <v>0</v>
      </c>
      <c r="BM603" s="166">
        <v>0</v>
      </c>
      <c r="BN603" s="166">
        <v>0</v>
      </c>
      <c r="BO603" s="166">
        <v>0</v>
      </c>
      <c r="BP603" s="166">
        <v>0</v>
      </c>
      <c r="BQ603" s="166">
        <v>0</v>
      </c>
      <c r="BR603" s="166">
        <v>0</v>
      </c>
      <c r="BS603" s="166">
        <v>0</v>
      </c>
    </row>
    <row r="604" spans="2:71">
      <c r="B604" t="s">
        <v>135</v>
      </c>
      <c r="D604" s="2">
        <f t="shared" ref="D604:M604" si="553">D381+SUMIFS(D$393:D$402,$B$393:$B$402,"&lt;"&amp;Base_Reg_Year&amp;"")+D418</f>
        <v>0</v>
      </c>
      <c r="E604" s="2">
        <f t="shared" si="553"/>
        <v>0</v>
      </c>
      <c r="F604" s="2">
        <f t="shared" si="553"/>
        <v>0</v>
      </c>
      <c r="G604" s="2">
        <f t="shared" si="553"/>
        <v>0</v>
      </c>
      <c r="H604" s="2">
        <f t="shared" si="553"/>
        <v>0</v>
      </c>
      <c r="I604" s="2">
        <f t="shared" si="553"/>
        <v>0</v>
      </c>
      <c r="J604" s="2">
        <f t="shared" si="553"/>
        <v>0</v>
      </c>
      <c r="K604" s="2">
        <f t="shared" si="553"/>
        <v>0</v>
      </c>
      <c r="L604" s="2">
        <f t="shared" si="553"/>
        <v>0</v>
      </c>
      <c r="M604" s="2">
        <f t="shared" si="553"/>
        <v>0</v>
      </c>
      <c r="N604" s="166">
        <f t="shared" ref="N604" si="554">N381+SUMIFS(N$393:N$408,$B$393:$B$408,"&lt;"&amp;Base_Reg_Year&amp;"")+N418</f>
        <v>0</v>
      </c>
      <c r="O604" s="166">
        <v>0</v>
      </c>
      <c r="P604" s="166">
        <v>0</v>
      </c>
      <c r="Q604" s="166">
        <v>0</v>
      </c>
      <c r="R604" s="166">
        <v>0</v>
      </c>
      <c r="S604" s="166">
        <v>0</v>
      </c>
      <c r="T604" s="166">
        <v>0</v>
      </c>
      <c r="U604" s="166">
        <v>0</v>
      </c>
      <c r="V604" s="166">
        <v>0</v>
      </c>
      <c r="W604" s="166">
        <v>0</v>
      </c>
      <c r="X604" s="166">
        <v>0</v>
      </c>
      <c r="Y604" s="166">
        <v>0</v>
      </c>
      <c r="Z604" s="166">
        <v>0</v>
      </c>
      <c r="AA604" s="166">
        <v>0</v>
      </c>
      <c r="AB604" s="166">
        <v>0</v>
      </c>
      <c r="AC604" s="166">
        <v>0</v>
      </c>
      <c r="AD604" s="166">
        <v>0</v>
      </c>
      <c r="AE604" s="166">
        <v>0</v>
      </c>
      <c r="AF604" s="166">
        <v>0</v>
      </c>
      <c r="AG604" s="166">
        <v>0</v>
      </c>
      <c r="AH604" s="166">
        <v>0</v>
      </c>
      <c r="AI604" s="166">
        <v>0</v>
      </c>
      <c r="AJ604" s="166">
        <v>0</v>
      </c>
      <c r="AK604" s="166">
        <v>0</v>
      </c>
      <c r="AL604" s="166">
        <v>0</v>
      </c>
      <c r="AM604" s="166">
        <v>0</v>
      </c>
      <c r="AN604" s="166">
        <v>0</v>
      </c>
      <c r="AO604" s="166">
        <v>0</v>
      </c>
      <c r="AP604" s="166">
        <v>0</v>
      </c>
      <c r="AQ604" s="166">
        <v>0</v>
      </c>
      <c r="AR604" s="166">
        <v>0</v>
      </c>
      <c r="AS604" s="166">
        <v>0</v>
      </c>
      <c r="AT604" s="166">
        <v>0</v>
      </c>
      <c r="AU604" s="166">
        <v>0</v>
      </c>
      <c r="AV604" s="166">
        <v>0</v>
      </c>
      <c r="AW604" s="166">
        <v>0</v>
      </c>
      <c r="AX604" s="166">
        <v>0</v>
      </c>
      <c r="AY604" s="166">
        <v>0</v>
      </c>
      <c r="AZ604" s="166">
        <v>0</v>
      </c>
      <c r="BA604" s="166">
        <v>0</v>
      </c>
      <c r="BB604" s="166">
        <v>0</v>
      </c>
      <c r="BC604" s="166">
        <v>0</v>
      </c>
      <c r="BD604" s="166">
        <v>0</v>
      </c>
      <c r="BE604" s="166">
        <v>0</v>
      </c>
      <c r="BF604" s="166">
        <v>0</v>
      </c>
      <c r="BG604" s="166">
        <v>0</v>
      </c>
      <c r="BH604" s="166">
        <v>0</v>
      </c>
      <c r="BI604" s="166">
        <v>0</v>
      </c>
      <c r="BJ604" s="166">
        <v>0</v>
      </c>
      <c r="BK604" s="166">
        <v>0</v>
      </c>
      <c r="BL604" s="166">
        <v>0</v>
      </c>
      <c r="BM604" s="166">
        <v>0</v>
      </c>
      <c r="BN604" s="166">
        <v>0</v>
      </c>
      <c r="BO604" s="166">
        <v>0</v>
      </c>
      <c r="BP604" s="166">
        <v>0</v>
      </c>
      <c r="BQ604" s="166">
        <v>0</v>
      </c>
      <c r="BR604" s="166">
        <v>0</v>
      </c>
      <c r="BS604" s="166">
        <v>0</v>
      </c>
    </row>
    <row r="605" spans="2:71">
      <c r="B605" t="s">
        <v>13</v>
      </c>
      <c r="D605" s="2">
        <f t="shared" ref="D605:M605" si="555">D432+SUMIFS(D$444:D$453,$B$444:$B$453,"&lt;"&amp;Base_Reg_Year&amp;"")</f>
        <v>0</v>
      </c>
      <c r="E605" s="2">
        <f t="shared" si="555"/>
        <v>3.2558859048178131E-2</v>
      </c>
      <c r="F605" s="2">
        <f t="shared" si="555"/>
        <v>3.2558859048178131E-2</v>
      </c>
      <c r="G605" s="2">
        <f t="shared" si="555"/>
        <v>3.2558859048178131E-2</v>
      </c>
      <c r="H605" s="2">
        <f t="shared" si="555"/>
        <v>3.2558859048178131E-2</v>
      </c>
      <c r="I605" s="2">
        <f t="shared" si="555"/>
        <v>3.2558859048178131E-2</v>
      </c>
      <c r="J605" s="2">
        <f t="shared" si="555"/>
        <v>0.2298657134180685</v>
      </c>
      <c r="K605" s="2">
        <f t="shared" si="555"/>
        <v>0.2298657134180685</v>
      </c>
      <c r="L605" s="2">
        <f t="shared" si="555"/>
        <v>0.2298657134180685</v>
      </c>
      <c r="M605" s="2">
        <f t="shared" si="555"/>
        <v>0.2298657134180685</v>
      </c>
      <c r="N605" s="172">
        <f t="shared" ref="N605" si="556">N432+SUMIFS(N$444:N$459,$B$444:$B$459,"&lt;"&amp;Base_Reg_Year&amp;"")</f>
        <v>0.11493285670903425</v>
      </c>
      <c r="O605" s="166">
        <v>0.25455789889973096</v>
      </c>
      <c r="P605" s="166">
        <v>0.25455789889973096</v>
      </c>
      <c r="Q605" s="166">
        <v>0.25455789889973096</v>
      </c>
      <c r="R605" s="166">
        <v>0.25455789889973096</v>
      </c>
      <c r="S605" s="166">
        <v>0.25455789889973096</v>
      </c>
      <c r="T605" s="166">
        <v>0.25455789889973096</v>
      </c>
      <c r="U605" s="166">
        <v>0.25455789889973096</v>
      </c>
      <c r="V605" s="166">
        <v>0.25455789889973096</v>
      </c>
      <c r="W605" s="166">
        <v>0.25455789889973096</v>
      </c>
      <c r="X605" s="166">
        <v>0.25455789889973096</v>
      </c>
      <c r="Y605" s="166">
        <v>0.25455789889973096</v>
      </c>
      <c r="Z605" s="166">
        <v>0.25455789889973096</v>
      </c>
      <c r="AA605" s="166">
        <v>0.25455789889973096</v>
      </c>
      <c r="AB605" s="166">
        <v>0.25455789889973096</v>
      </c>
      <c r="AC605" s="166">
        <v>0.25455789889973096</v>
      </c>
      <c r="AD605" s="166">
        <v>0.25455789889973096</v>
      </c>
      <c r="AE605" s="166">
        <v>0.25455789889973096</v>
      </c>
      <c r="AF605" s="166">
        <v>0.25455789889973096</v>
      </c>
      <c r="AG605" s="166">
        <v>0.25455789889973096</v>
      </c>
      <c r="AH605" s="166">
        <v>0.25455789889973096</v>
      </c>
      <c r="AI605" s="166">
        <v>0.25455789889973096</v>
      </c>
      <c r="AJ605" s="166">
        <v>0.25455789889973096</v>
      </c>
      <c r="AK605" s="166">
        <v>0.25455789889973096</v>
      </c>
      <c r="AL605" s="166">
        <v>0.25455789889973096</v>
      </c>
      <c r="AM605" s="166">
        <v>0.25455789889973096</v>
      </c>
      <c r="AN605" s="166">
        <v>0.25455789889973096</v>
      </c>
      <c r="AO605" s="166">
        <v>0.25455789889973096</v>
      </c>
      <c r="AP605" s="166">
        <v>0.25455789889973096</v>
      </c>
      <c r="AQ605" s="166">
        <v>0.25455789889973096</v>
      </c>
      <c r="AR605" s="166">
        <v>0.25455789889973096</v>
      </c>
      <c r="AS605" s="166">
        <v>0.25455789889973096</v>
      </c>
      <c r="AT605" s="166">
        <v>0.25455789889973096</v>
      </c>
      <c r="AU605" s="166">
        <v>0.25455789889973096</v>
      </c>
      <c r="AV605" s="166">
        <v>0.25455789889973096</v>
      </c>
      <c r="AW605" s="166">
        <v>0.25455789889973096</v>
      </c>
      <c r="AX605" s="166">
        <v>0.25455789889973096</v>
      </c>
      <c r="AY605" s="166">
        <v>0.25373325276229225</v>
      </c>
      <c r="AZ605" s="166">
        <v>0.22199903985155287</v>
      </c>
      <c r="BA605" s="166">
        <v>0.22199903985155287</v>
      </c>
      <c r="BB605" s="166">
        <v>0.22199903985155287</v>
      </c>
      <c r="BC605" s="166">
        <v>0.22199903985155287</v>
      </c>
      <c r="BD605" s="166">
        <v>0.22199903985155287</v>
      </c>
      <c r="BE605" s="166">
        <v>0.22199903985155287</v>
      </c>
      <c r="BF605" s="166">
        <v>0.1069441641580143</v>
      </c>
      <c r="BG605" s="166">
        <v>2.4692185481662486E-2</v>
      </c>
      <c r="BH605" s="166">
        <v>2.4692185481662486E-2</v>
      </c>
      <c r="BI605" s="166">
        <v>2.4692185481662486E-2</v>
      </c>
      <c r="BJ605" s="166">
        <v>2.2639607987406718E-2</v>
      </c>
      <c r="BK605" s="166">
        <v>0</v>
      </c>
      <c r="BL605" s="166">
        <v>0</v>
      </c>
      <c r="BM605" s="166">
        <v>0</v>
      </c>
      <c r="BN605" s="166">
        <v>0</v>
      </c>
      <c r="BO605" s="166">
        <v>0</v>
      </c>
      <c r="BP605" s="166">
        <v>0</v>
      </c>
      <c r="BQ605" s="166">
        <v>0</v>
      </c>
      <c r="BR605" s="166">
        <v>0</v>
      </c>
      <c r="BS605" s="166">
        <v>0</v>
      </c>
    </row>
    <row r="606" spans="2:71">
      <c r="B606" t="s">
        <v>133</v>
      </c>
      <c r="D606" s="2">
        <f t="shared" ref="D606:M606" si="557">D483+SUMIFS(D$494:D$503,$B$494:$B$503,"&lt;"&amp;Base_Reg_Year&amp;"")</f>
        <v>0</v>
      </c>
      <c r="E606" s="2">
        <f t="shared" si="557"/>
        <v>0</v>
      </c>
      <c r="F606" s="2">
        <f t="shared" si="557"/>
        <v>0</v>
      </c>
      <c r="G606" s="2">
        <f t="shared" si="557"/>
        <v>0</v>
      </c>
      <c r="H606" s="2">
        <f t="shared" si="557"/>
        <v>0</v>
      </c>
      <c r="I606" s="2">
        <f t="shared" si="557"/>
        <v>0</v>
      </c>
      <c r="J606" s="2">
        <f t="shared" si="557"/>
        <v>0</v>
      </c>
      <c r="K606" s="2">
        <f t="shared" si="557"/>
        <v>0</v>
      </c>
      <c r="L606" s="2">
        <f t="shared" si="557"/>
        <v>0</v>
      </c>
      <c r="M606" s="2">
        <f t="shared" si="557"/>
        <v>0</v>
      </c>
      <c r="N606" s="166">
        <f t="shared" ref="N606" si="558">N483+SUMIFS(N$494:N$509,$B$494:$B$509,"&lt;"&amp;Base_Reg_Year&amp;"")</f>
        <v>0</v>
      </c>
      <c r="O606" s="166">
        <v>0</v>
      </c>
      <c r="P606" s="166">
        <v>0</v>
      </c>
      <c r="Q606" s="166">
        <v>0</v>
      </c>
      <c r="R606" s="166">
        <v>0</v>
      </c>
      <c r="S606" s="166">
        <v>0</v>
      </c>
      <c r="T606" s="166">
        <v>0</v>
      </c>
      <c r="U606" s="166">
        <v>0</v>
      </c>
      <c r="V606" s="166">
        <v>0</v>
      </c>
      <c r="W606" s="166">
        <v>0</v>
      </c>
      <c r="X606" s="166">
        <v>0</v>
      </c>
      <c r="Y606" s="166">
        <v>0</v>
      </c>
      <c r="Z606" s="166">
        <v>0</v>
      </c>
      <c r="AA606" s="166">
        <v>0</v>
      </c>
      <c r="AB606" s="166">
        <v>0</v>
      </c>
      <c r="AC606" s="166">
        <v>0</v>
      </c>
      <c r="AD606" s="166">
        <v>0</v>
      </c>
      <c r="AE606" s="166">
        <v>0</v>
      </c>
      <c r="AF606" s="166">
        <v>0</v>
      </c>
      <c r="AG606" s="166">
        <v>0</v>
      </c>
      <c r="AH606" s="166">
        <v>0</v>
      </c>
      <c r="AI606" s="166">
        <v>0</v>
      </c>
      <c r="AJ606" s="166">
        <v>0</v>
      </c>
      <c r="AK606" s="166">
        <v>0</v>
      </c>
      <c r="AL606" s="166">
        <v>0</v>
      </c>
      <c r="AM606" s="166">
        <v>0</v>
      </c>
      <c r="AN606" s="166">
        <v>0</v>
      </c>
      <c r="AO606" s="166">
        <v>0</v>
      </c>
      <c r="AP606" s="166">
        <v>0</v>
      </c>
      <c r="AQ606" s="166">
        <v>0</v>
      </c>
      <c r="AR606" s="166">
        <v>0</v>
      </c>
      <c r="AS606" s="166">
        <v>0</v>
      </c>
      <c r="AT606" s="166">
        <v>0</v>
      </c>
      <c r="AU606" s="166">
        <v>0</v>
      </c>
      <c r="AV606" s="166">
        <v>0</v>
      </c>
      <c r="AW606" s="166">
        <v>0</v>
      </c>
      <c r="AX606" s="166">
        <v>0</v>
      </c>
      <c r="AY606" s="166">
        <v>0</v>
      </c>
      <c r="AZ606" s="166">
        <v>0</v>
      </c>
      <c r="BA606" s="166">
        <v>0</v>
      </c>
      <c r="BB606" s="166">
        <v>0</v>
      </c>
      <c r="BC606" s="166">
        <v>0</v>
      </c>
      <c r="BD606" s="166">
        <v>0</v>
      </c>
      <c r="BE606" s="166">
        <v>0</v>
      </c>
      <c r="BF606" s="166">
        <v>0</v>
      </c>
      <c r="BG606" s="166">
        <v>0</v>
      </c>
      <c r="BH606" s="166">
        <v>0</v>
      </c>
      <c r="BI606" s="166">
        <v>0</v>
      </c>
      <c r="BJ606" s="166">
        <v>0</v>
      </c>
      <c r="BK606" s="166">
        <v>0</v>
      </c>
      <c r="BL606" s="166">
        <v>0</v>
      </c>
      <c r="BM606" s="166">
        <v>0</v>
      </c>
      <c r="BN606" s="166">
        <v>0</v>
      </c>
      <c r="BO606" s="166">
        <v>0</v>
      </c>
      <c r="BP606" s="166">
        <v>0</v>
      </c>
      <c r="BQ606" s="166">
        <v>0</v>
      </c>
      <c r="BR606" s="166">
        <v>0</v>
      </c>
      <c r="BS606" s="166">
        <v>0</v>
      </c>
    </row>
    <row r="607" spans="2:71">
      <c r="B607" t="s">
        <v>54</v>
      </c>
      <c r="D607" s="7">
        <f t="shared" ref="D607" si="559">SUM(D597:D606)</f>
        <v>143.36666593226283</v>
      </c>
      <c r="E607" s="7">
        <f>SUM(E597:E606)</f>
        <v>107.95086585414721</v>
      </c>
      <c r="F607" s="7">
        <f t="shared" ref="F607:BP607" si="560">SUM(F597:F606)</f>
        <v>123.67192170104209</v>
      </c>
      <c r="G607" s="7">
        <f t="shared" si="560"/>
        <v>126.86708306245366</v>
      </c>
      <c r="H607" s="7">
        <f t="shared" si="560"/>
        <v>128.8750952407141</v>
      </c>
      <c r="I607" s="7">
        <f t="shared" si="560"/>
        <v>114.17264312271845</v>
      </c>
      <c r="J607" s="7">
        <f t="shared" si="560"/>
        <v>135.72271616544012</v>
      </c>
      <c r="K607" s="7">
        <f t="shared" si="560"/>
        <v>139.39978382157196</v>
      </c>
      <c r="L607" s="7">
        <f t="shared" si="560"/>
        <v>143.19221204396814</v>
      </c>
      <c r="M607" s="7">
        <f t="shared" si="560"/>
        <v>149.66483115943441</v>
      </c>
      <c r="N607" s="7">
        <f t="shared" si="560"/>
        <v>80.587844041917265</v>
      </c>
      <c r="O607" s="7">
        <f>SUM(O597:O606)</f>
        <v>168.14354789810352</v>
      </c>
      <c r="P607" s="7">
        <f t="shared" si="560"/>
        <v>160.10522674407076</v>
      </c>
      <c r="Q607" s="7">
        <f t="shared" si="560"/>
        <v>152.07087698043384</v>
      </c>
      <c r="R607" s="7">
        <f t="shared" si="560"/>
        <v>144.9543198890089</v>
      </c>
      <c r="S607" s="7">
        <f t="shared" si="560"/>
        <v>136.20282872486777</v>
      </c>
      <c r="T607" s="7">
        <f t="shared" si="560"/>
        <v>121.98843498081675</v>
      </c>
      <c r="U607" s="7">
        <f t="shared" si="560"/>
        <v>120.77378902514884</v>
      </c>
      <c r="V607" s="7">
        <f t="shared" si="560"/>
        <v>118.90010189330681</v>
      </c>
      <c r="W607" s="7">
        <f t="shared" si="560"/>
        <v>116.49350839898872</v>
      </c>
      <c r="X607" s="7">
        <f t="shared" si="560"/>
        <v>113.50292691409098</v>
      </c>
      <c r="Y607" s="7">
        <f t="shared" si="560"/>
        <v>110.60179844453812</v>
      </c>
      <c r="Z607" s="7">
        <f t="shared" si="560"/>
        <v>110.65291702306325</v>
      </c>
      <c r="AA607" s="7">
        <f t="shared" si="560"/>
        <v>110.77843097730963</v>
      </c>
      <c r="AB607" s="7">
        <f t="shared" si="560"/>
        <v>111.08829126371475</v>
      </c>
      <c r="AC607" s="7">
        <f t="shared" si="560"/>
        <v>111.27640311509866</v>
      </c>
      <c r="AD607" s="7">
        <f t="shared" si="560"/>
        <v>111.34896125206319</v>
      </c>
      <c r="AE607" s="7">
        <f t="shared" si="560"/>
        <v>111.47159997893264</v>
      </c>
      <c r="AF607" s="7">
        <f t="shared" si="560"/>
        <v>111.74478739810057</v>
      </c>
      <c r="AG607" s="7">
        <f t="shared" si="560"/>
        <v>77.354842631556053</v>
      </c>
      <c r="AH607" s="7">
        <f t="shared" si="560"/>
        <v>51.157132862787705</v>
      </c>
      <c r="AI607" s="7">
        <f t="shared" si="560"/>
        <v>50.782139397780654</v>
      </c>
      <c r="AJ607" s="7">
        <f t="shared" si="560"/>
        <v>50.929726858012351</v>
      </c>
      <c r="AK607" s="7">
        <f t="shared" si="560"/>
        <v>51.027323428188161</v>
      </c>
      <c r="AL607" s="7">
        <f t="shared" si="560"/>
        <v>50.703690701077463</v>
      </c>
      <c r="AM607" s="7">
        <f t="shared" si="560"/>
        <v>50.382786256230659</v>
      </c>
      <c r="AN607" s="7">
        <f t="shared" si="560"/>
        <v>50.382786256230659</v>
      </c>
      <c r="AO607" s="7">
        <f t="shared" si="560"/>
        <v>50.382786256230659</v>
      </c>
      <c r="AP607" s="7">
        <f t="shared" si="560"/>
        <v>50.382786256230659</v>
      </c>
      <c r="AQ607" s="7">
        <f t="shared" si="560"/>
        <v>50.382786256230659</v>
      </c>
      <c r="AR607" s="7">
        <f t="shared" si="560"/>
        <v>50.382786256230659</v>
      </c>
      <c r="AS607" s="7">
        <f t="shared" si="560"/>
        <v>50.382786256230659</v>
      </c>
      <c r="AT607" s="7">
        <f t="shared" si="560"/>
        <v>50.382786256230659</v>
      </c>
      <c r="AU607" s="7">
        <f t="shared" si="560"/>
        <v>50.382786256230659</v>
      </c>
      <c r="AV607" s="7">
        <f t="shared" si="560"/>
        <v>50.382786256230659</v>
      </c>
      <c r="AW607" s="7">
        <f t="shared" si="560"/>
        <v>50.382786256230659</v>
      </c>
      <c r="AX607" s="7">
        <f t="shared" si="560"/>
        <v>50.179778726632776</v>
      </c>
      <c r="AY607" s="7">
        <f t="shared" si="560"/>
        <v>49.509824822246586</v>
      </c>
      <c r="AZ607" s="7">
        <f t="shared" si="560"/>
        <v>48.389152479766956</v>
      </c>
      <c r="BA607" s="7">
        <f t="shared" si="560"/>
        <v>47.218846460794808</v>
      </c>
      <c r="BB607" s="7">
        <f t="shared" si="560"/>
        <v>46.702227567605078</v>
      </c>
      <c r="BC607" s="7">
        <f t="shared" si="560"/>
        <v>44.620047625326748</v>
      </c>
      <c r="BD607" s="7">
        <f t="shared" si="560"/>
        <v>40.288320684180455</v>
      </c>
      <c r="BE607" s="7">
        <f t="shared" si="560"/>
        <v>35.467310717853195</v>
      </c>
      <c r="BF607" s="7">
        <f t="shared" si="560"/>
        <v>29.77383749705383</v>
      </c>
      <c r="BG607" s="7">
        <f t="shared" si="560"/>
        <v>23.87023677520483</v>
      </c>
      <c r="BH607" s="7">
        <f t="shared" si="560"/>
        <v>18.37944782082393</v>
      </c>
      <c r="BI607" s="7">
        <f t="shared" si="560"/>
        <v>14.362105229280523</v>
      </c>
      <c r="BJ607" s="7">
        <f t="shared" si="560"/>
        <v>10.27125297478536</v>
      </c>
      <c r="BK607" s="7">
        <f t="shared" si="560"/>
        <v>6.4233462395294403</v>
      </c>
      <c r="BL607" s="7">
        <f t="shared" si="560"/>
        <v>3.2773549353432676</v>
      </c>
      <c r="BM607" s="7">
        <f t="shared" si="560"/>
        <v>-2.8421709430404007E-14</v>
      </c>
      <c r="BN607" s="7">
        <f t="shared" si="560"/>
        <v>0</v>
      </c>
      <c r="BO607" s="7">
        <f t="shared" si="560"/>
        <v>0</v>
      </c>
      <c r="BP607" s="7">
        <f t="shared" si="560"/>
        <v>0</v>
      </c>
      <c r="BQ607" s="7">
        <f t="shared" ref="BQ607:BS607" si="561">SUM(BQ597:BQ606)</f>
        <v>0</v>
      </c>
      <c r="BR607" s="7">
        <f t="shared" si="561"/>
        <v>0</v>
      </c>
      <c r="BS607" s="7">
        <f t="shared" si="561"/>
        <v>0</v>
      </c>
    </row>
    <row r="608" spans="2:71">
      <c r="N608" t="b">
        <f>N607=N8</f>
        <v>1</v>
      </c>
    </row>
    <row r="609" spans="2:74">
      <c r="B609" s="135" t="str">
        <f>Base_Reg_Year&amp;" Opening RAB Depr (Jun $2021)"</f>
        <v>2022 Opening RAB Depr (Jun $2021)</v>
      </c>
      <c r="D609" s="1">
        <v>2011</v>
      </c>
      <c r="E609" s="1">
        <v>2012</v>
      </c>
      <c r="F609" s="1">
        <v>2013</v>
      </c>
      <c r="G609" s="1">
        <v>2014</v>
      </c>
      <c r="H609" s="1">
        <v>2015</v>
      </c>
      <c r="I609" s="1">
        <v>2016</v>
      </c>
      <c r="J609" s="1">
        <v>2017</v>
      </c>
      <c r="K609" s="1">
        <v>2018</v>
      </c>
      <c r="L609" s="1">
        <v>2019</v>
      </c>
      <c r="M609" s="1">
        <v>2020</v>
      </c>
      <c r="N609" s="1">
        <v>2021</v>
      </c>
      <c r="O609" s="1">
        <v>2022</v>
      </c>
      <c r="P609" s="1">
        <v>2023</v>
      </c>
      <c r="Q609" s="1">
        <v>2024</v>
      </c>
      <c r="R609" s="1">
        <v>2025</v>
      </c>
      <c r="S609" s="1">
        <v>2026</v>
      </c>
      <c r="T609" s="1">
        <v>2027</v>
      </c>
      <c r="U609" s="1">
        <v>2028</v>
      </c>
      <c r="V609" s="1">
        <v>2029</v>
      </c>
      <c r="W609" s="1">
        <v>2030</v>
      </c>
      <c r="X609" s="1">
        <v>2031</v>
      </c>
      <c r="Y609" s="1">
        <v>2032</v>
      </c>
      <c r="Z609" s="1">
        <v>2033</v>
      </c>
      <c r="AA609" s="1">
        <v>2034</v>
      </c>
      <c r="AB609" s="1">
        <v>2035</v>
      </c>
      <c r="AC609" s="1">
        <v>2036</v>
      </c>
      <c r="AD609" s="1">
        <v>2037</v>
      </c>
      <c r="AE609" s="1">
        <v>2038</v>
      </c>
      <c r="AF609" s="1">
        <v>2039</v>
      </c>
      <c r="AG609" s="1">
        <v>2040</v>
      </c>
      <c r="AH609" s="1">
        <v>2041</v>
      </c>
      <c r="AI609" s="1">
        <v>2042</v>
      </c>
      <c r="AJ609" s="1">
        <v>2043</v>
      </c>
      <c r="AK609" s="1">
        <v>2044</v>
      </c>
      <c r="AL609" s="1">
        <v>2045</v>
      </c>
      <c r="AM609" s="1">
        <v>2046</v>
      </c>
      <c r="AN609" s="1">
        <v>2047</v>
      </c>
      <c r="AO609" s="1">
        <v>2048</v>
      </c>
      <c r="AP609" s="1">
        <v>2049</v>
      </c>
      <c r="AQ609" s="1">
        <v>2050</v>
      </c>
      <c r="AR609" s="1">
        <v>2051</v>
      </c>
      <c r="AS609" s="1">
        <v>2052</v>
      </c>
      <c r="AT609" s="1">
        <v>2053</v>
      </c>
      <c r="AU609" s="1">
        <v>2054</v>
      </c>
      <c r="AV609" s="1">
        <v>2055</v>
      </c>
      <c r="AW609" s="1">
        <v>2056</v>
      </c>
      <c r="AX609" s="1">
        <v>2057</v>
      </c>
      <c r="AY609" s="1">
        <v>2058</v>
      </c>
      <c r="AZ609" s="1">
        <v>2059</v>
      </c>
      <c r="BA609" s="1">
        <v>2060</v>
      </c>
      <c r="BB609" s="1">
        <v>2061</v>
      </c>
      <c r="BC609" s="1">
        <v>2062</v>
      </c>
      <c r="BD609" s="1">
        <v>2063</v>
      </c>
      <c r="BE609" s="1">
        <v>2064</v>
      </c>
      <c r="BF609" s="1">
        <v>2065</v>
      </c>
      <c r="BG609" s="1">
        <v>2066</v>
      </c>
      <c r="BH609" s="1">
        <v>2067</v>
      </c>
      <c r="BI609" s="1">
        <v>2068</v>
      </c>
      <c r="BJ609" s="1">
        <v>2069</v>
      </c>
      <c r="BK609" s="1">
        <v>2070</v>
      </c>
      <c r="BL609" s="1">
        <v>2071</v>
      </c>
      <c r="BM609" s="1">
        <v>2072</v>
      </c>
      <c r="BN609" s="1">
        <v>2073</v>
      </c>
      <c r="BO609" s="1">
        <v>2074</v>
      </c>
      <c r="BP609" s="1">
        <v>2075</v>
      </c>
      <c r="BQ609" s="1">
        <v>2076</v>
      </c>
      <c r="BR609" s="1">
        <v>2077</v>
      </c>
      <c r="BS609" s="1">
        <v>2078</v>
      </c>
    </row>
    <row r="610" spans="2:74">
      <c r="B610" s="4" t="s">
        <v>0</v>
      </c>
      <c r="D610" s="25">
        <f>D597*Inputs!$O$5</f>
        <v>8.524750105678562</v>
      </c>
      <c r="E610" s="25">
        <f>E597*Inputs!$O$5</f>
        <v>9.1518779256676606</v>
      </c>
      <c r="F610" s="25">
        <f>F597*Inputs!$O$5</f>
        <v>10.357546321163245</v>
      </c>
      <c r="G610" s="25">
        <f>G597*Inputs!$O$5</f>
        <v>12.056282085499168</v>
      </c>
      <c r="H610" s="25">
        <f>H597*Inputs!$O$5</f>
        <v>13.702453451770671</v>
      </c>
      <c r="I610" s="25">
        <f>I597*Inputs!$O$5</f>
        <v>14.007739576760008</v>
      </c>
      <c r="J610" s="25">
        <f>J597*Inputs!$O$5</f>
        <v>14.757594254938182</v>
      </c>
      <c r="K610" s="25">
        <f>K597*Inputs!$O$5</f>
        <v>15.513689243555637</v>
      </c>
      <c r="L610" s="25">
        <f>L597*Inputs!$O$5</f>
        <v>16.6628703493035</v>
      </c>
      <c r="M610" s="25">
        <f>M597*Inputs!$O$5</f>
        <v>18.175711872302315</v>
      </c>
      <c r="N610" s="168">
        <f>N597*Inputs!$O$5</f>
        <v>9.8440902259469567</v>
      </c>
      <c r="O610" s="168">
        <f>O597*Inputs!$O$5</f>
        <v>18.106592522330235</v>
      </c>
      <c r="P610" s="168">
        <f>P597*Inputs!$O$5</f>
        <v>18.106592522330235</v>
      </c>
      <c r="Q610" s="168">
        <f>Q597*Inputs!$O$5</f>
        <v>18.106592522330235</v>
      </c>
      <c r="R610" s="168">
        <f>R597*Inputs!$O$5</f>
        <v>18.106592522330235</v>
      </c>
      <c r="S610" s="168">
        <f>S597*Inputs!$O$5</f>
        <v>18.106592522330235</v>
      </c>
      <c r="T610" s="168">
        <f>T597*Inputs!$O$5</f>
        <v>18.106592522330235</v>
      </c>
      <c r="U610" s="168">
        <f>U597*Inputs!$O$5</f>
        <v>18.106592522330235</v>
      </c>
      <c r="V610" s="168">
        <f>V597*Inputs!$O$5</f>
        <v>18.106592522330235</v>
      </c>
      <c r="W610" s="168">
        <f>W597*Inputs!$O$5</f>
        <v>18.106592522330235</v>
      </c>
      <c r="X610" s="168">
        <f>X597*Inputs!$O$5</f>
        <v>18.12124941506735</v>
      </c>
      <c r="Y610" s="168">
        <f>Y597*Inputs!$O$5</f>
        <v>18.135906307804465</v>
      </c>
      <c r="Z610" s="168">
        <f>Z597*Inputs!$O$5</f>
        <v>18.159357336183849</v>
      </c>
      <c r="AA610" s="168">
        <f>AA597*Inputs!$O$5</f>
        <v>18.185739743110656</v>
      </c>
      <c r="AB610" s="168">
        <f>AB597*Inputs!$O$5</f>
        <v>18.217984907132308</v>
      </c>
      <c r="AC610" s="168">
        <f>AC597*Inputs!$O$5</f>
        <v>18.247298692606538</v>
      </c>
      <c r="AD610" s="168">
        <f>AD597*Inputs!$O$5</f>
        <v>18.253161449701384</v>
      </c>
      <c r="AE610" s="168">
        <f>AE597*Inputs!$O$5</f>
        <v>18.264886963891076</v>
      </c>
      <c r="AF610" s="168">
        <f>AF597*Inputs!$O$5</f>
        <v>18.341102806124074</v>
      </c>
      <c r="AG610" s="168">
        <f>AG597*Inputs!$O$5</f>
        <v>13.884609166609017</v>
      </c>
      <c r="AH610" s="168">
        <f>AH597*Inputs!$O$5</f>
        <v>11.146999215196352</v>
      </c>
      <c r="AI610" s="168">
        <f>AI597*Inputs!$O$5</f>
        <v>11.111822672627294</v>
      </c>
      <c r="AJ610" s="168">
        <f>AJ597*Inputs!$O$5</f>
        <v>11.152861972291195</v>
      </c>
      <c r="AK610" s="168">
        <f>AK597*Inputs!$O$5</f>
        <v>11.2671857356407</v>
      </c>
      <c r="AL610" s="168">
        <f>AL597*Inputs!$O$5</f>
        <v>11.132342322459236</v>
      </c>
      <c r="AM610" s="168">
        <f>AM597*Inputs!$O$5</f>
        <v>10.976979259445828</v>
      </c>
      <c r="AN610" s="168">
        <f>AN597*Inputs!$O$5</f>
        <v>10.976979259445828</v>
      </c>
      <c r="AO610" s="168">
        <f>AO597*Inputs!$O$5</f>
        <v>10.976979259445828</v>
      </c>
      <c r="AP610" s="168">
        <f>AP597*Inputs!$O$5</f>
        <v>10.976979259445828</v>
      </c>
      <c r="AQ610" s="168">
        <f>AQ597*Inputs!$O$5</f>
        <v>10.976979259445828</v>
      </c>
      <c r="AR610" s="168">
        <f>AR597*Inputs!$O$5</f>
        <v>10.976979259445828</v>
      </c>
      <c r="AS610" s="168">
        <f>AS597*Inputs!$O$5</f>
        <v>10.976979259445828</v>
      </c>
      <c r="AT610" s="168">
        <f>AT597*Inputs!$O$5</f>
        <v>10.976979259445828</v>
      </c>
      <c r="AU610" s="168">
        <f>AU597*Inputs!$O$5</f>
        <v>10.976979259445828</v>
      </c>
      <c r="AV610" s="168">
        <f>AV597*Inputs!$O$5</f>
        <v>10.976979259445828</v>
      </c>
      <c r="AW610" s="168">
        <f>AW597*Inputs!$O$5</f>
        <v>10.976979259445828</v>
      </c>
      <c r="AX610" s="168">
        <f>AX597*Inputs!$O$5</f>
        <v>10.724283316503564</v>
      </c>
      <c r="AY610" s="168">
        <f>AY597*Inputs!$O$5</f>
        <v>9.8913770238238907</v>
      </c>
      <c r="AZ610" s="168">
        <f>AZ597*Inputs!$O$5</f>
        <v>8.5359088399478491</v>
      </c>
      <c r="BA610" s="168">
        <f>BA597*Inputs!$O$5</f>
        <v>7.0791570456623409</v>
      </c>
      <c r="BB610" s="168">
        <f>BB597*Inputs!$O$5</f>
        <v>6.4360897731579172</v>
      </c>
      <c r="BC610" s="168">
        <f>BC597*Inputs!$O$5</f>
        <v>6.099589121711297</v>
      </c>
      <c r="BD610" s="168">
        <f>BD597*Inputs!$O$5</f>
        <v>5.346614288313507</v>
      </c>
      <c r="BE610" s="168">
        <f>BE597*Inputs!$O$5</f>
        <v>4.3939762411308134</v>
      </c>
      <c r="BF610" s="168">
        <f>BF597*Inputs!$O$5</f>
        <v>3.0629649267574193</v>
      </c>
      <c r="BG610" s="168">
        <f>BG597*Inputs!$O$5</f>
        <v>1.5503098754622666</v>
      </c>
      <c r="BH610" s="168">
        <f>BH597*Inputs!$O$5</f>
        <v>-3.9800528648469732E-14</v>
      </c>
      <c r="BI610" s="168">
        <f>BI597*Inputs!$O$5</f>
        <v>0</v>
      </c>
      <c r="BJ610" s="168">
        <f>BJ597*Inputs!$O$5</f>
        <v>0</v>
      </c>
      <c r="BK610" s="168">
        <f>BK597*Inputs!$O$5</f>
        <v>0</v>
      </c>
      <c r="BL610" s="168">
        <f>BL597*Inputs!$O$5</f>
        <v>0</v>
      </c>
      <c r="BM610" s="168">
        <f>BM597*Inputs!$O$5</f>
        <v>0</v>
      </c>
      <c r="BN610" s="168">
        <f>BN597*Inputs!$O$5</f>
        <v>0</v>
      </c>
      <c r="BO610" s="168">
        <f>BO597*Inputs!$O$5</f>
        <v>0</v>
      </c>
      <c r="BP610" s="168">
        <f>BP597*Inputs!$O$5</f>
        <v>0</v>
      </c>
      <c r="BQ610" s="168">
        <f>BQ597*Inputs!$O$5</f>
        <v>0</v>
      </c>
      <c r="BR610" s="168">
        <f>BR597*Inputs!$O$5</f>
        <v>0</v>
      </c>
      <c r="BS610" s="168">
        <f>BS597*Inputs!$O$5</f>
        <v>0</v>
      </c>
    </row>
    <row r="611" spans="2:74">
      <c r="B611" s="4" t="s">
        <v>7</v>
      </c>
      <c r="D611" s="25">
        <f>D598*Inputs!$O$5</f>
        <v>74.986188042497602</v>
      </c>
      <c r="E611" s="25">
        <f>E598*Inputs!$O$5</f>
        <v>79.675070884093088</v>
      </c>
      <c r="F611" s="25">
        <f>F598*Inputs!$O$5</f>
        <v>84.7070102280383</v>
      </c>
      <c r="G611" s="25">
        <f>G598*Inputs!$O$5</f>
        <v>90.491667091376939</v>
      </c>
      <c r="H611" s="25">
        <f>H598*Inputs!$O$5</f>
        <v>97.10654358365133</v>
      </c>
      <c r="I611" s="25">
        <f>I598*Inputs!$O$5</f>
        <v>99.454134842977268</v>
      </c>
      <c r="J611" s="25">
        <f>J598*Inputs!$O$5</f>
        <v>104.28413995018828</v>
      </c>
      <c r="K611" s="25">
        <f>K598*Inputs!$O$5</f>
        <v>109.28746271536063</v>
      </c>
      <c r="L611" s="25">
        <f>L598*Inputs!$O$5</f>
        <v>114.22181079469262</v>
      </c>
      <c r="M611" s="25">
        <f>M598*Inputs!$O$5</f>
        <v>118.56906325269424</v>
      </c>
      <c r="N611" s="168">
        <f>N598*Inputs!$O$5</f>
        <v>61.0269140334509</v>
      </c>
      <c r="O611" s="168">
        <f>O598*Inputs!$O$5</f>
        <v>119.17183533064282</v>
      </c>
      <c r="P611" s="168">
        <f>P598*Inputs!$O$5</f>
        <v>119.17183533064282</v>
      </c>
      <c r="Q611" s="168">
        <f>Q598*Inputs!$O$5</f>
        <v>119.17183533064282</v>
      </c>
      <c r="R611" s="168">
        <f>R598*Inputs!$O$5</f>
        <v>119.17183533064282</v>
      </c>
      <c r="S611" s="168">
        <f>S598*Inputs!$O$5</f>
        <v>119.17183533064282</v>
      </c>
      <c r="T611" s="168">
        <f>T598*Inputs!$O$5</f>
        <v>119.17183533064282</v>
      </c>
      <c r="U611" s="168">
        <f>U598*Inputs!$O$5</f>
        <v>119.17183533064282</v>
      </c>
      <c r="V611" s="168">
        <f>V598*Inputs!$O$5</f>
        <v>119.17183533064282</v>
      </c>
      <c r="W611" s="168">
        <f>W598*Inputs!$O$5</f>
        <v>119.17183533064282</v>
      </c>
      <c r="X611" s="168">
        <f>X598*Inputs!$O$5</f>
        <v>119.18259259343043</v>
      </c>
      <c r="Y611" s="168">
        <f>Y598*Inputs!$O$5</f>
        <v>119.22008268428364</v>
      </c>
      <c r="Z611" s="168">
        <f>Z598*Inputs!$O$5</f>
        <v>119.26026209083375</v>
      </c>
      <c r="AA611" s="168">
        <f>AA598*Inputs!$O$5</f>
        <v>119.39011461314097</v>
      </c>
      <c r="AB611" s="168">
        <f>AB598*Inputs!$O$5</f>
        <v>119.74357158247665</v>
      </c>
      <c r="AC611" s="168">
        <f>AC598*Inputs!$O$5</f>
        <v>119.94841217422297</v>
      </c>
      <c r="AD611" s="168">
        <f>AD598*Inputs!$O$5</f>
        <v>120.0328669874897</v>
      </c>
      <c r="AE611" s="168">
        <f>AE598*Inputs!$O$5</f>
        <v>120.17379743039136</v>
      </c>
      <c r="AF611" s="168">
        <f>AF598*Inputs!$O$5</f>
        <v>120.43763475083338</v>
      </c>
      <c r="AG611" s="168">
        <f>AG598*Inputs!$O$5</f>
        <v>82.086851548311316</v>
      </c>
      <c r="AH611" s="168">
        <f>AH598*Inputs!$O$5</f>
        <v>52.214562812419693</v>
      </c>
      <c r="AI611" s="168">
        <f>AI598*Inputs!$O$5</f>
        <v>51.782961953062603</v>
      </c>
      <c r="AJ611" s="168">
        <f>AJ598*Inputs!$O$5</f>
        <v>51.925633831518923</v>
      </c>
      <c r="AK611" s="168">
        <f>AK598*Inputs!$O$5</f>
        <v>51.93279451447227</v>
      </c>
      <c r="AL611" s="168">
        <f>AL598*Inputs!$O$5</f>
        <v>51.664792391302399</v>
      </c>
      <c r="AM611" s="168">
        <f>AM598*Inputs!$O$5</f>
        <v>51.420705978498063</v>
      </c>
      <c r="AN611" s="168">
        <f>AN598*Inputs!$O$5</f>
        <v>51.420705978498063</v>
      </c>
      <c r="AO611" s="168">
        <f>AO598*Inputs!$O$5</f>
        <v>51.420705978498063</v>
      </c>
      <c r="AP611" s="168">
        <f>AP598*Inputs!$O$5</f>
        <v>51.420705978498063</v>
      </c>
      <c r="AQ611" s="168">
        <f>AQ598*Inputs!$O$5</f>
        <v>51.420705978498063</v>
      </c>
      <c r="AR611" s="168">
        <f>AR598*Inputs!$O$5</f>
        <v>51.420705978498063</v>
      </c>
      <c r="AS611" s="168">
        <f>AS598*Inputs!$O$5</f>
        <v>51.420705978498063</v>
      </c>
      <c r="AT611" s="168">
        <f>AT598*Inputs!$O$5</f>
        <v>51.420705978498063</v>
      </c>
      <c r="AU611" s="168">
        <f>AU598*Inputs!$O$5</f>
        <v>51.420705978498063</v>
      </c>
      <c r="AV611" s="168">
        <f>AV598*Inputs!$O$5</f>
        <v>51.420705978498063</v>
      </c>
      <c r="AW611" s="168">
        <f>AW598*Inputs!$O$5</f>
        <v>51.420705978498063</v>
      </c>
      <c r="AX611" s="168">
        <f>AX598*Inputs!$O$5</f>
        <v>51.420705978498063</v>
      </c>
      <c r="AY611" s="168">
        <f>AY598*Inputs!$O$5</f>
        <v>51.420705978498063</v>
      </c>
      <c r="AZ611" s="168">
        <f>AZ598*Inputs!$O$5</f>
        <v>51.420705978498063</v>
      </c>
      <c r="BA611" s="168">
        <f>BA598*Inputs!$O$5</f>
        <v>51.420705978498063</v>
      </c>
      <c r="BB611" s="168">
        <f>BB598*Inputs!$O$5</f>
        <v>51.420705978498063</v>
      </c>
      <c r="BC611" s="168">
        <f>BC598*Inputs!$O$5</f>
        <v>49.165389346459079</v>
      </c>
      <c r="BD611" s="168">
        <f>BD598*Inputs!$O$5</f>
        <v>44.526397556108442</v>
      </c>
      <c r="BE611" s="168">
        <f>BE598*Inputs!$O$5</f>
        <v>39.478028341204521</v>
      </c>
      <c r="BF611" s="168">
        <f>BF598*Inputs!$O$5</f>
        <v>33.865239656458641</v>
      </c>
      <c r="BG611" s="168">
        <f>BG598*Inputs!$O$5</f>
        <v>28.131704318827637</v>
      </c>
      <c r="BH611" s="168">
        <f>BH598*Inputs!$O$5</f>
        <v>22.847291880922299</v>
      </c>
      <c r="BI611" s="168">
        <f>BI598*Inputs!$O$5</f>
        <v>17.846658769908831</v>
      </c>
      <c r="BJ611" s="168">
        <f>BJ598*Inputs!$O$5</f>
        <v>12.75707863498276</v>
      </c>
      <c r="BK611" s="168">
        <f>BK598*Inputs!$O$5</f>
        <v>7.9955336536419592</v>
      </c>
      <c r="BL611" s="168">
        <f>BL598*Inputs!$O$5</f>
        <v>4.0795250175376383</v>
      </c>
      <c r="BM611" s="168">
        <f>BM598*Inputs!$O$5</f>
        <v>-3.5378247687528652E-14</v>
      </c>
      <c r="BN611" s="168">
        <f>BN598*Inputs!$O$5</f>
        <v>0</v>
      </c>
      <c r="BO611" s="168">
        <f>BO598*Inputs!$O$5</f>
        <v>0</v>
      </c>
      <c r="BP611" s="168">
        <f>BP598*Inputs!$O$5</f>
        <v>0</v>
      </c>
      <c r="BQ611" s="168">
        <f>BQ598*Inputs!$O$5</f>
        <v>0</v>
      </c>
      <c r="BR611" s="168">
        <f>BR598*Inputs!$O$5</f>
        <v>0</v>
      </c>
      <c r="BS611" s="168">
        <f>BS598*Inputs!$O$5</f>
        <v>0</v>
      </c>
    </row>
    <row r="612" spans="2:74">
      <c r="B612" s="4" t="s">
        <v>8</v>
      </c>
      <c r="D612" s="25">
        <f>D599*Inputs!$O$5</f>
        <v>19.655256956456174</v>
      </c>
      <c r="E612" s="25">
        <f>E599*Inputs!$O$5</f>
        <v>0</v>
      </c>
      <c r="F612" s="25">
        <f>F599*Inputs!$O$5</f>
        <v>0</v>
      </c>
      <c r="G612" s="25">
        <f>G599*Inputs!$O$5</f>
        <v>0</v>
      </c>
      <c r="H612" s="25">
        <f>H599*Inputs!$O$5</f>
        <v>0</v>
      </c>
      <c r="I612" s="25">
        <f>I599*Inputs!$O$5</f>
        <v>0</v>
      </c>
      <c r="J612" s="25">
        <f>J599*Inputs!$O$5</f>
        <v>0</v>
      </c>
      <c r="K612" s="25">
        <f>K599*Inputs!$O$5</f>
        <v>0</v>
      </c>
      <c r="L612" s="25">
        <f>L599*Inputs!$O$5</f>
        <v>0</v>
      </c>
      <c r="M612" s="25">
        <f>M599*Inputs!$O$5</f>
        <v>0</v>
      </c>
      <c r="N612" s="168">
        <f>N599*Inputs!$O$5</f>
        <v>0</v>
      </c>
      <c r="O612" s="168">
        <f>O599*Inputs!$O$5</f>
        <v>0</v>
      </c>
      <c r="P612" s="168">
        <f>P599*Inputs!$O$5</f>
        <v>0</v>
      </c>
      <c r="Q612" s="168">
        <f>Q599*Inputs!$O$5</f>
        <v>0</v>
      </c>
      <c r="R612" s="168">
        <f>R599*Inputs!$O$5</f>
        <v>0</v>
      </c>
      <c r="S612" s="168">
        <f>S599*Inputs!$O$5</f>
        <v>0</v>
      </c>
      <c r="T612" s="168">
        <f>T599*Inputs!$O$5</f>
        <v>0</v>
      </c>
      <c r="U612" s="168">
        <f>U599*Inputs!$O$5</f>
        <v>0</v>
      </c>
      <c r="V612" s="168">
        <f>V599*Inputs!$O$5</f>
        <v>0</v>
      </c>
      <c r="W612" s="168">
        <f>W599*Inputs!$O$5</f>
        <v>0</v>
      </c>
      <c r="X612" s="168">
        <f>X599*Inputs!$O$5</f>
        <v>0</v>
      </c>
      <c r="Y612" s="168">
        <f>Y599*Inputs!$O$5</f>
        <v>0</v>
      </c>
      <c r="Z612" s="168">
        <f>Z599*Inputs!$O$5</f>
        <v>0</v>
      </c>
      <c r="AA612" s="168">
        <f>AA599*Inputs!$O$5</f>
        <v>0</v>
      </c>
      <c r="AB612" s="168">
        <f>AB599*Inputs!$O$5</f>
        <v>0</v>
      </c>
      <c r="AC612" s="168">
        <f>AC599*Inputs!$O$5</f>
        <v>0</v>
      </c>
      <c r="AD612" s="168">
        <f>AD599*Inputs!$O$5</f>
        <v>0</v>
      </c>
      <c r="AE612" s="168">
        <f>AE599*Inputs!$O$5</f>
        <v>0</v>
      </c>
      <c r="AF612" s="168">
        <f>AF599*Inputs!$O$5</f>
        <v>0</v>
      </c>
      <c r="AG612" s="168">
        <f>AG599*Inputs!$O$5</f>
        <v>0</v>
      </c>
      <c r="AH612" s="168">
        <f>AH599*Inputs!$O$5</f>
        <v>0</v>
      </c>
      <c r="AI612" s="168">
        <f>AI599*Inputs!$O$5</f>
        <v>0</v>
      </c>
      <c r="AJ612" s="168">
        <f>AJ599*Inputs!$O$5</f>
        <v>0</v>
      </c>
      <c r="AK612" s="168">
        <f>AK599*Inputs!$O$5</f>
        <v>0</v>
      </c>
      <c r="AL612" s="168">
        <f>AL599*Inputs!$O$5</f>
        <v>0</v>
      </c>
      <c r="AM612" s="168">
        <f>AM599*Inputs!$O$5</f>
        <v>0</v>
      </c>
      <c r="AN612" s="168">
        <f>AN599*Inputs!$O$5</f>
        <v>0</v>
      </c>
      <c r="AO612" s="168">
        <f>AO599*Inputs!$O$5</f>
        <v>0</v>
      </c>
      <c r="AP612" s="168">
        <f>AP599*Inputs!$O$5</f>
        <v>0</v>
      </c>
      <c r="AQ612" s="168">
        <f>AQ599*Inputs!$O$5</f>
        <v>0</v>
      </c>
      <c r="AR612" s="168">
        <f>AR599*Inputs!$O$5</f>
        <v>0</v>
      </c>
      <c r="AS612" s="168">
        <f>AS599*Inputs!$O$5</f>
        <v>0</v>
      </c>
      <c r="AT612" s="168">
        <f>AT599*Inputs!$O$5</f>
        <v>0</v>
      </c>
      <c r="AU612" s="168">
        <f>AU599*Inputs!$O$5</f>
        <v>0</v>
      </c>
      <c r="AV612" s="168">
        <f>AV599*Inputs!$O$5</f>
        <v>0</v>
      </c>
      <c r="AW612" s="168">
        <f>AW599*Inputs!$O$5</f>
        <v>0</v>
      </c>
      <c r="AX612" s="168">
        <f>AX599*Inputs!$O$5</f>
        <v>0</v>
      </c>
      <c r="AY612" s="168">
        <f>AY599*Inputs!$O$5</f>
        <v>0</v>
      </c>
      <c r="AZ612" s="168">
        <f>AZ599*Inputs!$O$5</f>
        <v>0</v>
      </c>
      <c r="BA612" s="168">
        <f>BA599*Inputs!$O$5</f>
        <v>0</v>
      </c>
      <c r="BB612" s="168">
        <f>BB599*Inputs!$O$5</f>
        <v>0</v>
      </c>
      <c r="BC612" s="168">
        <f>BC599*Inputs!$O$5</f>
        <v>0</v>
      </c>
      <c r="BD612" s="168">
        <f>BD599*Inputs!$O$5</f>
        <v>0</v>
      </c>
      <c r="BE612" s="168">
        <f>BE599*Inputs!$O$5</f>
        <v>0</v>
      </c>
      <c r="BF612" s="168">
        <f>BF599*Inputs!$O$5</f>
        <v>0</v>
      </c>
      <c r="BG612" s="168">
        <f>BG599*Inputs!$O$5</f>
        <v>0</v>
      </c>
      <c r="BH612" s="168">
        <f>BH599*Inputs!$O$5</f>
        <v>0</v>
      </c>
      <c r="BI612" s="168">
        <f>BI599*Inputs!$O$5</f>
        <v>0</v>
      </c>
      <c r="BJ612" s="168">
        <f>BJ599*Inputs!$O$5</f>
        <v>0</v>
      </c>
      <c r="BK612" s="168">
        <f>BK599*Inputs!$O$5</f>
        <v>0</v>
      </c>
      <c r="BL612" s="168">
        <f>BL599*Inputs!$O$5</f>
        <v>0</v>
      </c>
      <c r="BM612" s="168">
        <f>BM599*Inputs!$O$5</f>
        <v>0</v>
      </c>
      <c r="BN612" s="168">
        <f>BN599*Inputs!$O$5</f>
        <v>0</v>
      </c>
      <c r="BO612" s="168">
        <f>BO599*Inputs!$O$5</f>
        <v>0</v>
      </c>
      <c r="BP612" s="168">
        <f>BP599*Inputs!$O$5</f>
        <v>0</v>
      </c>
      <c r="BQ612" s="168">
        <f>BQ599*Inputs!$O$5</f>
        <v>0</v>
      </c>
      <c r="BR612" s="168">
        <f>BR599*Inputs!$O$5</f>
        <v>0</v>
      </c>
      <c r="BS612" s="168">
        <f>BS599*Inputs!$O$5</f>
        <v>0</v>
      </c>
    </row>
    <row r="613" spans="2:74">
      <c r="B613" s="4" t="s">
        <v>9</v>
      </c>
      <c r="D613" s="25">
        <f>D600*Inputs!$O$5</f>
        <v>0.48418091210639153</v>
      </c>
      <c r="E613" s="25">
        <f>E600*Inputs!$O$5</f>
        <v>0</v>
      </c>
      <c r="F613" s="25">
        <f>F600*Inputs!$O$5</f>
        <v>0</v>
      </c>
      <c r="G613" s="25">
        <f>G600*Inputs!$O$5</f>
        <v>0</v>
      </c>
      <c r="H613" s="25">
        <f>H600*Inputs!$O$5</f>
        <v>0</v>
      </c>
      <c r="I613" s="25">
        <f>I600*Inputs!$O$5</f>
        <v>0</v>
      </c>
      <c r="J613" s="25">
        <f>J600*Inputs!$O$5</f>
        <v>0</v>
      </c>
      <c r="K613" s="25">
        <f>K600*Inputs!$O$5</f>
        <v>0</v>
      </c>
      <c r="L613" s="25">
        <f>L600*Inputs!$O$5</f>
        <v>0</v>
      </c>
      <c r="M613" s="25">
        <f>M600*Inputs!$O$5</f>
        <v>0</v>
      </c>
      <c r="N613" s="168">
        <f>N600*Inputs!$O$5</f>
        <v>0</v>
      </c>
      <c r="O613" s="168">
        <f>O600*Inputs!$O$5</f>
        <v>0</v>
      </c>
      <c r="P613" s="168">
        <f>P600*Inputs!$O$5</f>
        <v>0</v>
      </c>
      <c r="Q613" s="168">
        <f>Q600*Inputs!$O$5</f>
        <v>0</v>
      </c>
      <c r="R613" s="168">
        <f>R600*Inputs!$O$5</f>
        <v>0</v>
      </c>
      <c r="S613" s="168">
        <f>S600*Inputs!$O$5</f>
        <v>0</v>
      </c>
      <c r="T613" s="168">
        <f>T600*Inputs!$O$5</f>
        <v>0</v>
      </c>
      <c r="U613" s="168">
        <f>U600*Inputs!$O$5</f>
        <v>0</v>
      </c>
      <c r="V613" s="168">
        <f>V600*Inputs!$O$5</f>
        <v>0</v>
      </c>
      <c r="W613" s="168">
        <f>W600*Inputs!$O$5</f>
        <v>0</v>
      </c>
      <c r="X613" s="168">
        <f>X600*Inputs!$O$5</f>
        <v>0</v>
      </c>
      <c r="Y613" s="168">
        <f>Y600*Inputs!$O$5</f>
        <v>0</v>
      </c>
      <c r="Z613" s="168">
        <f>Z600*Inputs!$O$5</f>
        <v>0</v>
      </c>
      <c r="AA613" s="168">
        <f>AA600*Inputs!$O$5</f>
        <v>0</v>
      </c>
      <c r="AB613" s="168">
        <f>AB600*Inputs!$O$5</f>
        <v>0</v>
      </c>
      <c r="AC613" s="168">
        <f>AC600*Inputs!$O$5</f>
        <v>0</v>
      </c>
      <c r="AD613" s="168">
        <f>AD600*Inputs!$O$5</f>
        <v>0</v>
      </c>
      <c r="AE613" s="168">
        <f>AE600*Inputs!$O$5</f>
        <v>0</v>
      </c>
      <c r="AF613" s="168">
        <f>AF600*Inputs!$O$5</f>
        <v>0</v>
      </c>
      <c r="AG613" s="168">
        <f>AG600*Inputs!$O$5</f>
        <v>0</v>
      </c>
      <c r="AH613" s="168">
        <f>AH600*Inputs!$O$5</f>
        <v>0</v>
      </c>
      <c r="AI613" s="168">
        <f>AI600*Inputs!$O$5</f>
        <v>0</v>
      </c>
      <c r="AJ613" s="168">
        <f>AJ600*Inputs!$O$5</f>
        <v>0</v>
      </c>
      <c r="AK613" s="168">
        <f>AK600*Inputs!$O$5</f>
        <v>0</v>
      </c>
      <c r="AL613" s="168">
        <f>AL600*Inputs!$O$5</f>
        <v>0</v>
      </c>
      <c r="AM613" s="168">
        <f>AM600*Inputs!$O$5</f>
        <v>0</v>
      </c>
      <c r="AN613" s="168">
        <f>AN600*Inputs!$O$5</f>
        <v>0</v>
      </c>
      <c r="AO613" s="168">
        <f>AO600*Inputs!$O$5</f>
        <v>0</v>
      </c>
      <c r="AP613" s="168">
        <f>AP600*Inputs!$O$5</f>
        <v>0</v>
      </c>
      <c r="AQ613" s="168">
        <f>AQ600*Inputs!$O$5</f>
        <v>0</v>
      </c>
      <c r="AR613" s="168">
        <f>AR600*Inputs!$O$5</f>
        <v>0</v>
      </c>
      <c r="AS613" s="168">
        <f>AS600*Inputs!$O$5</f>
        <v>0</v>
      </c>
      <c r="AT613" s="168">
        <f>AT600*Inputs!$O$5</f>
        <v>0</v>
      </c>
      <c r="AU613" s="168">
        <f>AU600*Inputs!$O$5</f>
        <v>0</v>
      </c>
      <c r="AV613" s="168">
        <f>AV600*Inputs!$O$5</f>
        <v>0</v>
      </c>
      <c r="AW613" s="168">
        <f>AW600*Inputs!$O$5</f>
        <v>0</v>
      </c>
      <c r="AX613" s="168">
        <f>AX600*Inputs!$O$5</f>
        <v>0</v>
      </c>
      <c r="AY613" s="168">
        <f>AY600*Inputs!$O$5</f>
        <v>0</v>
      </c>
      <c r="AZ613" s="168">
        <f>AZ600*Inputs!$O$5</f>
        <v>0</v>
      </c>
      <c r="BA613" s="168">
        <f>BA600*Inputs!$O$5</f>
        <v>0</v>
      </c>
      <c r="BB613" s="168">
        <f>BB600*Inputs!$O$5</f>
        <v>0</v>
      </c>
      <c r="BC613" s="168">
        <f>BC600*Inputs!$O$5</f>
        <v>0</v>
      </c>
      <c r="BD613" s="168">
        <f>BD600*Inputs!$O$5</f>
        <v>0</v>
      </c>
      <c r="BE613" s="168">
        <f>BE600*Inputs!$O$5</f>
        <v>0</v>
      </c>
      <c r="BF613" s="168">
        <f>BF600*Inputs!$O$5</f>
        <v>0</v>
      </c>
      <c r="BG613" s="168">
        <f>BG600*Inputs!$O$5</f>
        <v>0</v>
      </c>
      <c r="BH613" s="168">
        <f>BH600*Inputs!$O$5</f>
        <v>0</v>
      </c>
      <c r="BI613" s="168">
        <f>BI600*Inputs!$O$5</f>
        <v>0</v>
      </c>
      <c r="BJ613" s="168">
        <f>BJ600*Inputs!$O$5</f>
        <v>0</v>
      </c>
      <c r="BK613" s="168">
        <f>BK600*Inputs!$O$5</f>
        <v>0</v>
      </c>
      <c r="BL613" s="168">
        <f>BL600*Inputs!$O$5</f>
        <v>0</v>
      </c>
      <c r="BM613" s="168">
        <f>BM600*Inputs!$O$5</f>
        <v>0</v>
      </c>
      <c r="BN613" s="168">
        <f>BN600*Inputs!$O$5</f>
        <v>0</v>
      </c>
      <c r="BO613" s="168">
        <f>BO600*Inputs!$O$5</f>
        <v>0</v>
      </c>
      <c r="BP613" s="168">
        <f>BP600*Inputs!$O$5</f>
        <v>0</v>
      </c>
      <c r="BQ613" s="168">
        <f>BQ600*Inputs!$O$5</f>
        <v>0</v>
      </c>
      <c r="BR613" s="168">
        <f>BR600*Inputs!$O$5</f>
        <v>0</v>
      </c>
      <c r="BS613" s="168">
        <f>BS600*Inputs!$O$5</f>
        <v>0</v>
      </c>
    </row>
    <row r="614" spans="2:74">
      <c r="B614" s="4" t="s">
        <v>10</v>
      </c>
      <c r="D614" s="25">
        <f>D601*Inputs!$O$5</f>
        <v>2.072944200441132E-15</v>
      </c>
      <c r="E614" s="25">
        <f>E601*Inputs!$O$5</f>
        <v>0.3223069496810913</v>
      </c>
      <c r="F614" s="25">
        <f>F601*Inputs!$O$5</f>
        <v>1.7783978419891309</v>
      </c>
      <c r="G614" s="25">
        <f>G601*Inputs!$O$5</f>
        <v>2.2396847022309077</v>
      </c>
      <c r="H614" s="25">
        <f>H601*Inputs!$O$5</f>
        <v>2.4124264582696964</v>
      </c>
      <c r="I614" s="25">
        <f>I601*Inputs!$O$5</f>
        <v>4.4362884802730385</v>
      </c>
      <c r="J614" s="25">
        <f>J601*Inputs!$O$5</f>
        <v>2.9855884323001627</v>
      </c>
      <c r="K614" s="25">
        <f>K601*Inputs!$O$5</f>
        <v>3.6990914627825666</v>
      </c>
      <c r="L614" s="25">
        <f>L601*Inputs!$O$5</f>
        <v>5.7327976287908857</v>
      </c>
      <c r="M614" s="25">
        <f>M601*Inputs!$O$5</f>
        <v>9.0563323676871939</v>
      </c>
      <c r="N614" s="168">
        <f>N601*Inputs!$O$5</f>
        <v>6.507415593099279</v>
      </c>
      <c r="O614" s="168">
        <f>O601*Inputs!$O$5</f>
        <v>14.039640377404309</v>
      </c>
      <c r="P614" s="168">
        <f>P601*Inputs!$O$5</f>
        <v>14.6783545983895</v>
      </c>
      <c r="Q614" s="168">
        <f>Q601*Inputs!$O$5</f>
        <v>14.6783545983895</v>
      </c>
      <c r="R614" s="168">
        <f>R601*Inputs!$O$5</f>
        <v>14.6783545983895</v>
      </c>
      <c r="S614" s="168">
        <f>S601*Inputs!$O$5</f>
        <v>14.6783545983895</v>
      </c>
      <c r="T614" s="168">
        <f>T601*Inputs!$O$5</f>
        <v>14.251207122470019</v>
      </c>
      <c r="U614" s="168">
        <f>U601*Inputs!$O$5</f>
        <v>12.739262685155316</v>
      </c>
      <c r="V614" s="168">
        <f>V601*Inputs!$O$5</f>
        <v>10.406969210635049</v>
      </c>
      <c r="W614" s="168">
        <f>W601*Inputs!$O$5</f>
        <v>7.4113344500424585</v>
      </c>
      <c r="X614" s="168">
        <f>X601*Inputs!$O$5</f>
        <v>3.6633598073829172</v>
      </c>
      <c r="Y614" s="168">
        <f>Y601*Inputs!$O$5</f>
        <v>4.4222809609410814E-15</v>
      </c>
      <c r="Z614" s="168">
        <f>Z601*Inputs!$O$5</f>
        <v>0</v>
      </c>
      <c r="AA614" s="168">
        <f>AA601*Inputs!$O$5</f>
        <v>0</v>
      </c>
      <c r="AB614" s="168">
        <f>AB601*Inputs!$O$5</f>
        <v>0</v>
      </c>
      <c r="AC614" s="168">
        <f>AC601*Inputs!$O$5</f>
        <v>0</v>
      </c>
      <c r="AD614" s="168">
        <f>AD601*Inputs!$O$5</f>
        <v>0</v>
      </c>
      <c r="AE614" s="168">
        <f>AE601*Inputs!$O$5</f>
        <v>0</v>
      </c>
      <c r="AF614" s="168">
        <f>AF601*Inputs!$O$5</f>
        <v>0</v>
      </c>
      <c r="AG614" s="168">
        <f>AG601*Inputs!$O$5</f>
        <v>0</v>
      </c>
      <c r="AH614" s="168">
        <f>AH601*Inputs!$O$5</f>
        <v>0</v>
      </c>
      <c r="AI614" s="168">
        <f>AI601*Inputs!$O$5</f>
        <v>0</v>
      </c>
      <c r="AJ614" s="168">
        <f>AJ601*Inputs!$O$5</f>
        <v>0</v>
      </c>
      <c r="AK614" s="168">
        <f>AK601*Inputs!$O$5</f>
        <v>0</v>
      </c>
      <c r="AL614" s="168">
        <f>AL601*Inputs!$O$5</f>
        <v>0</v>
      </c>
      <c r="AM614" s="168">
        <f>AM601*Inputs!$O$5</f>
        <v>0</v>
      </c>
      <c r="AN614" s="168">
        <f>AN601*Inputs!$O$5</f>
        <v>0</v>
      </c>
      <c r="AO614" s="168">
        <f>AO601*Inputs!$O$5</f>
        <v>0</v>
      </c>
      <c r="AP614" s="168">
        <f>AP601*Inputs!$O$5</f>
        <v>0</v>
      </c>
      <c r="AQ614" s="168">
        <f>AQ601*Inputs!$O$5</f>
        <v>0</v>
      </c>
      <c r="AR614" s="168">
        <f>AR601*Inputs!$O$5</f>
        <v>0</v>
      </c>
      <c r="AS614" s="168">
        <f>AS601*Inputs!$O$5</f>
        <v>0</v>
      </c>
      <c r="AT614" s="168">
        <f>AT601*Inputs!$O$5</f>
        <v>0</v>
      </c>
      <c r="AU614" s="168">
        <f>AU601*Inputs!$O$5</f>
        <v>0</v>
      </c>
      <c r="AV614" s="168">
        <f>AV601*Inputs!$O$5</f>
        <v>0</v>
      </c>
      <c r="AW614" s="168">
        <f>AW601*Inputs!$O$5</f>
        <v>0</v>
      </c>
      <c r="AX614" s="168">
        <f>AX601*Inputs!$O$5</f>
        <v>0</v>
      </c>
      <c r="AY614" s="168">
        <f>AY601*Inputs!$O$5</f>
        <v>0</v>
      </c>
      <c r="AZ614" s="168">
        <f>AZ601*Inputs!$O$5</f>
        <v>0</v>
      </c>
      <c r="BA614" s="168">
        <f>BA601*Inputs!$O$5</f>
        <v>0</v>
      </c>
      <c r="BB614" s="168">
        <f>BB601*Inputs!$O$5</f>
        <v>0</v>
      </c>
      <c r="BC614" s="168">
        <f>BC601*Inputs!$O$5</f>
        <v>0</v>
      </c>
      <c r="BD614" s="168">
        <f>BD601*Inputs!$O$5</f>
        <v>0</v>
      </c>
      <c r="BE614" s="168">
        <f>BE601*Inputs!$O$5</f>
        <v>0</v>
      </c>
      <c r="BF614" s="168">
        <f>BF601*Inputs!$O$5</f>
        <v>0</v>
      </c>
      <c r="BG614" s="168">
        <f>BG601*Inputs!$O$5</f>
        <v>0</v>
      </c>
      <c r="BH614" s="168">
        <f>BH601*Inputs!$O$5</f>
        <v>0</v>
      </c>
      <c r="BI614" s="168">
        <f>BI601*Inputs!$O$5</f>
        <v>0</v>
      </c>
      <c r="BJ614" s="168">
        <f>BJ601*Inputs!$O$5</f>
        <v>0</v>
      </c>
      <c r="BK614" s="168">
        <f>BK601*Inputs!$O$5</f>
        <v>0</v>
      </c>
      <c r="BL614" s="168">
        <f>BL601*Inputs!$O$5</f>
        <v>0</v>
      </c>
      <c r="BM614" s="168">
        <f>BM601*Inputs!$O$5</f>
        <v>0</v>
      </c>
      <c r="BN614" s="168">
        <f>BN601*Inputs!$O$5</f>
        <v>0</v>
      </c>
      <c r="BO614" s="168">
        <f>BO601*Inputs!$O$5</f>
        <v>0</v>
      </c>
      <c r="BP614" s="168">
        <f>BP601*Inputs!$O$5</f>
        <v>0</v>
      </c>
      <c r="BQ614" s="168">
        <f>BQ601*Inputs!$O$5</f>
        <v>0</v>
      </c>
      <c r="BR614" s="168">
        <f>BR601*Inputs!$O$5</f>
        <v>0</v>
      </c>
      <c r="BS614" s="168">
        <f>BS601*Inputs!$O$5</f>
        <v>0</v>
      </c>
    </row>
    <row r="615" spans="2:74">
      <c r="B615" s="4" t="s">
        <v>11</v>
      </c>
      <c r="D615" s="25">
        <f>D602*Inputs!$O$5</f>
        <v>32.141919997403889</v>
      </c>
      <c r="E615" s="25">
        <f>E602*Inputs!$O$5</f>
        <v>43.983015429097044</v>
      </c>
      <c r="F615" s="25">
        <f>F602*Inputs!$O$5</f>
        <v>55.190547221503238</v>
      </c>
      <c r="G615" s="25">
        <f>G602*Inputs!$O$5</f>
        <v>49.835251853066126</v>
      </c>
      <c r="H615" s="25">
        <f>H602*Inputs!$O$5</f>
        <v>42.830956322835767</v>
      </c>
      <c r="I615" s="25">
        <f>I602*Inputs!$O$5</f>
        <v>26.333692542047551</v>
      </c>
      <c r="J615" s="25">
        <f>J602*Inputs!$O$5</f>
        <v>41.531708523880106</v>
      </c>
      <c r="K615" s="25">
        <f>K602*Inputs!$O$5</f>
        <v>39.198057600999377</v>
      </c>
      <c r="L615" s="25">
        <f>L602*Inputs!$O$5</f>
        <v>33.588703151225403</v>
      </c>
      <c r="M615" s="25">
        <f>M602*Inputs!$O$5</f>
        <v>35.323323322563596</v>
      </c>
      <c r="N615" s="168">
        <f>N602*Inputs!$O$5</f>
        <v>20.671625423702015</v>
      </c>
      <c r="O615" s="168">
        <f>O602*Inputs!$O$5</f>
        <v>52.214743152112142</v>
      </c>
      <c r="P615" s="168">
        <f>P602*Inputs!$O$5</f>
        <v>43.252525328332908</v>
      </c>
      <c r="Q615" s="168">
        <f>Q602*Inputs!$O$5</f>
        <v>35.604752953548811</v>
      </c>
      <c r="R615" s="168">
        <f>R602*Inputs!$O$5</f>
        <v>27.650955543398492</v>
      </c>
      <c r="S615" s="168">
        <f>S602*Inputs!$O$5</f>
        <v>16.221885817476913</v>
      </c>
      <c r="T615" s="168">
        <f>T602*Inputs!$O$5</f>
        <v>0</v>
      </c>
      <c r="U615" s="168">
        <f>U602*Inputs!$O$5</f>
        <v>0</v>
      </c>
      <c r="V615" s="168">
        <f>V602*Inputs!$O$5</f>
        <v>0</v>
      </c>
      <c r="W615" s="168">
        <f>W602*Inputs!$O$5</f>
        <v>0</v>
      </c>
      <c r="X615" s="168">
        <f>X602*Inputs!$O$5</f>
        <v>0</v>
      </c>
      <c r="Y615" s="168">
        <f>Y602*Inputs!$O$5</f>
        <v>0</v>
      </c>
      <c r="Z615" s="168">
        <f>Z602*Inputs!$O$5</f>
        <v>0</v>
      </c>
      <c r="AA615" s="168">
        <f>AA602*Inputs!$O$5</f>
        <v>0</v>
      </c>
      <c r="AB615" s="168">
        <f>AB602*Inputs!$O$5</f>
        <v>0</v>
      </c>
      <c r="AC615" s="168">
        <f>AC602*Inputs!$O$5</f>
        <v>0</v>
      </c>
      <c r="AD615" s="168">
        <f>AD602*Inputs!$O$5</f>
        <v>0</v>
      </c>
      <c r="AE615" s="168">
        <f>AE602*Inputs!$O$5</f>
        <v>0</v>
      </c>
      <c r="AF615" s="168">
        <f>AF602*Inputs!$O$5</f>
        <v>0</v>
      </c>
      <c r="AG615" s="168">
        <f>AG602*Inputs!$O$5</f>
        <v>0</v>
      </c>
      <c r="AH615" s="168">
        <f>AH602*Inputs!$O$5</f>
        <v>0</v>
      </c>
      <c r="AI615" s="168">
        <f>AI602*Inputs!$O$5</f>
        <v>0</v>
      </c>
      <c r="AJ615" s="168">
        <f>AJ602*Inputs!$O$5</f>
        <v>0</v>
      </c>
      <c r="AK615" s="168">
        <f>AK602*Inputs!$O$5</f>
        <v>0</v>
      </c>
      <c r="AL615" s="168">
        <f>AL602*Inputs!$O$5</f>
        <v>0</v>
      </c>
      <c r="AM615" s="168">
        <f>AM602*Inputs!$O$5</f>
        <v>0</v>
      </c>
      <c r="AN615" s="168">
        <f>AN602*Inputs!$O$5</f>
        <v>0</v>
      </c>
      <c r="AO615" s="168">
        <f>AO602*Inputs!$O$5</f>
        <v>0</v>
      </c>
      <c r="AP615" s="168">
        <f>AP602*Inputs!$O$5</f>
        <v>0</v>
      </c>
      <c r="AQ615" s="168">
        <f>AQ602*Inputs!$O$5</f>
        <v>0</v>
      </c>
      <c r="AR615" s="168">
        <f>AR602*Inputs!$O$5</f>
        <v>0</v>
      </c>
      <c r="AS615" s="168">
        <f>AS602*Inputs!$O$5</f>
        <v>0</v>
      </c>
      <c r="AT615" s="168">
        <f>AT602*Inputs!$O$5</f>
        <v>0</v>
      </c>
      <c r="AU615" s="168">
        <f>AU602*Inputs!$O$5</f>
        <v>0</v>
      </c>
      <c r="AV615" s="168">
        <f>AV602*Inputs!$O$5</f>
        <v>0</v>
      </c>
      <c r="AW615" s="168">
        <f>AW602*Inputs!$O$5</f>
        <v>0</v>
      </c>
      <c r="AX615" s="168">
        <f>AX602*Inputs!$O$5</f>
        <v>0</v>
      </c>
      <c r="AY615" s="168">
        <f>AY602*Inputs!$O$5</f>
        <v>0</v>
      </c>
      <c r="AZ615" s="168">
        <f>AZ602*Inputs!$O$5</f>
        <v>0</v>
      </c>
      <c r="BA615" s="168">
        <f>BA602*Inputs!$O$5</f>
        <v>0</v>
      </c>
      <c r="BB615" s="168">
        <f>BB602*Inputs!$O$5</f>
        <v>0</v>
      </c>
      <c r="BC615" s="168">
        <f>BC602*Inputs!$O$5</f>
        <v>0</v>
      </c>
      <c r="BD615" s="168">
        <f>BD602*Inputs!$O$5</f>
        <v>0</v>
      </c>
      <c r="BE615" s="168">
        <f>BE602*Inputs!$O$5</f>
        <v>0</v>
      </c>
      <c r="BF615" s="168">
        <f>BF602*Inputs!$O$5</f>
        <v>0</v>
      </c>
      <c r="BG615" s="168">
        <f>BG602*Inputs!$O$5</f>
        <v>0</v>
      </c>
      <c r="BH615" s="168">
        <f>BH602*Inputs!$O$5</f>
        <v>0</v>
      </c>
      <c r="BI615" s="168">
        <f>BI602*Inputs!$O$5</f>
        <v>0</v>
      </c>
      <c r="BJ615" s="168">
        <f>BJ602*Inputs!$O$5</f>
        <v>0</v>
      </c>
      <c r="BK615" s="168">
        <f>BK602*Inputs!$O$5</f>
        <v>0</v>
      </c>
      <c r="BL615" s="168">
        <f>BL602*Inputs!$O$5</f>
        <v>0</v>
      </c>
      <c r="BM615" s="168">
        <f>BM602*Inputs!$O$5</f>
        <v>0</v>
      </c>
      <c r="BN615" s="168">
        <f>BN602*Inputs!$O$5</f>
        <v>0</v>
      </c>
      <c r="BO615" s="168">
        <f>BO602*Inputs!$O$5</f>
        <v>0</v>
      </c>
      <c r="BP615" s="168">
        <f>BP602*Inputs!$O$5</f>
        <v>0</v>
      </c>
      <c r="BQ615" s="168">
        <f>BQ602*Inputs!$O$5</f>
        <v>0</v>
      </c>
      <c r="BR615" s="168">
        <f>BR602*Inputs!$O$5</f>
        <v>0</v>
      </c>
      <c r="BS615" s="168">
        <f>BS602*Inputs!$O$5</f>
        <v>0</v>
      </c>
    </row>
    <row r="616" spans="2:74">
      <c r="B616" s="4" t="s">
        <v>12</v>
      </c>
      <c r="D616" s="25">
        <f>D603*Inputs!$O$5</f>
        <v>42.665000156120556</v>
      </c>
      <c r="E616" s="25">
        <f>E603*Inputs!$O$5</f>
        <v>1.2002750026174136</v>
      </c>
      <c r="F616" s="25">
        <f>F603*Inputs!$O$5</f>
        <v>1.8680085432386595</v>
      </c>
      <c r="G616" s="25">
        <f>G603*Inputs!$O$5</f>
        <v>3.2558380506328497</v>
      </c>
      <c r="H616" s="25">
        <f>H603*Inputs!$O$5</f>
        <v>4.3258400777290777</v>
      </c>
      <c r="I616" s="25">
        <f>I603*Inputs!$O$5</f>
        <v>-2.1546808778916655</v>
      </c>
      <c r="J616" s="25">
        <f>J603*Inputs!$O$5</f>
        <v>5.0972431883665328</v>
      </c>
      <c r="K616" s="25">
        <f>K603*Inputs!$O$5</f>
        <v>5.5350453226260861</v>
      </c>
      <c r="L616" s="25">
        <f>L603*Inputs!$O$5</f>
        <v>7.7478328004481094</v>
      </c>
      <c r="M616" s="25">
        <f>M603*Inputs!$O$5</f>
        <v>4.8864505383905881</v>
      </c>
      <c r="N616" s="168">
        <f>N603*Inputs!$O$5</f>
        <v>2.1195307663043064</v>
      </c>
      <c r="O616" s="168">
        <f>O603*Inputs!$O$5</f>
        <v>5.4489279722507185</v>
      </c>
      <c r="P616" s="168">
        <f>P603*Inputs!$O$5</f>
        <v>3.7666394366220044</v>
      </c>
      <c r="Q616" s="168">
        <f>Q603*Inputs!$O$5</f>
        <v>1.4135631065734982</v>
      </c>
      <c r="R616" s="168">
        <f>R603*Inputs!$O$5</f>
        <v>0.50894473144603769</v>
      </c>
      <c r="S616" s="168">
        <f>S603*Inputs!$O$5</f>
        <v>1.0444957969805979</v>
      </c>
      <c r="T616" s="168">
        <f>T603*Inputs!$O$5</f>
        <v>5.5278512011763518E-16</v>
      </c>
      <c r="U616" s="168">
        <f>U603*Inputs!$O$5</f>
        <v>0</v>
      </c>
      <c r="V616" s="168">
        <f>V603*Inputs!$O$5</f>
        <v>0</v>
      </c>
      <c r="W616" s="168">
        <f>W603*Inputs!$O$5</f>
        <v>0</v>
      </c>
      <c r="X616" s="168">
        <f>X603*Inputs!$O$5</f>
        <v>0</v>
      </c>
      <c r="Y616" s="168">
        <f>Y603*Inputs!$O$5</f>
        <v>0</v>
      </c>
      <c r="Z616" s="168">
        <f>Z603*Inputs!$O$5</f>
        <v>0</v>
      </c>
      <c r="AA616" s="168">
        <f>AA603*Inputs!$O$5</f>
        <v>0</v>
      </c>
      <c r="AB616" s="168">
        <f>AB603*Inputs!$O$5</f>
        <v>0</v>
      </c>
      <c r="AC616" s="168">
        <f>AC603*Inputs!$O$5</f>
        <v>0</v>
      </c>
      <c r="AD616" s="168">
        <f>AD603*Inputs!$O$5</f>
        <v>0</v>
      </c>
      <c r="AE616" s="168">
        <f>AE603*Inputs!$O$5</f>
        <v>0</v>
      </c>
      <c r="AF616" s="168">
        <f>AF603*Inputs!$O$5</f>
        <v>0</v>
      </c>
      <c r="AG616" s="168">
        <f>AG603*Inputs!$O$5</f>
        <v>0</v>
      </c>
      <c r="AH616" s="168">
        <f>AH603*Inputs!$O$5</f>
        <v>0</v>
      </c>
      <c r="AI616" s="168">
        <f>AI603*Inputs!$O$5</f>
        <v>0</v>
      </c>
      <c r="AJ616" s="168">
        <f>AJ603*Inputs!$O$5</f>
        <v>0</v>
      </c>
      <c r="AK616" s="168">
        <f>AK603*Inputs!$O$5</f>
        <v>0</v>
      </c>
      <c r="AL616" s="168">
        <f>AL603*Inputs!$O$5</f>
        <v>0</v>
      </c>
      <c r="AM616" s="168">
        <f>AM603*Inputs!$O$5</f>
        <v>0</v>
      </c>
      <c r="AN616" s="168">
        <f>AN603*Inputs!$O$5</f>
        <v>0</v>
      </c>
      <c r="AO616" s="168">
        <f>AO603*Inputs!$O$5</f>
        <v>0</v>
      </c>
      <c r="AP616" s="168">
        <f>AP603*Inputs!$O$5</f>
        <v>0</v>
      </c>
      <c r="AQ616" s="168">
        <f>AQ603*Inputs!$O$5</f>
        <v>0</v>
      </c>
      <c r="AR616" s="168">
        <f>AR603*Inputs!$O$5</f>
        <v>0</v>
      </c>
      <c r="AS616" s="168">
        <f>AS603*Inputs!$O$5</f>
        <v>0</v>
      </c>
      <c r="AT616" s="168">
        <f>AT603*Inputs!$O$5</f>
        <v>0</v>
      </c>
      <c r="AU616" s="168">
        <f>AU603*Inputs!$O$5</f>
        <v>0</v>
      </c>
      <c r="AV616" s="168">
        <f>AV603*Inputs!$O$5</f>
        <v>0</v>
      </c>
      <c r="AW616" s="168">
        <f>AW603*Inputs!$O$5</f>
        <v>0</v>
      </c>
      <c r="AX616" s="168">
        <f>AX603*Inputs!$O$5</f>
        <v>0</v>
      </c>
      <c r="AY616" s="168">
        <f>AY603*Inputs!$O$5</f>
        <v>0</v>
      </c>
      <c r="AZ616" s="168">
        <f>AZ603*Inputs!$O$5</f>
        <v>0</v>
      </c>
      <c r="BA616" s="168">
        <f>BA603*Inputs!$O$5</f>
        <v>0</v>
      </c>
      <c r="BB616" s="168">
        <f>BB603*Inputs!$O$5</f>
        <v>0</v>
      </c>
      <c r="BC616" s="168">
        <f>BC603*Inputs!$O$5</f>
        <v>0</v>
      </c>
      <c r="BD616" s="168">
        <f>BD603*Inputs!$O$5</f>
        <v>0</v>
      </c>
      <c r="BE616" s="168">
        <f>BE603*Inputs!$O$5</f>
        <v>0</v>
      </c>
      <c r="BF616" s="168">
        <f>BF603*Inputs!$O$5</f>
        <v>0</v>
      </c>
      <c r="BG616" s="168">
        <f>BG603*Inputs!$O$5</f>
        <v>0</v>
      </c>
      <c r="BH616" s="168">
        <f>BH603*Inputs!$O$5</f>
        <v>0</v>
      </c>
      <c r="BI616" s="168">
        <f>BI603*Inputs!$O$5</f>
        <v>0</v>
      </c>
      <c r="BJ616" s="168">
        <f>BJ603*Inputs!$O$5</f>
        <v>0</v>
      </c>
      <c r="BK616" s="168">
        <f>BK603*Inputs!$O$5</f>
        <v>0</v>
      </c>
      <c r="BL616" s="168">
        <f>BL603*Inputs!$O$5</f>
        <v>0</v>
      </c>
      <c r="BM616" s="168">
        <f>BM603*Inputs!$O$5</f>
        <v>0</v>
      </c>
      <c r="BN616" s="168">
        <f>BN603*Inputs!$O$5</f>
        <v>0</v>
      </c>
      <c r="BO616" s="168">
        <f>BO603*Inputs!$O$5</f>
        <v>0</v>
      </c>
      <c r="BP616" s="168">
        <f>BP603*Inputs!$O$5</f>
        <v>0</v>
      </c>
      <c r="BQ616" s="168">
        <f>BQ603*Inputs!$O$5</f>
        <v>0</v>
      </c>
      <c r="BR616" s="168">
        <f>BR603*Inputs!$O$5</f>
        <v>0</v>
      </c>
      <c r="BS616" s="168">
        <f>BS603*Inputs!$O$5</f>
        <v>0</v>
      </c>
    </row>
    <row r="617" spans="2:74">
      <c r="B617" s="4" t="s">
        <v>135</v>
      </c>
      <c r="D617" s="25">
        <f>D604*Inputs!$O$5</f>
        <v>0</v>
      </c>
      <c r="E617" s="25">
        <f>E604*Inputs!$O$5</f>
        <v>0</v>
      </c>
      <c r="F617" s="25">
        <f>F604*Inputs!$O$5</f>
        <v>0</v>
      </c>
      <c r="G617" s="25">
        <f>G604*Inputs!$O$5</f>
        <v>0</v>
      </c>
      <c r="H617" s="25">
        <f>H604*Inputs!$O$5</f>
        <v>0</v>
      </c>
      <c r="I617" s="25">
        <f>I604*Inputs!$O$5</f>
        <v>0</v>
      </c>
      <c r="J617" s="25">
        <f>J604*Inputs!$O$5</f>
        <v>0</v>
      </c>
      <c r="K617" s="25">
        <f>K604*Inputs!$O$5</f>
        <v>0</v>
      </c>
      <c r="L617" s="25">
        <f>L604*Inputs!$O$5</f>
        <v>0</v>
      </c>
      <c r="M617" s="25">
        <f>M604*Inputs!$O$5</f>
        <v>0</v>
      </c>
      <c r="N617" s="168">
        <f>N604*Inputs!$O$5</f>
        <v>0</v>
      </c>
      <c r="O617" s="168">
        <f>O604*Inputs!$O$5</f>
        <v>0</v>
      </c>
      <c r="P617" s="168">
        <f>P604*Inputs!$O$5</f>
        <v>0</v>
      </c>
      <c r="Q617" s="168">
        <f>Q604*Inputs!$O$5</f>
        <v>0</v>
      </c>
      <c r="R617" s="168">
        <f>R604*Inputs!$O$5</f>
        <v>0</v>
      </c>
      <c r="S617" s="168">
        <f>S604*Inputs!$O$5</f>
        <v>0</v>
      </c>
      <c r="T617" s="168">
        <f>T604*Inputs!$O$5</f>
        <v>0</v>
      </c>
      <c r="U617" s="168">
        <f>U604*Inputs!$O$5</f>
        <v>0</v>
      </c>
      <c r="V617" s="168">
        <f>V604*Inputs!$O$5</f>
        <v>0</v>
      </c>
      <c r="W617" s="168">
        <f>W604*Inputs!$O$5</f>
        <v>0</v>
      </c>
      <c r="X617" s="168">
        <f>X604*Inputs!$O$5</f>
        <v>0</v>
      </c>
      <c r="Y617" s="168">
        <f>Y604*Inputs!$O$5</f>
        <v>0</v>
      </c>
      <c r="Z617" s="168">
        <f>Z604*Inputs!$O$5</f>
        <v>0</v>
      </c>
      <c r="AA617" s="168">
        <f>AA604*Inputs!$O$5</f>
        <v>0</v>
      </c>
      <c r="AB617" s="168">
        <f>AB604*Inputs!$O$5</f>
        <v>0</v>
      </c>
      <c r="AC617" s="168">
        <f>AC604*Inputs!$O$5</f>
        <v>0</v>
      </c>
      <c r="AD617" s="168">
        <f>AD604*Inputs!$O$5</f>
        <v>0</v>
      </c>
      <c r="AE617" s="168">
        <f>AE604*Inputs!$O$5</f>
        <v>0</v>
      </c>
      <c r="AF617" s="168">
        <f>AF604*Inputs!$O$5</f>
        <v>0</v>
      </c>
      <c r="AG617" s="168">
        <f>AG604*Inputs!$O$5</f>
        <v>0</v>
      </c>
      <c r="AH617" s="168">
        <f>AH604*Inputs!$O$5</f>
        <v>0</v>
      </c>
      <c r="AI617" s="168">
        <f>AI604*Inputs!$O$5</f>
        <v>0</v>
      </c>
      <c r="AJ617" s="168">
        <f>AJ604*Inputs!$O$5</f>
        <v>0</v>
      </c>
      <c r="AK617" s="168">
        <f>AK604*Inputs!$O$5</f>
        <v>0</v>
      </c>
      <c r="AL617" s="168">
        <f>AL604*Inputs!$O$5</f>
        <v>0</v>
      </c>
      <c r="AM617" s="168">
        <f>AM604*Inputs!$O$5</f>
        <v>0</v>
      </c>
      <c r="AN617" s="168">
        <f>AN604*Inputs!$O$5</f>
        <v>0</v>
      </c>
      <c r="AO617" s="168">
        <f>AO604*Inputs!$O$5</f>
        <v>0</v>
      </c>
      <c r="AP617" s="168">
        <f>AP604*Inputs!$O$5</f>
        <v>0</v>
      </c>
      <c r="AQ617" s="168">
        <f>AQ604*Inputs!$O$5</f>
        <v>0</v>
      </c>
      <c r="AR617" s="168">
        <f>AR604*Inputs!$O$5</f>
        <v>0</v>
      </c>
      <c r="AS617" s="168">
        <f>AS604*Inputs!$O$5</f>
        <v>0</v>
      </c>
      <c r="AT617" s="168">
        <f>AT604*Inputs!$O$5</f>
        <v>0</v>
      </c>
      <c r="AU617" s="168">
        <f>AU604*Inputs!$O$5</f>
        <v>0</v>
      </c>
      <c r="AV617" s="168">
        <f>AV604*Inputs!$O$5</f>
        <v>0</v>
      </c>
      <c r="AW617" s="168">
        <f>AW604*Inputs!$O$5</f>
        <v>0</v>
      </c>
      <c r="AX617" s="168">
        <f>AX604*Inputs!$O$5</f>
        <v>0</v>
      </c>
      <c r="AY617" s="168">
        <f>AY604*Inputs!$O$5</f>
        <v>0</v>
      </c>
      <c r="AZ617" s="168">
        <f>AZ604*Inputs!$O$5</f>
        <v>0</v>
      </c>
      <c r="BA617" s="168">
        <f>BA604*Inputs!$O$5</f>
        <v>0</v>
      </c>
      <c r="BB617" s="168">
        <f>BB604*Inputs!$O$5</f>
        <v>0</v>
      </c>
      <c r="BC617" s="168">
        <f>BC604*Inputs!$O$5</f>
        <v>0</v>
      </c>
      <c r="BD617" s="168">
        <f>BD604*Inputs!$O$5</f>
        <v>0</v>
      </c>
      <c r="BE617" s="168">
        <f>BE604*Inputs!$O$5</f>
        <v>0</v>
      </c>
      <c r="BF617" s="168">
        <f>BF604*Inputs!$O$5</f>
        <v>0</v>
      </c>
      <c r="BG617" s="168">
        <f>BG604*Inputs!$O$5</f>
        <v>0</v>
      </c>
      <c r="BH617" s="168">
        <f>BH604*Inputs!$O$5</f>
        <v>0</v>
      </c>
      <c r="BI617" s="168">
        <f>BI604*Inputs!$O$5</f>
        <v>0</v>
      </c>
      <c r="BJ617" s="168">
        <f>BJ604*Inputs!$O$5</f>
        <v>0</v>
      </c>
      <c r="BK617" s="168">
        <f>BK604*Inputs!$O$5</f>
        <v>0</v>
      </c>
      <c r="BL617" s="168">
        <f>BL604*Inputs!$O$5</f>
        <v>0</v>
      </c>
      <c r="BM617" s="168">
        <f>BM604*Inputs!$O$5</f>
        <v>0</v>
      </c>
      <c r="BN617" s="168">
        <f>BN604*Inputs!$O$5</f>
        <v>0</v>
      </c>
      <c r="BO617" s="168">
        <f>BO604*Inputs!$O$5</f>
        <v>0</v>
      </c>
      <c r="BP617" s="168">
        <f>BP604*Inputs!$O$5</f>
        <v>0</v>
      </c>
      <c r="BQ617" s="168">
        <f>BQ604*Inputs!$O$5</f>
        <v>0</v>
      </c>
      <c r="BR617" s="168">
        <f>BR604*Inputs!$O$5</f>
        <v>0</v>
      </c>
      <c r="BS617" s="168">
        <f>BS604*Inputs!$O$5</f>
        <v>0</v>
      </c>
    </row>
    <row r="618" spans="2:74">
      <c r="B618" s="4" t="s">
        <v>13</v>
      </c>
      <c r="D618" s="25">
        <f>D605*Inputs!$O$5</f>
        <v>0</v>
      </c>
      <c r="E618" s="25">
        <f>E605*Inputs!$O$5</f>
        <v>4.0528011963895647E-2</v>
      </c>
      <c r="F618" s="25">
        <f>F605*Inputs!$O$5</f>
        <v>4.0528011963895647E-2</v>
      </c>
      <c r="G618" s="25">
        <f>G605*Inputs!$O$5</f>
        <v>4.0528011963895647E-2</v>
      </c>
      <c r="H618" s="25">
        <f>H605*Inputs!$O$5</f>
        <v>4.0528011963895647E-2</v>
      </c>
      <c r="I618" s="25">
        <f>I605*Inputs!$O$5</f>
        <v>4.0528011963895647E-2</v>
      </c>
      <c r="J618" s="25">
        <f>J605*Inputs!$O$5</f>
        <v>0.28612797425461922</v>
      </c>
      <c r="K618" s="25">
        <f>K605*Inputs!$O$5</f>
        <v>0.28612797425461922</v>
      </c>
      <c r="L618" s="25">
        <f>L605*Inputs!$O$5</f>
        <v>0.28612797425461922</v>
      </c>
      <c r="M618" s="25">
        <f>M605*Inputs!$O$5</f>
        <v>0.28612797425461922</v>
      </c>
      <c r="N618" s="168">
        <f>N605*Inputs!$O$5</f>
        <v>0.14306398712730961</v>
      </c>
      <c r="O618" s="168">
        <f>O605*Inputs!$O$5</f>
        <v>0.31686385437666981</v>
      </c>
      <c r="P618" s="168">
        <f>P605*Inputs!$O$5</f>
        <v>0.31686385437666981</v>
      </c>
      <c r="Q618" s="168">
        <f>Q605*Inputs!$O$5</f>
        <v>0.31686385437666981</v>
      </c>
      <c r="R618" s="168">
        <f>R605*Inputs!$O$5</f>
        <v>0.31686385437666981</v>
      </c>
      <c r="S618" s="168">
        <f>S605*Inputs!$O$5</f>
        <v>0.31686385437666981</v>
      </c>
      <c r="T618" s="168">
        <f>T605*Inputs!$O$5</f>
        <v>0.31686385437666981</v>
      </c>
      <c r="U618" s="168">
        <f>U605*Inputs!$O$5</f>
        <v>0.31686385437666981</v>
      </c>
      <c r="V618" s="168">
        <f>V605*Inputs!$O$5</f>
        <v>0.31686385437666981</v>
      </c>
      <c r="W618" s="168">
        <f>W605*Inputs!$O$5</f>
        <v>0.31686385437666981</v>
      </c>
      <c r="X618" s="168">
        <f>X605*Inputs!$O$5</f>
        <v>0.31686385437666981</v>
      </c>
      <c r="Y618" s="168">
        <f>Y605*Inputs!$O$5</f>
        <v>0.31686385437666981</v>
      </c>
      <c r="Z618" s="168">
        <f>Z605*Inputs!$O$5</f>
        <v>0.31686385437666981</v>
      </c>
      <c r="AA618" s="168">
        <f>AA605*Inputs!$O$5</f>
        <v>0.31686385437666981</v>
      </c>
      <c r="AB618" s="168">
        <f>AB605*Inputs!$O$5</f>
        <v>0.31686385437666981</v>
      </c>
      <c r="AC618" s="168">
        <f>AC605*Inputs!$O$5</f>
        <v>0.31686385437666981</v>
      </c>
      <c r="AD618" s="168">
        <f>AD605*Inputs!$O$5</f>
        <v>0.31686385437666981</v>
      </c>
      <c r="AE618" s="168">
        <f>AE605*Inputs!$O$5</f>
        <v>0.31686385437666981</v>
      </c>
      <c r="AF618" s="168">
        <f>AF605*Inputs!$O$5</f>
        <v>0.31686385437666981</v>
      </c>
      <c r="AG618" s="168">
        <f>AG605*Inputs!$O$5</f>
        <v>0.31686385437666981</v>
      </c>
      <c r="AH618" s="168">
        <f>AH605*Inputs!$O$5</f>
        <v>0.31686385437666981</v>
      </c>
      <c r="AI618" s="168">
        <f>AI605*Inputs!$O$5</f>
        <v>0.31686385437666981</v>
      </c>
      <c r="AJ618" s="168">
        <f>AJ605*Inputs!$O$5</f>
        <v>0.31686385437666981</v>
      </c>
      <c r="AK618" s="168">
        <f>AK605*Inputs!$O$5</f>
        <v>0.31686385437666981</v>
      </c>
      <c r="AL618" s="168">
        <f>AL605*Inputs!$O$5</f>
        <v>0.31686385437666981</v>
      </c>
      <c r="AM618" s="168">
        <f>AM605*Inputs!$O$5</f>
        <v>0.31686385437666981</v>
      </c>
      <c r="AN618" s="168">
        <f>AN605*Inputs!$O$5</f>
        <v>0.31686385437666981</v>
      </c>
      <c r="AO618" s="168">
        <f>AO605*Inputs!$O$5</f>
        <v>0.31686385437666981</v>
      </c>
      <c r="AP618" s="168">
        <f>AP605*Inputs!$O$5</f>
        <v>0.31686385437666981</v>
      </c>
      <c r="AQ618" s="168">
        <f>AQ605*Inputs!$O$5</f>
        <v>0.31686385437666981</v>
      </c>
      <c r="AR618" s="168">
        <f>AR605*Inputs!$O$5</f>
        <v>0.31686385437666981</v>
      </c>
      <c r="AS618" s="168">
        <f>AS605*Inputs!$O$5</f>
        <v>0.31686385437666981</v>
      </c>
      <c r="AT618" s="168">
        <f>AT605*Inputs!$O$5</f>
        <v>0.31686385437666981</v>
      </c>
      <c r="AU618" s="168">
        <f>AU605*Inputs!$O$5</f>
        <v>0.31686385437666981</v>
      </c>
      <c r="AV618" s="168">
        <f>AV605*Inputs!$O$5</f>
        <v>0.31686385437666981</v>
      </c>
      <c r="AW618" s="168">
        <f>AW605*Inputs!$O$5</f>
        <v>0.31686385437666981</v>
      </c>
      <c r="AX618" s="168">
        <f>AX605*Inputs!$O$5</f>
        <v>0.31686385437666981</v>
      </c>
      <c r="AY618" s="168">
        <f>AY605*Inputs!$O$5</f>
        <v>0.3158373666709845</v>
      </c>
      <c r="AZ618" s="168">
        <f>AZ605*Inputs!$O$5</f>
        <v>0.27633584241277426</v>
      </c>
      <c r="BA618" s="168">
        <f>BA605*Inputs!$O$5</f>
        <v>0.27633584241277426</v>
      </c>
      <c r="BB618" s="168">
        <f>BB605*Inputs!$O$5</f>
        <v>0.27633584241277426</v>
      </c>
      <c r="BC618" s="168">
        <f>BC605*Inputs!$O$5</f>
        <v>0.27633584241277426</v>
      </c>
      <c r="BD618" s="168">
        <f>BD605*Inputs!$O$5</f>
        <v>0.27633584241277426</v>
      </c>
      <c r="BE618" s="168">
        <f>BE605*Inputs!$O$5</f>
        <v>0.27633584241277426</v>
      </c>
      <c r="BF618" s="168">
        <f>BF605*Inputs!$O$5</f>
        <v>0.13311997075976625</v>
      </c>
      <c r="BG618" s="168">
        <f>BG605*Inputs!$O$5</f>
        <v>3.0735880122050661E-2</v>
      </c>
      <c r="BH618" s="168">
        <f>BH605*Inputs!$O$5</f>
        <v>3.0735880122050661E-2</v>
      </c>
      <c r="BI618" s="168">
        <f>BI605*Inputs!$O$5</f>
        <v>3.0735880122050661E-2</v>
      </c>
      <c r="BJ618" s="168">
        <f>BJ605*Inputs!$O$5</f>
        <v>2.8180910824111595E-2</v>
      </c>
      <c r="BK618" s="168">
        <f>BK605*Inputs!$O$5</f>
        <v>0</v>
      </c>
      <c r="BL618" s="168">
        <f>BL605*Inputs!$O$5</f>
        <v>0</v>
      </c>
      <c r="BM618" s="168">
        <f>BM605*Inputs!$O$5</f>
        <v>0</v>
      </c>
      <c r="BN618" s="168">
        <f>BN605*Inputs!$O$5</f>
        <v>0</v>
      </c>
      <c r="BO618" s="168">
        <f>BO605*Inputs!$O$5</f>
        <v>0</v>
      </c>
      <c r="BP618" s="168">
        <f>BP605*Inputs!$O$5</f>
        <v>0</v>
      </c>
      <c r="BQ618" s="168">
        <f>BQ605*Inputs!$O$5</f>
        <v>0</v>
      </c>
      <c r="BR618" s="168">
        <f>BR605*Inputs!$O$5</f>
        <v>0</v>
      </c>
      <c r="BS618" s="168">
        <f>BS605*Inputs!$O$5</f>
        <v>0</v>
      </c>
    </row>
    <row r="619" spans="2:74">
      <c r="B619" s="4" t="s">
        <v>133</v>
      </c>
      <c r="D619" s="25">
        <f>D606*Inputs!$O$5</f>
        <v>0</v>
      </c>
      <c r="E619" s="25">
        <f>E606*Inputs!$O$5</f>
        <v>0</v>
      </c>
      <c r="F619" s="25">
        <f>F606*Inputs!$O$5</f>
        <v>0</v>
      </c>
      <c r="G619" s="25">
        <f>G606*Inputs!$O$5</f>
        <v>0</v>
      </c>
      <c r="H619" s="25">
        <f>H606*Inputs!$O$5</f>
        <v>0</v>
      </c>
      <c r="I619" s="25">
        <f>I606*Inputs!$O$5</f>
        <v>0</v>
      </c>
      <c r="J619" s="25">
        <f>J606*Inputs!$O$5</f>
        <v>0</v>
      </c>
      <c r="K619" s="25">
        <f>K606*Inputs!$O$5</f>
        <v>0</v>
      </c>
      <c r="L619" s="25">
        <f>L606*Inputs!$O$5</f>
        <v>0</v>
      </c>
      <c r="M619" s="25">
        <f>M606*Inputs!$O$5</f>
        <v>0</v>
      </c>
      <c r="N619" s="168">
        <f>N606*Inputs!$O$5</f>
        <v>0</v>
      </c>
      <c r="O619" s="168">
        <f>O606*Inputs!$O$5</f>
        <v>0</v>
      </c>
      <c r="P619" s="168">
        <f>P606*Inputs!$O$5</f>
        <v>0</v>
      </c>
      <c r="Q619" s="168">
        <f>Q606*Inputs!$O$5</f>
        <v>0</v>
      </c>
      <c r="R619" s="168">
        <f>R606*Inputs!$O$5</f>
        <v>0</v>
      </c>
      <c r="S619" s="168">
        <f>S606*Inputs!$O$5</f>
        <v>0</v>
      </c>
      <c r="T619" s="168">
        <f>T606*Inputs!$O$5</f>
        <v>0</v>
      </c>
      <c r="U619" s="168">
        <f>U606*Inputs!$O$5</f>
        <v>0</v>
      </c>
      <c r="V619" s="168">
        <f>V606*Inputs!$O$5</f>
        <v>0</v>
      </c>
      <c r="W619" s="168">
        <f>W606*Inputs!$O$5</f>
        <v>0</v>
      </c>
      <c r="X619" s="168">
        <f>X606*Inputs!$O$5</f>
        <v>0</v>
      </c>
      <c r="Y619" s="168">
        <f>Y606*Inputs!$O$5</f>
        <v>0</v>
      </c>
      <c r="Z619" s="168">
        <f>Z606*Inputs!$O$5</f>
        <v>0</v>
      </c>
      <c r="AA619" s="168">
        <f>AA606*Inputs!$O$5</f>
        <v>0</v>
      </c>
      <c r="AB619" s="168">
        <f>AB606*Inputs!$O$5</f>
        <v>0</v>
      </c>
      <c r="AC619" s="168">
        <f>AC606*Inputs!$O$5</f>
        <v>0</v>
      </c>
      <c r="AD619" s="168">
        <f>AD606*Inputs!$O$5</f>
        <v>0</v>
      </c>
      <c r="AE619" s="168">
        <f>AE606*Inputs!$O$5</f>
        <v>0</v>
      </c>
      <c r="AF619" s="168">
        <f>AF606*Inputs!$O$5</f>
        <v>0</v>
      </c>
      <c r="AG619" s="168">
        <f>AG606*Inputs!$O$5</f>
        <v>0</v>
      </c>
      <c r="AH619" s="168">
        <f>AH606*Inputs!$O$5</f>
        <v>0</v>
      </c>
      <c r="AI619" s="168">
        <f>AI606*Inputs!$O$5</f>
        <v>0</v>
      </c>
      <c r="AJ619" s="168">
        <f>AJ606*Inputs!$O$5</f>
        <v>0</v>
      </c>
      <c r="AK619" s="168">
        <f>AK606*Inputs!$O$5</f>
        <v>0</v>
      </c>
      <c r="AL619" s="168">
        <f>AL606*Inputs!$O$5</f>
        <v>0</v>
      </c>
      <c r="AM619" s="168">
        <f>AM606*Inputs!$O$5</f>
        <v>0</v>
      </c>
      <c r="AN619" s="168">
        <f>AN606*Inputs!$O$5</f>
        <v>0</v>
      </c>
      <c r="AO619" s="168">
        <f>AO606*Inputs!$O$5</f>
        <v>0</v>
      </c>
      <c r="AP619" s="168">
        <f>AP606*Inputs!$O$5</f>
        <v>0</v>
      </c>
      <c r="AQ619" s="168">
        <f>AQ606*Inputs!$O$5</f>
        <v>0</v>
      </c>
      <c r="AR619" s="168">
        <f>AR606*Inputs!$O$5</f>
        <v>0</v>
      </c>
      <c r="AS619" s="168">
        <f>AS606*Inputs!$O$5</f>
        <v>0</v>
      </c>
      <c r="AT619" s="168">
        <f>AT606*Inputs!$O$5</f>
        <v>0</v>
      </c>
      <c r="AU619" s="168">
        <f>AU606*Inputs!$O$5</f>
        <v>0</v>
      </c>
      <c r="AV619" s="168">
        <f>AV606*Inputs!$O$5</f>
        <v>0</v>
      </c>
      <c r="AW619" s="168">
        <f>AW606*Inputs!$O$5</f>
        <v>0</v>
      </c>
      <c r="AX619" s="168">
        <f>AX606*Inputs!$O$5</f>
        <v>0</v>
      </c>
      <c r="AY619" s="168">
        <f>AY606*Inputs!$O$5</f>
        <v>0</v>
      </c>
      <c r="AZ619" s="168">
        <f>AZ606*Inputs!$O$5</f>
        <v>0</v>
      </c>
      <c r="BA619" s="168">
        <f>BA606*Inputs!$O$5</f>
        <v>0</v>
      </c>
      <c r="BB619" s="168">
        <f>BB606*Inputs!$O$5</f>
        <v>0</v>
      </c>
      <c r="BC619" s="168">
        <f>BC606*Inputs!$O$5</f>
        <v>0</v>
      </c>
      <c r="BD619" s="168">
        <f>BD606*Inputs!$O$5</f>
        <v>0</v>
      </c>
      <c r="BE619" s="168">
        <f>BE606*Inputs!$O$5</f>
        <v>0</v>
      </c>
      <c r="BF619" s="168">
        <f>BF606*Inputs!$O$5</f>
        <v>0</v>
      </c>
      <c r="BG619" s="168">
        <f>BG606*Inputs!$O$5</f>
        <v>0</v>
      </c>
      <c r="BH619" s="168">
        <f>BH606*Inputs!$O$5</f>
        <v>0</v>
      </c>
      <c r="BI619" s="168">
        <f>BI606*Inputs!$O$5</f>
        <v>0</v>
      </c>
      <c r="BJ619" s="168">
        <f>BJ606*Inputs!$O$5</f>
        <v>0</v>
      </c>
      <c r="BK619" s="168">
        <f>BK606*Inputs!$O$5</f>
        <v>0</v>
      </c>
      <c r="BL619" s="168">
        <f>BL606*Inputs!$O$5</f>
        <v>0</v>
      </c>
      <c r="BM619" s="168">
        <f>BM606*Inputs!$O$5</f>
        <v>0</v>
      </c>
      <c r="BN619" s="168">
        <f>BN606*Inputs!$O$5</f>
        <v>0</v>
      </c>
      <c r="BO619" s="168">
        <f>BO606*Inputs!$O$5</f>
        <v>0</v>
      </c>
      <c r="BP619" s="168">
        <f>BP606*Inputs!$O$5</f>
        <v>0</v>
      </c>
      <c r="BQ619" s="168">
        <f>BQ606*Inputs!$O$5</f>
        <v>0</v>
      </c>
      <c r="BR619" s="168">
        <f>BR606*Inputs!$O$5</f>
        <v>0</v>
      </c>
      <c r="BS619" s="168">
        <f>BS606*Inputs!$O$5</f>
        <v>0</v>
      </c>
    </row>
    <row r="620" spans="2:74">
      <c r="B620" t="s">
        <v>166</v>
      </c>
      <c r="D620" s="7">
        <f t="shared" ref="D620:F620" si="562">SUM(D610:D619)</f>
        <v>178.45729617026316</v>
      </c>
      <c r="E620" s="7">
        <f t="shared" si="562"/>
        <v>134.37307420312018</v>
      </c>
      <c r="F620" s="7">
        <f t="shared" si="562"/>
        <v>153.94203816789644</v>
      </c>
      <c r="G620" s="7">
        <f>SUM(G610:G619)</f>
        <v>157.91925179476988</v>
      </c>
      <c r="H620" s="7">
        <f t="shared" ref="H620:BP620" si="563">SUM(H610:H619)</f>
        <v>160.41874790622043</v>
      </c>
      <c r="I620" s="7">
        <f t="shared" si="563"/>
        <v>142.11770257613006</v>
      </c>
      <c r="J620" s="7">
        <f t="shared" si="563"/>
        <v>168.94240232392787</v>
      </c>
      <c r="K620" s="7">
        <f t="shared" si="563"/>
        <v>173.5194743195789</v>
      </c>
      <c r="L620" s="7">
        <f t="shared" si="563"/>
        <v>178.24014269871515</v>
      </c>
      <c r="M620" s="7">
        <f t="shared" si="563"/>
        <v>186.29700932789254</v>
      </c>
      <c r="N620" s="7">
        <f t="shared" si="563"/>
        <v>100.31264002963077</v>
      </c>
      <c r="O620" s="7">
        <f t="shared" si="563"/>
        <v>209.29860320911689</v>
      </c>
      <c r="P620" s="7">
        <f t="shared" si="563"/>
        <v>199.29281107069411</v>
      </c>
      <c r="Q620" s="7">
        <f t="shared" si="563"/>
        <v>189.29196236586151</v>
      </c>
      <c r="R620" s="7">
        <f t="shared" si="563"/>
        <v>180.43354658058374</v>
      </c>
      <c r="S620" s="7">
        <f t="shared" si="563"/>
        <v>169.54002792019671</v>
      </c>
      <c r="T620" s="7">
        <f t="shared" si="563"/>
        <v>151.84649882981975</v>
      </c>
      <c r="U620" s="7">
        <f t="shared" si="563"/>
        <v>150.33455439250505</v>
      </c>
      <c r="V620" s="7">
        <f t="shared" si="563"/>
        <v>148.00226091798478</v>
      </c>
      <c r="W620" s="7">
        <f t="shared" si="563"/>
        <v>145.00662615739219</v>
      </c>
      <c r="X620" s="7">
        <f t="shared" si="563"/>
        <v>141.28406567025735</v>
      </c>
      <c r="Y620" s="7">
        <f t="shared" si="563"/>
        <v>137.67285284646476</v>
      </c>
      <c r="Z620" s="7">
        <f t="shared" si="563"/>
        <v>137.73648328139427</v>
      </c>
      <c r="AA620" s="7">
        <f t="shared" si="563"/>
        <v>137.89271821062829</v>
      </c>
      <c r="AB620" s="7">
        <f t="shared" si="563"/>
        <v>138.27842034398563</v>
      </c>
      <c r="AC620" s="7">
        <f t="shared" si="563"/>
        <v>138.51257472120616</v>
      </c>
      <c r="AD620" s="7">
        <f t="shared" si="563"/>
        <v>138.60289229156774</v>
      </c>
      <c r="AE620" s="7">
        <f t="shared" si="563"/>
        <v>138.7555482486591</v>
      </c>
      <c r="AF620" s="7">
        <f t="shared" si="563"/>
        <v>139.09560141133412</v>
      </c>
      <c r="AG620" s="7">
        <f t="shared" si="563"/>
        <v>96.288324569297004</v>
      </c>
      <c r="AH620" s="7">
        <f t="shared" si="563"/>
        <v>63.678425881992716</v>
      </c>
      <c r="AI620" s="7">
        <f t="shared" si="563"/>
        <v>63.211648480066565</v>
      </c>
      <c r="AJ620" s="7">
        <f t="shared" si="563"/>
        <v>63.395359658186784</v>
      </c>
      <c r="AK620" s="7">
        <f t="shared" si="563"/>
        <v>63.516844104489643</v>
      </c>
      <c r="AL620" s="7">
        <f t="shared" si="563"/>
        <v>63.113998568138307</v>
      </c>
      <c r="AM620" s="7">
        <f t="shared" si="563"/>
        <v>62.71454909232056</v>
      </c>
      <c r="AN620" s="7">
        <f t="shared" si="563"/>
        <v>62.71454909232056</v>
      </c>
      <c r="AO620" s="7">
        <f t="shared" si="563"/>
        <v>62.71454909232056</v>
      </c>
      <c r="AP620" s="7">
        <f t="shared" si="563"/>
        <v>62.71454909232056</v>
      </c>
      <c r="AQ620" s="7">
        <f t="shared" si="563"/>
        <v>62.71454909232056</v>
      </c>
      <c r="AR620" s="7">
        <f t="shared" si="563"/>
        <v>62.71454909232056</v>
      </c>
      <c r="AS620" s="7">
        <f t="shared" si="563"/>
        <v>62.71454909232056</v>
      </c>
      <c r="AT620" s="7">
        <f t="shared" si="563"/>
        <v>62.71454909232056</v>
      </c>
      <c r="AU620" s="7">
        <f t="shared" si="563"/>
        <v>62.71454909232056</v>
      </c>
      <c r="AV620" s="7">
        <f t="shared" si="563"/>
        <v>62.71454909232056</v>
      </c>
      <c r="AW620" s="7">
        <f t="shared" si="563"/>
        <v>62.71454909232056</v>
      </c>
      <c r="AX620" s="7">
        <f t="shared" si="563"/>
        <v>62.4618531493783</v>
      </c>
      <c r="AY620" s="7">
        <f t="shared" si="563"/>
        <v>61.627920368992939</v>
      </c>
      <c r="AZ620" s="7">
        <f t="shared" si="563"/>
        <v>60.232950660858691</v>
      </c>
      <c r="BA620" s="7">
        <f t="shared" si="563"/>
        <v>58.776198866573182</v>
      </c>
      <c r="BB620" s="7">
        <f t="shared" si="563"/>
        <v>58.133131594068757</v>
      </c>
      <c r="BC620" s="7">
        <f t="shared" si="563"/>
        <v>55.541314310583154</v>
      </c>
      <c r="BD620" s="7">
        <f t="shared" si="563"/>
        <v>50.14934768683473</v>
      </c>
      <c r="BE620" s="7">
        <f t="shared" si="563"/>
        <v>44.148340424748113</v>
      </c>
      <c r="BF620" s="7">
        <f t="shared" si="563"/>
        <v>37.061324553975822</v>
      </c>
      <c r="BG620" s="7">
        <f t="shared" si="563"/>
        <v>29.712750074411957</v>
      </c>
      <c r="BH620" s="7">
        <f t="shared" si="563"/>
        <v>22.878027761044311</v>
      </c>
      <c r="BI620" s="7">
        <f t="shared" si="563"/>
        <v>17.877394650030883</v>
      </c>
      <c r="BJ620" s="7">
        <f t="shared" si="563"/>
        <v>12.785259545806872</v>
      </c>
      <c r="BK620" s="7">
        <f t="shared" si="563"/>
        <v>7.9955336536419592</v>
      </c>
      <c r="BL620" s="7">
        <f t="shared" si="563"/>
        <v>4.0795250175376383</v>
      </c>
      <c r="BM620" s="7">
        <f t="shared" si="563"/>
        <v>-3.5378247687528652E-14</v>
      </c>
      <c r="BN620" s="7">
        <f t="shared" si="563"/>
        <v>0</v>
      </c>
      <c r="BO620" s="7">
        <f t="shared" si="563"/>
        <v>0</v>
      </c>
      <c r="BP620" s="7">
        <f t="shared" si="563"/>
        <v>0</v>
      </c>
      <c r="BQ620" s="7">
        <f t="shared" ref="BQ620:BS620" si="564">SUM(BQ610:BQ619)</f>
        <v>0</v>
      </c>
      <c r="BR620" s="7">
        <f t="shared" si="564"/>
        <v>0</v>
      </c>
      <c r="BS620" s="7">
        <f t="shared" si="564"/>
        <v>0</v>
      </c>
    </row>
    <row r="621" spans="2:74">
      <c r="N621" s="126"/>
      <c r="O621" s="126"/>
      <c r="P621" s="126"/>
      <c r="Q621" s="126"/>
      <c r="R621" s="126"/>
      <c r="S621" s="126"/>
      <c r="T621" s="126"/>
      <c r="U621" s="126"/>
      <c r="V621" s="126"/>
      <c r="W621" s="126"/>
      <c r="X621" s="126"/>
      <c r="Y621" s="126"/>
      <c r="Z621" s="126"/>
      <c r="AA621" s="126"/>
      <c r="AB621" s="126"/>
      <c r="AC621" s="126"/>
      <c r="AD621" s="126"/>
      <c r="AE621" s="126"/>
      <c r="AF621" s="126"/>
      <c r="AG621" s="126"/>
      <c r="AH621" s="126"/>
      <c r="AI621" s="126"/>
      <c r="AJ621" s="126"/>
      <c r="AK621" s="126"/>
      <c r="AL621" s="126"/>
      <c r="AM621" s="126"/>
      <c r="AN621" s="126"/>
      <c r="AO621" s="126"/>
      <c r="AP621" s="126"/>
      <c r="AQ621" s="126"/>
      <c r="AR621" s="126"/>
      <c r="AS621" s="126"/>
      <c r="AT621" s="126"/>
      <c r="AU621" s="126"/>
      <c r="AV621" s="126"/>
      <c r="AW621" s="126"/>
      <c r="AX621" s="126"/>
      <c r="AY621" s="126"/>
      <c r="AZ621" s="126"/>
      <c r="BA621" s="126"/>
      <c r="BB621" s="126"/>
      <c r="BC621" s="126"/>
      <c r="BD621" s="126"/>
      <c r="BE621" s="126"/>
      <c r="BF621" s="126"/>
      <c r="BG621" s="126"/>
      <c r="BH621" s="126"/>
      <c r="BI621" s="126"/>
      <c r="BJ621" s="126"/>
      <c r="BK621" s="126"/>
      <c r="BL621" s="126"/>
      <c r="BM621" s="126"/>
      <c r="BN621" s="126"/>
      <c r="BO621" s="126"/>
      <c r="BP621" s="126"/>
      <c r="BQ621" s="126"/>
      <c r="BR621" s="126"/>
      <c r="BS621" s="126"/>
    </row>
    <row r="622" spans="2:74">
      <c r="I622" s="7"/>
      <c r="J622" s="7"/>
      <c r="K622" s="7"/>
      <c r="L622" s="7"/>
      <c r="M622" s="7"/>
      <c r="N622" s="7"/>
      <c r="O622" s="7"/>
      <c r="P622" s="7"/>
      <c r="Q622" s="7"/>
      <c r="R622" s="7"/>
    </row>
    <row r="623" spans="2:74">
      <c r="I623" s="7"/>
      <c r="J623" s="7"/>
      <c r="K623" s="7"/>
      <c r="L623" s="7"/>
      <c r="M623" s="7"/>
      <c r="O623" s="17"/>
      <c r="P623" s="17"/>
      <c r="Q623" s="17"/>
      <c r="R623" s="17"/>
      <c r="S623" s="17"/>
      <c r="T623" s="17"/>
      <c r="U623" s="17"/>
      <c r="V623" s="17"/>
      <c r="W623" s="17"/>
      <c r="X623" s="17"/>
      <c r="Y623" s="17"/>
      <c r="Z623" s="17"/>
      <c r="AA623" s="17"/>
      <c r="AB623" s="17"/>
      <c r="AC623" s="17"/>
      <c r="AD623" s="17"/>
      <c r="AE623" s="17"/>
      <c r="AF623" s="17"/>
      <c r="AG623" s="17"/>
      <c r="AH623" s="17"/>
      <c r="AI623" s="17"/>
      <c r="AJ623" s="17"/>
      <c r="AK623" s="17"/>
      <c r="AL623" s="17"/>
      <c r="AM623" s="17"/>
      <c r="AN623" s="17"/>
      <c r="AO623" s="17"/>
      <c r="AP623" s="17"/>
      <c r="AQ623" s="17"/>
      <c r="AR623" s="17"/>
      <c r="AS623" s="17"/>
      <c r="AT623" s="17"/>
      <c r="AU623" s="17"/>
      <c r="AV623" s="17"/>
      <c r="AW623" s="17"/>
      <c r="AX623" s="17"/>
      <c r="AY623" s="17"/>
      <c r="AZ623" s="17"/>
      <c r="BA623" s="17"/>
      <c r="BB623" s="17"/>
      <c r="BC623" s="17"/>
      <c r="BD623" s="17"/>
      <c r="BE623" s="17"/>
      <c r="BF623" s="17"/>
      <c r="BG623" s="17"/>
      <c r="BH623" s="17"/>
      <c r="BI623" s="17"/>
      <c r="BJ623" s="17"/>
      <c r="BK623" s="17"/>
      <c r="BL623" s="17"/>
      <c r="BM623" s="17"/>
      <c r="BN623" s="17"/>
      <c r="BO623" s="17"/>
      <c r="BP623" s="17"/>
      <c r="BQ623" s="17"/>
      <c r="BR623" s="17"/>
      <c r="BS623" s="17"/>
      <c r="BT623" s="7"/>
      <c r="BV623" s="16"/>
    </row>
    <row r="624" spans="2:74">
      <c r="I624" s="7"/>
      <c r="J624" s="7"/>
      <c r="K624" s="7"/>
      <c r="L624" s="7"/>
      <c r="M624" s="7"/>
      <c r="O624" s="17"/>
      <c r="P624" s="17"/>
      <c r="Q624" s="17"/>
      <c r="R624" s="17"/>
      <c r="S624" s="17"/>
      <c r="T624" s="17"/>
      <c r="U624" s="17"/>
      <c r="V624" s="17"/>
      <c r="W624" s="17"/>
      <c r="X624" s="17"/>
      <c r="Y624" s="17"/>
      <c r="Z624" s="17"/>
      <c r="AA624" s="17"/>
      <c r="AB624" s="17"/>
      <c r="AC624" s="17"/>
      <c r="AD624" s="17"/>
      <c r="AE624" s="17"/>
      <c r="AF624" s="17"/>
      <c r="AG624" s="17"/>
      <c r="AH624" s="17"/>
      <c r="AI624" s="17"/>
      <c r="AJ624" s="17"/>
      <c r="AK624" s="17"/>
      <c r="AL624" s="17"/>
      <c r="AM624" s="17"/>
      <c r="AN624" s="17"/>
      <c r="AO624" s="17"/>
      <c r="AP624" s="17"/>
      <c r="AQ624" s="17"/>
      <c r="AR624" s="17"/>
      <c r="AS624" s="17"/>
      <c r="AT624" s="17"/>
      <c r="AU624" s="17"/>
      <c r="AV624" s="17"/>
      <c r="AW624" s="17"/>
      <c r="AX624" s="17"/>
      <c r="AY624" s="17"/>
      <c r="AZ624" s="17"/>
      <c r="BA624" s="17"/>
      <c r="BB624" s="17"/>
      <c r="BC624" s="17"/>
      <c r="BD624" s="17"/>
      <c r="BE624" s="17"/>
      <c r="BF624" s="17"/>
      <c r="BG624" s="17"/>
      <c r="BH624" s="17"/>
      <c r="BI624" s="17"/>
      <c r="BJ624" s="17"/>
      <c r="BK624" s="17"/>
      <c r="BL624" s="17"/>
      <c r="BM624" s="17"/>
      <c r="BN624" s="17"/>
      <c r="BO624" s="17"/>
      <c r="BP624" s="17"/>
      <c r="BQ624" s="17"/>
      <c r="BR624" s="17"/>
      <c r="BS624" s="17"/>
      <c r="BT624" s="7"/>
      <c r="BV624" s="16"/>
    </row>
    <row r="625" spans="15:74">
      <c r="O625" s="17"/>
      <c r="P625" s="17"/>
      <c r="Q625" s="17"/>
      <c r="R625" s="17"/>
      <c r="S625" s="17"/>
      <c r="T625" s="17"/>
      <c r="U625" s="17"/>
      <c r="V625" s="17"/>
      <c r="W625" s="17"/>
      <c r="X625" s="17"/>
      <c r="Y625" s="17"/>
      <c r="Z625" s="17"/>
      <c r="AA625" s="17"/>
      <c r="AB625" s="17"/>
      <c r="AC625" s="17"/>
      <c r="AD625" s="17"/>
      <c r="AE625" s="17"/>
      <c r="AF625" s="17"/>
      <c r="AG625" s="17"/>
      <c r="AH625" s="17"/>
      <c r="AI625" s="17"/>
      <c r="AJ625" s="17"/>
      <c r="AK625" s="17"/>
      <c r="AL625" s="17"/>
      <c r="AM625" s="17"/>
      <c r="AN625" s="17"/>
      <c r="AO625" s="17"/>
      <c r="AP625" s="17"/>
      <c r="AQ625" s="17"/>
      <c r="AR625" s="17"/>
      <c r="AS625" s="17"/>
      <c r="AT625" s="17"/>
      <c r="AU625" s="17"/>
      <c r="AV625" s="17"/>
      <c r="AW625" s="17"/>
      <c r="AX625" s="17"/>
      <c r="AY625" s="17"/>
      <c r="AZ625" s="17"/>
      <c r="BA625" s="17"/>
      <c r="BB625" s="17"/>
      <c r="BC625" s="17"/>
      <c r="BD625" s="17"/>
      <c r="BE625" s="17"/>
      <c r="BF625" s="17"/>
      <c r="BG625" s="17"/>
      <c r="BH625" s="17"/>
      <c r="BI625" s="17"/>
      <c r="BJ625" s="17"/>
      <c r="BK625" s="17"/>
      <c r="BL625" s="17"/>
      <c r="BM625" s="17"/>
      <c r="BN625" s="17"/>
      <c r="BO625" s="17"/>
      <c r="BP625" s="17"/>
      <c r="BQ625" s="17"/>
      <c r="BR625" s="17"/>
      <c r="BS625" s="17"/>
      <c r="BT625" s="7"/>
      <c r="BV625" s="16"/>
    </row>
    <row r="626" spans="15:74">
      <c r="O626" s="17"/>
      <c r="P626" s="17"/>
      <c r="Q626" s="17"/>
      <c r="R626" s="17"/>
      <c r="S626" s="17"/>
      <c r="T626" s="17"/>
      <c r="U626" s="17"/>
      <c r="V626" s="17"/>
      <c r="W626" s="17"/>
      <c r="X626" s="17"/>
      <c r="Y626" s="17"/>
      <c r="Z626" s="17"/>
      <c r="AA626" s="17"/>
      <c r="AB626" s="17"/>
      <c r="AC626" s="17"/>
      <c r="AD626" s="17"/>
      <c r="AE626" s="17"/>
      <c r="AF626" s="17"/>
      <c r="AG626" s="17"/>
      <c r="AH626" s="17"/>
      <c r="AI626" s="17"/>
      <c r="AJ626" s="17"/>
      <c r="AK626" s="17"/>
      <c r="AL626" s="17"/>
      <c r="AM626" s="17"/>
      <c r="AN626" s="17"/>
      <c r="AO626" s="17"/>
      <c r="AP626" s="17"/>
      <c r="AQ626" s="17"/>
      <c r="AR626" s="17"/>
      <c r="AS626" s="17"/>
      <c r="AT626" s="17"/>
      <c r="AU626" s="17"/>
      <c r="AV626" s="17"/>
      <c r="AW626" s="17"/>
      <c r="AX626" s="17"/>
      <c r="AY626" s="17"/>
      <c r="AZ626" s="17"/>
      <c r="BA626" s="17"/>
      <c r="BB626" s="17"/>
      <c r="BC626" s="17"/>
      <c r="BD626" s="17"/>
      <c r="BE626" s="17"/>
      <c r="BF626" s="17"/>
      <c r="BG626" s="17"/>
      <c r="BH626" s="17"/>
      <c r="BI626" s="17"/>
      <c r="BJ626" s="17"/>
      <c r="BK626" s="17"/>
      <c r="BL626" s="17"/>
      <c r="BM626" s="17"/>
      <c r="BN626" s="17"/>
      <c r="BO626" s="17"/>
      <c r="BP626" s="17"/>
      <c r="BQ626" s="17"/>
      <c r="BR626" s="17"/>
      <c r="BS626" s="17"/>
      <c r="BT626" s="7"/>
      <c r="BV626" s="16"/>
    </row>
    <row r="627" spans="15:74">
      <c r="O627" s="17"/>
      <c r="P627" s="17"/>
      <c r="Q627" s="17"/>
      <c r="R627" s="17"/>
      <c r="S627" s="17"/>
      <c r="T627" s="17"/>
      <c r="U627" s="17"/>
      <c r="V627" s="17"/>
      <c r="W627" s="17"/>
      <c r="X627" s="17"/>
      <c r="Y627" s="17"/>
      <c r="Z627" s="17"/>
      <c r="AA627" s="17"/>
      <c r="AB627" s="17"/>
      <c r="AC627" s="17"/>
      <c r="AD627" s="17"/>
      <c r="AE627" s="17"/>
      <c r="AF627" s="17"/>
      <c r="AG627" s="17"/>
      <c r="AH627" s="17"/>
      <c r="AI627" s="17"/>
      <c r="AJ627" s="17"/>
      <c r="AK627" s="17"/>
      <c r="AL627" s="17"/>
      <c r="AM627" s="17"/>
      <c r="AN627" s="17"/>
      <c r="AO627" s="17"/>
      <c r="AP627" s="17"/>
      <c r="AQ627" s="17"/>
      <c r="AR627" s="17"/>
      <c r="AS627" s="17"/>
      <c r="AT627" s="17"/>
      <c r="AU627" s="17"/>
      <c r="AV627" s="17"/>
      <c r="AW627" s="17"/>
      <c r="AX627" s="17"/>
      <c r="AY627" s="17"/>
      <c r="AZ627" s="17"/>
      <c r="BA627" s="17"/>
      <c r="BB627" s="17"/>
      <c r="BC627" s="17"/>
      <c r="BD627" s="17"/>
      <c r="BE627" s="17"/>
      <c r="BF627" s="17"/>
      <c r="BG627" s="17"/>
      <c r="BH627" s="17"/>
      <c r="BI627" s="17"/>
      <c r="BJ627" s="17"/>
      <c r="BK627" s="17"/>
      <c r="BL627" s="17"/>
      <c r="BM627" s="17"/>
      <c r="BN627" s="17"/>
      <c r="BO627" s="17"/>
      <c r="BP627" s="17"/>
      <c r="BQ627" s="17"/>
      <c r="BR627" s="17"/>
      <c r="BS627" s="17"/>
      <c r="BT627" s="7"/>
      <c r="BV627" s="16"/>
    </row>
    <row r="628" spans="15:74">
      <c r="O628" s="17"/>
      <c r="P628" s="17"/>
      <c r="Q628" s="17"/>
      <c r="R628" s="17"/>
      <c r="S628" s="17"/>
      <c r="T628" s="17"/>
      <c r="U628" s="17"/>
      <c r="V628" s="17"/>
      <c r="W628" s="17"/>
      <c r="X628" s="17"/>
      <c r="Y628" s="17"/>
      <c r="Z628" s="17"/>
      <c r="AA628" s="17"/>
      <c r="AB628" s="17"/>
      <c r="AC628" s="17"/>
      <c r="AD628" s="17"/>
      <c r="AE628" s="17"/>
      <c r="AF628" s="17"/>
      <c r="AG628" s="17"/>
      <c r="AH628" s="17"/>
      <c r="AI628" s="17"/>
      <c r="AJ628" s="17"/>
      <c r="AK628" s="17"/>
      <c r="AL628" s="17"/>
      <c r="AM628" s="17"/>
      <c r="AN628" s="17"/>
      <c r="AO628" s="17"/>
      <c r="AP628" s="17"/>
      <c r="AQ628" s="17"/>
      <c r="AR628" s="17"/>
      <c r="AS628" s="17"/>
      <c r="AT628" s="17"/>
      <c r="AU628" s="17"/>
      <c r="AV628" s="17"/>
      <c r="AW628" s="17"/>
      <c r="AX628" s="17"/>
      <c r="AY628" s="17"/>
      <c r="AZ628" s="17"/>
      <c r="BA628" s="17"/>
      <c r="BB628" s="17"/>
      <c r="BC628" s="17"/>
      <c r="BD628" s="17"/>
      <c r="BE628" s="17"/>
      <c r="BF628" s="17"/>
      <c r="BG628" s="17"/>
      <c r="BH628" s="17"/>
      <c r="BI628" s="17"/>
      <c r="BJ628" s="17"/>
      <c r="BK628" s="17"/>
      <c r="BL628" s="17"/>
      <c r="BM628" s="17"/>
      <c r="BN628" s="17"/>
      <c r="BO628" s="17"/>
      <c r="BP628" s="17"/>
      <c r="BQ628" s="17"/>
      <c r="BR628" s="17"/>
      <c r="BS628" s="17"/>
      <c r="BT628" s="7"/>
      <c r="BV628" s="16"/>
    </row>
    <row r="629" spans="15:74">
      <c r="O629" s="17"/>
      <c r="P629" s="17"/>
      <c r="Q629" s="17"/>
      <c r="R629" s="17"/>
      <c r="S629" s="17"/>
      <c r="T629" s="17"/>
      <c r="U629" s="17"/>
      <c r="V629" s="17"/>
      <c r="W629" s="17"/>
      <c r="X629" s="17"/>
      <c r="Y629" s="17"/>
      <c r="Z629" s="17"/>
      <c r="AA629" s="17"/>
      <c r="AB629" s="17"/>
      <c r="AC629" s="17"/>
      <c r="AD629" s="17"/>
      <c r="AE629" s="17"/>
      <c r="AF629" s="17"/>
      <c r="AG629" s="17"/>
      <c r="AH629" s="17"/>
      <c r="AI629" s="17"/>
      <c r="AJ629" s="17"/>
      <c r="AK629" s="17"/>
      <c r="AL629" s="17"/>
      <c r="AM629" s="17"/>
      <c r="AN629" s="17"/>
      <c r="AO629" s="17"/>
      <c r="AP629" s="17"/>
      <c r="AQ629" s="17"/>
      <c r="AR629" s="17"/>
      <c r="AS629" s="17"/>
      <c r="AT629" s="17"/>
      <c r="AU629" s="17"/>
      <c r="AV629" s="17"/>
      <c r="AW629" s="17"/>
      <c r="AX629" s="17"/>
      <c r="AY629" s="17"/>
      <c r="AZ629" s="17"/>
      <c r="BA629" s="17"/>
      <c r="BB629" s="17"/>
      <c r="BC629" s="17"/>
      <c r="BD629" s="17"/>
      <c r="BE629" s="17"/>
      <c r="BF629" s="17"/>
      <c r="BG629" s="17"/>
      <c r="BH629" s="17"/>
      <c r="BI629" s="17"/>
      <c r="BJ629" s="17"/>
      <c r="BK629" s="17"/>
      <c r="BL629" s="17"/>
      <c r="BM629" s="17"/>
      <c r="BN629" s="17"/>
      <c r="BO629" s="17"/>
      <c r="BP629" s="17"/>
      <c r="BQ629" s="17"/>
      <c r="BR629" s="17"/>
      <c r="BS629" s="17"/>
      <c r="BT629" s="7"/>
      <c r="BV629" s="16"/>
    </row>
    <row r="630" spans="15:74">
      <c r="O630" s="17"/>
      <c r="P630" s="17"/>
      <c r="Q630" s="17"/>
      <c r="R630" s="17"/>
      <c r="S630" s="17"/>
      <c r="T630" s="17"/>
      <c r="U630" s="17"/>
      <c r="V630" s="17"/>
      <c r="W630" s="17"/>
      <c r="X630" s="17"/>
      <c r="Y630" s="17"/>
      <c r="Z630" s="17"/>
      <c r="AA630" s="17"/>
      <c r="AB630" s="17"/>
      <c r="AC630" s="17"/>
      <c r="AD630" s="17"/>
      <c r="AE630" s="17"/>
      <c r="AF630" s="17"/>
      <c r="AG630" s="17"/>
      <c r="AH630" s="17"/>
      <c r="AI630" s="17"/>
      <c r="AJ630" s="17"/>
      <c r="AK630" s="17"/>
      <c r="AL630" s="17"/>
      <c r="AM630" s="17"/>
      <c r="AN630" s="17"/>
      <c r="AO630" s="17"/>
      <c r="AP630" s="17"/>
      <c r="AQ630" s="17"/>
      <c r="AR630" s="17"/>
      <c r="AS630" s="17"/>
      <c r="AT630" s="17"/>
      <c r="AU630" s="17"/>
      <c r="AV630" s="17"/>
      <c r="AW630" s="17"/>
      <c r="AX630" s="17"/>
      <c r="AY630" s="17"/>
      <c r="AZ630" s="17"/>
      <c r="BA630" s="17"/>
      <c r="BB630" s="17"/>
      <c r="BC630" s="17"/>
      <c r="BD630" s="17"/>
      <c r="BE630" s="17"/>
      <c r="BF630" s="17"/>
      <c r="BG630" s="17"/>
      <c r="BH630" s="17"/>
      <c r="BI630" s="17"/>
      <c r="BJ630" s="17"/>
      <c r="BK630" s="17"/>
      <c r="BL630" s="17"/>
      <c r="BM630" s="17"/>
      <c r="BN630" s="17"/>
      <c r="BO630" s="17"/>
      <c r="BP630" s="17"/>
      <c r="BQ630" s="17"/>
      <c r="BR630" s="17"/>
      <c r="BS630" s="17"/>
      <c r="BT630" s="7"/>
      <c r="BV630" s="16"/>
    </row>
    <row r="631" spans="15:74">
      <c r="BT631" s="7"/>
      <c r="BV631" s="16"/>
    </row>
    <row r="632" spans="15:74">
      <c r="O632" s="17"/>
      <c r="P632" s="140"/>
      <c r="Q632" s="17"/>
      <c r="R632" s="17"/>
      <c r="S632" s="17"/>
      <c r="T632" s="17"/>
      <c r="U632" s="17"/>
      <c r="V632" s="17"/>
      <c r="W632" s="17"/>
      <c r="X632" s="17"/>
      <c r="Y632" s="17"/>
      <c r="Z632" s="17"/>
      <c r="AA632" s="17"/>
      <c r="AB632" s="17"/>
      <c r="AC632" s="17"/>
      <c r="AD632" s="17"/>
      <c r="AE632" s="17"/>
      <c r="AF632" s="17"/>
      <c r="AG632" s="17"/>
      <c r="AH632" s="17"/>
      <c r="AI632" s="17"/>
      <c r="AJ632" s="17"/>
      <c r="AK632" s="17"/>
      <c r="AL632" s="17"/>
      <c r="AM632" s="17"/>
      <c r="AN632" s="17"/>
      <c r="AO632" s="17"/>
      <c r="AP632" s="17"/>
      <c r="AQ632" s="17"/>
      <c r="AR632" s="17"/>
      <c r="AS632" s="17"/>
      <c r="AT632" s="17"/>
      <c r="AU632" s="17"/>
      <c r="AV632" s="17"/>
      <c r="AW632" s="17"/>
      <c r="AX632" s="17"/>
      <c r="AY632" s="17"/>
      <c r="AZ632" s="17"/>
      <c r="BA632" s="17"/>
      <c r="BB632" s="17"/>
      <c r="BC632" s="17"/>
      <c r="BD632" s="17"/>
      <c r="BE632" s="17"/>
      <c r="BF632" s="17"/>
      <c r="BG632" s="17"/>
      <c r="BH632" s="17"/>
      <c r="BI632" s="17"/>
      <c r="BJ632" s="17"/>
      <c r="BK632" s="17"/>
      <c r="BL632" s="17"/>
      <c r="BM632" s="17"/>
      <c r="BN632" s="17"/>
      <c r="BO632" s="17"/>
      <c r="BP632" s="17"/>
      <c r="BQ632" s="17"/>
      <c r="BR632" s="17"/>
      <c r="BS632" s="17"/>
      <c r="BT632" s="7"/>
      <c r="BV632" s="16"/>
    </row>
    <row r="633" spans="15:74">
      <c r="O633" s="17"/>
      <c r="P633" s="140"/>
      <c r="Q633" s="17"/>
      <c r="R633" s="17"/>
      <c r="S633" s="17"/>
      <c r="T633" s="17"/>
      <c r="U633" s="17"/>
      <c r="V633" s="17"/>
      <c r="W633" s="17"/>
      <c r="X633" s="17"/>
      <c r="Y633" s="17"/>
      <c r="Z633" s="17"/>
      <c r="AA633" s="17"/>
      <c r="AB633" s="17"/>
      <c r="AC633" s="17"/>
      <c r="AD633" s="17"/>
      <c r="AE633" s="17"/>
      <c r="AF633" s="17"/>
      <c r="AG633" s="17"/>
      <c r="AH633" s="17"/>
      <c r="AI633" s="17"/>
      <c r="AJ633" s="17"/>
      <c r="AK633" s="17"/>
      <c r="AL633" s="17"/>
      <c r="AM633" s="17"/>
      <c r="AN633" s="17"/>
      <c r="AO633" s="17"/>
      <c r="AP633" s="17"/>
      <c r="AQ633" s="17"/>
      <c r="AR633" s="17"/>
      <c r="AS633" s="17"/>
      <c r="AT633" s="17"/>
      <c r="AU633" s="17"/>
      <c r="AV633" s="17"/>
      <c r="AW633" s="17"/>
      <c r="AX633" s="17"/>
      <c r="AY633" s="17"/>
      <c r="AZ633" s="17"/>
      <c r="BA633" s="17"/>
      <c r="BB633" s="17"/>
      <c r="BC633" s="17"/>
      <c r="BD633" s="17"/>
      <c r="BE633" s="17"/>
      <c r="BF633" s="17"/>
      <c r="BG633" s="17"/>
      <c r="BH633" s="17"/>
      <c r="BI633" s="17"/>
      <c r="BJ633" s="17"/>
      <c r="BK633" s="17"/>
      <c r="BL633" s="17"/>
      <c r="BM633" s="17"/>
      <c r="BN633" s="17"/>
      <c r="BO633" s="17"/>
      <c r="BP633" s="17"/>
      <c r="BQ633" s="17"/>
      <c r="BR633" s="17"/>
      <c r="BS633" s="17"/>
      <c r="BT633" s="7"/>
      <c r="BV633" s="16"/>
    </row>
    <row r="634" spans="15:74">
      <c r="P634" s="16"/>
      <c r="Q634" s="16"/>
      <c r="R634" s="16"/>
      <c r="S634" s="16"/>
      <c r="T634" s="16"/>
      <c r="U634" s="16"/>
      <c r="V634" s="16"/>
      <c r="W634" s="16"/>
      <c r="X634" s="16"/>
      <c r="Y634" s="16"/>
      <c r="Z634" s="16"/>
      <c r="AA634" s="16"/>
      <c r="AB634" s="16"/>
      <c r="AC634" s="16"/>
      <c r="AD634" s="16"/>
      <c r="AE634" s="16"/>
      <c r="AF634" s="16"/>
      <c r="AG634" s="16"/>
      <c r="AH634" s="16"/>
      <c r="AI634" s="16"/>
      <c r="AJ634" s="16"/>
      <c r="AK634" s="16"/>
      <c r="AL634" s="16"/>
      <c r="AM634" s="16"/>
      <c r="AN634" s="16"/>
      <c r="AO634" s="16"/>
      <c r="AP634" s="16"/>
      <c r="AQ634" s="16"/>
      <c r="AR634" s="16"/>
      <c r="AS634" s="16"/>
      <c r="AT634" s="16"/>
      <c r="AU634" s="16"/>
      <c r="AV634" s="16"/>
      <c r="AW634" s="16"/>
      <c r="AX634" s="16"/>
      <c r="AY634" s="16"/>
      <c r="AZ634" s="16"/>
      <c r="BA634" s="16"/>
      <c r="BB634" s="16"/>
      <c r="BC634" s="16"/>
      <c r="BD634" s="16"/>
      <c r="BE634" s="16"/>
      <c r="BF634" s="16"/>
      <c r="BG634" s="16"/>
      <c r="BH634" s="16"/>
      <c r="BI634" s="16"/>
      <c r="BJ634" s="16"/>
      <c r="BK634" s="16"/>
      <c r="BL634" s="16"/>
      <c r="BM634" s="16"/>
      <c r="BN634" s="16"/>
      <c r="BO634" s="16"/>
      <c r="BP634" s="16"/>
      <c r="BQ634" s="16"/>
      <c r="BR634" s="16"/>
      <c r="BS634" s="16"/>
      <c r="BT634" s="7"/>
    </row>
    <row r="636" spans="15:74">
      <c r="O636" s="16"/>
      <c r="P636" s="16"/>
      <c r="Q636" s="16"/>
      <c r="R636" s="16"/>
      <c r="S636" s="16"/>
      <c r="T636" s="16"/>
      <c r="U636" s="16"/>
      <c r="V636" s="16"/>
      <c r="W636" s="16"/>
      <c r="X636" s="16"/>
      <c r="Y636" s="16"/>
      <c r="Z636" s="16"/>
      <c r="AA636" s="16"/>
      <c r="AB636" s="16"/>
      <c r="AC636" s="16"/>
      <c r="AD636" s="16"/>
      <c r="AE636" s="16"/>
      <c r="AF636" s="16"/>
      <c r="AG636" s="16"/>
      <c r="AH636" s="16"/>
      <c r="AI636" s="16"/>
      <c r="AJ636" s="16"/>
      <c r="AK636" s="16"/>
      <c r="AL636" s="16"/>
      <c r="AM636" s="16"/>
      <c r="AN636" s="16"/>
      <c r="AO636" s="16"/>
      <c r="AP636" s="16"/>
      <c r="AQ636" s="16"/>
      <c r="AR636" s="16"/>
      <c r="AS636" s="16"/>
      <c r="AT636" s="16"/>
      <c r="AU636" s="16"/>
      <c r="AV636" s="16"/>
      <c r="AW636" s="16"/>
      <c r="AX636" s="16"/>
      <c r="AY636" s="16"/>
      <c r="AZ636" s="16"/>
      <c r="BA636" s="16"/>
      <c r="BB636" s="16"/>
      <c r="BC636" s="16"/>
      <c r="BD636" s="16"/>
      <c r="BE636" s="16"/>
      <c r="BF636" s="16"/>
      <c r="BG636" s="16"/>
      <c r="BH636" s="16"/>
      <c r="BI636" s="16"/>
      <c r="BJ636" s="16"/>
      <c r="BK636" s="16"/>
      <c r="BL636" s="16"/>
      <c r="BM636" s="16"/>
      <c r="BN636" s="16"/>
      <c r="BO636" s="16"/>
      <c r="BP636" s="16"/>
      <c r="BQ636" s="16"/>
      <c r="BR636" s="16"/>
      <c r="BS636" s="16"/>
      <c r="BT636" s="7"/>
    </row>
    <row r="637" spans="15:74">
      <c r="O637" s="16"/>
      <c r="P637" s="16"/>
      <c r="Q637" s="16"/>
      <c r="R637" s="16"/>
      <c r="S637" s="16"/>
      <c r="T637" s="16"/>
      <c r="U637" s="16"/>
      <c r="V637" s="16"/>
      <c r="W637" s="16"/>
      <c r="X637" s="16"/>
      <c r="Y637" s="16"/>
      <c r="Z637" s="16"/>
      <c r="AA637" s="16"/>
      <c r="AB637" s="16"/>
      <c r="AC637" s="16"/>
      <c r="AD637" s="16"/>
      <c r="AE637" s="16"/>
      <c r="AF637" s="16"/>
      <c r="AG637" s="16"/>
      <c r="AH637" s="16"/>
      <c r="AI637" s="16"/>
      <c r="AJ637" s="16"/>
      <c r="AK637" s="16"/>
      <c r="AL637" s="16"/>
      <c r="AM637" s="16"/>
      <c r="AN637" s="16"/>
      <c r="AO637" s="16"/>
      <c r="AP637" s="16"/>
      <c r="AQ637" s="16"/>
      <c r="AR637" s="16"/>
      <c r="AS637" s="16"/>
      <c r="AT637" s="16"/>
      <c r="AU637" s="16"/>
      <c r="AV637" s="16"/>
      <c r="AW637" s="16"/>
      <c r="AX637" s="16"/>
      <c r="AY637" s="16"/>
      <c r="AZ637" s="16"/>
      <c r="BA637" s="16"/>
      <c r="BB637" s="16"/>
      <c r="BC637" s="16"/>
      <c r="BD637" s="16"/>
      <c r="BE637" s="16"/>
      <c r="BF637" s="16"/>
      <c r="BG637" s="16"/>
      <c r="BH637" s="16"/>
      <c r="BI637" s="16"/>
      <c r="BJ637" s="16"/>
      <c r="BK637" s="16"/>
      <c r="BL637" s="16"/>
      <c r="BM637" s="16"/>
      <c r="BN637" s="16"/>
      <c r="BO637" s="16"/>
      <c r="BP637" s="16"/>
      <c r="BQ637" s="16"/>
      <c r="BR637" s="16"/>
      <c r="BS637" s="16"/>
      <c r="BT637" s="7"/>
    </row>
    <row r="638" spans="15:74">
      <c r="O638" s="16"/>
      <c r="P638" s="16"/>
      <c r="Q638" s="16"/>
      <c r="R638" s="16"/>
      <c r="S638" s="16"/>
      <c r="T638" s="16"/>
      <c r="U638" s="16"/>
      <c r="V638" s="16"/>
      <c r="W638" s="16"/>
      <c r="X638" s="16"/>
      <c r="Y638" s="16"/>
      <c r="Z638" s="16"/>
      <c r="AA638" s="16"/>
      <c r="AB638" s="16"/>
      <c r="AC638" s="16"/>
      <c r="AD638" s="16"/>
      <c r="AE638" s="16"/>
      <c r="AF638" s="16"/>
      <c r="AG638" s="16"/>
      <c r="AH638" s="16"/>
      <c r="AI638" s="16"/>
      <c r="AJ638" s="16"/>
      <c r="AK638" s="16"/>
      <c r="AL638" s="16"/>
      <c r="AM638" s="16"/>
      <c r="AN638" s="16"/>
      <c r="AO638" s="16"/>
      <c r="AP638" s="16"/>
      <c r="AQ638" s="16"/>
      <c r="AR638" s="16"/>
      <c r="AS638" s="16"/>
      <c r="AT638" s="16"/>
      <c r="AU638" s="16"/>
      <c r="AV638" s="16"/>
      <c r="AW638" s="16"/>
      <c r="AX638" s="16"/>
      <c r="AY638" s="16"/>
      <c r="AZ638" s="16"/>
      <c r="BA638" s="16"/>
      <c r="BB638" s="16"/>
      <c r="BC638" s="16"/>
      <c r="BD638" s="16"/>
      <c r="BE638" s="16"/>
      <c r="BF638" s="16"/>
      <c r="BG638" s="16"/>
      <c r="BH638" s="16"/>
      <c r="BI638" s="16"/>
      <c r="BJ638" s="16"/>
      <c r="BK638" s="16"/>
      <c r="BL638" s="16"/>
      <c r="BM638" s="16"/>
      <c r="BN638" s="16"/>
      <c r="BO638" s="16"/>
      <c r="BP638" s="16"/>
      <c r="BQ638" s="16"/>
      <c r="BR638" s="16"/>
      <c r="BS638" s="16"/>
      <c r="BT638" s="7"/>
    </row>
    <row r="639" spans="15:74">
      <c r="O639" s="16"/>
      <c r="P639" s="16"/>
      <c r="Q639" s="16"/>
      <c r="R639" s="16"/>
      <c r="S639" s="16"/>
      <c r="T639" s="16"/>
      <c r="U639" s="16"/>
      <c r="V639" s="16"/>
      <c r="W639" s="16"/>
      <c r="X639" s="16"/>
      <c r="Y639" s="16"/>
      <c r="Z639" s="16"/>
      <c r="AA639" s="16"/>
      <c r="AB639" s="16"/>
      <c r="AC639" s="16"/>
      <c r="AD639" s="16"/>
      <c r="AE639" s="16"/>
      <c r="AF639" s="16"/>
      <c r="AG639" s="16"/>
      <c r="AH639" s="16"/>
      <c r="AI639" s="16"/>
      <c r="AJ639" s="16"/>
      <c r="AK639" s="16"/>
      <c r="AL639" s="16"/>
      <c r="AM639" s="16"/>
      <c r="AN639" s="16"/>
      <c r="AO639" s="16"/>
      <c r="AP639" s="16"/>
      <c r="AQ639" s="16"/>
      <c r="AR639" s="16"/>
      <c r="AS639" s="16"/>
      <c r="AT639" s="16"/>
      <c r="AU639" s="16"/>
      <c r="AV639" s="16"/>
      <c r="AW639" s="16"/>
      <c r="AX639" s="16"/>
      <c r="AY639" s="16"/>
      <c r="AZ639" s="16"/>
      <c r="BA639" s="16"/>
      <c r="BB639" s="16"/>
      <c r="BC639" s="16"/>
      <c r="BD639" s="16"/>
      <c r="BE639" s="16"/>
      <c r="BF639" s="16"/>
      <c r="BG639" s="16"/>
      <c r="BH639" s="16"/>
      <c r="BI639" s="16"/>
      <c r="BJ639" s="16"/>
      <c r="BK639" s="16"/>
      <c r="BL639" s="16"/>
      <c r="BM639" s="16"/>
      <c r="BN639" s="16"/>
      <c r="BO639" s="16"/>
      <c r="BP639" s="16"/>
      <c r="BQ639" s="16"/>
      <c r="BR639" s="16"/>
      <c r="BS639" s="16"/>
      <c r="BT639" s="7"/>
    </row>
    <row r="640" spans="15:74">
      <c r="O640" s="16"/>
      <c r="P640" s="16"/>
      <c r="Q640" s="16"/>
      <c r="R640" s="16"/>
      <c r="S640" s="16"/>
      <c r="T640" s="16"/>
      <c r="U640" s="16"/>
      <c r="V640" s="16"/>
      <c r="W640" s="16"/>
      <c r="X640" s="16"/>
      <c r="Y640" s="16"/>
      <c r="Z640" s="16"/>
      <c r="AA640" s="16"/>
      <c r="AB640" s="16"/>
      <c r="AC640" s="16"/>
      <c r="AD640" s="16"/>
      <c r="AE640" s="16"/>
      <c r="AF640" s="16"/>
      <c r="AG640" s="16"/>
      <c r="AH640" s="16"/>
      <c r="AI640" s="16"/>
      <c r="AJ640" s="16"/>
      <c r="AK640" s="16"/>
      <c r="AL640" s="16"/>
      <c r="AM640" s="16"/>
      <c r="AN640" s="16"/>
      <c r="AO640" s="16"/>
      <c r="AP640" s="16"/>
      <c r="AQ640" s="16"/>
      <c r="AR640" s="16"/>
      <c r="AS640" s="16"/>
      <c r="AT640" s="16"/>
      <c r="AU640" s="16"/>
      <c r="AV640" s="16"/>
      <c r="AW640" s="16"/>
      <c r="AX640" s="16"/>
      <c r="AY640" s="16"/>
      <c r="AZ640" s="16"/>
      <c r="BA640" s="16"/>
      <c r="BB640" s="16"/>
      <c r="BC640" s="16"/>
      <c r="BD640" s="16"/>
      <c r="BE640" s="16"/>
      <c r="BF640" s="16"/>
      <c r="BG640" s="16"/>
      <c r="BH640" s="16"/>
      <c r="BI640" s="16"/>
      <c r="BJ640" s="16"/>
      <c r="BK640" s="16"/>
      <c r="BL640" s="16"/>
      <c r="BM640" s="16"/>
      <c r="BN640" s="16"/>
      <c r="BO640" s="16"/>
      <c r="BP640" s="16"/>
      <c r="BQ640" s="16"/>
      <c r="BR640" s="16"/>
      <c r="BS640" s="16"/>
      <c r="BT640" s="7"/>
    </row>
    <row r="641" spans="15:72">
      <c r="O641" s="16"/>
      <c r="P641" s="16"/>
      <c r="Q641" s="16"/>
      <c r="R641" s="16"/>
      <c r="S641" s="16"/>
      <c r="T641" s="16"/>
      <c r="U641" s="16"/>
      <c r="V641" s="16"/>
      <c r="W641" s="16"/>
      <c r="X641" s="16"/>
      <c r="Y641" s="16"/>
      <c r="Z641" s="16"/>
      <c r="AA641" s="16"/>
      <c r="AB641" s="16"/>
      <c r="AC641" s="16"/>
      <c r="AD641" s="16"/>
      <c r="AE641" s="16"/>
      <c r="AF641" s="16"/>
      <c r="AG641" s="16"/>
      <c r="AH641" s="16"/>
      <c r="AI641" s="16"/>
      <c r="AJ641" s="16"/>
      <c r="AK641" s="16"/>
      <c r="AL641" s="16"/>
      <c r="AM641" s="16"/>
      <c r="AN641" s="16"/>
      <c r="AO641" s="16"/>
      <c r="AP641" s="16"/>
      <c r="AQ641" s="16"/>
      <c r="AR641" s="16"/>
      <c r="AS641" s="16"/>
      <c r="AT641" s="16"/>
      <c r="AU641" s="16"/>
      <c r="AV641" s="16"/>
      <c r="AW641" s="16"/>
      <c r="AX641" s="16"/>
      <c r="AY641" s="16"/>
      <c r="AZ641" s="16"/>
      <c r="BA641" s="16"/>
      <c r="BB641" s="16"/>
      <c r="BC641" s="16"/>
      <c r="BD641" s="16"/>
      <c r="BE641" s="16"/>
      <c r="BF641" s="16"/>
      <c r="BG641" s="16"/>
      <c r="BH641" s="16"/>
      <c r="BI641" s="16"/>
      <c r="BJ641" s="16"/>
      <c r="BK641" s="16"/>
      <c r="BL641" s="16"/>
      <c r="BM641" s="16"/>
      <c r="BN641" s="16"/>
      <c r="BO641" s="16"/>
      <c r="BP641" s="16"/>
      <c r="BQ641" s="16"/>
      <c r="BR641" s="16"/>
      <c r="BS641" s="16"/>
      <c r="BT641" s="7"/>
    </row>
    <row r="642" spans="15:72">
      <c r="O642" s="16"/>
      <c r="P642" s="16"/>
      <c r="Q642" s="16"/>
      <c r="R642" s="16"/>
      <c r="S642" s="16"/>
      <c r="T642" s="16"/>
      <c r="U642" s="16"/>
      <c r="V642" s="16"/>
      <c r="W642" s="16"/>
      <c r="X642" s="16"/>
      <c r="Y642" s="16"/>
      <c r="Z642" s="16"/>
      <c r="AA642" s="16"/>
      <c r="AB642" s="16"/>
      <c r="AC642" s="16"/>
      <c r="AD642" s="16"/>
      <c r="AE642" s="16"/>
      <c r="AF642" s="16"/>
      <c r="AG642" s="16"/>
      <c r="AH642" s="16"/>
      <c r="AI642" s="16"/>
      <c r="AJ642" s="16"/>
      <c r="AK642" s="16"/>
      <c r="AL642" s="16"/>
      <c r="AM642" s="16"/>
      <c r="AN642" s="16"/>
      <c r="AO642" s="16"/>
      <c r="AP642" s="16"/>
      <c r="AQ642" s="16"/>
      <c r="AR642" s="16"/>
      <c r="AS642" s="16"/>
      <c r="AT642" s="16"/>
      <c r="AU642" s="16"/>
      <c r="AV642" s="16"/>
      <c r="AW642" s="16"/>
      <c r="AX642" s="16"/>
      <c r="AY642" s="16"/>
      <c r="AZ642" s="16"/>
      <c r="BA642" s="16"/>
      <c r="BB642" s="16"/>
      <c r="BC642" s="16"/>
      <c r="BD642" s="16"/>
      <c r="BE642" s="16"/>
      <c r="BF642" s="16"/>
      <c r="BG642" s="16"/>
      <c r="BH642" s="16"/>
      <c r="BI642" s="16"/>
      <c r="BJ642" s="16"/>
      <c r="BK642" s="16"/>
      <c r="BL642" s="16"/>
      <c r="BM642" s="16"/>
      <c r="BN642" s="16"/>
      <c r="BO642" s="16"/>
      <c r="BP642" s="16"/>
      <c r="BQ642" s="16"/>
      <c r="BR642" s="16"/>
      <c r="BS642" s="16"/>
      <c r="BT642" s="7"/>
    </row>
    <row r="643" spans="15:72">
      <c r="O643" s="16"/>
      <c r="P643" s="16"/>
      <c r="Q643" s="16"/>
      <c r="R643" s="16"/>
      <c r="S643" s="16"/>
      <c r="T643" s="16"/>
      <c r="U643" s="16"/>
      <c r="V643" s="16"/>
      <c r="W643" s="16"/>
      <c r="X643" s="16"/>
      <c r="Y643" s="16"/>
      <c r="Z643" s="16"/>
      <c r="AA643" s="16"/>
      <c r="AB643" s="16"/>
      <c r="AC643" s="16"/>
      <c r="AD643" s="16"/>
      <c r="AE643" s="16"/>
      <c r="AF643" s="16"/>
      <c r="AG643" s="16"/>
      <c r="AH643" s="16"/>
      <c r="AI643" s="16"/>
      <c r="AJ643" s="16"/>
      <c r="AK643" s="16"/>
      <c r="AL643" s="16"/>
      <c r="AM643" s="16"/>
      <c r="AN643" s="16"/>
      <c r="AO643" s="16"/>
      <c r="AP643" s="16"/>
      <c r="AQ643" s="16"/>
      <c r="AR643" s="16"/>
      <c r="AS643" s="16"/>
      <c r="AT643" s="16"/>
      <c r="AU643" s="16"/>
      <c r="AV643" s="16"/>
      <c r="AW643" s="16"/>
      <c r="AX643" s="16"/>
      <c r="AY643" s="16"/>
      <c r="AZ643" s="16"/>
      <c r="BA643" s="16"/>
      <c r="BB643" s="16"/>
      <c r="BC643" s="16"/>
      <c r="BD643" s="16"/>
      <c r="BE643" s="16"/>
      <c r="BF643" s="16"/>
      <c r="BG643" s="16"/>
      <c r="BH643" s="16"/>
      <c r="BI643" s="16"/>
      <c r="BJ643" s="16"/>
      <c r="BK643" s="16"/>
      <c r="BL643" s="16"/>
      <c r="BM643" s="16"/>
      <c r="BN643" s="16"/>
      <c r="BO643" s="16"/>
      <c r="BP643" s="16"/>
      <c r="BQ643" s="16"/>
      <c r="BR643" s="16"/>
      <c r="BS643" s="16"/>
      <c r="BT643" s="7"/>
    </row>
    <row r="644" spans="15:72">
      <c r="O644" s="16"/>
      <c r="P644" s="16"/>
      <c r="Q644" s="16"/>
      <c r="R644" s="16"/>
      <c r="S644" s="16"/>
      <c r="T644" s="16"/>
      <c r="U644" s="16"/>
      <c r="V644" s="16"/>
      <c r="W644" s="16"/>
      <c r="X644" s="16"/>
      <c r="Y644" s="16"/>
      <c r="Z644" s="16"/>
      <c r="AA644" s="16"/>
      <c r="AB644" s="16"/>
      <c r="AC644" s="16"/>
      <c r="AD644" s="16"/>
      <c r="AE644" s="16"/>
      <c r="AF644" s="16"/>
      <c r="AG644" s="16"/>
      <c r="AH644" s="16"/>
      <c r="AI644" s="16"/>
      <c r="AJ644" s="16"/>
      <c r="AK644" s="16"/>
      <c r="AL644" s="16"/>
      <c r="AM644" s="16"/>
      <c r="AN644" s="16"/>
      <c r="AO644" s="16"/>
      <c r="AP644" s="16"/>
      <c r="AQ644" s="16"/>
      <c r="AR644" s="16"/>
      <c r="AS644" s="16"/>
      <c r="AT644" s="16"/>
      <c r="AU644" s="16"/>
      <c r="AV644" s="16"/>
      <c r="AW644" s="16"/>
      <c r="AX644" s="16"/>
      <c r="AY644" s="16"/>
      <c r="AZ644" s="16"/>
      <c r="BA644" s="16"/>
      <c r="BB644" s="16"/>
      <c r="BC644" s="16"/>
      <c r="BD644" s="16"/>
      <c r="BE644" s="16"/>
      <c r="BF644" s="16"/>
      <c r="BG644" s="16"/>
      <c r="BH644" s="16"/>
      <c r="BI644" s="16"/>
      <c r="BJ644" s="16"/>
      <c r="BK644" s="16"/>
      <c r="BL644" s="16"/>
      <c r="BM644" s="16"/>
      <c r="BN644" s="16"/>
      <c r="BO644" s="16"/>
      <c r="BP644" s="16"/>
      <c r="BQ644" s="16"/>
      <c r="BR644" s="16"/>
      <c r="BS644" s="16"/>
      <c r="BT644" s="7"/>
    </row>
    <row r="645" spans="15:72">
      <c r="O645" s="16"/>
      <c r="P645" s="16"/>
      <c r="Q645" s="16"/>
      <c r="R645" s="16"/>
      <c r="S645" s="16"/>
      <c r="T645" s="16"/>
      <c r="U645" s="16"/>
      <c r="V645" s="16"/>
      <c r="W645" s="16"/>
      <c r="X645" s="16"/>
      <c r="Y645" s="16"/>
      <c r="Z645" s="16"/>
      <c r="AA645" s="16"/>
      <c r="AB645" s="16"/>
      <c r="AC645" s="16"/>
      <c r="AD645" s="16"/>
      <c r="AE645" s="16"/>
      <c r="AF645" s="16"/>
      <c r="AG645" s="16"/>
      <c r="AH645" s="16"/>
      <c r="AI645" s="16"/>
      <c r="AJ645" s="16"/>
      <c r="AK645" s="16"/>
      <c r="AL645" s="16"/>
      <c r="AM645" s="16"/>
      <c r="AN645" s="16"/>
      <c r="AO645" s="16"/>
      <c r="AP645" s="16"/>
      <c r="AQ645" s="16"/>
      <c r="AR645" s="16"/>
      <c r="AS645" s="16"/>
      <c r="AT645" s="16"/>
      <c r="AU645" s="16"/>
      <c r="AV645" s="16"/>
      <c r="AW645" s="16"/>
      <c r="AX645" s="16"/>
      <c r="AY645" s="16"/>
      <c r="AZ645" s="16"/>
      <c r="BA645" s="16"/>
      <c r="BB645" s="16"/>
      <c r="BC645" s="16"/>
      <c r="BD645" s="16"/>
      <c r="BE645" s="16"/>
      <c r="BF645" s="16"/>
      <c r="BG645" s="16"/>
      <c r="BH645" s="16"/>
      <c r="BI645" s="16"/>
      <c r="BJ645" s="16"/>
      <c r="BK645" s="16"/>
      <c r="BL645" s="16"/>
      <c r="BM645" s="16"/>
      <c r="BN645" s="16"/>
      <c r="BO645" s="16"/>
      <c r="BP645" s="16"/>
      <c r="BQ645" s="16"/>
      <c r="BR645" s="16"/>
      <c r="BS645" s="16"/>
      <c r="BT645" s="7"/>
    </row>
    <row r="646" spans="15:72">
      <c r="O646" s="16"/>
      <c r="P646" s="16"/>
      <c r="Q646" s="16"/>
      <c r="R646" s="16"/>
      <c r="S646" s="16"/>
      <c r="T646" s="16"/>
      <c r="U646" s="16"/>
      <c r="V646" s="16"/>
      <c r="W646" s="16"/>
      <c r="X646" s="16"/>
      <c r="Y646" s="16"/>
      <c r="Z646" s="16"/>
      <c r="AA646" s="16"/>
      <c r="AB646" s="16"/>
      <c r="AC646" s="16"/>
      <c r="AD646" s="16"/>
      <c r="AE646" s="16"/>
      <c r="AF646" s="16"/>
      <c r="AG646" s="16"/>
      <c r="AH646" s="16"/>
      <c r="AI646" s="16"/>
      <c r="AJ646" s="16"/>
      <c r="AK646" s="16"/>
      <c r="AL646" s="16"/>
      <c r="AM646" s="16"/>
      <c r="AN646" s="16"/>
      <c r="AO646" s="16"/>
      <c r="AP646" s="16"/>
      <c r="AQ646" s="16"/>
      <c r="AR646" s="16"/>
      <c r="AS646" s="16"/>
      <c r="AT646" s="16"/>
      <c r="AU646" s="16"/>
      <c r="AV646" s="16"/>
      <c r="AW646" s="16"/>
      <c r="AX646" s="16"/>
      <c r="AY646" s="16"/>
      <c r="AZ646" s="16"/>
      <c r="BA646" s="16"/>
      <c r="BB646" s="16"/>
      <c r="BC646" s="16"/>
      <c r="BD646" s="16"/>
      <c r="BE646" s="16"/>
      <c r="BF646" s="16"/>
      <c r="BG646" s="16"/>
      <c r="BH646" s="16"/>
      <c r="BI646" s="16"/>
      <c r="BJ646" s="16"/>
      <c r="BK646" s="16"/>
      <c r="BL646" s="16"/>
      <c r="BM646" s="16"/>
      <c r="BN646" s="16"/>
      <c r="BO646" s="16"/>
      <c r="BP646" s="16"/>
      <c r="BQ646" s="16"/>
      <c r="BR646" s="16"/>
      <c r="BS646" s="16"/>
      <c r="BT646" s="7"/>
    </row>
  </sheetData>
  <autoFilter ref="A2:BQ624"/>
  <mergeCells count="1">
    <mergeCell ref="M1:N1"/>
  </mergeCell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9"/>
  <sheetViews>
    <sheetView zoomScale="85" zoomScaleNormal="85" workbookViewId="0">
      <pane xSplit="2" ySplit="3" topLeftCell="C67" activePane="bottomRight" state="frozen"/>
      <selection pane="topRight" activeCell="C1" sqref="C1"/>
      <selection pane="bottomLeft" activeCell="A4" sqref="A4"/>
      <selection pane="bottomRight" activeCell="H53" sqref="H53"/>
    </sheetView>
  </sheetViews>
  <sheetFormatPr defaultRowHeight="15"/>
  <cols>
    <col min="1" max="1" width="5.140625" customWidth="1"/>
    <col min="2" max="2" width="53.28515625" customWidth="1"/>
  </cols>
  <sheetData>
    <row r="1" spans="1:52">
      <c r="H1" s="330" t="s">
        <v>177</v>
      </c>
      <c r="I1" s="330"/>
    </row>
    <row r="2" spans="1:52">
      <c r="B2" t="s">
        <v>148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row>
    <row r="3" spans="1:52">
      <c r="B3" t="s">
        <v>149</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row>
    <row r="5" spans="1:52">
      <c r="B5" s="149" t="s">
        <v>159</v>
      </c>
    </row>
    <row r="6" spans="1:52">
      <c r="B6" s="148"/>
      <c r="I6">
        <v>1</v>
      </c>
      <c r="J6">
        <v>2</v>
      </c>
      <c r="K6">
        <v>3</v>
      </c>
      <c r="L6">
        <v>4</v>
      </c>
      <c r="M6">
        <v>5</v>
      </c>
      <c r="N6">
        <v>6</v>
      </c>
      <c r="O6">
        <v>7</v>
      </c>
      <c r="P6">
        <v>8</v>
      </c>
      <c r="Q6">
        <v>9</v>
      </c>
      <c r="R6">
        <v>10</v>
      </c>
      <c r="S6">
        <v>11</v>
      </c>
      <c r="T6">
        <v>12</v>
      </c>
      <c r="U6">
        <v>13</v>
      </c>
      <c r="V6">
        <v>14</v>
      </c>
      <c r="W6">
        <v>15</v>
      </c>
      <c r="X6">
        <v>16</v>
      </c>
      <c r="Y6">
        <v>17</v>
      </c>
      <c r="Z6">
        <v>18</v>
      </c>
      <c r="AA6">
        <v>19</v>
      </c>
      <c r="AB6">
        <v>20</v>
      </c>
      <c r="AC6">
        <v>21</v>
      </c>
      <c r="AD6">
        <v>22</v>
      </c>
      <c r="AE6">
        <v>23</v>
      </c>
      <c r="AF6">
        <v>24</v>
      </c>
      <c r="AG6">
        <v>25</v>
      </c>
      <c r="AH6">
        <v>26</v>
      </c>
      <c r="AI6">
        <v>27</v>
      </c>
      <c r="AJ6">
        <v>28</v>
      </c>
      <c r="AK6">
        <v>29</v>
      </c>
      <c r="AL6">
        <v>30</v>
      </c>
      <c r="AM6">
        <v>31</v>
      </c>
      <c r="AN6">
        <v>32</v>
      </c>
      <c r="AO6">
        <v>33</v>
      </c>
      <c r="AP6">
        <v>34</v>
      </c>
      <c r="AQ6">
        <v>35</v>
      </c>
      <c r="AR6">
        <v>36</v>
      </c>
      <c r="AS6">
        <v>37</v>
      </c>
      <c r="AT6">
        <v>38</v>
      </c>
      <c r="AU6">
        <v>39</v>
      </c>
      <c r="AV6">
        <v>40</v>
      </c>
      <c r="AW6">
        <v>41</v>
      </c>
      <c r="AX6">
        <v>42</v>
      </c>
      <c r="AY6">
        <v>43</v>
      </c>
      <c r="AZ6">
        <v>44</v>
      </c>
    </row>
    <row r="7" spans="1:52" s="4" customFormat="1">
      <c r="A7"/>
      <c r="B7" s="135" t="s">
        <v>152</v>
      </c>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row>
    <row r="9" spans="1:52">
      <c r="B9" t="s">
        <v>142</v>
      </c>
      <c r="C9" s="1">
        <v>2016</v>
      </c>
      <c r="D9" s="1">
        <v>2017</v>
      </c>
      <c r="E9" s="1">
        <v>2018</v>
      </c>
      <c r="F9" s="1">
        <v>2019</v>
      </c>
      <c r="G9" s="1">
        <v>2020</v>
      </c>
      <c r="H9" s="182">
        <v>44348</v>
      </c>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row>
    <row r="10" spans="1:52">
      <c r="B10" s="14" t="s">
        <v>153</v>
      </c>
      <c r="G10" s="16"/>
      <c r="H10" s="323"/>
    </row>
    <row r="11" spans="1:52">
      <c r="B11" s="154" t="s">
        <v>158</v>
      </c>
      <c r="G11" s="23"/>
      <c r="H11" s="324"/>
    </row>
    <row r="12" spans="1:52">
      <c r="B12" t="s">
        <v>52</v>
      </c>
      <c r="G12" s="16">
        <f>SUM(G10:G11)</f>
        <v>0</v>
      </c>
      <c r="H12" s="319"/>
    </row>
    <row r="13" spans="1:52">
      <c r="G13" s="16"/>
    </row>
    <row r="14" spans="1:52">
      <c r="B14" t="s">
        <v>150</v>
      </c>
      <c r="C14" s="1">
        <v>2016</v>
      </c>
      <c r="D14" s="1">
        <v>2017</v>
      </c>
      <c r="E14" s="1">
        <v>2018</v>
      </c>
      <c r="F14" s="1">
        <v>2019</v>
      </c>
      <c r="G14" s="1">
        <v>2020</v>
      </c>
      <c r="H14" s="182">
        <v>44348</v>
      </c>
    </row>
    <row r="15" spans="1:52">
      <c r="B15" s="14" t="s">
        <v>153</v>
      </c>
      <c r="G15" s="125"/>
      <c r="H15" s="325"/>
    </row>
    <row r="16" spans="1:52">
      <c r="B16" s="154" t="s">
        <v>158</v>
      </c>
      <c r="G16" s="16"/>
      <c r="H16" s="325"/>
    </row>
    <row r="18" spans="2:54">
      <c r="B18" t="s">
        <v>151</v>
      </c>
      <c r="C18" s="1">
        <v>2016</v>
      </c>
      <c r="D18" s="1">
        <v>2017</v>
      </c>
      <c r="E18" s="1">
        <v>2018</v>
      </c>
      <c r="F18" s="1">
        <v>2019</v>
      </c>
      <c r="G18" s="1">
        <v>2020</v>
      </c>
      <c r="H18" s="1">
        <v>2021</v>
      </c>
      <c r="I18" s="1">
        <v>2022</v>
      </c>
      <c r="J18" s="1">
        <v>2023</v>
      </c>
      <c r="K18" s="1">
        <v>2024</v>
      </c>
      <c r="L18" s="1">
        <v>2025</v>
      </c>
      <c r="M18" s="1">
        <v>2026</v>
      </c>
      <c r="N18" s="1">
        <v>2027</v>
      </c>
      <c r="O18" s="1">
        <v>2028</v>
      </c>
      <c r="P18" s="1">
        <v>2029</v>
      </c>
      <c r="Q18" s="1">
        <v>2030</v>
      </c>
      <c r="R18" s="1">
        <v>2031</v>
      </c>
      <c r="S18" s="1">
        <v>2032</v>
      </c>
      <c r="T18" s="1">
        <v>2033</v>
      </c>
      <c r="U18" s="1">
        <v>2034</v>
      </c>
      <c r="V18" s="1">
        <v>2035</v>
      </c>
      <c r="W18" s="1">
        <v>2036</v>
      </c>
      <c r="X18" s="1">
        <v>2037</v>
      </c>
      <c r="Y18" s="1">
        <v>2038</v>
      </c>
      <c r="Z18" s="1">
        <v>2039</v>
      </c>
      <c r="AA18" s="1">
        <v>2040</v>
      </c>
      <c r="AB18" s="1">
        <v>2041</v>
      </c>
      <c r="AC18" s="1">
        <v>2042</v>
      </c>
      <c r="AD18" s="1">
        <v>2043</v>
      </c>
      <c r="AE18" s="1">
        <v>2044</v>
      </c>
      <c r="AF18" s="1">
        <v>2045</v>
      </c>
      <c r="AG18" s="1">
        <v>2046</v>
      </c>
      <c r="AH18" s="1">
        <v>2047</v>
      </c>
      <c r="AI18" s="1">
        <v>2048</v>
      </c>
      <c r="AJ18" s="1">
        <v>2049</v>
      </c>
      <c r="AK18" s="1">
        <v>2050</v>
      </c>
      <c r="AL18" s="1">
        <v>2051</v>
      </c>
      <c r="AM18" s="1">
        <v>2052</v>
      </c>
      <c r="AN18" s="1">
        <v>2053</v>
      </c>
      <c r="AO18" s="1">
        <v>2054</v>
      </c>
      <c r="AP18" s="1">
        <v>2055</v>
      </c>
      <c r="AQ18" s="1">
        <v>2056</v>
      </c>
      <c r="AR18" s="1">
        <v>2057</v>
      </c>
      <c r="AS18" s="1">
        <v>2058</v>
      </c>
      <c r="AT18" s="1">
        <v>2059</v>
      </c>
      <c r="AU18" s="1">
        <v>2060</v>
      </c>
      <c r="AV18" s="1">
        <v>2061</v>
      </c>
      <c r="AW18" s="1">
        <v>2062</v>
      </c>
      <c r="AX18" s="1">
        <v>2063</v>
      </c>
      <c r="AY18" s="1">
        <v>2064</v>
      </c>
      <c r="AZ18" s="256">
        <v>2065</v>
      </c>
      <c r="BA18" s="256">
        <v>2066</v>
      </c>
      <c r="BB18" s="256">
        <v>2067</v>
      </c>
    </row>
    <row r="19" spans="2:54">
      <c r="B19" s="14" t="s">
        <v>156</v>
      </c>
      <c r="H19" s="147"/>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326"/>
      <c r="AN19" s="326"/>
      <c r="AO19" s="326"/>
      <c r="AP19" s="326"/>
      <c r="AQ19" s="326"/>
      <c r="AR19" s="326"/>
      <c r="AS19" s="326"/>
      <c r="AT19" s="326"/>
      <c r="AU19" s="326"/>
      <c r="AV19" s="326"/>
      <c r="AW19" s="326"/>
      <c r="AX19" s="326"/>
      <c r="AY19" s="326"/>
      <c r="AZ19" s="326"/>
      <c r="BA19" s="326"/>
      <c r="BB19" s="326"/>
    </row>
    <row r="20" spans="2:54">
      <c r="B20" s="14" t="s">
        <v>157</v>
      </c>
      <c r="H20" s="181"/>
      <c r="I20" s="326"/>
      <c r="J20" s="326"/>
      <c r="K20" s="326"/>
      <c r="L20" s="326"/>
      <c r="M20" s="326"/>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26"/>
      <c r="AS20" s="326"/>
      <c r="AT20" s="326"/>
      <c r="AU20" s="326"/>
      <c r="AV20" s="326"/>
      <c r="AW20" s="326"/>
      <c r="AX20" s="326"/>
      <c r="AY20" s="326"/>
      <c r="AZ20" s="326"/>
      <c r="BA20" s="326"/>
      <c r="BB20" s="326"/>
    </row>
    <row r="21" spans="2:54">
      <c r="B21" t="s">
        <v>52</v>
      </c>
      <c r="H21" s="16">
        <f>SUM(H19:H20)</f>
        <v>0</v>
      </c>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319"/>
      <c r="AY21" s="319"/>
      <c r="AZ21" s="319"/>
      <c r="BA21" s="319"/>
      <c r="BB21" s="319"/>
    </row>
    <row r="23" spans="2:54">
      <c r="B23" s="135" t="s">
        <v>7</v>
      </c>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5"/>
      <c r="AN23" s="135"/>
      <c r="AO23" s="135"/>
      <c r="AP23" s="135"/>
      <c r="AQ23" s="135"/>
      <c r="AR23" s="135"/>
      <c r="AS23" s="135"/>
      <c r="AT23" s="135"/>
      <c r="AU23" s="135"/>
      <c r="AV23" s="135"/>
      <c r="AW23" s="135"/>
      <c r="AX23" s="135"/>
      <c r="AY23" s="135"/>
    </row>
    <row r="25" spans="2:54">
      <c r="B25" t="s">
        <v>142</v>
      </c>
      <c r="C25" s="1">
        <v>2016</v>
      </c>
      <c r="D25" s="1">
        <v>2017</v>
      </c>
      <c r="E25" s="1">
        <v>2018</v>
      </c>
      <c r="F25" s="1">
        <v>2019</v>
      </c>
      <c r="G25" s="1">
        <v>2020</v>
      </c>
      <c r="H25" s="182">
        <v>44348</v>
      </c>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row>
    <row r="26" spans="2:54">
      <c r="B26" s="14" t="s">
        <v>154</v>
      </c>
      <c r="G26" s="125"/>
      <c r="H26" s="319"/>
    </row>
    <row r="27" spans="2:54">
      <c r="B27" s="155" t="s">
        <v>158</v>
      </c>
      <c r="G27" s="23"/>
      <c r="H27" s="319"/>
    </row>
    <row r="28" spans="2:54">
      <c r="B28" t="s">
        <v>52</v>
      </c>
      <c r="G28" s="16">
        <f>SUM(G26:G27)</f>
        <v>0</v>
      </c>
      <c r="H28" s="319"/>
    </row>
    <row r="29" spans="2:54">
      <c r="G29" s="16"/>
    </row>
    <row r="30" spans="2:54">
      <c r="B30" t="s">
        <v>150</v>
      </c>
      <c r="C30" s="1">
        <v>2016</v>
      </c>
      <c r="D30" s="1">
        <v>2017</v>
      </c>
      <c r="E30" s="1">
        <v>2018</v>
      </c>
      <c r="F30" s="1">
        <v>2019</v>
      </c>
      <c r="G30" s="1">
        <v>2020</v>
      </c>
      <c r="H30" s="182">
        <v>44348</v>
      </c>
    </row>
    <row r="31" spans="2:54">
      <c r="B31" s="14" t="s">
        <v>154</v>
      </c>
      <c r="G31" s="125"/>
      <c r="H31" s="325"/>
    </row>
    <row r="32" spans="2:54">
      <c r="B32" s="155" t="s">
        <v>158</v>
      </c>
      <c r="G32" s="125"/>
      <c r="H32" s="325"/>
    </row>
    <row r="33" spans="2:54">
      <c r="G33" s="125"/>
    </row>
    <row r="34" spans="2:54">
      <c r="B34" t="s">
        <v>151</v>
      </c>
      <c r="C34" s="1">
        <v>2016</v>
      </c>
      <c r="D34" s="1">
        <v>2017</v>
      </c>
      <c r="E34" s="1">
        <v>2018</v>
      </c>
      <c r="F34" s="1">
        <v>2019</v>
      </c>
      <c r="G34" s="22">
        <v>2020</v>
      </c>
      <c r="H34" s="1">
        <v>2021</v>
      </c>
      <c r="I34" s="1">
        <v>2022</v>
      </c>
      <c r="J34" s="1">
        <v>2023</v>
      </c>
      <c r="K34" s="1">
        <v>2024</v>
      </c>
      <c r="L34" s="1">
        <v>2025</v>
      </c>
      <c r="M34" s="1">
        <v>2026</v>
      </c>
      <c r="N34" s="1">
        <v>2027</v>
      </c>
      <c r="O34" s="1">
        <v>2028</v>
      </c>
      <c r="P34" s="1">
        <v>2029</v>
      </c>
      <c r="Q34" s="1">
        <v>2030</v>
      </c>
      <c r="R34" s="1">
        <v>2031</v>
      </c>
      <c r="S34" s="1">
        <v>2032</v>
      </c>
      <c r="T34" s="1">
        <v>2033</v>
      </c>
      <c r="U34" s="1">
        <v>2034</v>
      </c>
      <c r="V34" s="1">
        <v>2035</v>
      </c>
      <c r="W34" s="1">
        <v>2036</v>
      </c>
      <c r="X34" s="1">
        <v>2037</v>
      </c>
      <c r="Y34" s="1">
        <v>2038</v>
      </c>
      <c r="Z34" s="1">
        <v>2039</v>
      </c>
      <c r="AA34" s="1">
        <v>2040</v>
      </c>
      <c r="AB34" s="1">
        <v>2041</v>
      </c>
      <c r="AC34" s="1">
        <v>2042</v>
      </c>
      <c r="AD34" s="1">
        <v>2043</v>
      </c>
      <c r="AE34" s="1">
        <v>2044</v>
      </c>
      <c r="AF34" s="1">
        <v>2045</v>
      </c>
      <c r="AG34" s="1">
        <v>2046</v>
      </c>
      <c r="AH34" s="1">
        <v>2047</v>
      </c>
      <c r="AI34" s="1">
        <v>2048</v>
      </c>
      <c r="AJ34" s="1">
        <v>2049</v>
      </c>
      <c r="AK34" s="1">
        <v>2050</v>
      </c>
      <c r="AL34" s="1">
        <v>2051</v>
      </c>
      <c r="AM34" s="1">
        <v>2052</v>
      </c>
      <c r="AN34" s="1">
        <v>2053</v>
      </c>
      <c r="AO34" s="1">
        <v>2054</v>
      </c>
      <c r="AP34" s="1">
        <v>2055</v>
      </c>
      <c r="AQ34" s="1">
        <v>2056</v>
      </c>
      <c r="AR34" s="1">
        <v>2057</v>
      </c>
      <c r="AS34" s="1">
        <v>2058</v>
      </c>
      <c r="AT34" s="1">
        <v>2059</v>
      </c>
      <c r="AU34" s="1">
        <v>2060</v>
      </c>
      <c r="AV34" s="1">
        <v>2061</v>
      </c>
      <c r="AW34" s="1">
        <v>2062</v>
      </c>
      <c r="AX34" s="1">
        <v>2063</v>
      </c>
      <c r="AY34" s="1">
        <v>2064</v>
      </c>
      <c r="AZ34" s="256">
        <v>2065</v>
      </c>
      <c r="BA34" s="256">
        <v>2066</v>
      </c>
      <c r="BB34" s="256">
        <v>2067</v>
      </c>
    </row>
    <row r="35" spans="2:54">
      <c r="B35" s="14" t="s">
        <v>156</v>
      </c>
      <c r="G35" s="4"/>
      <c r="H35" s="147"/>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23"/>
      <c r="AH35" s="323"/>
      <c r="AI35" s="323"/>
      <c r="AJ35" s="323"/>
      <c r="AK35" s="323"/>
      <c r="AL35" s="323"/>
      <c r="AM35" s="323"/>
      <c r="AN35" s="323"/>
      <c r="AO35" s="323"/>
      <c r="AP35" s="326"/>
      <c r="AQ35" s="326"/>
      <c r="AR35" s="326"/>
      <c r="AS35" s="326"/>
      <c r="AT35" s="326"/>
      <c r="AU35" s="326"/>
      <c r="AV35" s="326"/>
      <c r="AW35" s="326"/>
      <c r="AX35" s="326"/>
      <c r="AY35" s="326"/>
      <c r="AZ35" s="326"/>
      <c r="BA35" s="326"/>
      <c r="BB35" s="326"/>
    </row>
    <row r="36" spans="2:54">
      <c r="B36" s="14" t="s">
        <v>157</v>
      </c>
      <c r="G36" s="4"/>
      <c r="H36" s="181"/>
      <c r="I36" s="324"/>
      <c r="J36" s="324"/>
      <c r="K36" s="324"/>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4"/>
      <c r="AL36" s="324"/>
      <c r="AM36" s="324"/>
      <c r="AN36" s="324"/>
      <c r="AO36" s="324"/>
      <c r="AP36" s="324"/>
      <c r="AQ36" s="324"/>
      <c r="AR36" s="324"/>
      <c r="AS36" s="324"/>
      <c r="AT36" s="324"/>
      <c r="AU36" s="324"/>
      <c r="AV36" s="324"/>
      <c r="AW36" s="324"/>
      <c r="AX36" s="324"/>
      <c r="AY36" s="324"/>
      <c r="AZ36" s="326"/>
      <c r="BA36" s="326"/>
      <c r="BB36" s="326"/>
    </row>
    <row r="37" spans="2:54">
      <c r="B37" s="14"/>
      <c r="G37" s="4"/>
      <c r="H37" s="152">
        <f>SUM(H35:H36)</f>
        <v>0</v>
      </c>
      <c r="I37" s="327"/>
      <c r="J37" s="327"/>
      <c r="K37" s="327"/>
      <c r="L37" s="327"/>
      <c r="M37" s="327"/>
      <c r="N37" s="327"/>
      <c r="O37" s="327"/>
      <c r="P37" s="327"/>
      <c r="Q37" s="327"/>
      <c r="R37" s="327"/>
      <c r="S37" s="327"/>
      <c r="T37" s="327"/>
      <c r="U37" s="327"/>
      <c r="V37" s="327"/>
      <c r="W37" s="327"/>
      <c r="X37" s="327"/>
      <c r="Y37" s="327"/>
      <c r="Z37" s="327"/>
      <c r="AA37" s="327"/>
      <c r="AB37" s="327"/>
      <c r="AC37" s="327"/>
      <c r="AD37" s="327"/>
      <c r="AE37" s="327"/>
      <c r="AF37" s="327"/>
      <c r="AG37" s="327"/>
      <c r="AH37" s="327"/>
      <c r="AI37" s="327"/>
      <c r="AJ37" s="327"/>
      <c r="AK37" s="327"/>
      <c r="AL37" s="327"/>
      <c r="AM37" s="327"/>
      <c r="AN37" s="327"/>
      <c r="AO37" s="327"/>
      <c r="AP37" s="327"/>
      <c r="AQ37" s="327"/>
      <c r="AR37" s="327"/>
      <c r="AS37" s="327"/>
      <c r="AT37" s="327"/>
      <c r="AU37" s="327"/>
      <c r="AV37" s="327"/>
      <c r="AW37" s="327"/>
      <c r="AX37" s="327"/>
      <c r="AY37" s="327"/>
      <c r="AZ37" s="327"/>
      <c r="BA37" s="327"/>
      <c r="BB37" s="327"/>
    </row>
    <row r="38" spans="2:54">
      <c r="B38" s="14"/>
      <c r="G38" s="4"/>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2"/>
      <c r="AY38" s="152"/>
    </row>
    <row r="39" spans="2:54">
      <c r="B39" t="s">
        <v>142</v>
      </c>
      <c r="C39" s="1">
        <v>2016</v>
      </c>
      <c r="D39" s="1">
        <v>2017</v>
      </c>
      <c r="E39" s="1">
        <v>2018</v>
      </c>
      <c r="F39" s="1">
        <v>2019</v>
      </c>
      <c r="G39" s="22">
        <v>2020</v>
      </c>
      <c r="H39" s="182">
        <v>44348</v>
      </c>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row>
    <row r="40" spans="2:54">
      <c r="B40" s="14" t="s">
        <v>155</v>
      </c>
      <c r="G40" s="125"/>
      <c r="H40" s="319"/>
    </row>
    <row r="41" spans="2:54">
      <c r="B41" s="153" t="s">
        <v>158</v>
      </c>
      <c r="G41" s="159"/>
      <c r="H41" s="319"/>
    </row>
    <row r="42" spans="2:54">
      <c r="B42" t="s">
        <v>52</v>
      </c>
      <c r="G42" s="125">
        <f>SUM(G40:G41)</f>
        <v>0</v>
      </c>
      <c r="H42" s="319"/>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c r="AJ42" s="152"/>
      <c r="AK42" s="152"/>
      <c r="AL42" s="152"/>
      <c r="AM42" s="152"/>
      <c r="AN42" s="152"/>
      <c r="AO42" s="152"/>
      <c r="AP42" s="152"/>
      <c r="AQ42" s="152"/>
      <c r="AR42" s="152"/>
      <c r="AS42" s="152"/>
      <c r="AT42" s="152"/>
      <c r="AU42" s="152"/>
      <c r="AV42" s="152"/>
      <c r="AW42" s="152"/>
      <c r="AX42" s="152"/>
      <c r="AY42" s="152"/>
    </row>
    <row r="43" spans="2:54">
      <c r="G43" s="125"/>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2"/>
      <c r="AR43" s="152"/>
      <c r="AS43" s="152"/>
      <c r="AT43" s="152"/>
      <c r="AU43" s="152"/>
      <c r="AV43" s="152"/>
      <c r="AW43" s="152"/>
      <c r="AX43" s="152"/>
      <c r="AY43" s="152"/>
    </row>
    <row r="44" spans="2:54">
      <c r="B44" t="s">
        <v>150</v>
      </c>
      <c r="C44" s="1">
        <v>2016</v>
      </c>
      <c r="D44" s="1">
        <v>2017</v>
      </c>
      <c r="E44" s="1">
        <v>2018</v>
      </c>
      <c r="F44" s="1">
        <v>2019</v>
      </c>
      <c r="G44" s="22">
        <v>2020</v>
      </c>
      <c r="H44" s="182">
        <v>44348</v>
      </c>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2"/>
      <c r="AM44" s="152"/>
      <c r="AN44" s="152"/>
      <c r="AO44" s="152"/>
      <c r="AP44" s="152"/>
      <c r="AQ44" s="152"/>
      <c r="AR44" s="152"/>
      <c r="AS44" s="152"/>
      <c r="AT44" s="152"/>
      <c r="AU44" s="152"/>
      <c r="AV44" s="152"/>
      <c r="AW44" s="152"/>
      <c r="AX44" s="152"/>
      <c r="AY44" s="152"/>
    </row>
    <row r="45" spans="2:54">
      <c r="B45" s="14" t="s">
        <v>155</v>
      </c>
      <c r="G45" s="125"/>
      <c r="H45" s="325"/>
    </row>
    <row r="46" spans="2:54">
      <c r="B46" s="153" t="s">
        <v>158</v>
      </c>
      <c r="G46" s="16"/>
      <c r="H46" s="325"/>
    </row>
    <row r="47" spans="2:54">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52"/>
      <c r="AM47" s="152"/>
      <c r="AN47" s="152"/>
      <c r="AO47" s="152"/>
      <c r="AP47" s="152"/>
      <c r="AQ47" s="152"/>
      <c r="AR47" s="152"/>
      <c r="AS47" s="152"/>
      <c r="AT47" s="152"/>
      <c r="AU47" s="152"/>
      <c r="AV47" s="152"/>
      <c r="AW47" s="152"/>
      <c r="AX47" s="152"/>
      <c r="AY47" s="152"/>
    </row>
    <row r="48" spans="2:54">
      <c r="B48" t="s">
        <v>151</v>
      </c>
      <c r="C48" s="1">
        <v>2016</v>
      </c>
      <c r="D48" s="1">
        <v>2017</v>
      </c>
      <c r="E48" s="1">
        <v>2018</v>
      </c>
      <c r="F48" s="1">
        <v>2019</v>
      </c>
      <c r="G48" s="1">
        <v>2020</v>
      </c>
      <c r="H48" s="1">
        <v>2021</v>
      </c>
      <c r="I48" s="1">
        <v>2022</v>
      </c>
      <c r="J48" s="1">
        <v>2023</v>
      </c>
      <c r="K48" s="1">
        <v>2024</v>
      </c>
      <c r="L48" s="1">
        <v>2025</v>
      </c>
      <c r="M48" s="1">
        <v>2026</v>
      </c>
      <c r="N48" s="1">
        <v>2027</v>
      </c>
      <c r="O48" s="1">
        <v>2028</v>
      </c>
      <c r="P48" s="1">
        <v>2029</v>
      </c>
      <c r="Q48" s="1">
        <v>2030</v>
      </c>
      <c r="R48" s="1">
        <v>2031</v>
      </c>
      <c r="S48" s="1">
        <v>2032</v>
      </c>
      <c r="T48" s="1">
        <v>2033</v>
      </c>
      <c r="U48" s="1">
        <v>2034</v>
      </c>
      <c r="V48" s="1">
        <v>2035</v>
      </c>
      <c r="W48" s="1">
        <v>2036</v>
      </c>
      <c r="X48" s="1">
        <v>2037</v>
      </c>
      <c r="Y48" s="1">
        <v>2038</v>
      </c>
      <c r="Z48" s="1">
        <v>2039</v>
      </c>
      <c r="AA48" s="1">
        <v>2040</v>
      </c>
      <c r="AB48" s="1">
        <v>2041</v>
      </c>
      <c r="AC48" s="1">
        <v>2042</v>
      </c>
      <c r="AD48" s="1">
        <v>2043</v>
      </c>
      <c r="AE48" s="1">
        <v>2044</v>
      </c>
      <c r="AF48" s="1">
        <v>2045</v>
      </c>
      <c r="AG48" s="1">
        <v>2046</v>
      </c>
      <c r="AH48" s="1">
        <v>2047</v>
      </c>
      <c r="AI48" s="1">
        <v>2048</v>
      </c>
      <c r="AJ48" s="1">
        <v>2049</v>
      </c>
      <c r="AK48" s="1">
        <v>2050</v>
      </c>
      <c r="AL48" s="1">
        <v>2051</v>
      </c>
      <c r="AM48" s="1">
        <v>2052</v>
      </c>
      <c r="AN48" s="1">
        <v>2053</v>
      </c>
      <c r="AO48" s="1">
        <v>2054</v>
      </c>
      <c r="AP48" s="1">
        <v>2055</v>
      </c>
      <c r="AQ48" s="1">
        <v>2056</v>
      </c>
      <c r="AR48" s="1">
        <v>2057</v>
      </c>
      <c r="AS48" s="1">
        <v>2058</v>
      </c>
      <c r="AT48" s="1">
        <v>2059</v>
      </c>
      <c r="AU48" s="1">
        <v>2060</v>
      </c>
      <c r="AV48" s="1">
        <v>2061</v>
      </c>
      <c r="AW48" s="1">
        <v>2062</v>
      </c>
      <c r="AX48" s="1">
        <v>2063</v>
      </c>
      <c r="AY48" s="1">
        <v>2064</v>
      </c>
      <c r="AZ48" s="256">
        <v>2065</v>
      </c>
      <c r="BA48" s="256">
        <v>2066</v>
      </c>
      <c r="BB48" s="256">
        <v>2067</v>
      </c>
    </row>
    <row r="49" spans="2:54">
      <c r="B49" s="14" t="s">
        <v>156</v>
      </c>
      <c r="H49" s="152"/>
      <c r="I49" s="327"/>
      <c r="J49" s="327"/>
      <c r="K49" s="327"/>
      <c r="L49" s="327"/>
      <c r="M49" s="327"/>
      <c r="N49" s="327"/>
      <c r="O49" s="327"/>
      <c r="P49" s="327"/>
      <c r="Q49" s="327"/>
      <c r="R49" s="327"/>
      <c r="S49" s="327"/>
      <c r="T49" s="327"/>
      <c r="U49" s="327"/>
      <c r="V49" s="327"/>
      <c r="W49" s="327"/>
      <c r="X49" s="327"/>
      <c r="Y49" s="327"/>
      <c r="Z49" s="327"/>
      <c r="AA49" s="327"/>
      <c r="AB49" s="327"/>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327"/>
      <c r="AY49" s="327"/>
      <c r="AZ49" s="326"/>
      <c r="BA49" s="326"/>
      <c r="BB49" s="326"/>
    </row>
    <row r="50" spans="2:54">
      <c r="B50" s="14" t="s">
        <v>157</v>
      </c>
      <c r="H50" s="181"/>
      <c r="I50" s="324"/>
      <c r="J50" s="324"/>
      <c r="K50" s="324"/>
      <c r="L50" s="324"/>
      <c r="M50" s="324"/>
      <c r="N50" s="324"/>
      <c r="O50" s="324"/>
      <c r="P50" s="324"/>
      <c r="Q50" s="324"/>
      <c r="R50" s="324"/>
      <c r="S50" s="324"/>
      <c r="T50" s="324"/>
      <c r="U50" s="324"/>
      <c r="V50" s="324"/>
      <c r="W50" s="324"/>
      <c r="X50" s="324"/>
      <c r="Y50" s="324"/>
      <c r="Z50" s="324"/>
      <c r="AA50" s="324"/>
      <c r="AB50" s="324"/>
      <c r="AC50" s="324"/>
      <c r="AD50" s="324"/>
      <c r="AE50" s="324"/>
      <c r="AF50" s="324"/>
      <c r="AG50" s="324"/>
      <c r="AH50" s="324"/>
      <c r="AI50" s="324"/>
      <c r="AJ50" s="324"/>
      <c r="AK50" s="324"/>
      <c r="AL50" s="324"/>
      <c r="AM50" s="324"/>
      <c r="AN50" s="324"/>
      <c r="AO50" s="324"/>
      <c r="AP50" s="324"/>
      <c r="AQ50" s="324"/>
      <c r="AR50" s="324"/>
      <c r="AS50" s="324"/>
      <c r="AT50" s="324"/>
      <c r="AU50" s="324"/>
      <c r="AV50" s="324"/>
      <c r="AW50" s="324"/>
      <c r="AX50" s="324"/>
      <c r="AY50" s="324"/>
      <c r="AZ50" s="324"/>
      <c r="BA50" s="326"/>
      <c r="BB50" s="326"/>
    </row>
    <row r="51" spans="2:54">
      <c r="B51" t="s">
        <v>52</v>
      </c>
      <c r="H51" s="16">
        <f>SUM(H49:H50)</f>
        <v>0</v>
      </c>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9"/>
      <c r="BB51" s="319"/>
    </row>
    <row r="52" spans="2:54">
      <c r="B52" s="14"/>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147"/>
      <c r="AL52" s="147"/>
      <c r="AM52" s="147"/>
      <c r="AN52" s="147"/>
      <c r="AO52" s="147"/>
      <c r="AP52" s="147"/>
      <c r="AQ52" s="147"/>
      <c r="AR52" s="147"/>
      <c r="AS52" s="147"/>
      <c r="AT52" s="147"/>
      <c r="AU52" s="147"/>
      <c r="AV52" s="147"/>
      <c r="AW52" s="147"/>
      <c r="AX52" s="147"/>
      <c r="AY52" s="147"/>
    </row>
    <row r="53" spans="2:54">
      <c r="B53" s="149" t="s">
        <v>160</v>
      </c>
      <c r="H53" s="147">
        <v>-113.5</v>
      </c>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c r="AL53" s="147"/>
      <c r="AM53" s="147"/>
      <c r="AN53" s="147"/>
      <c r="AO53" s="147"/>
      <c r="AP53" s="147"/>
      <c r="AQ53" s="147"/>
      <c r="AR53" s="147"/>
      <c r="AS53" s="147"/>
      <c r="AT53" s="147"/>
      <c r="AU53" s="147"/>
      <c r="AV53" s="147"/>
      <c r="AW53" s="147"/>
      <c r="AX53" s="147"/>
      <c r="AY53" s="147"/>
    </row>
    <row r="54" spans="2:54">
      <c r="B54" s="148"/>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7"/>
      <c r="AL54" s="147"/>
      <c r="AM54" s="147"/>
      <c r="AN54" s="147"/>
      <c r="AO54" s="147"/>
      <c r="AP54" s="147"/>
      <c r="AQ54" s="147"/>
      <c r="AR54" s="147"/>
      <c r="AS54" s="147"/>
      <c r="AT54" s="147"/>
      <c r="AU54" s="147"/>
      <c r="AV54" s="147"/>
      <c r="AW54" s="147"/>
      <c r="AX54" s="147"/>
      <c r="AY54" s="147"/>
    </row>
    <row r="55" spans="2:54">
      <c r="B55" s="135" t="s">
        <v>7</v>
      </c>
      <c r="C55" s="135"/>
      <c r="D55" s="135"/>
      <c r="E55" s="135"/>
      <c r="F55" s="135"/>
      <c r="G55" s="135"/>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150"/>
    </row>
    <row r="56" spans="2:54" s="4" customFormat="1"/>
    <row r="57" spans="2:54">
      <c r="B57" t="s">
        <v>142</v>
      </c>
      <c r="C57" s="1">
        <v>2016</v>
      </c>
      <c r="D57" s="1">
        <v>2017</v>
      </c>
      <c r="E57" s="1">
        <v>2018</v>
      </c>
      <c r="F57" s="1">
        <v>2019</v>
      </c>
      <c r="G57" s="1">
        <v>2020</v>
      </c>
      <c r="H57" s="182">
        <v>44348</v>
      </c>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row>
    <row r="58" spans="2:54">
      <c r="B58" s="14" t="s">
        <v>86</v>
      </c>
      <c r="C58" s="17">
        <f>-'Accel Depr'!E33/Inputs!J5</f>
        <v>-2.3975089864073982</v>
      </c>
      <c r="D58" s="17"/>
      <c r="E58" s="17"/>
    </row>
    <row r="59" spans="2:54">
      <c r="B59" s="14" t="s">
        <v>126</v>
      </c>
      <c r="C59" s="17"/>
      <c r="D59" s="17"/>
      <c r="E59" s="17">
        <f>-'Accel Depr'!G47/Inputs!L5</f>
        <v>-4.3221430231825613</v>
      </c>
    </row>
    <row r="60" spans="2:54">
      <c r="B60" s="14" t="s">
        <v>137</v>
      </c>
      <c r="C60" s="190"/>
      <c r="D60" s="190"/>
      <c r="E60" s="190">
        <f>-'Accel Depr'!G61/Inputs!L5</f>
        <v>-0.26614982816752436</v>
      </c>
      <c r="F60" s="29"/>
      <c r="G60" s="33"/>
      <c r="H60" s="33">
        <f>-'Accel Depr'!J75/Inputs!O$5</f>
        <v>-2.0378259228076399</v>
      </c>
    </row>
    <row r="61" spans="2:54">
      <c r="B61" s="14" t="s">
        <v>168</v>
      </c>
      <c r="C61" s="146"/>
      <c r="D61" s="146"/>
      <c r="E61" s="146"/>
      <c r="F61" s="12"/>
      <c r="G61" s="23"/>
      <c r="H61" s="23">
        <f>-'Accel Depr'!J86/Inputs!O$5</f>
        <v>-1.1108662974736199</v>
      </c>
    </row>
    <row r="62" spans="2:54">
      <c r="B62" t="s">
        <v>52</v>
      </c>
      <c r="C62" s="17">
        <f>SUM(C58:C61)</f>
        <v>-2.3975089864073982</v>
      </c>
      <c r="D62" s="17">
        <f t="shared" ref="D62:G62" si="0">SUM(D58:D61)</f>
        <v>0</v>
      </c>
      <c r="E62" s="17">
        <f t="shared" si="0"/>
        <v>-4.5882928513500856</v>
      </c>
      <c r="F62" s="17">
        <f t="shared" si="0"/>
        <v>0</v>
      </c>
      <c r="G62" s="17">
        <f t="shared" si="0"/>
        <v>0</v>
      </c>
      <c r="H62" s="147">
        <f>SUM(H58:H61)</f>
        <v>-3.1486922202812595</v>
      </c>
    </row>
    <row r="64" spans="2:54">
      <c r="B64" t="s">
        <v>150</v>
      </c>
      <c r="C64" s="1">
        <v>2016</v>
      </c>
      <c r="D64" s="1">
        <v>2017</v>
      </c>
      <c r="E64" s="1">
        <v>2018</v>
      </c>
      <c r="F64" s="1">
        <v>2019</v>
      </c>
      <c r="G64" s="1">
        <v>2020</v>
      </c>
      <c r="H64" s="182">
        <v>44348</v>
      </c>
    </row>
    <row r="65" spans="2:51">
      <c r="B65" s="14" t="s">
        <v>86</v>
      </c>
      <c r="C65" s="16">
        <f>'Accel Depr'!E28</f>
        <v>17.770370626301954</v>
      </c>
    </row>
    <row r="66" spans="2:51">
      <c r="B66" s="14" t="s">
        <v>126</v>
      </c>
      <c r="E66" s="16">
        <f>'Accel Depr'!G42</f>
        <v>23.831568281099894</v>
      </c>
    </row>
    <row r="67" spans="2:51">
      <c r="B67" s="14" t="s">
        <v>137</v>
      </c>
      <c r="E67" s="16">
        <f>'Accel Depr'!G56</f>
        <v>21.052000471217021</v>
      </c>
      <c r="G67" s="16"/>
      <c r="H67" s="16">
        <f>'Accel Depr'!J70</f>
        <v>22.12415498479989</v>
      </c>
    </row>
    <row r="68" spans="2:51">
      <c r="B68" s="14" t="s">
        <v>168</v>
      </c>
      <c r="H68" s="16">
        <f>'Accel Depr'!J83</f>
        <v>18.552000471217021</v>
      </c>
    </row>
    <row r="70" spans="2:51">
      <c r="B70" t="s">
        <v>143</v>
      </c>
      <c r="C70" s="1">
        <v>2016</v>
      </c>
      <c r="D70" s="1">
        <v>2017</v>
      </c>
      <c r="E70" s="1">
        <v>2018</v>
      </c>
      <c r="F70" s="1">
        <v>2019</v>
      </c>
      <c r="G70" s="1">
        <v>2020</v>
      </c>
      <c r="H70" s="1">
        <v>2021</v>
      </c>
      <c r="I70" s="1">
        <v>2022</v>
      </c>
      <c r="J70" s="1">
        <v>2023</v>
      </c>
      <c r="K70" s="1">
        <v>2024</v>
      </c>
      <c r="L70" s="1">
        <v>2025</v>
      </c>
      <c r="M70" s="1">
        <v>2026</v>
      </c>
      <c r="N70" s="1">
        <v>2027</v>
      </c>
      <c r="O70" s="1">
        <v>2028</v>
      </c>
      <c r="P70" s="1">
        <v>2029</v>
      </c>
      <c r="Q70" s="1">
        <v>2030</v>
      </c>
      <c r="R70" s="1">
        <v>2031</v>
      </c>
      <c r="S70" s="1">
        <v>2032</v>
      </c>
      <c r="T70" s="1">
        <v>2033</v>
      </c>
      <c r="U70" s="1">
        <v>2034</v>
      </c>
      <c r="V70" s="1">
        <v>2035</v>
      </c>
      <c r="W70" s="1">
        <v>2036</v>
      </c>
      <c r="X70" s="1">
        <v>2037</v>
      </c>
      <c r="Y70" s="1">
        <v>2038</v>
      </c>
      <c r="Z70" s="1">
        <v>2039</v>
      </c>
      <c r="AA70" s="1">
        <v>2040</v>
      </c>
      <c r="AB70" s="1">
        <v>2041</v>
      </c>
      <c r="AC70" s="1">
        <v>2042</v>
      </c>
      <c r="AD70" s="1">
        <v>2043</v>
      </c>
      <c r="AE70" s="1">
        <v>2044</v>
      </c>
      <c r="AF70" s="1">
        <v>2045</v>
      </c>
      <c r="AG70" s="1">
        <v>2046</v>
      </c>
      <c r="AH70" s="1">
        <v>2047</v>
      </c>
      <c r="AI70" s="1">
        <v>2048</v>
      </c>
      <c r="AJ70" s="1">
        <v>2049</v>
      </c>
      <c r="AK70" s="1">
        <v>2050</v>
      </c>
      <c r="AL70" s="1">
        <v>2051</v>
      </c>
      <c r="AM70" s="1">
        <v>2052</v>
      </c>
      <c r="AN70" s="1">
        <v>2053</v>
      </c>
      <c r="AO70" s="1">
        <v>2054</v>
      </c>
      <c r="AP70" s="1">
        <v>2055</v>
      </c>
      <c r="AQ70" s="1">
        <v>2056</v>
      </c>
      <c r="AR70" s="1">
        <v>2057</v>
      </c>
      <c r="AS70" s="1">
        <v>2058</v>
      </c>
      <c r="AT70" s="1">
        <v>2059</v>
      </c>
      <c r="AU70" s="1">
        <v>2060</v>
      </c>
      <c r="AV70" s="1">
        <v>2061</v>
      </c>
      <c r="AW70" s="1">
        <v>2062</v>
      </c>
      <c r="AX70" s="1">
        <v>2063</v>
      </c>
      <c r="AY70" s="1">
        <v>2064</v>
      </c>
    </row>
    <row r="71" spans="2:51">
      <c r="B71" s="14" t="s">
        <v>86</v>
      </c>
      <c r="D71" s="46">
        <f t="shared" ref="D71:U71" si="1">$C$58/$C$65</f>
        <v>-0.13491609358213616</v>
      </c>
      <c r="E71" s="46">
        <f t="shared" si="1"/>
        <v>-0.13491609358213616</v>
      </c>
      <c r="F71" s="46">
        <f t="shared" si="1"/>
        <v>-0.13491609358213616</v>
      </c>
      <c r="G71" s="46">
        <f t="shared" si="1"/>
        <v>-0.13491609358213616</v>
      </c>
      <c r="H71" s="173">
        <f>$C$58/$C$65*0.5</f>
        <v>-6.745804679106808E-2</v>
      </c>
      <c r="I71" s="46">
        <f t="shared" si="1"/>
        <v>-0.13491609358213616</v>
      </c>
      <c r="J71" s="46">
        <f t="shared" si="1"/>
        <v>-0.13491609358213616</v>
      </c>
      <c r="K71" s="46">
        <f t="shared" si="1"/>
        <v>-0.13491609358213616</v>
      </c>
      <c r="L71" s="46">
        <f t="shared" si="1"/>
        <v>-0.13491609358213616</v>
      </c>
      <c r="M71" s="46">
        <f t="shared" si="1"/>
        <v>-0.13491609358213616</v>
      </c>
      <c r="N71" s="46">
        <f t="shared" si="1"/>
        <v>-0.13491609358213616</v>
      </c>
      <c r="O71" s="46">
        <f t="shared" si="1"/>
        <v>-0.13491609358213616</v>
      </c>
      <c r="P71" s="46">
        <f t="shared" si="1"/>
        <v>-0.13491609358213616</v>
      </c>
      <c r="Q71" s="46">
        <f t="shared" si="1"/>
        <v>-0.13491609358213616</v>
      </c>
      <c r="R71" s="46">
        <f t="shared" si="1"/>
        <v>-0.13491609358213616</v>
      </c>
      <c r="S71" s="46">
        <f t="shared" si="1"/>
        <v>-0.13491609358213616</v>
      </c>
      <c r="T71" s="46">
        <f t="shared" si="1"/>
        <v>-0.13491609358213616</v>
      </c>
      <c r="U71" s="46">
        <f t="shared" si="1"/>
        <v>-0.13491609358213616</v>
      </c>
      <c r="V71" s="46">
        <f>$C$58-SUM($D71:U71)</f>
        <v>-3.6477348720015623E-2</v>
      </c>
      <c r="W71" s="4"/>
      <c r="X71" s="4"/>
    </row>
    <row r="72" spans="2:51">
      <c r="B72" s="14" t="s">
        <v>126</v>
      </c>
      <c r="F72" s="46">
        <f t="shared" ref="F72:AC72" si="2">$E$59/$E$66</f>
        <v>-0.18136208965359296</v>
      </c>
      <c r="G72" s="46">
        <f t="shared" si="2"/>
        <v>-0.18136208965359296</v>
      </c>
      <c r="H72" s="173">
        <f>$E$59/$E$66*0.5</f>
        <v>-9.0681044826796481E-2</v>
      </c>
      <c r="I72" s="46">
        <f t="shared" si="2"/>
        <v>-0.18136208965359296</v>
      </c>
      <c r="J72" s="46">
        <f>$E$59/$E$66</f>
        <v>-0.18136208965359296</v>
      </c>
      <c r="K72" s="46">
        <f t="shared" si="2"/>
        <v>-0.18136208965359296</v>
      </c>
      <c r="L72" s="46">
        <f t="shared" si="2"/>
        <v>-0.18136208965359296</v>
      </c>
      <c r="M72" s="46">
        <f t="shared" si="2"/>
        <v>-0.18136208965359296</v>
      </c>
      <c r="N72" s="46">
        <f t="shared" si="2"/>
        <v>-0.18136208965359296</v>
      </c>
      <c r="O72" s="46">
        <f t="shared" si="2"/>
        <v>-0.18136208965359296</v>
      </c>
      <c r="P72" s="46">
        <f t="shared" si="2"/>
        <v>-0.18136208965359296</v>
      </c>
      <c r="Q72" s="46">
        <f t="shared" si="2"/>
        <v>-0.18136208965359296</v>
      </c>
      <c r="R72" s="46">
        <f t="shared" si="2"/>
        <v>-0.18136208965359296</v>
      </c>
      <c r="S72" s="46">
        <f t="shared" si="2"/>
        <v>-0.18136208965359296</v>
      </c>
      <c r="T72" s="46">
        <f t="shared" si="2"/>
        <v>-0.18136208965359296</v>
      </c>
      <c r="U72" s="46">
        <f t="shared" si="2"/>
        <v>-0.18136208965359296</v>
      </c>
      <c r="V72" s="46">
        <f t="shared" si="2"/>
        <v>-0.18136208965359296</v>
      </c>
      <c r="W72" s="46">
        <f t="shared" si="2"/>
        <v>-0.18136208965359296</v>
      </c>
      <c r="X72" s="46">
        <f t="shared" si="2"/>
        <v>-0.18136208965359296</v>
      </c>
      <c r="Y72" s="46">
        <f t="shared" si="2"/>
        <v>-0.18136208965359296</v>
      </c>
      <c r="Z72" s="46">
        <f t="shared" si="2"/>
        <v>-0.18136208965359296</v>
      </c>
      <c r="AA72" s="46">
        <f t="shared" si="2"/>
        <v>-0.18136208965359296</v>
      </c>
      <c r="AB72" s="46">
        <f t="shared" si="2"/>
        <v>-0.18136208965359296</v>
      </c>
      <c r="AC72" s="46">
        <f t="shared" si="2"/>
        <v>-0.18136208965359296</v>
      </c>
      <c r="AD72" s="46">
        <f>$E$59-SUM($F72:AC72)</f>
        <v>-6.0133916323126257E-2</v>
      </c>
    </row>
    <row r="73" spans="2:51">
      <c r="B73" s="14" t="s">
        <v>137</v>
      </c>
      <c r="C73" s="29"/>
      <c r="D73" s="29"/>
      <c r="E73" s="29"/>
      <c r="F73" s="151">
        <f>$E$60/$E$67</f>
        <v>-1.264249582985774E-2</v>
      </c>
      <c r="G73" s="151">
        <f>$E$60/$E$67</f>
        <v>-1.264249582985774E-2</v>
      </c>
      <c r="H73" s="191">
        <f>$E$60/$E$67*0.5</f>
        <v>-6.32124791492887E-3</v>
      </c>
      <c r="I73" s="151">
        <f>$E$60/$E$67+$H$60/$H$67</f>
        <v>-0.10475114016939077</v>
      </c>
      <c r="J73" s="151">
        <f t="shared" ref="J73:Z73" si="3">$E$60/$E$67+$H$60/$H$67</f>
        <v>-0.10475114016939077</v>
      </c>
      <c r="K73" s="151">
        <f t="shared" si="3"/>
        <v>-0.10475114016939077</v>
      </c>
      <c r="L73" s="151">
        <f t="shared" si="3"/>
        <v>-0.10475114016939077</v>
      </c>
      <c r="M73" s="151">
        <f t="shared" si="3"/>
        <v>-0.10475114016939077</v>
      </c>
      <c r="N73" s="151">
        <f t="shared" si="3"/>
        <v>-0.10475114016939077</v>
      </c>
      <c r="O73" s="151">
        <f t="shared" si="3"/>
        <v>-0.10475114016939077</v>
      </c>
      <c r="P73" s="151">
        <f t="shared" si="3"/>
        <v>-0.10475114016939077</v>
      </c>
      <c r="Q73" s="151">
        <f t="shared" si="3"/>
        <v>-0.10475114016939077</v>
      </c>
      <c r="R73" s="151">
        <f t="shared" si="3"/>
        <v>-0.10475114016939077</v>
      </c>
      <c r="S73" s="151">
        <f t="shared" si="3"/>
        <v>-0.10475114016939077</v>
      </c>
      <c r="T73" s="151">
        <f t="shared" si="3"/>
        <v>-0.10475114016939077</v>
      </c>
      <c r="U73" s="151">
        <f t="shared" si="3"/>
        <v>-0.10475114016939077</v>
      </c>
      <c r="V73" s="151">
        <f t="shared" si="3"/>
        <v>-0.10475114016939077</v>
      </c>
      <c r="W73" s="151">
        <f t="shared" si="3"/>
        <v>-0.10475114016939077</v>
      </c>
      <c r="X73" s="151">
        <f t="shared" si="3"/>
        <v>-0.10475114016939077</v>
      </c>
      <c r="Y73" s="151">
        <f t="shared" si="3"/>
        <v>-0.10475114016939077</v>
      </c>
      <c r="Z73" s="151">
        <f t="shared" si="3"/>
        <v>-0.10475114016939077</v>
      </c>
      <c r="AA73" s="151">
        <f>$E$60-($E$60/$E$67*21)+$H$60-($H$60/$H$67*18)</f>
        <v>-0.38052774043655702</v>
      </c>
      <c r="AB73" s="152"/>
      <c r="AC73" s="152"/>
      <c r="AD73" s="152"/>
      <c r="AE73" s="152"/>
      <c r="AF73" s="152"/>
      <c r="AG73" s="152"/>
      <c r="AH73" s="29"/>
      <c r="AI73" s="29"/>
      <c r="AJ73" s="29"/>
      <c r="AK73" s="29"/>
      <c r="AL73" s="29"/>
      <c r="AM73" s="29"/>
      <c r="AN73" s="29"/>
      <c r="AO73" s="29"/>
      <c r="AP73" s="29"/>
      <c r="AQ73" s="29"/>
      <c r="AR73" s="29"/>
      <c r="AS73" s="29"/>
      <c r="AT73" s="29"/>
      <c r="AU73" s="29"/>
      <c r="AV73" s="29"/>
      <c r="AW73" s="29"/>
      <c r="AX73" s="29"/>
      <c r="AY73" s="29"/>
    </row>
    <row r="74" spans="2:51" s="29" customFormat="1">
      <c r="B74" s="14" t="s">
        <v>168</v>
      </c>
      <c r="D74" s="12"/>
      <c r="E74" s="12"/>
      <c r="F74" s="48"/>
      <c r="G74" s="48"/>
      <c r="H74" s="174"/>
      <c r="I74" s="48">
        <f>$H$61/$H$68</f>
        <v>-5.9878518179055783E-2</v>
      </c>
      <c r="J74" s="48">
        <f t="shared" ref="J74:Z74" si="4">$H$61/$H$68</f>
        <v>-5.9878518179055783E-2</v>
      </c>
      <c r="K74" s="48">
        <f t="shared" si="4"/>
        <v>-5.9878518179055783E-2</v>
      </c>
      <c r="L74" s="48">
        <f t="shared" si="4"/>
        <v>-5.9878518179055783E-2</v>
      </c>
      <c r="M74" s="48">
        <f t="shared" si="4"/>
        <v>-5.9878518179055783E-2</v>
      </c>
      <c r="N74" s="48">
        <f t="shared" si="4"/>
        <v>-5.9878518179055783E-2</v>
      </c>
      <c r="O74" s="48">
        <f t="shared" si="4"/>
        <v>-5.9878518179055783E-2</v>
      </c>
      <c r="P74" s="48">
        <f t="shared" si="4"/>
        <v>-5.9878518179055783E-2</v>
      </c>
      <c r="Q74" s="48">
        <f t="shared" si="4"/>
        <v>-5.9878518179055783E-2</v>
      </c>
      <c r="R74" s="48">
        <f t="shared" si="4"/>
        <v>-5.9878518179055783E-2</v>
      </c>
      <c r="S74" s="48">
        <f t="shared" si="4"/>
        <v>-5.9878518179055783E-2</v>
      </c>
      <c r="T74" s="48">
        <f t="shared" si="4"/>
        <v>-5.9878518179055783E-2</v>
      </c>
      <c r="U74" s="48">
        <f t="shared" si="4"/>
        <v>-5.9878518179055783E-2</v>
      </c>
      <c r="V74" s="48">
        <f t="shared" si="4"/>
        <v>-5.9878518179055783E-2</v>
      </c>
      <c r="W74" s="48">
        <f t="shared" si="4"/>
        <v>-5.9878518179055783E-2</v>
      </c>
      <c r="X74" s="48">
        <f t="shared" si="4"/>
        <v>-5.9878518179055783E-2</v>
      </c>
      <c r="Y74" s="48">
        <f t="shared" si="4"/>
        <v>-5.9878518179055783E-2</v>
      </c>
      <c r="Z74" s="48">
        <f t="shared" si="4"/>
        <v>-5.9878518179055783E-2</v>
      </c>
      <c r="AA74" s="48">
        <f>$H$61-$H$61/$H$68*18</f>
        <v>-3.305297025061571E-2</v>
      </c>
      <c r="AB74" s="181"/>
      <c r="AC74" s="181"/>
      <c r="AD74" s="181"/>
      <c r="AE74" s="181"/>
      <c r="AF74" s="181"/>
      <c r="AG74" s="181"/>
      <c r="AH74" s="12"/>
      <c r="AI74" s="12"/>
      <c r="AJ74" s="12"/>
      <c r="AK74" s="12"/>
      <c r="AL74" s="12"/>
      <c r="AM74" s="12"/>
      <c r="AN74" s="12"/>
      <c r="AO74" s="12"/>
      <c r="AP74" s="12"/>
      <c r="AQ74" s="12"/>
      <c r="AR74" s="12"/>
      <c r="AS74" s="12"/>
      <c r="AT74" s="12"/>
      <c r="AU74" s="12"/>
      <c r="AV74" s="12"/>
      <c r="AW74" s="12"/>
      <c r="AX74" s="12"/>
      <c r="AY74" s="12"/>
    </row>
    <row r="75" spans="2:51">
      <c r="B75" t="s">
        <v>52</v>
      </c>
      <c r="D75" s="17">
        <f>SUM(D71:D74)</f>
        <v>-0.13491609358213616</v>
      </c>
      <c r="E75" s="17">
        <f t="shared" ref="E75:AY75" si="5">SUM(E71:E74)</f>
        <v>-0.13491609358213616</v>
      </c>
      <c r="F75" s="17">
        <f t="shared" si="5"/>
        <v>-0.32892067906558681</v>
      </c>
      <c r="G75" s="17">
        <f t="shared" si="5"/>
        <v>-0.32892067906558681</v>
      </c>
      <c r="H75" s="17">
        <f t="shared" si="5"/>
        <v>-0.1644603395327934</v>
      </c>
      <c r="I75" s="17">
        <f t="shared" si="5"/>
        <v>-0.48090784158417565</v>
      </c>
      <c r="J75" s="17">
        <f t="shared" si="5"/>
        <v>-0.48090784158417565</v>
      </c>
      <c r="K75" s="17">
        <f t="shared" si="5"/>
        <v>-0.48090784158417565</v>
      </c>
      <c r="L75" s="17">
        <f t="shared" si="5"/>
        <v>-0.48090784158417565</v>
      </c>
      <c r="M75" s="17">
        <f t="shared" si="5"/>
        <v>-0.48090784158417565</v>
      </c>
      <c r="N75" s="17">
        <f t="shared" si="5"/>
        <v>-0.48090784158417565</v>
      </c>
      <c r="O75" s="17">
        <f t="shared" si="5"/>
        <v>-0.48090784158417565</v>
      </c>
      <c r="P75" s="17">
        <f t="shared" si="5"/>
        <v>-0.48090784158417565</v>
      </c>
      <c r="Q75" s="17">
        <f t="shared" si="5"/>
        <v>-0.48090784158417565</v>
      </c>
      <c r="R75" s="17">
        <f t="shared" si="5"/>
        <v>-0.48090784158417565</v>
      </c>
      <c r="S75" s="17">
        <f t="shared" si="5"/>
        <v>-0.48090784158417565</v>
      </c>
      <c r="T75" s="17">
        <f t="shared" si="5"/>
        <v>-0.48090784158417565</v>
      </c>
      <c r="U75" s="17">
        <f t="shared" si="5"/>
        <v>-0.48090784158417565</v>
      </c>
      <c r="V75" s="17">
        <f t="shared" si="5"/>
        <v>-0.38246909672205509</v>
      </c>
      <c r="W75" s="17">
        <f t="shared" si="5"/>
        <v>-0.34599174800203947</v>
      </c>
      <c r="X75" s="17">
        <f t="shared" si="5"/>
        <v>-0.34599174800203947</v>
      </c>
      <c r="Y75" s="17">
        <f t="shared" si="5"/>
        <v>-0.34599174800203947</v>
      </c>
      <c r="Z75" s="17">
        <f t="shared" si="5"/>
        <v>-0.34599174800203947</v>
      </c>
      <c r="AA75" s="17">
        <f t="shared" si="5"/>
        <v>-0.59494280034076574</v>
      </c>
      <c r="AB75" s="17">
        <f t="shared" si="5"/>
        <v>-0.18136208965359296</v>
      </c>
      <c r="AC75" s="17">
        <f t="shared" si="5"/>
        <v>-0.18136208965359296</v>
      </c>
      <c r="AD75" s="17">
        <f t="shared" si="5"/>
        <v>-6.0133916323126257E-2</v>
      </c>
      <c r="AE75" s="17">
        <f t="shared" si="5"/>
        <v>0</v>
      </c>
      <c r="AF75" s="17">
        <f t="shared" si="5"/>
        <v>0</v>
      </c>
      <c r="AG75" s="17">
        <f t="shared" si="5"/>
        <v>0</v>
      </c>
      <c r="AH75" s="17">
        <f t="shared" si="5"/>
        <v>0</v>
      </c>
      <c r="AI75" s="17">
        <f t="shared" si="5"/>
        <v>0</v>
      </c>
      <c r="AJ75" s="17">
        <f t="shared" si="5"/>
        <v>0</v>
      </c>
      <c r="AK75" s="17">
        <f t="shared" si="5"/>
        <v>0</v>
      </c>
      <c r="AL75" s="17">
        <f t="shared" si="5"/>
        <v>0</v>
      </c>
      <c r="AM75" s="17">
        <f t="shared" si="5"/>
        <v>0</v>
      </c>
      <c r="AN75" s="17">
        <f t="shared" si="5"/>
        <v>0</v>
      </c>
      <c r="AO75" s="17">
        <f t="shared" si="5"/>
        <v>0</v>
      </c>
      <c r="AP75" s="17">
        <f t="shared" si="5"/>
        <v>0</v>
      </c>
      <c r="AQ75" s="17">
        <f t="shared" si="5"/>
        <v>0</v>
      </c>
      <c r="AR75" s="17">
        <f t="shared" si="5"/>
        <v>0</v>
      </c>
      <c r="AS75" s="17">
        <f t="shared" si="5"/>
        <v>0</v>
      </c>
      <c r="AT75" s="17">
        <f t="shared" si="5"/>
        <v>0</v>
      </c>
      <c r="AU75" s="17">
        <f t="shared" si="5"/>
        <v>0</v>
      </c>
      <c r="AV75" s="17">
        <f t="shared" si="5"/>
        <v>0</v>
      </c>
      <c r="AW75" s="17">
        <f t="shared" si="5"/>
        <v>0</v>
      </c>
      <c r="AX75" s="17">
        <f t="shared" si="5"/>
        <v>0</v>
      </c>
      <c r="AY75" s="17">
        <f t="shared" si="5"/>
        <v>0</v>
      </c>
    </row>
    <row r="79" spans="2:51">
      <c r="B79" t="s">
        <v>169</v>
      </c>
      <c r="C79" s="1">
        <v>2016</v>
      </c>
      <c r="D79" s="1">
        <v>2017</v>
      </c>
      <c r="E79" s="1">
        <v>2018</v>
      </c>
      <c r="F79" s="1">
        <v>2019</v>
      </c>
      <c r="G79" s="1">
        <v>2020</v>
      </c>
      <c r="H79" s="1">
        <v>2021</v>
      </c>
      <c r="I79" s="1">
        <v>2022</v>
      </c>
      <c r="J79" s="1">
        <v>2023</v>
      </c>
      <c r="K79" s="1">
        <v>2024</v>
      </c>
      <c r="L79" s="1">
        <v>2025</v>
      </c>
      <c r="M79" s="1">
        <v>2026</v>
      </c>
      <c r="N79" s="1">
        <v>2027</v>
      </c>
      <c r="O79" s="1">
        <v>2028</v>
      </c>
      <c r="P79" s="1">
        <v>2029</v>
      </c>
      <c r="Q79" s="1">
        <v>2030</v>
      </c>
    </row>
    <row r="80" spans="2:51">
      <c r="B80" t="s">
        <v>173</v>
      </c>
      <c r="G80" s="16"/>
      <c r="H80" s="16"/>
      <c r="I80" s="125">
        <v>-7.1130085759345416</v>
      </c>
      <c r="J80" s="125">
        <v>-7.1130085759345416</v>
      </c>
      <c r="K80" s="125">
        <v>-7.1130085759345416</v>
      </c>
      <c r="L80" s="125">
        <v>-7.1130085759345416</v>
      </c>
      <c r="M80" s="125">
        <v>-7.1130085759345416</v>
      </c>
      <c r="N80" s="125">
        <v>-7.1130085759345416</v>
      </c>
      <c r="O80" s="125">
        <v>-7.1130085759345416</v>
      </c>
      <c r="P80" s="125">
        <v>-7.1130085759345416</v>
      </c>
      <c r="Q80" s="125">
        <v>-7.1130085759345416</v>
      </c>
    </row>
    <row r="81" spans="2:17">
      <c r="B81" t="s">
        <v>174</v>
      </c>
      <c r="D81" s="23">
        <f>D75*Inputs!$O$5</f>
        <v>-0.16793834964326984</v>
      </c>
      <c r="E81" s="23">
        <f>E75*Inputs!$O$5</f>
        <v>-0.16793834964326984</v>
      </c>
      <c r="F81" s="23">
        <f>F75*Inputs!$O$5</f>
        <v>-0.40942777499104982</v>
      </c>
      <c r="G81" s="23">
        <f>G75*Inputs!$O$5</f>
        <v>-0.40942777499104982</v>
      </c>
      <c r="H81" s="23">
        <f>H75*Inputs!$O$5</f>
        <v>-0.20471388749552491</v>
      </c>
      <c r="I81" s="23">
        <f>I75*Inputs!$O$5</f>
        <v>-0.59861553282363256</v>
      </c>
      <c r="J81" s="23">
        <f>J75*Inputs!$O$5</f>
        <v>-0.59861553282363256</v>
      </c>
      <c r="K81" s="23">
        <f>K75*Inputs!$O$5</f>
        <v>-0.59861553282363256</v>
      </c>
      <c r="L81" s="23">
        <f>L75*Inputs!$O$5</f>
        <v>-0.59861553282363256</v>
      </c>
      <c r="M81" s="23">
        <f>M75*Inputs!$O$5</f>
        <v>-0.59861553282363256</v>
      </c>
      <c r="N81" s="23">
        <f>N75*Inputs!$O$5</f>
        <v>-0.59861553282363256</v>
      </c>
      <c r="O81" s="23">
        <f>O75*Inputs!$O$5</f>
        <v>-0.59861553282363256</v>
      </c>
      <c r="P81" s="23">
        <f>P75*Inputs!$O$5</f>
        <v>-0.59861553282363256</v>
      </c>
      <c r="Q81" s="23">
        <f>Q75*Inputs!$O$5</f>
        <v>-0.59861553282363256</v>
      </c>
    </row>
    <row r="82" spans="2:17">
      <c r="B82" t="s">
        <v>175</v>
      </c>
      <c r="D82" s="16">
        <f t="shared" ref="D82:G82" si="6">SUM(D80:D81)</f>
        <v>-0.16793834964326984</v>
      </c>
      <c r="E82" s="16">
        <f t="shared" si="6"/>
        <v>-0.16793834964326984</v>
      </c>
      <c r="F82" s="16">
        <f t="shared" si="6"/>
        <v>-0.40942777499104982</v>
      </c>
      <c r="G82" s="16">
        <f t="shared" si="6"/>
        <v>-0.40942777499104982</v>
      </c>
      <c r="H82" s="16">
        <f>SUM(H80:H81)</f>
        <v>-0.20471388749552491</v>
      </c>
      <c r="I82" s="16">
        <f t="shared" ref="I82:Q82" si="7">SUM(I80:I81)</f>
        <v>-7.7116241087581745</v>
      </c>
      <c r="J82" s="16">
        <f t="shared" si="7"/>
        <v>-7.7116241087581745</v>
      </c>
      <c r="K82" s="16">
        <f t="shared" si="7"/>
        <v>-7.7116241087581745</v>
      </c>
      <c r="L82" s="16">
        <f t="shared" si="7"/>
        <v>-7.7116241087581745</v>
      </c>
      <c r="M82" s="16">
        <f t="shared" si="7"/>
        <v>-7.7116241087581745</v>
      </c>
      <c r="N82" s="16">
        <f t="shared" si="7"/>
        <v>-7.7116241087581745</v>
      </c>
      <c r="O82" s="16">
        <f t="shared" si="7"/>
        <v>-7.7116241087581745</v>
      </c>
      <c r="P82" s="16">
        <f t="shared" si="7"/>
        <v>-7.7116241087581745</v>
      </c>
      <c r="Q82" s="16">
        <f t="shared" si="7"/>
        <v>-7.7116241087581745</v>
      </c>
    </row>
    <row r="83" spans="2:17">
      <c r="I83" s="16"/>
      <c r="J83" s="16"/>
      <c r="K83" s="16"/>
      <c r="L83" s="16"/>
      <c r="M83" s="16"/>
    </row>
    <row r="84" spans="2:17">
      <c r="H84" s="7"/>
      <c r="I84" s="7"/>
      <c r="J84" s="7"/>
      <c r="K84" s="7"/>
      <c r="L84" s="7"/>
    </row>
    <row r="87" spans="2:17">
      <c r="H87" s="34"/>
      <c r="I87" s="34"/>
      <c r="J87" s="34"/>
      <c r="K87" s="34"/>
      <c r="L87" s="34"/>
      <c r="M87" s="34"/>
    </row>
    <row r="88" spans="2:17">
      <c r="M88" s="7"/>
    </row>
    <row r="89" spans="2:17">
      <c r="H89" s="34"/>
      <c r="I89" s="34"/>
      <c r="J89" s="34"/>
      <c r="K89" s="34"/>
      <c r="L89" s="34"/>
    </row>
  </sheetData>
  <mergeCells count="1">
    <mergeCell ref="H1:I1"/>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FF"/>
  </sheetPr>
  <dimension ref="B1:AB192"/>
  <sheetViews>
    <sheetView zoomScale="85" zoomScaleNormal="85" workbookViewId="0">
      <pane ySplit="6" topLeftCell="A145" activePane="bottomLeft" state="frozen"/>
      <selection activeCell="O19" sqref="A1:XFD1048576"/>
      <selection pane="bottomLeft" activeCell="M162" sqref="M162"/>
    </sheetView>
  </sheetViews>
  <sheetFormatPr defaultRowHeight="15" outlineLevelRow="1" outlineLevelCol="1"/>
  <cols>
    <col min="1" max="1" width="6" customWidth="1"/>
    <col min="2" max="2" width="52" customWidth="1"/>
    <col min="3" max="6" width="9.5703125" hidden="1" customWidth="1" outlineLevel="1"/>
    <col min="7" max="7" width="9.42578125" hidden="1" customWidth="1" outlineLevel="1"/>
    <col min="8" max="8" width="9.140625" customWidth="1" collapsed="1"/>
    <col min="9" max="11" width="9.140625" customWidth="1"/>
    <col min="12" max="13" width="9.85546875" customWidth="1"/>
    <col min="14" max="14" width="9.140625" customWidth="1"/>
    <col min="15" max="15" width="11" customWidth="1"/>
    <col min="16" max="16" width="10" customWidth="1"/>
    <col min="17" max="17" width="9.140625" customWidth="1"/>
    <col min="18" max="18" width="11" customWidth="1"/>
    <col min="19" max="19" width="11.28515625" customWidth="1"/>
    <col min="20" max="23" width="10.28515625" customWidth="1"/>
    <col min="24" max="24" width="10.28515625" style="4" customWidth="1"/>
    <col min="25" max="29" width="10.5703125" customWidth="1"/>
    <col min="30" max="30" width="10.140625" customWidth="1"/>
  </cols>
  <sheetData>
    <row r="1" spans="2:28">
      <c r="B1" s="9" t="s">
        <v>115</v>
      </c>
      <c r="M1" t="s">
        <v>161</v>
      </c>
    </row>
    <row r="2" spans="2:28">
      <c r="C2" s="1">
        <v>2011</v>
      </c>
      <c r="D2" s="1">
        <v>2012</v>
      </c>
      <c r="E2" s="1">
        <v>2013</v>
      </c>
      <c r="F2" s="1">
        <v>2014</v>
      </c>
      <c r="G2" s="1">
        <v>2015</v>
      </c>
      <c r="H2" s="1">
        <v>2016</v>
      </c>
      <c r="I2" s="1">
        <v>2017</v>
      </c>
      <c r="J2" s="1">
        <v>2018</v>
      </c>
      <c r="K2" s="1">
        <v>2019</v>
      </c>
      <c r="L2" s="1">
        <v>2020</v>
      </c>
      <c r="M2" s="1">
        <v>2021</v>
      </c>
      <c r="N2" s="1"/>
      <c r="O2" s="1"/>
      <c r="P2" s="1"/>
      <c r="Q2" s="1"/>
      <c r="R2" s="1"/>
      <c r="S2" s="1"/>
      <c r="T2" s="1"/>
      <c r="U2" s="1"/>
      <c r="V2" s="1"/>
      <c r="W2" s="1"/>
      <c r="X2" s="22"/>
      <c r="Y2" s="1"/>
      <c r="Z2" s="1"/>
      <c r="AA2" s="1"/>
      <c r="AB2" s="1"/>
    </row>
    <row r="3" spans="2:28">
      <c r="B3" t="s">
        <v>53</v>
      </c>
      <c r="C3" s="5">
        <f>Inputs!E4</f>
        <v>2.7876631079478242E-2</v>
      </c>
      <c r="D3" s="5">
        <f>Inputs!F4</f>
        <v>3.5199076745527913E-2</v>
      </c>
      <c r="E3" s="5">
        <f>Inputs!G4</f>
        <v>2.0040080160320661E-2</v>
      </c>
      <c r="F3" s="5">
        <f>Inputs!H4</f>
        <v>2.16110019646365E-2</v>
      </c>
      <c r="G3" s="5">
        <f>Inputs!I4</f>
        <v>2.3076923076923217E-2</v>
      </c>
      <c r="H3" s="5">
        <f>Inputs!J4</f>
        <v>1.5108593012275628E-2</v>
      </c>
      <c r="I3" s="5">
        <f>Inputs!K4</f>
        <v>1.0232558139534831E-2</v>
      </c>
      <c r="J3" s="5">
        <f>Inputs!L4</f>
        <v>1.9337016574585641E-2</v>
      </c>
      <c r="K3" s="5">
        <f>Inputs!M4</f>
        <v>2.0776874435411097E-2</v>
      </c>
      <c r="L3" s="5">
        <f>Inputs!N4</f>
        <v>1.5929203539823078E-2</v>
      </c>
      <c r="M3" s="5">
        <f>Inputs!O4</f>
        <v>1.2195121951219523E-2</v>
      </c>
    </row>
    <row r="4" spans="2:28">
      <c r="B4" t="s">
        <v>113</v>
      </c>
      <c r="C4" s="5">
        <f>Inputs!E5</f>
        <v>1.0278766310794782</v>
      </c>
      <c r="D4" s="5">
        <f>Inputs!F5</f>
        <v>1.0640569395017794</v>
      </c>
      <c r="E4" s="5">
        <f>Inputs!G5</f>
        <v>1.0853807258645405</v>
      </c>
      <c r="F4" s="5">
        <f>Inputs!H5</f>
        <v>1.1088368908635777</v>
      </c>
      <c r="G4" s="5">
        <f>Inputs!I5</f>
        <v>1.1344254344988911</v>
      </c>
      <c r="H4" s="5">
        <f>Inputs!J5</f>
        <v>1.1515650066915089</v>
      </c>
      <c r="I4" s="5">
        <f>Inputs!K5</f>
        <v>1.1633484625739334</v>
      </c>
      <c r="J4" s="5">
        <f>Inputs!L5</f>
        <v>1.1858441510767443</v>
      </c>
      <c r="K4" s="5">
        <f>Inputs!M5</f>
        <v>1.2104822861036326</v>
      </c>
      <c r="L4" s="5">
        <f>Inputs!N5</f>
        <v>1.2297643048203277</v>
      </c>
      <c r="M4" s="69">
        <f>L4*(1+M3)</f>
        <v>1.2447614304888683</v>
      </c>
    </row>
    <row r="5" spans="2:28">
      <c r="B5" t="s">
        <v>114</v>
      </c>
      <c r="C5" s="5"/>
      <c r="D5" s="5"/>
      <c r="E5" s="5"/>
      <c r="F5" s="5"/>
      <c r="G5" s="5"/>
      <c r="H5" s="5">
        <f>1+H3</f>
        <v>1.0151085930122756</v>
      </c>
      <c r="I5" s="5">
        <f>H5*(1+I3)</f>
        <v>1.0254957507082152</v>
      </c>
      <c r="J5" s="5">
        <f>I5*(1+J3)</f>
        <v>1.0453257790368271</v>
      </c>
      <c r="K5" s="5">
        <f>J5*(1+K3)</f>
        <v>1.0670443814919734</v>
      </c>
      <c r="L5" s="5">
        <f>K5*(1+L3)</f>
        <v>1.0840415486307837</v>
      </c>
      <c r="M5" s="5">
        <f>L5*(1+M3)</f>
        <v>1.0972615675165249</v>
      </c>
    </row>
    <row r="6" spans="2:28">
      <c r="C6" s="21" t="s">
        <v>31</v>
      </c>
      <c r="D6" s="21" t="s">
        <v>31</v>
      </c>
      <c r="E6" s="21" t="s">
        <v>31</v>
      </c>
      <c r="F6" s="21" t="s">
        <v>31</v>
      </c>
      <c r="G6" s="21" t="s">
        <v>31</v>
      </c>
      <c r="H6" s="21" t="s">
        <v>31</v>
      </c>
      <c r="I6" s="21" t="s">
        <v>31</v>
      </c>
      <c r="J6" s="21" t="s">
        <v>31</v>
      </c>
      <c r="K6" s="21" t="s">
        <v>31</v>
      </c>
      <c r="L6" s="21" t="s">
        <v>31</v>
      </c>
      <c r="M6" s="21" t="s">
        <v>31</v>
      </c>
    </row>
    <row r="8" spans="2:28">
      <c r="B8" s="19" t="s">
        <v>30</v>
      </c>
      <c r="C8" s="1"/>
      <c r="D8" s="1"/>
      <c r="E8" s="1"/>
      <c r="F8" s="1"/>
      <c r="G8" s="1"/>
    </row>
    <row r="9" spans="2:28">
      <c r="B9" t="s">
        <v>0</v>
      </c>
      <c r="C9" s="2">
        <f>'OAV 2011'!C5</f>
        <v>201.86232986351726</v>
      </c>
      <c r="D9" s="2">
        <f>C142</f>
        <v>223.75378048883465</v>
      </c>
      <c r="E9" s="2">
        <f t="shared" ref="E9:G9" si="0">D142</f>
        <v>270.18518567823617</v>
      </c>
      <c r="F9" s="2">
        <f t="shared" si="0"/>
        <v>333.22360899693331</v>
      </c>
      <c r="G9" s="2">
        <f t="shared" si="0"/>
        <v>395.67376420819033</v>
      </c>
      <c r="H9" s="25">
        <v>454.82315390390039</v>
      </c>
      <c r="I9" s="25">
        <f t="shared" ref="I9:I14" si="1">H142</f>
        <v>478.83177468666094</v>
      </c>
      <c r="J9" s="25">
        <f t="shared" ref="J9:J14" si="2">I142</f>
        <v>500.17616693857553</v>
      </c>
      <c r="K9" s="25">
        <f t="shared" ref="K9:K14" si="3">J142</f>
        <v>541.89595835757348</v>
      </c>
      <c r="L9" s="25">
        <f t="shared" ref="L9:L14" si="4">K142</f>
        <v>600.35839243748512</v>
      </c>
      <c r="M9" s="268">
        <f>L142-L105</f>
        <v>656.09474599236376</v>
      </c>
      <c r="N9" s="126"/>
    </row>
    <row r="10" spans="2:28">
      <c r="B10" t="s">
        <v>7</v>
      </c>
      <c r="C10" s="2">
        <f>'OAV 2011'!C6</f>
        <v>1751.8018003116877</v>
      </c>
      <c r="D10" s="2">
        <f t="shared" ref="D10:G14" si="5">C143</f>
        <v>1932.3104445268239</v>
      </c>
      <c r="E10" s="2">
        <f t="shared" si="5"/>
        <v>2147.2896410684707</v>
      </c>
      <c r="F10" s="2">
        <f t="shared" si="5"/>
        <v>2368.6596044689632</v>
      </c>
      <c r="G10" s="2">
        <f t="shared" si="5"/>
        <v>2633.8659916484803</v>
      </c>
      <c r="H10" s="25">
        <v>2799.2004951011709</v>
      </c>
      <c r="I10" s="25">
        <f t="shared" si="1"/>
        <v>2977.8636992617949</v>
      </c>
      <c r="J10" s="25">
        <f t="shared" si="2"/>
        <v>3144.7167096219614</v>
      </c>
      <c r="K10" s="25">
        <f t="shared" si="3"/>
        <v>3341.8592795911582</v>
      </c>
      <c r="L10" s="25">
        <f t="shared" si="4"/>
        <v>3510.3543824754374</v>
      </c>
      <c r="M10" s="268">
        <f>L143-L106</f>
        <v>3618.9573579276398</v>
      </c>
      <c r="N10" s="126"/>
      <c r="O10" s="25"/>
      <c r="P10" s="126"/>
    </row>
    <row r="11" spans="2:28">
      <c r="B11" t="s">
        <v>8</v>
      </c>
      <c r="C11" s="2">
        <f>'OAV 2011'!C7</f>
        <v>15.790380770985777</v>
      </c>
      <c r="D11" s="2">
        <f t="shared" si="5"/>
        <v>0</v>
      </c>
      <c r="E11" s="2">
        <f t="shared" si="5"/>
        <v>0</v>
      </c>
      <c r="F11" s="2">
        <f t="shared" si="5"/>
        <v>0</v>
      </c>
      <c r="G11" s="2">
        <f t="shared" si="5"/>
        <v>0</v>
      </c>
      <c r="H11" s="25">
        <v>0</v>
      </c>
      <c r="I11" s="25">
        <f t="shared" si="1"/>
        <v>0</v>
      </c>
      <c r="J11" s="25">
        <f t="shared" si="2"/>
        <v>0</v>
      </c>
      <c r="K11" s="25">
        <f t="shared" si="3"/>
        <v>0</v>
      </c>
      <c r="L11" s="25">
        <f t="shared" si="4"/>
        <v>0</v>
      </c>
      <c r="M11" s="268">
        <f t="shared" ref="M11:M18" si="6">L144-L107</f>
        <v>0</v>
      </c>
      <c r="N11" s="126"/>
    </row>
    <row r="12" spans="2:28">
      <c r="B12" t="s">
        <v>9</v>
      </c>
      <c r="C12" s="2">
        <f>'OAV 2011'!C8</f>
        <v>0.38897486718899543</v>
      </c>
      <c r="D12" s="2">
        <f t="shared" si="5"/>
        <v>0</v>
      </c>
      <c r="E12" s="2">
        <f t="shared" si="5"/>
        <v>0</v>
      </c>
      <c r="F12" s="2">
        <f t="shared" si="5"/>
        <v>0</v>
      </c>
      <c r="G12" s="2">
        <f t="shared" si="5"/>
        <v>0</v>
      </c>
      <c r="H12" s="25">
        <v>0</v>
      </c>
      <c r="I12" s="25">
        <f t="shared" si="1"/>
        <v>0</v>
      </c>
      <c r="J12" s="25">
        <f t="shared" si="2"/>
        <v>0</v>
      </c>
      <c r="K12" s="25">
        <f t="shared" si="3"/>
        <v>0</v>
      </c>
      <c r="L12" s="25">
        <f t="shared" si="4"/>
        <v>0</v>
      </c>
      <c r="M12" s="268">
        <f t="shared" si="6"/>
        <v>0</v>
      </c>
      <c r="N12" s="126"/>
    </row>
    <row r="13" spans="2:28">
      <c r="B13" t="s">
        <v>10</v>
      </c>
      <c r="C13" s="2">
        <f>'OAV 2011'!C9</f>
        <v>1.6653345369377348E-15</v>
      </c>
      <c r="D13" s="2">
        <f t="shared" si="5"/>
        <v>1.3307440827500228</v>
      </c>
      <c r="E13" s="2">
        <f t="shared" si="5"/>
        <v>7.3256044531991531</v>
      </c>
      <c r="F13" s="2">
        <f t="shared" si="5"/>
        <v>7.9328362090936526</v>
      </c>
      <c r="G13" s="2">
        <f t="shared" si="5"/>
        <v>6.8785496287485728</v>
      </c>
      <c r="H13" s="25">
        <v>9.6938470834831474</v>
      </c>
      <c r="I13" s="25">
        <f t="shared" si="1"/>
        <v>13.058737871837797</v>
      </c>
      <c r="J13" s="25">
        <f t="shared" si="2"/>
        <v>29.909311783449951</v>
      </c>
      <c r="K13" s="25">
        <f t="shared" si="3"/>
        <v>49.996609665481245</v>
      </c>
      <c r="L13" s="25">
        <f t="shared" si="4"/>
        <v>79.649602652966649</v>
      </c>
      <c r="M13" s="268">
        <f t="shared" si="6"/>
        <v>112.0180364603445</v>
      </c>
      <c r="N13" s="126"/>
    </row>
    <row r="14" spans="2:28">
      <c r="B14" t="s">
        <v>11</v>
      </c>
      <c r="C14" s="2">
        <f>'OAV 2011'!C10</f>
        <v>89.319417816228679</v>
      </c>
      <c r="D14" s="2">
        <f t="shared" si="5"/>
        <v>114.15739811789442</v>
      </c>
      <c r="E14" s="2">
        <f t="shared" si="5"/>
        <v>128.48028010642349</v>
      </c>
      <c r="F14" s="2">
        <f t="shared" si="5"/>
        <v>135.38391359049615</v>
      </c>
      <c r="G14" s="2">
        <f t="shared" si="5"/>
        <v>128.44076108985945</v>
      </c>
      <c r="H14" s="25">
        <v>91.013020752798937</v>
      </c>
      <c r="I14" s="25">
        <f t="shared" si="1"/>
        <v>85.444437770425068</v>
      </c>
      <c r="J14" s="25">
        <f t="shared" si="2"/>
        <v>86.150236450867283</v>
      </c>
      <c r="K14" s="25">
        <f t="shared" si="3"/>
        <v>75.110710842259408</v>
      </c>
      <c r="L14" s="25">
        <f t="shared" si="4"/>
        <v>82.5313448586069</v>
      </c>
      <c r="M14" s="268">
        <f t="shared" si="6"/>
        <v>107.74541163281663</v>
      </c>
      <c r="N14" s="126"/>
    </row>
    <row r="15" spans="2:28">
      <c r="B15" t="s">
        <v>12</v>
      </c>
      <c r="C15" s="2">
        <f>'OAV 2011'!C11</f>
        <v>34.275644401485252</v>
      </c>
      <c r="D15" s="2">
        <f t="shared" ref="D15:L15" si="7">C148</f>
        <v>4.9557071573737685</v>
      </c>
      <c r="E15" s="2">
        <f t="shared" si="7"/>
        <v>6.9581014557635807</v>
      </c>
      <c r="F15" s="2">
        <f t="shared" si="7"/>
        <v>11.519366812060863</v>
      </c>
      <c r="G15" s="2">
        <f t="shared" si="7"/>
        <v>13.633806098612585</v>
      </c>
      <c r="H15" s="25">
        <v>5.379534429545247</v>
      </c>
      <c r="I15" s="25">
        <f t="shared" si="7"/>
        <v>11.000541831171214</v>
      </c>
      <c r="J15" s="25">
        <f t="shared" si="7"/>
        <v>11.983473202082525</v>
      </c>
      <c r="K15" s="25">
        <f t="shared" si="7"/>
        <v>24.570026874433545</v>
      </c>
      <c r="L15" s="25">
        <f t="shared" si="7"/>
        <v>11.651567756966509</v>
      </c>
      <c r="M15" s="268">
        <f t="shared" si="6"/>
        <v>10.008181369991584</v>
      </c>
      <c r="N15" s="126"/>
    </row>
    <row r="16" spans="2:28">
      <c r="B16" s="4" t="s">
        <v>135</v>
      </c>
      <c r="C16" s="25"/>
      <c r="D16" s="25"/>
      <c r="E16" s="25"/>
      <c r="F16" s="25"/>
      <c r="G16" s="25"/>
      <c r="H16" s="25"/>
      <c r="I16" s="25">
        <f>H149</f>
        <v>0</v>
      </c>
      <c r="J16" s="25">
        <f>I149</f>
        <v>0</v>
      </c>
      <c r="K16" s="25">
        <f>J149</f>
        <v>0</v>
      </c>
      <c r="L16" s="25">
        <f>K149</f>
        <v>0</v>
      </c>
      <c r="M16" s="268">
        <f t="shared" si="6"/>
        <v>0</v>
      </c>
      <c r="N16" s="126"/>
    </row>
    <row r="17" spans="2:16">
      <c r="B17" s="63" t="s">
        <v>83</v>
      </c>
      <c r="C17" s="43"/>
      <c r="D17" s="43"/>
      <c r="E17" s="43"/>
      <c r="F17" s="43"/>
      <c r="G17" s="43"/>
      <c r="H17" s="43"/>
      <c r="I17" s="43">
        <f t="shared" ref="I17" si="8">H150</f>
        <v>0</v>
      </c>
      <c r="J17" s="43">
        <f t="shared" ref="J17" si="9">I150</f>
        <v>5.5477535121740876E-2</v>
      </c>
      <c r="K17" s="43">
        <f t="shared" ref="K17" si="10">J150</f>
        <v>5.6550305137907139E-2</v>
      </c>
      <c r="L17" s="43">
        <f t="shared" ref="L17" si="11">K150</f>
        <v>5.7725243727041617E-2</v>
      </c>
      <c r="M17" s="268">
        <f t="shared" si="6"/>
        <v>5.8644760883755559E-2</v>
      </c>
      <c r="N17" s="126"/>
    </row>
    <row r="18" spans="2:16">
      <c r="B18" s="63" t="s">
        <v>133</v>
      </c>
      <c r="C18" s="43"/>
      <c r="D18" s="43"/>
      <c r="E18" s="43"/>
      <c r="F18" s="43"/>
      <c r="G18" s="43"/>
      <c r="H18" s="43"/>
      <c r="I18" s="43">
        <f>H151</f>
        <v>0</v>
      </c>
      <c r="J18" s="43">
        <f>I151</f>
        <v>0</v>
      </c>
      <c r="K18" s="43">
        <f>J151</f>
        <v>0</v>
      </c>
      <c r="L18" s="43">
        <f>K151</f>
        <v>0</v>
      </c>
      <c r="M18" s="268">
        <f t="shared" si="6"/>
        <v>0</v>
      </c>
      <c r="N18" s="126"/>
    </row>
    <row r="19" spans="2:16">
      <c r="B19" t="s">
        <v>13</v>
      </c>
      <c r="C19" s="2">
        <f>'OAV 2011'!C12</f>
        <v>0</v>
      </c>
      <c r="D19" s="2">
        <f t="shared" ref="D19:L19" si="12">C152</f>
        <v>1.5553441667922492</v>
      </c>
      <c r="E19" s="2">
        <f t="shared" si="12"/>
        <v>1.5754463655724045</v>
      </c>
      <c r="F19" s="2">
        <f t="shared" si="12"/>
        <v>1.5716796789597285</v>
      </c>
      <c r="G19" s="2">
        <f t="shared" si="12"/>
        <v>1.5695427875524592</v>
      </c>
      <c r="H19" s="25">
        <v>1.5688274079042255</v>
      </c>
      <c r="I19" s="25">
        <f t="shared" si="12"/>
        <v>12.442309321309207</v>
      </c>
      <c r="J19" s="25">
        <f t="shared" si="12"/>
        <v>12.302212050526208</v>
      </c>
      <c r="K19" s="25">
        <f t="shared" si="12"/>
        <v>12.267515217061401</v>
      </c>
      <c r="L19" s="25">
        <f t="shared" si="12"/>
        <v>12.244147466085636</v>
      </c>
      <c r="M19" s="140">
        <f t="shared" ref="M19:M27" si="13">L152</f>
        <v>12.156506333980923</v>
      </c>
      <c r="N19" s="126"/>
    </row>
    <row r="20" spans="2:16">
      <c r="B20" t="s">
        <v>41</v>
      </c>
      <c r="C20" s="2">
        <v>0</v>
      </c>
      <c r="D20" s="2">
        <f t="shared" ref="D20:D23" si="14">C153</f>
        <v>0</v>
      </c>
      <c r="E20" s="2">
        <f t="shared" ref="E20:E23" si="15">D153</f>
        <v>0</v>
      </c>
      <c r="F20" s="2">
        <f t="shared" ref="F20:F23" si="16">E153</f>
        <v>0</v>
      </c>
      <c r="G20" s="2">
        <f t="shared" ref="G20:G23" si="17">F153</f>
        <v>0</v>
      </c>
      <c r="H20" s="25">
        <v>0.60204424229807196</v>
      </c>
      <c r="I20" s="25">
        <f t="shared" ref="I20:L23" si="18">H153</f>
        <v>0</v>
      </c>
      <c r="J20" s="25">
        <f t="shared" si="18"/>
        <v>0</v>
      </c>
      <c r="K20" s="25">
        <f t="shared" si="18"/>
        <v>0</v>
      </c>
      <c r="L20" s="25">
        <f t="shared" si="18"/>
        <v>0</v>
      </c>
      <c r="M20" s="25">
        <f t="shared" si="13"/>
        <v>0</v>
      </c>
      <c r="N20" s="126"/>
    </row>
    <row r="21" spans="2:16">
      <c r="B21" t="s">
        <v>42</v>
      </c>
      <c r="C21" s="2">
        <v>0</v>
      </c>
      <c r="D21" s="2">
        <f t="shared" si="14"/>
        <v>0</v>
      </c>
      <c r="E21" s="2">
        <f t="shared" si="15"/>
        <v>0</v>
      </c>
      <c r="F21" s="2">
        <f t="shared" si="16"/>
        <v>0</v>
      </c>
      <c r="G21" s="2">
        <f t="shared" si="17"/>
        <v>0</v>
      </c>
      <c r="H21" s="25">
        <v>43.995102003638969</v>
      </c>
      <c r="I21" s="25">
        <f t="shared" si="18"/>
        <v>0</v>
      </c>
      <c r="J21" s="25">
        <f t="shared" si="18"/>
        <v>0</v>
      </c>
      <c r="K21" s="25">
        <f t="shared" si="18"/>
        <v>0</v>
      </c>
      <c r="L21" s="25">
        <f t="shared" si="18"/>
        <v>0</v>
      </c>
      <c r="M21" s="25">
        <f t="shared" si="13"/>
        <v>0</v>
      </c>
      <c r="N21" s="126"/>
    </row>
    <row r="22" spans="2:16">
      <c r="B22" t="s">
        <v>43</v>
      </c>
      <c r="C22" s="2">
        <v>0</v>
      </c>
      <c r="D22" s="2">
        <f t="shared" si="14"/>
        <v>0</v>
      </c>
      <c r="E22" s="2">
        <f t="shared" si="15"/>
        <v>0</v>
      </c>
      <c r="F22" s="2">
        <f t="shared" si="16"/>
        <v>0</v>
      </c>
      <c r="G22" s="2">
        <f t="shared" si="17"/>
        <v>0</v>
      </c>
      <c r="H22" s="25">
        <v>0.58737436015166178</v>
      </c>
      <c r="I22" s="25">
        <f t="shared" si="18"/>
        <v>0.47699900824403124</v>
      </c>
      <c r="J22" s="25">
        <f t="shared" si="18"/>
        <v>0.36140994624629158</v>
      </c>
      <c r="K22" s="25">
        <f t="shared" si="18"/>
        <v>0.24559902424471747</v>
      </c>
      <c r="L22" s="25">
        <f t="shared" si="18"/>
        <v>0.12535090216645473</v>
      </c>
      <c r="M22" s="25">
        <f t="shared" si="13"/>
        <v>2.7755575615628914E-17</v>
      </c>
      <c r="N22" s="126"/>
    </row>
    <row r="23" spans="2:16">
      <c r="B23" t="s">
        <v>44</v>
      </c>
      <c r="C23" s="2">
        <v>0</v>
      </c>
      <c r="D23" s="2">
        <f t="shared" si="14"/>
        <v>0</v>
      </c>
      <c r="E23" s="2">
        <f t="shared" si="15"/>
        <v>0</v>
      </c>
      <c r="F23" s="2">
        <f t="shared" si="16"/>
        <v>0</v>
      </c>
      <c r="G23" s="2">
        <f t="shared" si="17"/>
        <v>0</v>
      </c>
      <c r="H23" s="25">
        <v>35.216938941446728</v>
      </c>
      <c r="I23" s="25">
        <f t="shared" si="18"/>
        <v>28.599213871240966</v>
      </c>
      <c r="J23" s="25">
        <f t="shared" si="18"/>
        <v>21.668892742442573</v>
      </c>
      <c r="K23" s="25">
        <f t="shared" si="18"/>
        <v>14.725269653704071</v>
      </c>
      <c r="L23" s="25">
        <f t="shared" si="18"/>
        <v>7.5156073661633256</v>
      </c>
      <c r="M23" s="25">
        <f t="shared" si="13"/>
        <v>1.7763568394002505E-15</v>
      </c>
      <c r="N23" s="126"/>
    </row>
    <row r="24" spans="2:16">
      <c r="B24" s="142" t="s">
        <v>140</v>
      </c>
      <c r="C24" s="2"/>
      <c r="D24" s="2"/>
      <c r="E24" s="2"/>
      <c r="F24" s="2"/>
      <c r="G24" s="2"/>
      <c r="H24" s="2"/>
      <c r="I24" s="2">
        <f t="shared" ref="I24" si="19">H157</f>
        <v>0</v>
      </c>
      <c r="J24" s="2">
        <f t="shared" ref="J24" si="20">I157</f>
        <v>0</v>
      </c>
      <c r="K24" s="2">
        <f t="shared" ref="K24" si="21">J157</f>
        <v>0</v>
      </c>
      <c r="L24" s="2">
        <f t="shared" ref="L24" si="22">K157</f>
        <v>0</v>
      </c>
      <c r="M24" s="2">
        <f t="shared" si="13"/>
        <v>0</v>
      </c>
      <c r="N24" s="126"/>
    </row>
    <row r="25" spans="2:16">
      <c r="B25" s="63" t="s">
        <v>86</v>
      </c>
      <c r="C25" s="43">
        <v>0</v>
      </c>
      <c r="D25" s="43">
        <f t="shared" ref="D25" si="23">C158</f>
        <v>0</v>
      </c>
      <c r="E25" s="43">
        <f t="shared" ref="E25" si="24">D158</f>
        <v>0</v>
      </c>
      <c r="F25" s="43">
        <f t="shared" ref="F25" si="25">E158</f>
        <v>0</v>
      </c>
      <c r="G25" s="43">
        <f t="shared" ref="G25" si="26">F158</f>
        <v>0</v>
      </c>
      <c r="H25" s="43"/>
      <c r="I25" s="43">
        <f>H158</f>
        <v>2.7608874519751883</v>
      </c>
      <c r="J25" s="43">
        <f>I158</f>
        <v>2.0975672507819767</v>
      </c>
      <c r="K25" s="43">
        <f>J158</f>
        <v>1.4331838782681643</v>
      </c>
      <c r="L25" s="43">
        <f>K158</f>
        <v>0.74337036021448089</v>
      </c>
      <c r="M25" s="43">
        <f t="shared" si="13"/>
        <v>0</v>
      </c>
      <c r="N25" s="126"/>
    </row>
    <row r="26" spans="2:16">
      <c r="B26" s="63" t="s">
        <v>126</v>
      </c>
      <c r="C26" s="43">
        <v>0</v>
      </c>
      <c r="D26" s="43">
        <f t="shared" ref="D26" si="27">C159</f>
        <v>0</v>
      </c>
      <c r="E26" s="43">
        <f t="shared" ref="E26" si="28">D159</f>
        <v>0</v>
      </c>
      <c r="F26" s="43">
        <f t="shared" ref="F26" si="29">E159</f>
        <v>0</v>
      </c>
      <c r="G26" s="43">
        <f t="shared" ref="G26" si="30">F159</f>
        <v>0</v>
      </c>
      <c r="H26" s="43"/>
      <c r="I26" s="43">
        <f t="shared" ref="I26" si="31">H159</f>
        <v>0</v>
      </c>
      <c r="J26" s="43">
        <f t="shared" ref="J26" si="32">I159</f>
        <v>0</v>
      </c>
      <c r="K26" s="43">
        <f t="shared" ref="K26" si="33">J159</f>
        <v>5.1253880241581973</v>
      </c>
      <c r="L26" s="43">
        <f t="shared" ref="L26" si="34">K159</f>
        <v>2.6813965452595854</v>
      </c>
      <c r="M26" s="43">
        <f t="shared" si="13"/>
        <v>0</v>
      </c>
      <c r="N26" s="126"/>
    </row>
    <row r="27" spans="2:16">
      <c r="B27" s="63" t="s">
        <v>137</v>
      </c>
      <c r="C27" s="43"/>
      <c r="D27" s="43"/>
      <c r="E27" s="43"/>
      <c r="F27" s="43"/>
      <c r="G27" s="43"/>
      <c r="H27" s="43"/>
      <c r="I27" s="43">
        <f t="shared" ref="I27" si="35">H160</f>
        <v>0</v>
      </c>
      <c r="J27" s="43">
        <f t="shared" ref="J27" si="36">I160</f>
        <v>0</v>
      </c>
      <c r="K27" s="43">
        <f t="shared" ref="K27" si="37">J160</f>
        <v>0.31561221704253933</v>
      </c>
      <c r="L27" s="43">
        <f t="shared" ref="L27" si="38">K160</f>
        <v>0.16092874634554288</v>
      </c>
      <c r="M27" s="43">
        <f t="shared" si="13"/>
        <v>0</v>
      </c>
      <c r="N27" s="126"/>
    </row>
    <row r="28" spans="2:16">
      <c r="B28" s="63" t="s">
        <v>168</v>
      </c>
      <c r="C28" s="43"/>
      <c r="D28" s="43"/>
      <c r="E28" s="43"/>
      <c r="F28" s="43"/>
      <c r="G28" s="43"/>
      <c r="H28" s="43"/>
      <c r="I28" s="43">
        <f t="shared" ref="I28" si="39">H161</f>
        <v>0</v>
      </c>
      <c r="J28" s="43">
        <f t="shared" ref="J28" si="40">I161</f>
        <v>0</v>
      </c>
      <c r="K28" s="43">
        <f t="shared" ref="K28" si="41">J161</f>
        <v>0</v>
      </c>
      <c r="L28" s="43">
        <f t="shared" ref="L28" si="42">K161</f>
        <v>0</v>
      </c>
      <c r="M28" s="43">
        <f t="shared" ref="M28" si="43">L161</f>
        <v>0</v>
      </c>
      <c r="N28" s="126"/>
    </row>
    <row r="29" spans="2:16">
      <c r="B29" t="s">
        <v>52</v>
      </c>
      <c r="C29" s="7">
        <f t="shared" ref="C29:G29" si="44">SUM(C9:C28)</f>
        <v>2093.4385480310939</v>
      </c>
      <c r="D29" s="7">
        <f t="shared" si="44"/>
        <v>2278.0634185404688</v>
      </c>
      <c r="E29" s="7">
        <f t="shared" si="44"/>
        <v>2561.8142591276651</v>
      </c>
      <c r="F29" s="7">
        <f t="shared" si="44"/>
        <v>2858.2910097565068</v>
      </c>
      <c r="G29" s="7">
        <f t="shared" si="44"/>
        <v>3180.0624154614438</v>
      </c>
      <c r="H29" s="7">
        <f>SUM(H9:H28)</f>
        <v>3442.080338226338</v>
      </c>
      <c r="I29" s="7">
        <f t="shared" ref="I29:M29" si="45">SUM(I9:I28)</f>
        <v>3610.4786010746589</v>
      </c>
      <c r="J29" s="7">
        <f t="shared" si="45"/>
        <v>3809.4214575220553</v>
      </c>
      <c r="K29" s="7">
        <f t="shared" si="45"/>
        <v>4067.6017036505227</v>
      </c>
      <c r="L29" s="7">
        <f t="shared" si="45"/>
        <v>4308.073816811424</v>
      </c>
      <c r="M29" s="7">
        <f t="shared" si="45"/>
        <v>4517.0388844780218</v>
      </c>
    </row>
    <row r="31" spans="2:16">
      <c r="B31" s="19" t="s">
        <v>32</v>
      </c>
      <c r="C31" s="1"/>
      <c r="D31" s="1"/>
      <c r="E31" s="1"/>
      <c r="F31" s="1"/>
      <c r="G31" s="1"/>
    </row>
    <row r="32" spans="2:16">
      <c r="B32" t="s">
        <v>0</v>
      </c>
      <c r="C32" s="2">
        <f t="shared" ref="C32:L32" si="46">C9*C$3</f>
        <v>5.6272416984492146</v>
      </c>
      <c r="D32" s="2">
        <f t="shared" si="46"/>
        <v>7.8759264915284968</v>
      </c>
      <c r="E32" s="2">
        <f t="shared" si="46"/>
        <v>5.4145327791229745</v>
      </c>
      <c r="F32" s="2">
        <f t="shared" si="46"/>
        <v>7.2012960686959904</v>
      </c>
      <c r="G32" s="2">
        <f t="shared" si="46"/>
        <v>9.1309330201890635</v>
      </c>
      <c r="H32" s="2">
        <f t="shared" si="46"/>
        <v>6.8717379248936323</v>
      </c>
      <c r="I32" s="2">
        <f t="shared" si="46"/>
        <v>4.8996739735379009</v>
      </c>
      <c r="J32" s="2">
        <f t="shared" si="46"/>
        <v>9.6719148303039493</v>
      </c>
      <c r="K32" s="2">
        <f t="shared" si="46"/>
        <v>11.258904283852065</v>
      </c>
      <c r="L32" s="2">
        <f t="shared" si="46"/>
        <v>9.5632310299776808</v>
      </c>
      <c r="M32" s="2">
        <f t="shared" ref="M32" si="47">M9*M$3</f>
        <v>8.0011554389312725</v>
      </c>
      <c r="O32" s="2"/>
      <c r="P32" s="221"/>
    </row>
    <row r="33" spans="2:16">
      <c r="B33" t="s">
        <v>7</v>
      </c>
      <c r="C33" s="2">
        <f t="shared" ref="C33:L33" si="48">C10*C$3</f>
        <v>48.834332511654729</v>
      </c>
      <c r="D33" s="2">
        <f t="shared" si="48"/>
        <v>68.015543633084832</v>
      </c>
      <c r="E33" s="2">
        <f t="shared" si="48"/>
        <v>43.031856534438333</v>
      </c>
      <c r="F33" s="2">
        <f t="shared" si="48"/>
        <v>51.189107365733875</v>
      </c>
      <c r="G33" s="2">
        <f t="shared" si="48"/>
        <v>60.781522884196072</v>
      </c>
      <c r="H33" s="2">
        <f t="shared" si="48"/>
        <v>42.291981040244032</v>
      </c>
      <c r="I33" s="2">
        <f t="shared" si="48"/>
        <v>30.471163434306579</v>
      </c>
      <c r="J33" s="2">
        <f t="shared" si="48"/>
        <v>60.809439136336287</v>
      </c>
      <c r="K33" s="2">
        <f t="shared" si="48"/>
        <v>69.433390632878883</v>
      </c>
      <c r="L33" s="2">
        <f t="shared" si="48"/>
        <v>55.917149455361191</v>
      </c>
      <c r="M33" s="2">
        <f t="shared" ref="M33" si="49">M10*M$3</f>
        <v>44.133626316190771</v>
      </c>
      <c r="O33" s="2"/>
      <c r="P33" s="222"/>
    </row>
    <row r="34" spans="2:16">
      <c r="B34" t="s">
        <v>8</v>
      </c>
      <c r="C34" s="2">
        <f t="shared" ref="C34:L34" si="50">C11*C$3</f>
        <v>0.44018261935725772</v>
      </c>
      <c r="D34" s="2">
        <f t="shared" si="50"/>
        <v>0</v>
      </c>
      <c r="E34" s="2">
        <f t="shared" si="50"/>
        <v>0</v>
      </c>
      <c r="F34" s="2">
        <f t="shared" si="50"/>
        <v>0</v>
      </c>
      <c r="G34" s="2">
        <f t="shared" si="50"/>
        <v>0</v>
      </c>
      <c r="H34" s="2">
        <f t="shared" si="50"/>
        <v>0</v>
      </c>
      <c r="I34" s="2">
        <f t="shared" si="50"/>
        <v>0</v>
      </c>
      <c r="J34" s="2">
        <f t="shared" si="50"/>
        <v>0</v>
      </c>
      <c r="K34" s="2">
        <f t="shared" si="50"/>
        <v>0</v>
      </c>
      <c r="L34" s="2">
        <f t="shared" si="50"/>
        <v>0</v>
      </c>
      <c r="M34" s="2">
        <f t="shared" ref="M34" si="51">M11*M$3</f>
        <v>0</v>
      </c>
      <c r="O34" s="2"/>
      <c r="P34" s="222"/>
    </row>
    <row r="35" spans="2:16">
      <c r="B35" t="s">
        <v>9</v>
      </c>
      <c r="C35" s="2">
        <f t="shared" ref="C35:L35" si="52">C12*C$3</f>
        <v>1.0843308871816672E-2</v>
      </c>
      <c r="D35" s="2">
        <f t="shared" si="52"/>
        <v>0</v>
      </c>
      <c r="E35" s="2">
        <f t="shared" si="52"/>
        <v>0</v>
      </c>
      <c r="F35" s="2">
        <f t="shared" si="52"/>
        <v>0</v>
      </c>
      <c r="G35" s="2">
        <f t="shared" si="52"/>
        <v>0</v>
      </c>
      <c r="H35" s="2">
        <f t="shared" si="52"/>
        <v>0</v>
      </c>
      <c r="I35" s="2">
        <f t="shared" si="52"/>
        <v>0</v>
      </c>
      <c r="J35" s="2">
        <f t="shared" si="52"/>
        <v>0</v>
      </c>
      <c r="K35" s="2">
        <f t="shared" si="52"/>
        <v>0</v>
      </c>
      <c r="L35" s="2">
        <f t="shared" si="52"/>
        <v>0</v>
      </c>
      <c r="M35" s="2">
        <f t="shared" ref="M35" si="53">M12*M$3</f>
        <v>0</v>
      </c>
    </row>
    <row r="36" spans="2:16">
      <c r="B36" t="s">
        <v>10</v>
      </c>
      <c r="C36" s="2">
        <f t="shared" ref="C36:L36" si="54">C13*C$3</f>
        <v>4.6423916510126965E-17</v>
      </c>
      <c r="D36" s="2">
        <f t="shared" si="54"/>
        <v>4.6840963097375198E-2</v>
      </c>
      <c r="E36" s="2">
        <f t="shared" si="54"/>
        <v>0.14680570046491304</v>
      </c>
      <c r="F36" s="2">
        <f t="shared" si="54"/>
        <v>0.17143653889986249</v>
      </c>
      <c r="G36" s="2">
        <f t="shared" si="54"/>
        <v>0.15873576066342956</v>
      </c>
      <c r="H36" s="2">
        <f t="shared" si="54"/>
        <v>0.14646039030758196</v>
      </c>
      <c r="I36" s="2">
        <f t="shared" si="54"/>
        <v>0.13362429450252561</v>
      </c>
      <c r="J36" s="2">
        <f t="shared" si="54"/>
        <v>0.5783568576910213</v>
      </c>
      <c r="K36" s="2">
        <f t="shared" si="54"/>
        <v>1.0387732812159647</v>
      </c>
      <c r="L36" s="2">
        <f t="shared" si="54"/>
        <v>1.268754732525138</v>
      </c>
      <c r="M36" s="2">
        <f t="shared" ref="M36" si="55">M13*M$3</f>
        <v>1.3660736153700561</v>
      </c>
    </row>
    <row r="37" spans="2:16">
      <c r="B37" t="s">
        <v>11</v>
      </c>
      <c r="C37" s="2">
        <f t="shared" ref="C37:L37" si="56">C14*C$3</f>
        <v>2.489924458696783</v>
      </c>
      <c r="D37" s="2">
        <f t="shared" si="56"/>
        <v>4.0182350174215493</v>
      </c>
      <c r="E37" s="2">
        <f t="shared" si="56"/>
        <v>2.5747551123531789</v>
      </c>
      <c r="F37" s="2">
        <f t="shared" si="56"/>
        <v>2.9257820225843907</v>
      </c>
      <c r="G37" s="2">
        <f t="shared" si="56"/>
        <v>2.9640175636121593</v>
      </c>
      <c r="H37" s="2">
        <f t="shared" si="56"/>
        <v>1.3750786893718348</v>
      </c>
      <c r="I37" s="2">
        <f t="shared" si="56"/>
        <v>0.87431517718574037</v>
      </c>
      <c r="J37" s="2">
        <f t="shared" si="56"/>
        <v>1.6658885501548928</v>
      </c>
      <c r="K37" s="2">
        <f t="shared" si="56"/>
        <v>1.5605658079240945</v>
      </c>
      <c r="L37" s="2">
        <f t="shared" si="56"/>
        <v>1.3146585906680803</v>
      </c>
      <c r="M37" s="2">
        <f t="shared" ref="M37" si="57">M14*M$3</f>
        <v>1.3139684345465454</v>
      </c>
    </row>
    <row r="38" spans="2:16">
      <c r="B38" t="s">
        <v>12</v>
      </c>
      <c r="C38" s="2">
        <f t="shared" ref="C38:L38" si="58">C15*C$3</f>
        <v>0.95548949399158822</v>
      </c>
      <c r="D38" s="2">
        <f t="shared" si="58"/>
        <v>0.17443631656076125</v>
      </c>
      <c r="E38" s="2">
        <f t="shared" si="58"/>
        <v>0.13944091093714606</v>
      </c>
      <c r="F38" s="2">
        <f t="shared" si="58"/>
        <v>0.24894505880681581</v>
      </c>
      <c r="G38" s="2">
        <f t="shared" si="58"/>
        <v>0.31462629458336927</v>
      </c>
      <c r="H38" s="2">
        <f t="shared" si="58"/>
        <v>8.1277196291523482E-2</v>
      </c>
      <c r="I38" s="2">
        <f t="shared" si="58"/>
        <v>0.1125636838538444</v>
      </c>
      <c r="J38" s="2">
        <f t="shared" si="58"/>
        <v>0.23172461992977267</v>
      </c>
      <c r="K38" s="2">
        <f t="shared" si="58"/>
        <v>0.51048836324478197</v>
      </c>
      <c r="L38" s="2">
        <f t="shared" si="58"/>
        <v>0.18560019435875935</v>
      </c>
      <c r="M38" s="2">
        <f t="shared" ref="M38" si="59">M15*M$3</f>
        <v>0.12205099231697066</v>
      </c>
    </row>
    <row r="39" spans="2:16">
      <c r="B39" s="4" t="s">
        <v>135</v>
      </c>
      <c r="C39" s="25"/>
      <c r="D39" s="25"/>
      <c r="E39" s="25"/>
      <c r="F39" s="25"/>
      <c r="G39" s="25"/>
      <c r="H39" s="25">
        <f t="shared" ref="H39:L50" si="60">H16*H$3</f>
        <v>0</v>
      </c>
      <c r="I39" s="25">
        <f t="shared" si="60"/>
        <v>0</v>
      </c>
      <c r="J39" s="25">
        <f t="shared" si="60"/>
        <v>0</v>
      </c>
      <c r="K39" s="25">
        <f t="shared" si="60"/>
        <v>0</v>
      </c>
      <c r="L39" s="25">
        <f t="shared" si="60"/>
        <v>0</v>
      </c>
      <c r="M39" s="25">
        <f t="shared" ref="M39" si="61">M16*M$3</f>
        <v>0</v>
      </c>
    </row>
    <row r="40" spans="2:16">
      <c r="B40" s="63" t="s">
        <v>83</v>
      </c>
      <c r="C40" s="43">
        <f>C17*C$3</f>
        <v>0</v>
      </c>
      <c r="D40" s="43">
        <f>D17*D$3</f>
        <v>0</v>
      </c>
      <c r="E40" s="43">
        <f>E17*E$3</f>
        <v>0</v>
      </c>
      <c r="F40" s="43">
        <f>F17*F$3</f>
        <v>0</v>
      </c>
      <c r="G40" s="43">
        <f>G17*G$3</f>
        <v>0</v>
      </c>
      <c r="H40" s="43">
        <f t="shared" si="60"/>
        <v>0</v>
      </c>
      <c r="I40" s="43">
        <f t="shared" si="60"/>
        <v>0</v>
      </c>
      <c r="J40" s="43">
        <f t="shared" si="60"/>
        <v>1.0727700161662604E-3</v>
      </c>
      <c r="K40" s="43">
        <f t="shared" si="60"/>
        <v>1.1749385891344796E-3</v>
      </c>
      <c r="L40" s="43">
        <f t="shared" si="60"/>
        <v>9.1951715671394121E-4</v>
      </c>
      <c r="M40" s="43">
        <f t="shared" ref="M40" si="62">M17*M$3</f>
        <v>7.1518001077750741E-4</v>
      </c>
    </row>
    <row r="41" spans="2:16">
      <c r="B41" s="63" t="s">
        <v>133</v>
      </c>
      <c r="C41" s="43"/>
      <c r="D41" s="43"/>
      <c r="E41" s="43"/>
      <c r="F41" s="43"/>
      <c r="G41" s="43"/>
      <c r="H41" s="43">
        <f t="shared" si="60"/>
        <v>0</v>
      </c>
      <c r="I41" s="43">
        <f t="shared" si="60"/>
        <v>0</v>
      </c>
      <c r="J41" s="43">
        <f t="shared" si="60"/>
        <v>0</v>
      </c>
      <c r="K41" s="43">
        <f t="shared" si="60"/>
        <v>0</v>
      </c>
      <c r="L41" s="43">
        <f t="shared" si="60"/>
        <v>0</v>
      </c>
      <c r="M41" s="43">
        <f t="shared" ref="M41" si="63">M18*M$3</f>
        <v>0</v>
      </c>
    </row>
    <row r="42" spans="2:16">
      <c r="B42" t="s">
        <v>13</v>
      </c>
      <c r="C42" s="2">
        <f t="shared" ref="C42:G46" si="64">C19*C$3</f>
        <v>0</v>
      </c>
      <c r="D42" s="2">
        <f t="shared" si="64"/>
        <v>5.4746678692629544E-2</v>
      </c>
      <c r="E42" s="2">
        <f t="shared" si="64"/>
        <v>3.1572071454356837E-2</v>
      </c>
      <c r="F42" s="2">
        <f t="shared" si="64"/>
        <v>3.3965572629777958E-2</v>
      </c>
      <c r="G42" s="2">
        <f t="shared" si="64"/>
        <v>3.6220218174287742E-2</v>
      </c>
      <c r="H42" s="2">
        <f t="shared" si="60"/>
        <v>2.370277481252827E-2</v>
      </c>
      <c r="I42" s="2">
        <f t="shared" si="60"/>
        <v>0.12731665352037261</v>
      </c>
      <c r="J42" s="2">
        <f t="shared" si="60"/>
        <v>0.23788807832509248</v>
      </c>
      <c r="K42" s="2">
        <f t="shared" si="60"/>
        <v>0.25488062329937966</v>
      </c>
      <c r="L42" s="2">
        <f t="shared" si="60"/>
        <v>0.19503951715888709</v>
      </c>
      <c r="M42" s="2">
        <f t="shared" ref="M42" si="65">M19*M$3</f>
        <v>0.14825007724366993</v>
      </c>
    </row>
    <row r="43" spans="2:16">
      <c r="B43" t="s">
        <v>41</v>
      </c>
      <c r="C43" s="2">
        <f t="shared" si="64"/>
        <v>0</v>
      </c>
      <c r="D43" s="2">
        <f t="shared" si="64"/>
        <v>0</v>
      </c>
      <c r="E43" s="2">
        <f t="shared" si="64"/>
        <v>0</v>
      </c>
      <c r="F43" s="2">
        <f t="shared" si="64"/>
        <v>0</v>
      </c>
      <c r="G43" s="2">
        <f t="shared" si="64"/>
        <v>0</v>
      </c>
      <c r="H43" s="2">
        <f t="shared" si="60"/>
        <v>9.0960414322654257E-3</v>
      </c>
      <c r="I43" s="2">
        <f t="shared" si="60"/>
        <v>0</v>
      </c>
      <c r="J43" s="2">
        <f t="shared" si="60"/>
        <v>0</v>
      </c>
      <c r="K43" s="2">
        <f t="shared" si="60"/>
        <v>0</v>
      </c>
      <c r="L43" s="2">
        <f t="shared" si="60"/>
        <v>0</v>
      </c>
      <c r="M43" s="2">
        <f t="shared" ref="M43" si="66">M20*M$3</f>
        <v>0</v>
      </c>
    </row>
    <row r="44" spans="2:16">
      <c r="B44" t="s">
        <v>42</v>
      </c>
      <c r="C44" s="2">
        <f t="shared" si="64"/>
        <v>0</v>
      </c>
      <c r="D44" s="2">
        <f t="shared" si="64"/>
        <v>0</v>
      </c>
      <c r="E44" s="2">
        <f t="shared" si="64"/>
        <v>0</v>
      </c>
      <c r="F44" s="2">
        <f t="shared" si="64"/>
        <v>0</v>
      </c>
      <c r="G44" s="2">
        <f t="shared" si="64"/>
        <v>0</v>
      </c>
      <c r="H44" s="2">
        <f t="shared" si="60"/>
        <v>0.66470409070653325</v>
      </c>
      <c r="I44" s="2">
        <f t="shared" si="60"/>
        <v>0</v>
      </c>
      <c r="J44" s="2">
        <f t="shared" si="60"/>
        <v>0</v>
      </c>
      <c r="K44" s="2">
        <f t="shared" si="60"/>
        <v>0</v>
      </c>
      <c r="L44" s="2">
        <f t="shared" si="60"/>
        <v>0</v>
      </c>
      <c r="M44" s="2">
        <f t="shared" ref="M44" si="67">M21*M$3</f>
        <v>0</v>
      </c>
    </row>
    <row r="45" spans="2:16">
      <c r="B45" t="s">
        <v>43</v>
      </c>
      <c r="C45" s="2">
        <f t="shared" si="64"/>
        <v>0</v>
      </c>
      <c r="D45" s="2">
        <f t="shared" si="64"/>
        <v>0</v>
      </c>
      <c r="E45" s="2">
        <f t="shared" si="64"/>
        <v>0</v>
      </c>
      <c r="F45" s="2">
        <f t="shared" si="64"/>
        <v>0</v>
      </c>
      <c r="G45" s="2">
        <f t="shared" si="64"/>
        <v>0</v>
      </c>
      <c r="H45" s="2">
        <f t="shared" si="60"/>
        <v>8.8744001533772651E-3</v>
      </c>
      <c r="I45" s="2">
        <f t="shared" si="60"/>
        <v>4.880920084357504E-3</v>
      </c>
      <c r="J45" s="2">
        <f t="shared" si="60"/>
        <v>6.9885901207846464E-3</v>
      </c>
      <c r="K45" s="2">
        <f t="shared" si="60"/>
        <v>5.1027800881919801E-3</v>
      </c>
      <c r="L45" s="2">
        <f t="shared" si="60"/>
        <v>1.996740034509907E-3</v>
      </c>
      <c r="M45" s="2">
        <f t="shared" ref="M45" si="68">M22*M$3</f>
        <v>3.3848262945888949E-19</v>
      </c>
    </row>
    <row r="46" spans="2:16">
      <c r="B46" t="s">
        <v>44</v>
      </c>
      <c r="C46" s="2">
        <f t="shared" si="64"/>
        <v>0</v>
      </c>
      <c r="D46" s="2">
        <f t="shared" si="64"/>
        <v>0</v>
      </c>
      <c r="E46" s="2">
        <f t="shared" si="64"/>
        <v>0</v>
      </c>
      <c r="F46" s="2">
        <f t="shared" si="64"/>
        <v>0</v>
      </c>
      <c r="G46" s="2">
        <f t="shared" si="64"/>
        <v>0</v>
      </c>
      <c r="H46" s="2">
        <f t="shared" si="60"/>
        <v>0.5320783976044795</v>
      </c>
      <c r="I46" s="2">
        <f t="shared" si="60"/>
        <v>0.29264311868246418</v>
      </c>
      <c r="J46" s="2">
        <f t="shared" si="60"/>
        <v>0.41901173811353054</v>
      </c>
      <c r="K46" s="2">
        <f t="shared" si="60"/>
        <v>0.30594507862257891</v>
      </c>
      <c r="L46" s="2">
        <f t="shared" si="60"/>
        <v>0.11971763946100925</v>
      </c>
      <c r="M46" s="2">
        <f t="shared" ref="M46" si="69">M23*M$3</f>
        <v>2.1662888285368927E-17</v>
      </c>
    </row>
    <row r="47" spans="2:16">
      <c r="B47" s="142" t="s">
        <v>140</v>
      </c>
      <c r="C47" s="2"/>
      <c r="D47" s="2"/>
      <c r="E47" s="2"/>
      <c r="F47" s="2"/>
      <c r="G47" s="2"/>
      <c r="H47" s="2">
        <f t="shared" si="60"/>
        <v>0</v>
      </c>
      <c r="I47" s="2">
        <f t="shared" si="60"/>
        <v>0</v>
      </c>
      <c r="J47" s="2">
        <f t="shared" si="60"/>
        <v>0</v>
      </c>
      <c r="K47" s="2">
        <f t="shared" si="60"/>
        <v>0</v>
      </c>
      <c r="L47" s="2">
        <f t="shared" si="60"/>
        <v>0</v>
      </c>
      <c r="M47" s="2">
        <f t="shared" ref="M47" si="70">M24*M$3</f>
        <v>0</v>
      </c>
    </row>
    <row r="48" spans="2:16">
      <c r="B48" s="63" t="s">
        <v>86</v>
      </c>
      <c r="C48" s="43">
        <f t="shared" ref="C48:G49" si="71">C25*C$3</f>
        <v>0</v>
      </c>
      <c r="D48" s="43">
        <f t="shared" si="71"/>
        <v>0</v>
      </c>
      <c r="E48" s="43">
        <f t="shared" si="71"/>
        <v>0</v>
      </c>
      <c r="F48" s="43">
        <f t="shared" si="71"/>
        <v>0</v>
      </c>
      <c r="G48" s="43">
        <f t="shared" si="71"/>
        <v>0</v>
      </c>
      <c r="H48" s="43">
        <f t="shared" si="60"/>
        <v>0</v>
      </c>
      <c r="I48" s="43">
        <f t="shared" si="60"/>
        <v>2.8250941369048294E-2</v>
      </c>
      <c r="J48" s="43">
        <f t="shared" si="60"/>
        <v>4.0560692694679122E-2</v>
      </c>
      <c r="K48" s="43">
        <f t="shared" si="60"/>
        <v>2.977708148163315E-2</v>
      </c>
      <c r="L48" s="43">
        <f t="shared" si="60"/>
        <v>1.1841297773328065E-2</v>
      </c>
      <c r="M48" s="43">
        <f t="shared" ref="M48" si="72">M25*M$3</f>
        <v>0</v>
      </c>
    </row>
    <row r="49" spans="2:20">
      <c r="B49" s="63" t="s">
        <v>126</v>
      </c>
      <c r="C49" s="43">
        <f t="shared" si="71"/>
        <v>0</v>
      </c>
      <c r="D49" s="43">
        <f t="shared" si="71"/>
        <v>0</v>
      </c>
      <c r="E49" s="43">
        <f t="shared" si="71"/>
        <v>0</v>
      </c>
      <c r="F49" s="43">
        <f t="shared" si="71"/>
        <v>0</v>
      </c>
      <c r="G49" s="43">
        <f t="shared" si="71"/>
        <v>0</v>
      </c>
      <c r="H49" s="43">
        <f t="shared" si="60"/>
        <v>0</v>
      </c>
      <c r="I49" s="43">
        <f t="shared" si="60"/>
        <v>0</v>
      </c>
      <c r="J49" s="43">
        <f t="shared" si="60"/>
        <v>0</v>
      </c>
      <c r="K49" s="43">
        <f t="shared" si="60"/>
        <v>0.10648954341069464</v>
      </c>
      <c r="L49" s="43">
        <f t="shared" si="60"/>
        <v>4.2712511340418362E-2</v>
      </c>
      <c r="M49" s="43">
        <f t="shared" ref="M49" si="73">M26*M$3</f>
        <v>0</v>
      </c>
    </row>
    <row r="50" spans="2:20">
      <c r="B50" s="63" t="s">
        <v>137</v>
      </c>
      <c r="C50" s="43"/>
      <c r="D50" s="43"/>
      <c r="E50" s="43"/>
      <c r="F50" s="43"/>
      <c r="G50" s="43"/>
      <c r="H50" s="43">
        <f t="shared" si="60"/>
        <v>0</v>
      </c>
      <c r="I50" s="43">
        <f t="shared" si="60"/>
        <v>0</v>
      </c>
      <c r="J50" s="43">
        <f t="shared" si="60"/>
        <v>0</v>
      </c>
      <c r="K50" s="43">
        <f t="shared" si="60"/>
        <v>6.5574354037745541E-3</v>
      </c>
      <c r="L50" s="43">
        <f t="shared" si="60"/>
        <v>2.5634667559467118E-3</v>
      </c>
      <c r="M50" s="43">
        <f t="shared" ref="M50:M51" si="74">M27*M$3</f>
        <v>0</v>
      </c>
    </row>
    <row r="51" spans="2:20">
      <c r="B51" s="63" t="s">
        <v>168</v>
      </c>
      <c r="C51" s="43"/>
      <c r="D51" s="43"/>
      <c r="E51" s="43"/>
      <c r="F51" s="43"/>
      <c r="G51" s="43"/>
      <c r="H51" s="43"/>
      <c r="I51" s="43"/>
      <c r="J51" s="43"/>
      <c r="K51" s="43"/>
      <c r="L51" s="43"/>
      <c r="M51" s="43">
        <f t="shared" si="74"/>
        <v>0</v>
      </c>
    </row>
    <row r="52" spans="2:20">
      <c r="B52" t="s">
        <v>52</v>
      </c>
      <c r="C52" s="7">
        <f t="shared" ref="C52:L52" si="75">SUM(C32:C51)</f>
        <v>58.358014091021396</v>
      </c>
      <c r="D52" s="7">
        <f t="shared" si="75"/>
        <v>80.185729100385643</v>
      </c>
      <c r="E52" s="7">
        <f t="shared" si="75"/>
        <v>51.338963108770898</v>
      </c>
      <c r="F52" s="7">
        <f t="shared" si="75"/>
        <v>61.770532627350711</v>
      </c>
      <c r="G52" s="7">
        <f t="shared" si="75"/>
        <v>73.386055741418389</v>
      </c>
      <c r="H52" s="7">
        <f t="shared" si="75"/>
        <v>52.004990945817781</v>
      </c>
      <c r="I52" s="7">
        <f t="shared" si="75"/>
        <v>36.944432197042829</v>
      </c>
      <c r="J52" s="7">
        <f t="shared" si="75"/>
        <v>73.662845863686186</v>
      </c>
      <c r="K52" s="7">
        <f t="shared" si="75"/>
        <v>84.512049850011167</v>
      </c>
      <c r="L52" s="7">
        <f t="shared" si="75"/>
        <v>68.62418469257166</v>
      </c>
      <c r="M52" s="7">
        <f>SUM(M32:M51)</f>
        <v>55.08584005461006</v>
      </c>
    </row>
    <row r="53" spans="2:20">
      <c r="H53" s="126"/>
      <c r="I53" s="126"/>
      <c r="J53" s="126"/>
      <c r="K53" s="126"/>
      <c r="L53" s="126"/>
      <c r="O53" t="s">
        <v>124</v>
      </c>
      <c r="T53" t="s">
        <v>161</v>
      </c>
    </row>
    <row r="54" spans="2:20">
      <c r="B54" s="19" t="s">
        <v>122</v>
      </c>
      <c r="C54" s="1"/>
      <c r="D54" s="1"/>
      <c r="E54" s="1"/>
      <c r="F54" s="1"/>
      <c r="G54" s="1"/>
      <c r="H54" s="133" t="s">
        <v>171</v>
      </c>
      <c r="I54" s="1"/>
      <c r="J54" s="1"/>
      <c r="K54" s="1"/>
      <c r="L54" s="1"/>
      <c r="M54" s="1"/>
      <c r="N54" s="1"/>
      <c r="O54" s="1">
        <v>2016</v>
      </c>
      <c r="P54" s="1">
        <v>2017</v>
      </c>
      <c r="Q54" s="1">
        <v>2018</v>
      </c>
      <c r="R54" s="1">
        <v>2019</v>
      </c>
      <c r="S54" s="1">
        <v>2020</v>
      </c>
      <c r="T54" s="1">
        <v>2021</v>
      </c>
    </row>
    <row r="55" spans="2:20">
      <c r="B55" s="4" t="s">
        <v>0</v>
      </c>
      <c r="C55" s="25">
        <f>'Depr schedule - Actual'!D548*C$4</f>
        <v>7.0394143044566855</v>
      </c>
      <c r="D55" s="25">
        <f>'Depr schedule - Actual'!E548*D$4</f>
        <v>7.8232816166671153</v>
      </c>
      <c r="E55" s="25">
        <f>'Depr schedule - Actual'!F548*E$4</f>
        <v>9.0313540160258832</v>
      </c>
      <c r="F55" s="25">
        <f>'Depr schedule - Actual'!G548*F$4</f>
        <v>10.739769096001647</v>
      </c>
      <c r="G55" s="25">
        <f>'Depr schedule - Actual'!H548*G$4</f>
        <v>12.487864204324561</v>
      </c>
      <c r="H55" s="36">
        <f>O55*H$5</f>
        <v>14.080173989696952</v>
      </c>
      <c r="I55" s="36">
        <f t="shared" ref="I55:I71" si="76">P55*I$5</f>
        <v>15.354216397815161</v>
      </c>
      <c r="J55" s="36">
        <f t="shared" ref="J55:J71" si="77">Q55*J$5</f>
        <v>17.21757675281183</v>
      </c>
      <c r="K55" s="36">
        <f t="shared" ref="K55:K71" si="78">R55*K$5</f>
        <v>18.999560947907742</v>
      </c>
      <c r="L55" s="36">
        <f t="shared" ref="L55:M71" si="79">S55*L$5</f>
        <v>21.067950471400238</v>
      </c>
      <c r="M55" s="36">
        <f t="shared" si="79"/>
        <v>9.6024369677195054</v>
      </c>
      <c r="N55" s="4"/>
      <c r="O55" s="284">
        <v>13.870608609385185</v>
      </c>
      <c r="P55" s="284">
        <v>14.972481735991028</v>
      </c>
      <c r="Q55" s="284">
        <v>16.471015159193975</v>
      </c>
      <c r="R55" s="284">
        <v>17.805783224632126</v>
      </c>
      <c r="S55" s="284">
        <v>19.434633753669733</v>
      </c>
      <c r="T55" s="307">
        <v>8.7512743105120112</v>
      </c>
    </row>
    <row r="56" spans="2:20">
      <c r="B56" s="4" t="s">
        <v>7</v>
      </c>
      <c r="C56" s="25">
        <f>'Depr schedule - Actual'!D549*C$4</f>
        <v>61.920741159487562</v>
      </c>
      <c r="D56" s="25">
        <f>'Depr schedule - Actual'!E549*D$4</f>
        <v>68.108482479425263</v>
      </c>
      <c r="E56" s="25">
        <f>'Depr schedule - Actual'!F549*E$4</f>
        <v>73.861025892339015</v>
      </c>
      <c r="F56" s="25">
        <f>'Depr schedule - Actual'!G549*F$4</f>
        <v>80.610224842246723</v>
      </c>
      <c r="G56" s="25">
        <f>'Depr schedule - Actual'!H549*G$4</f>
        <v>88.498992818491175</v>
      </c>
      <c r="H56" s="36">
        <f t="shared" ref="H56:H71" si="80">O56*H$5</f>
        <v>92.055032978348009</v>
      </c>
      <c r="I56" s="36">
        <f t="shared" si="76"/>
        <v>97.422306386410881</v>
      </c>
      <c r="J56" s="36">
        <f t="shared" si="77"/>
        <v>104.7685590154619</v>
      </c>
      <c r="K56" s="36">
        <f t="shared" si="78"/>
        <v>112.3150208614143</v>
      </c>
      <c r="L56" s="36">
        <f t="shared" si="79"/>
        <v>119.6100011254405</v>
      </c>
      <c r="M56" s="36">
        <f t="shared" si="79"/>
        <v>61.582655060493138</v>
      </c>
      <c r="N56" s="4"/>
      <c r="O56" s="284">
        <v>90.68491155727493</v>
      </c>
      <c r="P56" s="284">
        <v>95.000204846417247</v>
      </c>
      <c r="Q56" s="284">
        <v>100.22574886845001</v>
      </c>
      <c r="R56" s="284">
        <v>105.25805937366172</v>
      </c>
      <c r="S56" s="284">
        <v>110.33710034132535</v>
      </c>
      <c r="T56" s="307">
        <v>56.123951556852184</v>
      </c>
    </row>
    <row r="57" spans="2:20">
      <c r="B57" s="4" t="s">
        <v>8</v>
      </c>
      <c r="C57" s="25">
        <f>'Depr schedule - Actual'!D550*C$4</f>
        <v>16.230563390343036</v>
      </c>
      <c r="D57" s="25">
        <f>'Depr schedule - Actual'!E550*D$4</f>
        <v>0</v>
      </c>
      <c r="E57" s="25">
        <f>'Depr schedule - Actual'!F550*E$4</f>
        <v>0</v>
      </c>
      <c r="F57" s="25">
        <f>'Depr schedule - Actual'!G550*F$4</f>
        <v>0</v>
      </c>
      <c r="G57" s="25">
        <f>'Depr schedule - Actual'!H550*G$4</f>
        <v>0</v>
      </c>
      <c r="H57" s="36">
        <f t="shared" si="80"/>
        <v>0</v>
      </c>
      <c r="I57" s="36">
        <f t="shared" si="76"/>
        <v>0</v>
      </c>
      <c r="J57" s="36">
        <f t="shared" si="77"/>
        <v>0</v>
      </c>
      <c r="K57" s="36">
        <f t="shared" si="78"/>
        <v>0</v>
      </c>
      <c r="L57" s="36">
        <f t="shared" si="79"/>
        <v>0</v>
      </c>
      <c r="M57" s="36">
        <f t="shared" si="79"/>
        <v>0</v>
      </c>
      <c r="N57" s="4"/>
      <c r="O57" s="284">
        <v>0</v>
      </c>
      <c r="P57" s="284">
        <v>0</v>
      </c>
      <c r="Q57" s="284">
        <v>0</v>
      </c>
      <c r="R57" s="284">
        <v>0</v>
      </c>
      <c r="S57" s="284">
        <v>0</v>
      </c>
      <c r="T57" s="307">
        <v>0</v>
      </c>
    </row>
    <row r="58" spans="2:20">
      <c r="B58" s="4" t="s">
        <v>9</v>
      </c>
      <c r="C58" s="25">
        <f>'Depr schedule - Actual'!D551*C$4</f>
        <v>0.3998181760608121</v>
      </c>
      <c r="D58" s="25">
        <f>'Depr schedule - Actual'!E551*D$4</f>
        <v>0</v>
      </c>
      <c r="E58" s="25">
        <f>'Depr schedule - Actual'!F551*E$4</f>
        <v>0</v>
      </c>
      <c r="F58" s="25">
        <f>'Depr schedule - Actual'!G551*F$4</f>
        <v>0</v>
      </c>
      <c r="G58" s="25">
        <f>'Depr schedule - Actual'!H551*G$4</f>
        <v>0</v>
      </c>
      <c r="H58" s="36">
        <f t="shared" si="80"/>
        <v>0</v>
      </c>
      <c r="I58" s="36">
        <f t="shared" si="76"/>
        <v>0</v>
      </c>
      <c r="J58" s="36">
        <f t="shared" si="77"/>
        <v>0</v>
      </c>
      <c r="K58" s="36">
        <f t="shared" si="78"/>
        <v>0</v>
      </c>
      <c r="L58" s="36">
        <f t="shared" si="79"/>
        <v>0</v>
      </c>
      <c r="M58" s="36">
        <f t="shared" si="79"/>
        <v>0</v>
      </c>
      <c r="N58" s="4"/>
      <c r="O58" s="284">
        <v>0</v>
      </c>
      <c r="P58" s="284">
        <v>0</v>
      </c>
      <c r="Q58" s="284">
        <v>0</v>
      </c>
      <c r="R58" s="284">
        <v>0</v>
      </c>
      <c r="S58" s="284">
        <v>0</v>
      </c>
      <c r="T58" s="307">
        <v>0</v>
      </c>
    </row>
    <row r="59" spans="2:20">
      <c r="B59" s="4" t="s">
        <v>10</v>
      </c>
      <c r="C59" s="25">
        <f>'Depr schedule - Actual'!D552*C$4</f>
        <v>1.7117584534478618E-15</v>
      </c>
      <c r="D59" s="25">
        <f>'Depr schedule - Actual'!E552*D$4</f>
        <v>0.27551700916947958</v>
      </c>
      <c r="E59" s="25">
        <f>'Depr schedule - Actual'!F552*E$4</f>
        <v>1.5506897091565668</v>
      </c>
      <c r="F59" s="25">
        <f>'Depr schedule - Actual'!G552*F$4</f>
        <v>1.995117265772838</v>
      </c>
      <c r="G59" s="25">
        <f>'Depr schedule - Actual'!H552*G$4</f>
        <v>2.1985883126571499</v>
      </c>
      <c r="H59" s="36">
        <f t="shared" si="80"/>
        <v>4.6849006968486506</v>
      </c>
      <c r="I59" s="36">
        <f t="shared" si="76"/>
        <v>3.5599780950282471</v>
      </c>
      <c r="J59" s="36">
        <f t="shared" si="77"/>
        <v>4.2600545011231965</v>
      </c>
      <c r="K59" s="36">
        <f t="shared" si="78"/>
        <v>5.385715227264634</v>
      </c>
      <c r="L59" s="36">
        <f t="shared" si="79"/>
        <v>8.4151605409888184</v>
      </c>
      <c r="M59" s="36">
        <f t="shared" si="79"/>
        <v>5.7443961809081285</v>
      </c>
      <c r="N59" s="4"/>
      <c r="O59" s="284">
        <v>4.6151719422909041</v>
      </c>
      <c r="P59" s="284">
        <v>3.4714703523341752</v>
      </c>
      <c r="Q59" s="284">
        <v>4.0753366907763917</v>
      </c>
      <c r="R59" s="284">
        <v>5.04732073068429</v>
      </c>
      <c r="S59" s="284">
        <v>7.7627656906856783</v>
      </c>
      <c r="T59" s="307">
        <v>5.2352113214988885</v>
      </c>
    </row>
    <row r="60" spans="2:20">
      <c r="B60" s="4" t="s">
        <v>11</v>
      </c>
      <c r="C60" s="25">
        <f>'Depr schedule - Actual'!D553*C$4</f>
        <v>26.541574661726372</v>
      </c>
      <c r="D60" s="25">
        <f>'Depr schedule - Actual'!E553*D$4</f>
        <v>37.597913657369766</v>
      </c>
      <c r="E60" s="25">
        <f>'Depr schedule - Actual'!F553*E$4</f>
        <v>48.123885217595586</v>
      </c>
      <c r="F60" s="25">
        <f>'Depr schedule - Actual'!G553*F$4</f>
        <v>44.393378816738142</v>
      </c>
      <c r="G60" s="25">
        <f>'Depr schedule - Actual'!H553*G$4</f>
        <v>39.034408559279754</v>
      </c>
      <c r="H60" s="36">
        <f t="shared" si="80"/>
        <v>21.697466079844315</v>
      </c>
      <c r="I60" s="36">
        <f t="shared" si="76"/>
        <v>41.635963245042305</v>
      </c>
      <c r="J60" s="36">
        <f t="shared" si="77"/>
        <v>43.293976616625599</v>
      </c>
      <c r="K60" s="36">
        <f t="shared" si="78"/>
        <v>40.26343421193554</v>
      </c>
      <c r="L60" s="36">
        <f t="shared" si="79"/>
        <v>42.156079644771118</v>
      </c>
      <c r="M60" s="36">
        <f t="shared" si="79"/>
        <v>18.708754959051738</v>
      </c>
      <c r="N60" s="4"/>
      <c r="O60" s="284">
        <v>21.374527049818727</v>
      </c>
      <c r="P60" s="284">
        <v>40.600814987568882</v>
      </c>
      <c r="Q60" s="284">
        <v>41.416731018072731</v>
      </c>
      <c r="R60" s="284">
        <v>37.733607814548442</v>
      </c>
      <c r="S60" s="284">
        <v>38.887881832589386</v>
      </c>
      <c r="T60" s="307">
        <v>17.050405767328566</v>
      </c>
    </row>
    <row r="61" spans="2:20">
      <c r="B61" s="4" t="s">
        <v>12</v>
      </c>
      <c r="C61" s="25">
        <f>'Depr schedule - Actual'!D554*C$4</f>
        <v>35.231133895476837</v>
      </c>
      <c r="D61" s="25">
        <f>'Depr schedule - Actual'!E554*D$4</f>
        <v>1.0260286947869059</v>
      </c>
      <c r="E61" s="25">
        <f>'Depr schedule - Actual'!F554*E$4</f>
        <v>1.6288265517555902</v>
      </c>
      <c r="F61" s="25">
        <f>'Depr schedule - Actual'!G554*F$4</f>
        <v>2.900309451105977</v>
      </c>
      <c r="G61" s="25">
        <f>'Depr schedule - Actual'!H554*G$4</f>
        <v>3.9423964219579113</v>
      </c>
      <c r="H61" s="36">
        <f t="shared" si="80"/>
        <v>-2.7457894615768268</v>
      </c>
      <c r="I61" s="36">
        <f t="shared" si="76"/>
        <v>4.2957757850619354</v>
      </c>
      <c r="J61" s="36">
        <f t="shared" si="77"/>
        <v>4.7961305114098485</v>
      </c>
      <c r="K61" s="36">
        <f t="shared" si="78"/>
        <v>4.7187079561581964</v>
      </c>
      <c r="L61" s="36">
        <f t="shared" si="79"/>
        <v>5.3869868535721457</v>
      </c>
      <c r="M61" s="36">
        <f t="shared" si="79"/>
        <v>3.5418293480148764</v>
      </c>
      <c r="N61" s="4"/>
      <c r="O61" s="284">
        <v>-2.704921897497544</v>
      </c>
      <c r="P61" s="284">
        <v>4.1889747296322195</v>
      </c>
      <c r="Q61" s="284">
        <v>4.5881682128121319</v>
      </c>
      <c r="R61" s="284">
        <v>4.4222227659925046</v>
      </c>
      <c r="S61" s="284">
        <v>4.9693545975025284</v>
      </c>
      <c r="T61" s="307">
        <v>3.2278806192321468</v>
      </c>
    </row>
    <row r="62" spans="2:20">
      <c r="B62" s="63" t="s">
        <v>135</v>
      </c>
      <c r="C62" s="43"/>
      <c r="D62" s="43"/>
      <c r="E62" s="43"/>
      <c r="F62" s="43"/>
      <c r="G62" s="43"/>
      <c r="H62" s="199">
        <f t="shared" ref="H62:L62" si="81">O62*H$5</f>
        <v>0</v>
      </c>
      <c r="I62" s="199">
        <f t="shared" si="81"/>
        <v>0</v>
      </c>
      <c r="J62" s="199">
        <f t="shared" si="81"/>
        <v>0</v>
      </c>
      <c r="K62" s="199">
        <f t="shared" si="81"/>
        <v>0</v>
      </c>
      <c r="L62" s="199">
        <f t="shared" si="81"/>
        <v>0</v>
      </c>
      <c r="M62" s="199">
        <f t="shared" si="79"/>
        <v>0</v>
      </c>
      <c r="N62" s="4"/>
      <c r="O62" s="284"/>
      <c r="P62" s="284"/>
      <c r="Q62" s="284"/>
      <c r="R62" s="284"/>
      <c r="S62" s="284"/>
      <c r="T62" s="284"/>
    </row>
    <row r="63" spans="2:20">
      <c r="B63" s="63" t="s">
        <v>83</v>
      </c>
      <c r="C63" s="43"/>
      <c r="D63" s="43"/>
      <c r="E63" s="43"/>
      <c r="F63" s="43"/>
      <c r="G63" s="43"/>
      <c r="H63" s="199">
        <f t="shared" si="80"/>
        <v>0</v>
      </c>
      <c r="I63" s="199">
        <f t="shared" si="76"/>
        <v>0</v>
      </c>
      <c r="J63" s="199">
        <f t="shared" si="77"/>
        <v>0</v>
      </c>
      <c r="K63" s="199">
        <f t="shared" si="78"/>
        <v>0</v>
      </c>
      <c r="L63" s="199">
        <f t="shared" si="79"/>
        <v>0</v>
      </c>
      <c r="M63" s="199">
        <f t="shared" si="79"/>
        <v>0</v>
      </c>
      <c r="N63" s="4"/>
      <c r="O63" s="284">
        <v>0</v>
      </c>
      <c r="P63" s="284">
        <v>0</v>
      </c>
      <c r="Q63" s="284">
        <v>0</v>
      </c>
      <c r="R63" s="284">
        <v>0</v>
      </c>
      <c r="S63" s="284">
        <v>0</v>
      </c>
      <c r="T63" s="284">
        <v>0</v>
      </c>
    </row>
    <row r="64" spans="2:20">
      <c r="B64" s="63" t="s">
        <v>133</v>
      </c>
      <c r="C64" s="25"/>
      <c r="D64" s="25"/>
      <c r="E64" s="25"/>
      <c r="F64" s="25"/>
      <c r="G64" s="25"/>
      <c r="H64" s="199">
        <v>0</v>
      </c>
      <c r="I64" s="199">
        <v>0</v>
      </c>
      <c r="J64" s="199">
        <v>0</v>
      </c>
      <c r="K64" s="199">
        <v>0</v>
      </c>
      <c r="L64" s="199">
        <v>0</v>
      </c>
      <c r="M64" s="199">
        <f t="shared" si="79"/>
        <v>0</v>
      </c>
      <c r="N64" s="4"/>
      <c r="O64" s="284"/>
      <c r="P64" s="284"/>
      <c r="Q64" s="284"/>
      <c r="R64" s="284"/>
      <c r="S64" s="284"/>
      <c r="T64" s="284"/>
    </row>
    <row r="65" spans="2:21">
      <c r="B65" s="4" t="s">
        <v>13</v>
      </c>
      <c r="C65" s="25">
        <f>'Depr schedule - Actual'!D556*C$4</f>
        <v>0</v>
      </c>
      <c r="D65" s="25">
        <f>'Depr schedule - Actual'!E556*D$4</f>
        <v>3.4644479912474241E-2</v>
      </c>
      <c r="E65" s="25">
        <f>'Depr schedule - Actual'!F556*E$4</f>
        <v>3.5338758067032842E-2</v>
      </c>
      <c r="F65" s="25">
        <f>'Depr schedule - Actual'!G556*F$4</f>
        <v>3.6102464037047304E-2</v>
      </c>
      <c r="G65" s="25">
        <f>'Depr schedule - Actual'!H556*G$4</f>
        <v>3.6935597822517631E-2</v>
      </c>
      <c r="H65" s="36">
        <f t="shared" si="80"/>
        <v>3.7493642737683144E-2</v>
      </c>
      <c r="I65" s="36">
        <f t="shared" si="76"/>
        <v>0.26741392430337041</v>
      </c>
      <c r="J65" s="36">
        <f t="shared" si="77"/>
        <v>0.27258491178989969</v>
      </c>
      <c r="K65" s="36">
        <f t="shared" si="78"/>
        <v>0.27824837427514604</v>
      </c>
      <c r="L65" s="36">
        <f t="shared" si="79"/>
        <v>0.2826806492635997</v>
      </c>
      <c r="M65" s="36">
        <f t="shared" si="79"/>
        <v>0.14306398712730961</v>
      </c>
      <c r="N65" s="4"/>
      <c r="O65" s="284">
        <v>3.6935597822517631E-2</v>
      </c>
      <c r="P65" s="284">
        <v>0.26076551182068997</v>
      </c>
      <c r="Q65" s="284">
        <v>0.26076551182068997</v>
      </c>
      <c r="R65" s="284">
        <v>0.26076551182068997</v>
      </c>
      <c r="S65" s="284">
        <v>0.26076551182068997</v>
      </c>
      <c r="T65" s="307">
        <v>0.13038275591034501</v>
      </c>
    </row>
    <row r="66" spans="2:21">
      <c r="B66" s="4" t="s">
        <v>41</v>
      </c>
      <c r="C66" s="25">
        <f>'Depr schedule - Actual'!D558*C$4</f>
        <v>0</v>
      </c>
      <c r="D66" s="25">
        <f>'Depr schedule - Actual'!E558*D$4</f>
        <v>0</v>
      </c>
      <c r="E66" s="25">
        <f>'Depr schedule - Actual'!F558*E$4</f>
        <v>0</v>
      </c>
      <c r="F66" s="25">
        <f>'Depr schedule - Actual'!G558*F$4</f>
        <v>0</v>
      </c>
      <c r="G66" s="25">
        <f>'Depr schedule - Actual'!H558*G$4</f>
        <v>0</v>
      </c>
      <c r="H66" s="36">
        <f t="shared" si="80"/>
        <v>0.61114028373033735</v>
      </c>
      <c r="I66" s="36">
        <f t="shared" si="76"/>
        <v>0</v>
      </c>
      <c r="J66" s="36">
        <f t="shared" si="77"/>
        <v>0</v>
      </c>
      <c r="K66" s="36">
        <f t="shared" si="78"/>
        <v>0</v>
      </c>
      <c r="L66" s="36">
        <f t="shared" si="79"/>
        <v>0</v>
      </c>
      <c r="M66" s="36">
        <f t="shared" si="79"/>
        <v>0</v>
      </c>
      <c r="N66" s="4"/>
      <c r="O66" s="284">
        <v>0.60204424229807196</v>
      </c>
      <c r="P66" s="284">
        <v>0</v>
      </c>
      <c r="Q66" s="284">
        <v>0</v>
      </c>
      <c r="R66" s="284">
        <v>0</v>
      </c>
      <c r="S66" s="284">
        <v>0</v>
      </c>
      <c r="T66" s="284">
        <v>0</v>
      </c>
    </row>
    <row r="67" spans="2:21">
      <c r="B67" s="4" t="s">
        <v>42</v>
      </c>
      <c r="C67" s="25">
        <f>'Depr schedule - Actual'!D559*C$4</f>
        <v>0</v>
      </c>
      <c r="D67" s="25">
        <f>'Depr schedule - Actual'!E559*D$4</f>
        <v>0</v>
      </c>
      <c r="E67" s="25">
        <f>'Depr schedule - Actual'!F559*E$4</f>
        <v>0</v>
      </c>
      <c r="F67" s="25">
        <f>'Depr schedule - Actual'!G559*F$4</f>
        <v>0</v>
      </c>
      <c r="G67" s="25">
        <f>'Depr schedule - Actual'!H559*G$4</f>
        <v>0</v>
      </c>
      <c r="H67" s="36">
        <f t="shared" si="80"/>
        <v>44.659806094345505</v>
      </c>
      <c r="I67" s="36">
        <f t="shared" si="76"/>
        <v>0</v>
      </c>
      <c r="J67" s="36">
        <f t="shared" si="77"/>
        <v>0</v>
      </c>
      <c r="K67" s="36">
        <f t="shared" si="78"/>
        <v>0</v>
      </c>
      <c r="L67" s="36">
        <f t="shared" si="79"/>
        <v>0</v>
      </c>
      <c r="M67" s="36">
        <f t="shared" si="79"/>
        <v>0</v>
      </c>
      <c r="N67" s="4"/>
      <c r="O67" s="284">
        <v>43.995102003638969</v>
      </c>
      <c r="P67" s="284">
        <v>0</v>
      </c>
      <c r="Q67" s="284">
        <v>0</v>
      </c>
      <c r="R67" s="284">
        <v>0</v>
      </c>
      <c r="S67" s="284">
        <v>0</v>
      </c>
      <c r="T67" s="284">
        <v>0</v>
      </c>
    </row>
    <row r="68" spans="2:21">
      <c r="B68" s="4" t="s">
        <v>43</v>
      </c>
      <c r="C68" s="25">
        <f>'Depr schedule - Actual'!D560*C$4</f>
        <v>0</v>
      </c>
      <c r="D68" s="25">
        <f>'Depr schedule - Actual'!E560*D$4</f>
        <v>0</v>
      </c>
      <c r="E68" s="25">
        <f>'Depr schedule - Actual'!F560*E$4</f>
        <v>0</v>
      </c>
      <c r="F68" s="25">
        <f>'Depr schedule - Actual'!G560*F$4</f>
        <v>0</v>
      </c>
      <c r="G68" s="25">
        <f>'Depr schedule - Actual'!H560*G$4</f>
        <v>0</v>
      </c>
      <c r="H68" s="36">
        <f t="shared" si="80"/>
        <v>0.11924975206100781</v>
      </c>
      <c r="I68" s="36">
        <f t="shared" si="76"/>
        <v>0.12046998208209719</v>
      </c>
      <c r="J68" s="36">
        <f t="shared" si="77"/>
        <v>0.12279951212235875</v>
      </c>
      <c r="K68" s="36">
        <f t="shared" si="78"/>
        <v>0.12535090216645473</v>
      </c>
      <c r="L68" s="36">
        <f t="shared" si="79"/>
        <v>0.12734764220096462</v>
      </c>
      <c r="M68" s="36">
        <f t="shared" si="79"/>
        <v>0</v>
      </c>
      <c r="N68" s="4"/>
      <c r="O68" s="284">
        <v>0.11747487203033236</v>
      </c>
      <c r="P68" s="284">
        <v>0.11747487203033236</v>
      </c>
      <c r="Q68" s="284">
        <v>0.11747487203033236</v>
      </c>
      <c r="R68" s="284">
        <v>0.11747487203033236</v>
      </c>
      <c r="S68" s="284">
        <v>0.11747487203033236</v>
      </c>
      <c r="T68" s="284">
        <v>0</v>
      </c>
    </row>
    <row r="69" spans="2:21">
      <c r="B69" s="4" t="s">
        <v>44</v>
      </c>
      <c r="C69" s="25">
        <f>'Depr schedule - Actual'!D561*C$4</f>
        <v>0</v>
      </c>
      <c r="D69" s="25">
        <f>'Depr schedule - Actual'!E561*D$4</f>
        <v>0</v>
      </c>
      <c r="E69" s="25">
        <f>'Depr schedule - Actual'!F561*E$4</f>
        <v>0</v>
      </c>
      <c r="F69" s="25">
        <f>'Depr schedule - Actual'!G561*F$4</f>
        <v>0</v>
      </c>
      <c r="G69" s="25">
        <f>'Depr schedule - Actual'!H561*G$4</f>
        <v>0</v>
      </c>
      <c r="H69" s="36">
        <f t="shared" si="80"/>
        <v>7.1498034678102416</v>
      </c>
      <c r="I69" s="36">
        <f t="shared" si="76"/>
        <v>7.2229642474808582</v>
      </c>
      <c r="J69" s="36">
        <f t="shared" si="77"/>
        <v>7.3626348268520347</v>
      </c>
      <c r="K69" s="36">
        <f t="shared" si="78"/>
        <v>7.5156073661633238</v>
      </c>
      <c r="L69" s="36">
        <f t="shared" si="79"/>
        <v>7.6353250056243329</v>
      </c>
      <c r="M69" s="36">
        <f t="shared" si="79"/>
        <v>0</v>
      </c>
      <c r="N69" s="4"/>
      <c r="O69" s="284">
        <v>7.0433877882893459</v>
      </c>
      <c r="P69" s="284">
        <v>7.0433877882893459</v>
      </c>
      <c r="Q69" s="284">
        <v>7.0433877882893459</v>
      </c>
      <c r="R69" s="284">
        <v>7.0433877882893459</v>
      </c>
      <c r="S69" s="284">
        <v>7.0433877882893459</v>
      </c>
      <c r="T69" s="284">
        <v>0</v>
      </c>
    </row>
    <row r="70" spans="2:21">
      <c r="B70" s="157" t="s">
        <v>140</v>
      </c>
      <c r="C70" s="158"/>
      <c r="D70" s="158"/>
      <c r="E70" s="158"/>
      <c r="F70" s="158"/>
      <c r="G70" s="158"/>
      <c r="H70" s="199"/>
      <c r="I70" s="199"/>
      <c r="J70" s="199"/>
      <c r="K70" s="199"/>
      <c r="L70" s="199"/>
      <c r="M70" s="199">
        <f t="shared" si="79"/>
        <v>0</v>
      </c>
      <c r="N70" s="4"/>
      <c r="O70" s="284"/>
      <c r="P70" s="284"/>
      <c r="Q70" s="284"/>
      <c r="R70" s="284"/>
      <c r="S70" s="284"/>
      <c r="T70" s="285"/>
    </row>
    <row r="71" spans="2:21">
      <c r="B71" s="63" t="s">
        <v>86</v>
      </c>
      <c r="C71" s="43"/>
      <c r="D71" s="43"/>
      <c r="E71" s="43"/>
      <c r="F71" s="43"/>
      <c r="G71" s="43"/>
      <c r="H71" s="64">
        <f t="shared" si="80"/>
        <v>0</v>
      </c>
      <c r="I71" s="64">
        <f t="shared" si="76"/>
        <v>0.69157114256225993</v>
      </c>
      <c r="J71" s="64">
        <f t="shared" si="77"/>
        <v>0.70494406520849151</v>
      </c>
      <c r="K71" s="64">
        <f t="shared" si="78"/>
        <v>0.71959059953531657</v>
      </c>
      <c r="L71" s="64">
        <f t="shared" si="79"/>
        <v>0.73105310466065787</v>
      </c>
      <c r="M71" s="64">
        <f t="shared" si="79"/>
        <v>0</v>
      </c>
      <c r="N71" s="4"/>
      <c r="O71" s="284">
        <v>0</v>
      </c>
      <c r="P71" s="284">
        <v>0.67437738487424803</v>
      </c>
      <c r="Q71" s="284">
        <v>0.67437738487424803</v>
      </c>
      <c r="R71" s="284">
        <v>0.67437738487424803</v>
      </c>
      <c r="S71" s="284">
        <v>0.67437738487424803</v>
      </c>
      <c r="T71" s="284">
        <v>0</v>
      </c>
    </row>
    <row r="72" spans="2:21">
      <c r="B72" s="63" t="s">
        <v>126</v>
      </c>
      <c r="C72" s="43"/>
      <c r="D72" s="43"/>
      <c r="E72" s="43"/>
      <c r="F72" s="43"/>
      <c r="G72" s="43"/>
      <c r="H72" s="64">
        <f t="shared" ref="H72" si="82">O72*H$5</f>
        <v>0</v>
      </c>
      <c r="I72" s="64">
        <f t="shared" ref="I72" si="83">P72*I$5</f>
        <v>0</v>
      </c>
      <c r="J72" s="64">
        <f t="shared" ref="J72" si="84">Q72*J$5</f>
        <v>0</v>
      </c>
      <c r="K72" s="64">
        <f t="shared" ref="K72" si="85">R72*K$5</f>
        <v>2.5504810223093068</v>
      </c>
      <c r="L72" s="64">
        <f t="shared" ref="L72:M72" si="86">S72*L$5</f>
        <v>2.5911081536381282</v>
      </c>
      <c r="M72" s="64">
        <f t="shared" si="86"/>
        <v>0</v>
      </c>
      <c r="N72" s="4"/>
      <c r="O72" s="284">
        <v>0</v>
      </c>
      <c r="P72" s="284">
        <v>0</v>
      </c>
      <c r="Q72" s="284">
        <v>0</v>
      </c>
      <c r="R72" s="284">
        <v>2.3902295598456251</v>
      </c>
      <c r="S72" s="284">
        <v>2.3902295598456251</v>
      </c>
      <c r="T72" s="284">
        <v>0</v>
      </c>
    </row>
    <row r="73" spans="2:21">
      <c r="B73" s="63" t="s">
        <v>137</v>
      </c>
      <c r="C73" s="43"/>
      <c r="D73" s="43"/>
      <c r="E73" s="43"/>
      <c r="F73" s="43"/>
      <c r="G73" s="43"/>
      <c r="H73" s="64">
        <f t="shared" ref="H73" si="87">O73*H$5</f>
        <v>0</v>
      </c>
      <c r="I73" s="64">
        <f t="shared" ref="I73" si="88">P73*I$5</f>
        <v>0</v>
      </c>
      <c r="J73" s="64">
        <f t="shared" ref="J73" si="89">Q73*J$5</f>
        <v>0</v>
      </c>
      <c r="K73" s="64">
        <f t="shared" ref="K73" si="90">R73*K$5</f>
        <v>0.16124090610077102</v>
      </c>
      <c r="L73" s="64">
        <f t="shared" ref="L73:M74" si="91">S73*L$5</f>
        <v>0.16380934531299571</v>
      </c>
      <c r="M73" s="64">
        <f t="shared" si="91"/>
        <v>0</v>
      </c>
      <c r="N73" s="4"/>
      <c r="O73" s="284">
        <v>0</v>
      </c>
      <c r="P73" s="284">
        <v>0</v>
      </c>
      <c r="Q73" s="284">
        <v>0</v>
      </c>
      <c r="R73" s="284">
        <v>0.15110984031921817</v>
      </c>
      <c r="S73" s="284">
        <v>0.15110984031921817</v>
      </c>
      <c r="T73" s="284">
        <v>0</v>
      </c>
    </row>
    <row r="74" spans="2:21">
      <c r="B74" s="63" t="s">
        <v>168</v>
      </c>
      <c r="C74" s="43"/>
      <c r="D74" s="43"/>
      <c r="E74" s="43"/>
      <c r="F74" s="43"/>
      <c r="G74" s="43"/>
      <c r="H74" s="64"/>
      <c r="I74" s="64"/>
      <c r="J74" s="64"/>
      <c r="K74" s="64"/>
      <c r="L74" s="64"/>
      <c r="M74" s="64">
        <f t="shared" si="91"/>
        <v>0</v>
      </c>
      <c r="N74" s="4"/>
      <c r="O74" s="286"/>
      <c r="P74" s="286"/>
      <c r="Q74" s="286"/>
      <c r="R74" s="286"/>
      <c r="S74" s="286"/>
      <c r="T74" s="286"/>
    </row>
    <row r="75" spans="2:21">
      <c r="B75" t="s">
        <v>52</v>
      </c>
      <c r="C75" s="7">
        <f t="shared" ref="C75:L75" si="92">SUM(C55:C74)</f>
        <v>147.36324558755132</v>
      </c>
      <c r="D75" s="7">
        <f t="shared" si="92"/>
        <v>114.865867937331</v>
      </c>
      <c r="E75" s="7">
        <f t="shared" si="92"/>
        <v>134.23112014493969</v>
      </c>
      <c r="F75" s="7">
        <f t="shared" si="92"/>
        <v>140.67490193590237</v>
      </c>
      <c r="G75" s="7">
        <f t="shared" si="92"/>
        <v>146.19918591453307</v>
      </c>
      <c r="H75" s="7">
        <f t="shared" si="92"/>
        <v>182.34927752384584</v>
      </c>
      <c r="I75" s="7">
        <f t="shared" si="92"/>
        <v>170.57065920578714</v>
      </c>
      <c r="J75" s="7">
        <f t="shared" si="92"/>
        <v>182.79926071340512</v>
      </c>
      <c r="K75" s="7">
        <f t="shared" si="92"/>
        <v>193.03295837523069</v>
      </c>
      <c r="L75" s="7">
        <f t="shared" si="92"/>
        <v>208.16750253687346</v>
      </c>
      <c r="M75" s="7">
        <f>SUM(M55:M74)</f>
        <v>99.323136503314672</v>
      </c>
      <c r="O75" s="16">
        <f t="shared" ref="O75:R75" si="93">SUM(O55:O74)</f>
        <v>179.63524176535145</v>
      </c>
      <c r="P75" s="16">
        <f t="shared" si="93"/>
        <v>166.32995220895816</v>
      </c>
      <c r="Q75" s="16">
        <f t="shared" si="93"/>
        <v>174.87300550631986</v>
      </c>
      <c r="R75" s="16">
        <f t="shared" si="93"/>
        <v>180.90433886669854</v>
      </c>
      <c r="S75" s="16">
        <f>SUM(S55:S74)</f>
        <v>192.02908117295215</v>
      </c>
      <c r="T75" s="125">
        <f t="shared" ref="T75" si="94">SUM(T55:T74)</f>
        <v>90.519106331334157</v>
      </c>
      <c r="U75" s="16"/>
    </row>
    <row r="76" spans="2:21" outlineLevel="1">
      <c r="T76" s="171"/>
      <c r="U76" s="16"/>
    </row>
    <row r="77" spans="2:21" outlineLevel="1">
      <c r="B77" t="s">
        <v>33</v>
      </c>
    </row>
    <row r="78" spans="2:21" outlineLevel="1">
      <c r="B78" t="s">
        <v>0</v>
      </c>
      <c r="C78" s="2">
        <f>'Depr schedule - Actual'!D35</f>
        <v>22.671614984428007</v>
      </c>
      <c r="D78" s="2">
        <f>'Depr schedule - Actual'!E35</f>
        <v>43.586727921022678</v>
      </c>
      <c r="E78" s="2">
        <f>'Depr schedule - Actual'!F35</f>
        <v>61.411855736158408</v>
      </c>
      <c r="F78" s="2">
        <f>'Depr schedule - Actual'!G35</f>
        <v>59.511573597781187</v>
      </c>
      <c r="G78" s="2">
        <f>'Depr schedule - Actual'!H35</f>
        <v>14.208558901549228</v>
      </c>
      <c r="H78" s="2">
        <f>Inputs!J34*(1+Inputs!J$14)^0.5</f>
        <v>27.108375702776588</v>
      </c>
      <c r="I78" s="2">
        <f>Inputs!K34*(1+Inputs!K$14)^0.5</f>
        <v>27.33397232144528</v>
      </c>
      <c r="J78" s="2">
        <f>Inputs!L34*(1+Inputs!L$14)^0.5</f>
        <v>41.544627341436787</v>
      </c>
      <c r="K78" s="2">
        <f>Inputs!M34*(1+Inputs!M$14)^0.5</f>
        <v>54.691499003315023</v>
      </c>
      <c r="L78" s="2">
        <f>Inputs!N34*(1+Inputs!N$14)^0.5</f>
        <v>54.678016537587879</v>
      </c>
      <c r="M78" s="25">
        <f>Inputs!O34*(1+Inputs!O$14)^0.5</f>
        <v>28.707028093694152</v>
      </c>
    </row>
    <row r="79" spans="2:21" outlineLevel="1">
      <c r="B79" t="s">
        <v>7</v>
      </c>
      <c r="C79" s="2">
        <f>'Depr schedule - Actual'!D89</f>
        <v>188.34463884995122</v>
      </c>
      <c r="D79" s="2">
        <f>'Depr schedule - Actual'!E89</f>
        <v>202.12464897667002</v>
      </c>
      <c r="E79" s="2">
        <f>'Depr schedule - Actual'!F89</f>
        <v>232.36006200267539</v>
      </c>
      <c r="F79" s="2">
        <f>'Depr schedule - Actual'!G89</f>
        <v>265.70860609315577</v>
      </c>
      <c r="G79" s="2">
        <f>'Depr schedule - Actual'!H89</f>
        <v>239.78109279176761</v>
      </c>
      <c r="H79" s="2">
        <f>Inputs!J35*(1+Inputs!J$14)^0.5</f>
        <v>200.75909063519802</v>
      </c>
      <c r="I79" s="2">
        <f>Inputs!K35*(1+Inputs!K$14)^0.5</f>
        <v>200.97516851913321</v>
      </c>
      <c r="J79" s="2">
        <f>Inputs!L35*(1+Inputs!L$14)^0.5</f>
        <v>207.90479918095735</v>
      </c>
      <c r="K79" s="2">
        <f>Inputs!M35*(1+Inputs!M$14)^0.5</f>
        <v>174.62191354588569</v>
      </c>
      <c r="L79" s="2">
        <f>Inputs!N35*(1+Inputs!N$14)^0.5</f>
        <v>139.97721687275254</v>
      </c>
      <c r="M79" s="25">
        <f>Inputs!O35*(1+Inputs!O$14)^0.5</f>
        <v>93.879138330782226</v>
      </c>
    </row>
    <row r="80" spans="2:21" outlineLevel="1">
      <c r="B80" t="s">
        <v>8</v>
      </c>
      <c r="C80" s="2">
        <f>'Depr schedule - Actual'!D143</f>
        <v>0</v>
      </c>
      <c r="D80" s="2">
        <f>'Depr schedule - Actual'!E143</f>
        <v>0</v>
      </c>
      <c r="E80" s="2">
        <f>'Depr schedule - Actual'!F143</f>
        <v>0</v>
      </c>
      <c r="F80" s="2">
        <f>'Depr schedule - Actual'!G143</f>
        <v>0</v>
      </c>
      <c r="G80" s="2">
        <f>'Depr schedule - Actual'!H143</f>
        <v>0</v>
      </c>
      <c r="H80" s="2">
        <f>Inputs!J36*(1+Inputs!J$14)^0.5</f>
        <v>0</v>
      </c>
      <c r="I80" s="2">
        <f>Inputs!K36*(1+Inputs!K$14)^0.5</f>
        <v>0</v>
      </c>
      <c r="J80" s="2">
        <f>Inputs!L36*(1+Inputs!L$14)^0.5</f>
        <v>0</v>
      </c>
      <c r="K80" s="2">
        <f>Inputs!M36*(1+Inputs!M$14)^0.5</f>
        <v>0</v>
      </c>
      <c r="L80" s="2">
        <f>Inputs!N36*(1+Inputs!N$14)^0.5</f>
        <v>0</v>
      </c>
      <c r="M80" s="25">
        <f>Inputs!O36*(1+Inputs!O$14)^0.5</f>
        <v>0</v>
      </c>
    </row>
    <row r="81" spans="2:13" outlineLevel="1">
      <c r="B81" t="s">
        <v>9</v>
      </c>
      <c r="C81" s="2">
        <f>'Depr schedule - Actual'!D190</f>
        <v>0</v>
      </c>
      <c r="D81" s="2">
        <f>'Depr schedule - Actual'!E190</f>
        <v>0</v>
      </c>
      <c r="E81" s="2">
        <f>'Depr schedule - Actual'!F190</f>
        <v>0</v>
      </c>
      <c r="F81" s="2">
        <f>'Depr schedule - Actual'!G190</f>
        <v>0</v>
      </c>
      <c r="G81" s="2">
        <f>'Depr schedule - Actual'!H190</f>
        <v>0</v>
      </c>
      <c r="H81" s="2">
        <f>Inputs!J37*(1+Inputs!J$14)^0.5</f>
        <v>0</v>
      </c>
      <c r="I81" s="2">
        <f>Inputs!K37*(1+Inputs!K$14)^0.5</f>
        <v>0</v>
      </c>
      <c r="J81" s="2">
        <f>Inputs!L37*(1+Inputs!L$14)^0.5</f>
        <v>0</v>
      </c>
      <c r="K81" s="2">
        <f>Inputs!M37*(1+Inputs!M$14)^0.5</f>
        <v>0</v>
      </c>
      <c r="L81" s="2">
        <f>Inputs!N37*(1+Inputs!N$14)^0.5</f>
        <v>0</v>
      </c>
      <c r="M81" s="25">
        <f>Inputs!O37*(1+Inputs!O$14)^0.5</f>
        <v>0</v>
      </c>
    </row>
    <row r="82" spans="2:13" outlineLevel="1">
      <c r="B82" t="s">
        <v>10</v>
      </c>
      <c r="C82" s="2">
        <f>'Depr schedule - Actual'!D237</f>
        <v>1.2946535046258154</v>
      </c>
      <c r="D82" s="2">
        <f>'Depr schedule - Actual'!E237</f>
        <v>5.8488753613460434</v>
      </c>
      <c r="E82" s="2">
        <f>'Depr schedule - Actual'!F237</f>
        <v>1.8529127306772786</v>
      </c>
      <c r="F82" s="2">
        <f>'Depr schedule - Actual'!G237</f>
        <v>0.69387495389757492</v>
      </c>
      <c r="G82" s="2">
        <f>'Depr schedule - Actual'!H237</f>
        <v>0.16538900894618092</v>
      </c>
      <c r="H82" s="2">
        <f>Inputs!J38*(1+Inputs!J$14)^0.5</f>
        <v>6.8631219679054833</v>
      </c>
      <c r="I82" s="2">
        <f>Inputs!K38*(1+Inputs!K$14)^0.5</f>
        <v>17.429797145452653</v>
      </c>
      <c r="J82" s="2">
        <f>Inputs!L38*(1+Inputs!L$14)^0.5</f>
        <v>20.043945491387941</v>
      </c>
      <c r="K82" s="2">
        <f>Inputs!M38*(1+Inputs!M$14)^0.5</f>
        <v>28.087924394973964</v>
      </c>
      <c r="L82" s="2">
        <f>Inputs!N38*(1+Inputs!N$14)^0.5</f>
        <v>32.13204307602242</v>
      </c>
      <c r="M82" s="25">
        <f>Inputs!O38*(1+Inputs!O$14)^0.5</f>
        <v>13.364194707877553</v>
      </c>
    </row>
    <row r="83" spans="2:13" outlineLevel="1">
      <c r="B83" t="s">
        <v>11</v>
      </c>
      <c r="C83" s="2">
        <f>'Depr schedule - Actual'!D288</f>
        <v>47.563714385987495</v>
      </c>
      <c r="D83" s="2">
        <f>'Depr schedule - Actual'!E288</f>
        <v>45.018794436796384</v>
      </c>
      <c r="E83" s="2">
        <f>'Depr schedule - Actual'!F288</f>
        <v>48.326603135074798</v>
      </c>
      <c r="F83" s="2">
        <f>'Depr schedule - Actual'!G288</f>
        <v>31.135728417755747</v>
      </c>
      <c r="G83" s="2">
        <f>'Depr schedule - Actual'!H288</f>
        <v>29.532892033203886</v>
      </c>
      <c r="H83" s="2">
        <f>Inputs!J39*(1+Inputs!J$14)^0.5</f>
        <v>12.81195965696012</v>
      </c>
      <c r="I83" s="2">
        <f>Inputs!K39*(1+Inputs!K$14)^0.5</f>
        <v>35.644906132897759</v>
      </c>
      <c r="J83" s="2">
        <f>Inputs!L39*(1+Inputs!L$14)^0.5</f>
        <v>25.794757624843434</v>
      </c>
      <c r="K83" s="2">
        <f>Inputs!M39*(1+Inputs!M$14)^0.5</f>
        <v>38.103409649077818</v>
      </c>
      <c r="L83" s="2">
        <f>Inputs!N39*(1+Inputs!N$14)^0.5</f>
        <v>53.713941419013352</v>
      </c>
      <c r="M83" s="25">
        <f>Inputs!O39*(1+Inputs!O$14)^0.5</f>
        <v>38.303651318707679</v>
      </c>
    </row>
    <row r="84" spans="2:13" outlineLevel="1">
      <c r="B84" t="s">
        <v>12</v>
      </c>
      <c r="C84" s="2">
        <f>'Depr schedule - Actual'!D339</f>
        <v>4.8213054052695741</v>
      </c>
      <c r="D84" s="2">
        <f>'Depr schedule - Actual'!E339</f>
        <v>2.6821747696624874</v>
      </c>
      <c r="E84" s="2">
        <f>'Depr schedule - Actual'!F339</f>
        <v>5.574680711504425</v>
      </c>
      <c r="F84" s="2">
        <f>'Depr schedule - Actual'!G339</f>
        <v>4.2980204916696163</v>
      </c>
      <c r="G84" s="2">
        <f>'Depr schedule - Actual'!H339</f>
        <v>5.4936917074021681</v>
      </c>
      <c r="H84" s="2">
        <f>Inputs!J40*(1+Inputs!J$14)^0.5</f>
        <v>2.4262119181484314</v>
      </c>
      <c r="I84" s="2">
        <f>Inputs!K40*(1+Inputs!K$14)^0.5</f>
        <v>4.4407532552105664</v>
      </c>
      <c r="J84" s="2">
        <f>Inputs!L40*(1+Inputs!L$14)^0.5</f>
        <v>14.46308062341755</v>
      </c>
      <c r="K84" s="2">
        <f>Inputs!M40*(1+Inputs!M$14)^0.5</f>
        <v>-7.1956769830896254</v>
      </c>
      <c r="L84" s="2">
        <f>Inputs!N40*(1+Inputs!N$14)^0.5</f>
        <v>2.8932375564098813</v>
      </c>
      <c r="M84" s="25">
        <f>Inputs!O40*(1+Inputs!O$14)^0.5</f>
        <v>2.7489474218595213</v>
      </c>
    </row>
    <row r="85" spans="2:13" outlineLevel="1">
      <c r="B85" s="4" t="s">
        <v>135</v>
      </c>
      <c r="C85" s="25"/>
      <c r="D85" s="25"/>
      <c r="E85" s="25"/>
      <c r="F85" s="25"/>
      <c r="G85" s="25"/>
      <c r="H85" s="25">
        <f>Inputs!J41*(1+Inputs!J$14)^0.5</f>
        <v>0</v>
      </c>
      <c r="I85" s="25">
        <f>Inputs!K41*(1+Inputs!K$14)^0.5</f>
        <v>0</v>
      </c>
      <c r="J85" s="25">
        <f>Inputs!L41*(1+Inputs!L$14)^0.5</f>
        <v>0</v>
      </c>
      <c r="K85" s="25">
        <f>Inputs!M41*(1+Inputs!M$14)^0.5</f>
        <v>0</v>
      </c>
      <c r="L85" s="25">
        <f>Inputs!N41*(1+Inputs!N$14)^0.5</f>
        <v>0</v>
      </c>
      <c r="M85" s="25">
        <f>Inputs!O41*(1+Inputs!O$14)^0.5</f>
        <v>0</v>
      </c>
    </row>
    <row r="86" spans="2:13" outlineLevel="1">
      <c r="B86" s="63" t="s">
        <v>83</v>
      </c>
      <c r="C86" s="43"/>
      <c r="D86" s="43"/>
      <c r="E86" s="43"/>
      <c r="F86" s="43"/>
      <c r="G86" s="43"/>
      <c r="H86" s="43">
        <f>Inputs!J42*(1+Inputs!J$14)^0.5</f>
        <v>0</v>
      </c>
      <c r="I86" s="43">
        <f>Inputs!K42*(1+Inputs!K$14)^0.5</f>
        <v>4.7687805422457548E-2</v>
      </c>
      <c r="J86" s="43">
        <f>Inputs!L42*(1+Inputs!L$14)^0.5</f>
        <v>0</v>
      </c>
      <c r="K86" s="43">
        <f>Inputs!M42*(1+Inputs!M$14)^0.5</f>
        <v>0</v>
      </c>
      <c r="L86" s="43">
        <f>Inputs!N42*(1+Inputs!N$14)^0.5</f>
        <v>0</v>
      </c>
      <c r="M86" s="25">
        <f>Inputs!O42*(1+Inputs!O$14)^0.5</f>
        <v>1.6674152053787191E-2</v>
      </c>
    </row>
    <row r="87" spans="2:13" outlineLevel="1">
      <c r="B87" s="63" t="s">
        <v>133</v>
      </c>
      <c r="C87" s="43"/>
      <c r="D87" s="43"/>
      <c r="E87" s="43"/>
      <c r="F87" s="43"/>
      <c r="G87" s="43"/>
      <c r="H87" s="43">
        <f>Inputs!J43*(1+Inputs!J$14)^0.5</f>
        <v>0</v>
      </c>
      <c r="I87" s="43">
        <f>Inputs!K43*(1+Inputs!K$14)^0.5</f>
        <v>0</v>
      </c>
      <c r="J87" s="43">
        <f>Inputs!L43*(1+Inputs!L$14)^0.5</f>
        <v>0</v>
      </c>
      <c r="K87" s="43">
        <f>Inputs!M43*(1+Inputs!M$14)^0.5</f>
        <v>0</v>
      </c>
      <c r="L87" s="43">
        <f>Inputs!N43*(1+Inputs!N$14)^0.5</f>
        <v>0</v>
      </c>
      <c r="M87" s="25">
        <f>Inputs!O43*(1+Inputs!O$14)^0.5</f>
        <v>0</v>
      </c>
    </row>
    <row r="88" spans="2:13" outlineLevel="1">
      <c r="B88" t="s">
        <v>13</v>
      </c>
      <c r="C88" s="2">
        <f>'Depr schedule - Actual'!D441</f>
        <v>1.5131622996028458</v>
      </c>
      <c r="D88" s="2">
        <f>'Depr schedule - Actual'!E441</f>
        <v>0</v>
      </c>
      <c r="E88" s="2">
        <f>'Depr schedule - Actual'!F441</f>
        <v>0</v>
      </c>
      <c r="F88" s="2">
        <f>'Depr schedule - Actual'!G441</f>
        <v>0</v>
      </c>
      <c r="G88" s="2">
        <f>'Depr schedule - Actual'!H441</f>
        <v>0</v>
      </c>
      <c r="H88" s="25">
        <f>Inputs!J44*(1+Inputs!J$14)^0.5</f>
        <v>9.4543275612461475</v>
      </c>
      <c r="I88" s="25">
        <f>Inputs!K44*(1+Inputs!K$14)^0.5</f>
        <v>0</v>
      </c>
      <c r="J88" s="25">
        <f>Inputs!L44*(1+Inputs!L$14)^0.5</f>
        <v>0</v>
      </c>
      <c r="K88" s="25">
        <f>Inputs!M44*(1+Inputs!M$14)^0.5</f>
        <v>0</v>
      </c>
      <c r="L88" s="25">
        <f>Inputs!N44*(1+Inputs!N$14)^0.5</f>
        <v>0</v>
      </c>
      <c r="M88" s="25">
        <f>Inputs!O44*(1+Inputs!O$14)^0.5</f>
        <v>1.1831723256255435</v>
      </c>
    </row>
    <row r="90" spans="2:13">
      <c r="B90" s="19" t="s">
        <v>34</v>
      </c>
      <c r="C90" s="1"/>
      <c r="D90" s="1"/>
      <c r="E90" s="1"/>
      <c r="F90" s="1"/>
      <c r="G90" s="1"/>
    </row>
    <row r="91" spans="2:13">
      <c r="B91" t="s">
        <v>0</v>
      </c>
      <c r="C91" s="7">
        <f t="shared" ref="C91:L91" si="95">C78*C$4</f>
        <v>23.303623231324877</v>
      </c>
      <c r="D91" s="7">
        <f t="shared" si="95"/>
        <v>46.378760314540145</v>
      </c>
      <c r="E91" s="7">
        <f t="shared" si="95"/>
        <v>66.655244555600063</v>
      </c>
      <c r="F91" s="7">
        <f t="shared" si="95"/>
        <v>65.988628238562669</v>
      </c>
      <c r="G91" s="7">
        <f t="shared" si="95"/>
        <v>16.11855060549307</v>
      </c>
      <c r="H91" s="7">
        <f t="shared" si="95"/>
        <v>31.217056847563857</v>
      </c>
      <c r="I91" s="7">
        <f t="shared" si="95"/>
        <v>31.798934676191816</v>
      </c>
      <c r="J91" s="7">
        <f t="shared" si="95"/>
        <v>49.265453341505811</v>
      </c>
      <c r="K91" s="7">
        <f t="shared" si="95"/>
        <v>66.203090743967309</v>
      </c>
      <c r="L91" s="7">
        <f t="shared" si="95"/>
        <v>67.241072996301142</v>
      </c>
      <c r="M91" s="7">
        <f t="shared" ref="M91" si="96">M78*M$4</f>
        <v>35.73340135499086</v>
      </c>
    </row>
    <row r="92" spans="2:13">
      <c r="B92" t="s">
        <v>7</v>
      </c>
      <c r="C92" s="7">
        <f t="shared" ref="C92:L92" si="97">C79*C$4</f>
        <v>193.59505286296888</v>
      </c>
      <c r="D92" s="7">
        <f t="shared" si="97"/>
        <v>215.07213538798695</v>
      </c>
      <c r="E92" s="7">
        <f t="shared" si="97"/>
        <v>252.19913275839346</v>
      </c>
      <c r="F92" s="7">
        <f t="shared" si="97"/>
        <v>294.62750465602994</v>
      </c>
      <c r="G92" s="7">
        <f t="shared" si="97"/>
        <v>272.01377037491989</v>
      </c>
      <c r="H92" s="7">
        <f t="shared" si="97"/>
        <v>231.18714355070304</v>
      </c>
      <c r="I92" s="7">
        <f t="shared" si="97"/>
        <v>233.80415331227081</v>
      </c>
      <c r="J92" s="7">
        <f t="shared" si="97"/>
        <v>246.54269008952338</v>
      </c>
      <c r="K92" s="7">
        <f t="shared" si="97"/>
        <v>211.37673311281461</v>
      </c>
      <c r="L92" s="7">
        <f t="shared" si="97"/>
        <v>172.13898479820477</v>
      </c>
      <c r="M92" s="7">
        <f t="shared" ref="M92" si="98">M79*M$4</f>
        <v>116.85713052168684</v>
      </c>
    </row>
    <row r="93" spans="2:13">
      <c r="B93" t="s">
        <v>8</v>
      </c>
      <c r="C93" s="7">
        <f t="shared" ref="C93:L93" si="99">C80*C$4</f>
        <v>0</v>
      </c>
      <c r="D93" s="7">
        <f t="shared" si="99"/>
        <v>0</v>
      </c>
      <c r="E93" s="7">
        <f t="shared" si="99"/>
        <v>0</v>
      </c>
      <c r="F93" s="7">
        <f t="shared" si="99"/>
        <v>0</v>
      </c>
      <c r="G93" s="7">
        <f t="shared" si="99"/>
        <v>0</v>
      </c>
      <c r="H93" s="7">
        <f t="shared" si="99"/>
        <v>0</v>
      </c>
      <c r="I93" s="7">
        <f t="shared" si="99"/>
        <v>0</v>
      </c>
      <c r="J93" s="7">
        <f t="shared" si="99"/>
        <v>0</v>
      </c>
      <c r="K93" s="7">
        <f t="shared" si="99"/>
        <v>0</v>
      </c>
      <c r="L93" s="7">
        <f t="shared" si="99"/>
        <v>0</v>
      </c>
      <c r="M93" s="7">
        <f t="shared" ref="M93" si="100">M80*M$4</f>
        <v>0</v>
      </c>
    </row>
    <row r="94" spans="2:13">
      <c r="B94" t="s">
        <v>9</v>
      </c>
      <c r="C94" s="7">
        <f t="shared" ref="C94:L94" si="101">C81*C$4</f>
        <v>0</v>
      </c>
      <c r="D94" s="7">
        <f t="shared" si="101"/>
        <v>0</v>
      </c>
      <c r="E94" s="7">
        <f t="shared" si="101"/>
        <v>0</v>
      </c>
      <c r="F94" s="7">
        <f t="shared" si="101"/>
        <v>0</v>
      </c>
      <c r="G94" s="7">
        <f t="shared" si="101"/>
        <v>0</v>
      </c>
      <c r="H94" s="7">
        <f t="shared" si="101"/>
        <v>0</v>
      </c>
      <c r="I94" s="7">
        <f t="shared" si="101"/>
        <v>0</v>
      </c>
      <c r="J94" s="7">
        <f t="shared" si="101"/>
        <v>0</v>
      </c>
      <c r="K94" s="7">
        <f t="shared" si="101"/>
        <v>0</v>
      </c>
      <c r="L94" s="7">
        <f t="shared" si="101"/>
        <v>0</v>
      </c>
      <c r="M94" s="7">
        <f t="shared" ref="M94" si="102">M81*M$4</f>
        <v>0</v>
      </c>
    </row>
    <row r="95" spans="2:13">
      <c r="B95" t="s">
        <v>10</v>
      </c>
      <c r="C95" s="7">
        <f t="shared" ref="C95:L95" si="103">C82*C$4</f>
        <v>1.3307440827500228</v>
      </c>
      <c r="D95" s="7">
        <f t="shared" si="103"/>
        <v>6.2235364165212346</v>
      </c>
      <c r="E95" s="7">
        <f t="shared" si="103"/>
        <v>2.0111157645861524</v>
      </c>
      <c r="F95" s="7">
        <f t="shared" si="103"/>
        <v>0.76939414652789528</v>
      </c>
      <c r="G95" s="7">
        <f t="shared" si="103"/>
        <v>0.18762149833511227</v>
      </c>
      <c r="H95" s="7">
        <f t="shared" si="103"/>
        <v>7.9033310948957194</v>
      </c>
      <c r="I95" s="7">
        <f t="shared" si="103"/>
        <v>20.276927712137876</v>
      </c>
      <c r="J95" s="7">
        <f t="shared" si="103"/>
        <v>23.76899552546347</v>
      </c>
      <c r="K95" s="7">
        <f t="shared" si="103"/>
        <v>33.999934933534078</v>
      </c>
      <c r="L95" s="7">
        <f t="shared" si="103"/>
        <v>39.514839615841538</v>
      </c>
      <c r="M95" s="7">
        <f t="shared" ref="M95" si="104">M82*M$4</f>
        <v>16.635234121909427</v>
      </c>
    </row>
    <row r="96" spans="2:13">
      <c r="B96" t="s">
        <v>11</v>
      </c>
      <c r="C96" s="7">
        <f t="shared" ref="C96:L96" si="105">C83*C$4</f>
        <v>48.88963050469534</v>
      </c>
      <c r="D96" s="7">
        <f t="shared" si="105"/>
        <v>47.902560628477289</v>
      </c>
      <c r="E96" s="7">
        <f t="shared" si="105"/>
        <v>52.452763589315062</v>
      </c>
      <c r="F96" s="7">
        <f t="shared" si="105"/>
        <v>34.524444293517021</v>
      </c>
      <c r="G96" s="7">
        <f t="shared" si="105"/>
        <v>33.502863876776161</v>
      </c>
      <c r="H96" s="7">
        <f t="shared" si="105"/>
        <v>14.753804408098622</v>
      </c>
      <c r="I96" s="7">
        <f t="shared" si="105"/>
        <v>41.467446748298777</v>
      </c>
      <c r="J96" s="7">
        <f t="shared" si="105"/>
        <v>30.588562457862842</v>
      </c>
      <c r="K96" s="7">
        <f t="shared" si="105"/>
        <v>46.123502420358932</v>
      </c>
      <c r="L96" s="7">
        <f t="shared" si="105"/>
        <v>66.055487828312764</v>
      </c>
      <c r="M96" s="7">
        <f t="shared" ref="M96" si="106">M83*M$4</f>
        <v>47.6789078084214</v>
      </c>
    </row>
    <row r="97" spans="2:13">
      <c r="B97" t="s">
        <v>12</v>
      </c>
      <c r="C97" s="7">
        <f t="shared" ref="C97:L97" si="107">C84*C$4</f>
        <v>4.9557071573737685</v>
      </c>
      <c r="D97" s="7">
        <f t="shared" si="107"/>
        <v>2.8539866766159565</v>
      </c>
      <c r="E97" s="7">
        <f t="shared" si="107"/>
        <v>6.0506509971157261</v>
      </c>
      <c r="F97" s="7">
        <f t="shared" si="107"/>
        <v>4.7658036788508831</v>
      </c>
      <c r="G97" s="7">
        <f t="shared" si="107"/>
        <v>6.2321836021726593</v>
      </c>
      <c r="H97" s="7">
        <f t="shared" si="107"/>
        <v>2.7939407437576169</v>
      </c>
      <c r="I97" s="7">
        <f t="shared" si="107"/>
        <v>5.1661434721194031</v>
      </c>
      <c r="J97" s="7">
        <f t="shared" si="107"/>
        <v>17.150959563831094</v>
      </c>
      <c r="K97" s="7">
        <f t="shared" si="107"/>
        <v>-8.7102395245536197</v>
      </c>
      <c r="L97" s="7">
        <f t="shared" si="107"/>
        <v>3.5580002722384614</v>
      </c>
      <c r="M97" s="7">
        <f t="shared" ref="M97" si="108">M84*M$4</f>
        <v>3.4217837251725443</v>
      </c>
    </row>
    <row r="98" spans="2:13">
      <c r="B98" s="4" t="s">
        <v>135</v>
      </c>
      <c r="C98" s="36"/>
      <c r="D98" s="36"/>
      <c r="E98" s="36"/>
      <c r="F98" s="36"/>
      <c r="G98" s="36"/>
      <c r="H98" s="36">
        <f t="shared" ref="H98:L101" si="109">H85*H$4</f>
        <v>0</v>
      </c>
      <c r="I98" s="36">
        <f t="shared" si="109"/>
        <v>0</v>
      </c>
      <c r="J98" s="36">
        <f t="shared" si="109"/>
        <v>0</v>
      </c>
      <c r="K98" s="36">
        <f t="shared" si="109"/>
        <v>0</v>
      </c>
      <c r="L98" s="36">
        <f t="shared" si="109"/>
        <v>0</v>
      </c>
      <c r="M98" s="36">
        <f t="shared" ref="M98" si="110">M85*M$4</f>
        <v>0</v>
      </c>
    </row>
    <row r="99" spans="2:13">
      <c r="B99" s="63" t="s">
        <v>83</v>
      </c>
      <c r="C99" s="64">
        <f>C86*C$4</f>
        <v>0</v>
      </c>
      <c r="D99" s="64">
        <f>D86*D$4</f>
        <v>0</v>
      </c>
      <c r="E99" s="64">
        <f>E86*E$4</f>
        <v>0</v>
      </c>
      <c r="F99" s="64">
        <f>F86*F$4</f>
        <v>0</v>
      </c>
      <c r="G99" s="64">
        <f>G86*G$4</f>
        <v>0</v>
      </c>
      <c r="H99" s="64">
        <f t="shared" si="109"/>
        <v>0</v>
      </c>
      <c r="I99" s="64">
        <f t="shared" si="109"/>
        <v>5.5477535121740876E-2</v>
      </c>
      <c r="J99" s="64">
        <f t="shared" si="109"/>
        <v>0</v>
      </c>
      <c r="K99" s="64">
        <f t="shared" si="109"/>
        <v>0</v>
      </c>
      <c r="L99" s="64">
        <f t="shared" si="109"/>
        <v>0</v>
      </c>
      <c r="M99" s="64">
        <f t="shared" ref="M99" si="111">M86*M$4</f>
        <v>2.0755341362661047E-2</v>
      </c>
    </row>
    <row r="100" spans="2:13">
      <c r="B100" s="63" t="s">
        <v>133</v>
      </c>
      <c r="C100" s="64"/>
      <c r="D100" s="64"/>
      <c r="E100" s="64"/>
      <c r="F100" s="64"/>
      <c r="G100" s="64"/>
      <c r="H100" s="64">
        <f t="shared" si="109"/>
        <v>0</v>
      </c>
      <c r="I100" s="64">
        <f t="shared" si="109"/>
        <v>0</v>
      </c>
      <c r="J100" s="64">
        <f t="shared" si="109"/>
        <v>0</v>
      </c>
      <c r="K100" s="64">
        <f t="shared" si="109"/>
        <v>0</v>
      </c>
      <c r="L100" s="64">
        <f t="shared" si="109"/>
        <v>0</v>
      </c>
      <c r="M100" s="64">
        <f t="shared" ref="M100" si="112">M87*M$4</f>
        <v>0</v>
      </c>
    </row>
    <row r="101" spans="2:13">
      <c r="B101" t="s">
        <v>13</v>
      </c>
      <c r="C101" s="7">
        <f>C88*C$4</f>
        <v>1.5553441667922492</v>
      </c>
      <c r="D101" s="7">
        <f>D88*D$4</f>
        <v>0</v>
      </c>
      <c r="E101" s="7">
        <f>E88*E$4</f>
        <v>0</v>
      </c>
      <c r="F101" s="7">
        <f>F88*F$4</f>
        <v>0</v>
      </c>
      <c r="G101" s="7">
        <f>G88*G$4</f>
        <v>0</v>
      </c>
      <c r="H101" s="7">
        <f t="shared" si="109"/>
        <v>10.887272781330136</v>
      </c>
      <c r="I101" s="7">
        <f t="shared" si="109"/>
        <v>0</v>
      </c>
      <c r="J101" s="7">
        <f t="shared" si="109"/>
        <v>0</v>
      </c>
      <c r="K101" s="7">
        <f t="shared" si="109"/>
        <v>0</v>
      </c>
      <c r="L101" s="7">
        <f t="shared" si="109"/>
        <v>0</v>
      </c>
      <c r="M101" s="7">
        <f t="shared" ref="M101" si="113">M88*M$4</f>
        <v>1.4727672765604927</v>
      </c>
    </row>
    <row r="102" spans="2:13">
      <c r="B102" t="s">
        <v>52</v>
      </c>
      <c r="C102" s="7">
        <f t="shared" ref="C102:L102" si="114">SUM(C91:C101)</f>
        <v>273.63010200590509</v>
      </c>
      <c r="D102" s="7">
        <f t="shared" si="114"/>
        <v>318.43097942414158</v>
      </c>
      <c r="E102" s="7">
        <f t="shared" si="114"/>
        <v>379.36890766501045</v>
      </c>
      <c r="F102" s="7">
        <f t="shared" si="114"/>
        <v>400.67577501348842</v>
      </c>
      <c r="G102" s="7">
        <f t="shared" si="114"/>
        <v>328.05498995769688</v>
      </c>
      <c r="H102" s="7">
        <f t="shared" si="114"/>
        <v>298.742549426349</v>
      </c>
      <c r="I102" s="7">
        <f t="shared" si="114"/>
        <v>332.56908345614039</v>
      </c>
      <c r="J102" s="7">
        <f t="shared" si="114"/>
        <v>367.31666097818663</v>
      </c>
      <c r="K102" s="7">
        <f t="shared" si="114"/>
        <v>348.99302168612127</v>
      </c>
      <c r="L102" s="7">
        <f t="shared" si="114"/>
        <v>348.50838551089868</v>
      </c>
      <c r="M102" s="7">
        <f t="shared" ref="M102" si="115">SUM(M91:M101)</f>
        <v>221.81998015010421</v>
      </c>
    </row>
    <row r="104" spans="2:13">
      <c r="B104" s="19" t="s">
        <v>35</v>
      </c>
    </row>
    <row r="105" spans="2:13">
      <c r="B105" t="s">
        <v>0</v>
      </c>
      <c r="G105" s="2">
        <f>Inputs!I63+Inputs!I76</f>
        <v>-2.1261628049990033</v>
      </c>
      <c r="L105" s="278">
        <f>(Inputs!N63+Inputs!N76)</f>
        <v>-64.844597144577946</v>
      </c>
      <c r="M105" s="140">
        <f>(Inputs!N63+Inputs!N76)*(1+$M$3)</f>
        <v>-65.635384914633775</v>
      </c>
    </row>
    <row r="106" spans="2:13">
      <c r="B106" t="s">
        <v>7</v>
      </c>
      <c r="G106" s="2">
        <f>Inputs!I64+Inputs!I77</f>
        <v>-2.0706868019077129</v>
      </c>
      <c r="L106" s="278">
        <f>(Inputs!N64+Inputs!N77)</f>
        <v>-3.0279611933456314</v>
      </c>
      <c r="M106" s="140">
        <f>(Inputs!N64+Inputs!N77)*(1+$M$3)</f>
        <v>-3.0648875493620418</v>
      </c>
    </row>
    <row r="107" spans="2:13">
      <c r="B107" t="s">
        <v>8</v>
      </c>
      <c r="G107" s="2">
        <f>Inputs!I65+Inputs!I78</f>
        <v>0</v>
      </c>
      <c r="L107" s="16"/>
      <c r="M107" s="147">
        <f>(Inputs!N65+Inputs!N78)*(1+$M$3)</f>
        <v>0</v>
      </c>
    </row>
    <row r="108" spans="2:13">
      <c r="B108" t="s">
        <v>9</v>
      </c>
      <c r="G108" s="2">
        <f>Inputs!I66+Inputs!I79</f>
        <v>0</v>
      </c>
      <c r="L108" s="16"/>
      <c r="M108" s="147">
        <f>(Inputs!N66+Inputs!N79)*(1+$M$3)</f>
        <v>0</v>
      </c>
    </row>
    <row r="109" spans="2:13">
      <c r="B109" t="s">
        <v>10</v>
      </c>
      <c r="G109" s="2">
        <f>Inputs!I67+Inputs!I80</f>
        <v>1.8069420353601191</v>
      </c>
      <c r="L109" s="278">
        <f>(Inputs!N67+Inputs!N80)</f>
        <v>-3.7320134591441647</v>
      </c>
      <c r="M109" s="147">
        <f>(Inputs!N67+Inputs!N80)*(1+$M$3)</f>
        <v>-3.7775258184020206</v>
      </c>
    </row>
    <row r="110" spans="2:13">
      <c r="B110" t="s">
        <v>11</v>
      </c>
      <c r="G110" s="2">
        <f>Inputs!I68+Inputs!I81</f>
        <v>-21.735514551478055</v>
      </c>
      <c r="L110" s="278">
        <f>(Inputs!N68+Inputs!N81)</f>
        <v>17.122905576550359</v>
      </c>
      <c r="M110" s="147">
        <f>(Inputs!N68+Inputs!N81)*(1+$M$3)</f>
        <v>17.331721498215607</v>
      </c>
    </row>
    <row r="111" spans="2:13">
      <c r="B111" t="s">
        <v>12</v>
      </c>
      <c r="G111" s="2">
        <f>Inputs!I69+Inputs!I82</f>
        <v>-7.1525225138961215</v>
      </c>
      <c r="L111" s="278">
        <f>(Inputs!N69+Inputs!N82)</f>
        <v>4.8351794106602437</v>
      </c>
      <c r="M111" s="147">
        <f>(Inputs!N69+Inputs!N82)*(1+$M$3)</f>
        <v>4.894145013229271</v>
      </c>
    </row>
    <row r="112" spans="2:13">
      <c r="B112" t="s">
        <v>135</v>
      </c>
      <c r="G112" s="2"/>
      <c r="L112" s="16"/>
      <c r="M112" s="147">
        <f>(Inputs!N70+Inputs!N83)*(1+$M$3)</f>
        <v>0</v>
      </c>
    </row>
    <row r="113" spans="2:18">
      <c r="B113" s="63" t="s">
        <v>83</v>
      </c>
      <c r="C113" s="63"/>
      <c r="D113" s="63"/>
      <c r="E113" s="63"/>
      <c r="F113" s="63"/>
      <c r="G113" s="43">
        <f>Inputs!I71+Inputs!I84</f>
        <v>0</v>
      </c>
      <c r="H113" s="63"/>
      <c r="I113" s="63"/>
      <c r="J113" s="63"/>
      <c r="K113" s="63"/>
      <c r="L113" s="60"/>
      <c r="M113" s="147">
        <f>(Inputs!N71+Inputs!N84)*(1+$M$3)</f>
        <v>0</v>
      </c>
    </row>
    <row r="114" spans="2:18">
      <c r="B114" s="63" t="s">
        <v>133</v>
      </c>
      <c r="C114" s="63"/>
      <c r="D114" s="63"/>
      <c r="E114" s="63"/>
      <c r="F114" s="63"/>
      <c r="G114" s="43"/>
      <c r="H114" s="63"/>
      <c r="I114" s="63"/>
      <c r="J114" s="63"/>
      <c r="K114" s="63"/>
      <c r="L114" s="60"/>
      <c r="M114" s="147"/>
    </row>
    <row r="115" spans="2:18">
      <c r="B115" t="s">
        <v>13</v>
      </c>
      <c r="G115" s="2">
        <f>Inputs!I72+Inputs!I85</f>
        <v>0</v>
      </c>
      <c r="L115" s="16"/>
      <c r="M115" s="147">
        <f>(Inputs!N72+Inputs!N85)*(1+$M$3)</f>
        <v>0</v>
      </c>
    </row>
    <row r="116" spans="2:18">
      <c r="B116" t="s">
        <v>52</v>
      </c>
      <c r="C116" s="7">
        <f t="shared" ref="C116:M116" si="116">SUM(C105:C115)</f>
        <v>0</v>
      </c>
      <c r="D116" s="7">
        <f t="shared" si="116"/>
        <v>0</v>
      </c>
      <c r="E116" s="7">
        <f t="shared" si="116"/>
        <v>0</v>
      </c>
      <c r="F116" s="7">
        <f t="shared" si="116"/>
        <v>0</v>
      </c>
      <c r="G116" s="7">
        <f t="shared" si="116"/>
        <v>-31.277944636920772</v>
      </c>
      <c r="H116" s="7">
        <f t="shared" si="116"/>
        <v>0</v>
      </c>
      <c r="I116" s="7">
        <f t="shared" si="116"/>
        <v>0</v>
      </c>
      <c r="J116" s="7">
        <f t="shared" si="116"/>
        <v>0</v>
      </c>
      <c r="K116" s="7">
        <f t="shared" si="116"/>
        <v>0</v>
      </c>
      <c r="L116" s="7">
        <f t="shared" si="116"/>
        <v>-49.646486809857144</v>
      </c>
      <c r="M116" s="7">
        <f t="shared" si="116"/>
        <v>-50.251931770952964</v>
      </c>
    </row>
    <row r="117" spans="2:18">
      <c r="P117" s="16"/>
      <c r="Q117" s="16"/>
    </row>
    <row r="118" spans="2:18">
      <c r="B118" s="19" t="s">
        <v>46</v>
      </c>
      <c r="P118" s="16"/>
      <c r="Q118" s="16"/>
    </row>
    <row r="119" spans="2:18">
      <c r="B119" t="s">
        <v>0</v>
      </c>
      <c r="G119" s="16">
        <f>-('Accel Depr'!D5+'Accel Depr'!D7)</f>
        <v>-1.1894186024497337</v>
      </c>
      <c r="L119" s="125"/>
      <c r="M119" s="287">
        <v>-55.36724338018702</v>
      </c>
      <c r="N119" s="161"/>
      <c r="Q119" s="16"/>
      <c r="R119" s="228"/>
    </row>
    <row r="120" spans="2:18">
      <c r="B120" t="s">
        <v>7</v>
      </c>
      <c r="G120" s="16">
        <f>-('Accel Depr'!D6+'Accel Depr'!D8)</f>
        <v>-79.212040945085704</v>
      </c>
      <c r="H120" s="226">
        <f>-H135</f>
        <v>-2.7608874519751883</v>
      </c>
      <c r="I120" s="223"/>
      <c r="J120" s="226">
        <f>-(J136+J137)</f>
        <v>-5.4410002412007366</v>
      </c>
      <c r="K120" s="227"/>
      <c r="L120" s="226">
        <f>-(L135+L136+L137)</f>
        <v>0.1568423240775205</v>
      </c>
      <c r="M120" s="226">
        <f>-(M119+M134+M137+M138)</f>
        <v>-145.19664092180949</v>
      </c>
      <c r="N120" s="161"/>
      <c r="O120" s="16"/>
      <c r="Q120" s="16"/>
      <c r="R120" s="228"/>
    </row>
    <row r="121" spans="2:18">
      <c r="B121" t="s">
        <v>8</v>
      </c>
      <c r="G121" s="17">
        <v>0</v>
      </c>
      <c r="M121" s="4"/>
      <c r="P121" s="16"/>
      <c r="Q121" s="16"/>
    </row>
    <row r="122" spans="2:18">
      <c r="B122" t="s">
        <v>9</v>
      </c>
      <c r="G122" s="17">
        <v>0</v>
      </c>
      <c r="M122" s="4"/>
      <c r="P122" s="16"/>
      <c r="Q122" s="16"/>
    </row>
    <row r="123" spans="2:18">
      <c r="B123" t="s">
        <v>10</v>
      </c>
      <c r="G123" s="17">
        <v>0</v>
      </c>
      <c r="M123" s="4"/>
    </row>
    <row r="124" spans="2:18">
      <c r="B124" t="s">
        <v>11</v>
      </c>
      <c r="G124" s="17">
        <v>0</v>
      </c>
      <c r="M124" s="4"/>
      <c r="Q124" s="16"/>
    </row>
    <row r="125" spans="2:18">
      <c r="B125" t="s">
        <v>12</v>
      </c>
      <c r="G125" s="17">
        <v>0</v>
      </c>
      <c r="M125" s="4"/>
      <c r="Q125" s="16"/>
    </row>
    <row r="126" spans="2:18">
      <c r="B126" t="s">
        <v>135</v>
      </c>
      <c r="G126" s="17"/>
      <c r="M126" s="4"/>
      <c r="Q126" s="16"/>
    </row>
    <row r="127" spans="2:18" s="4" customFormat="1">
      <c r="B127" s="63" t="s">
        <v>83</v>
      </c>
      <c r="C127" s="63"/>
      <c r="D127" s="63"/>
      <c r="E127" s="63"/>
      <c r="F127" s="63"/>
      <c r="G127" s="46">
        <v>0</v>
      </c>
      <c r="H127" s="63"/>
      <c r="I127" s="63"/>
      <c r="J127" s="63"/>
      <c r="K127" s="63"/>
      <c r="L127" s="63"/>
      <c r="Q127" s="125"/>
      <c r="R127" s="125"/>
    </row>
    <row r="128" spans="2:18">
      <c r="B128" s="63" t="s">
        <v>133</v>
      </c>
      <c r="C128" s="63"/>
      <c r="D128" s="63"/>
      <c r="E128" s="63"/>
      <c r="F128" s="63"/>
      <c r="G128" s="46"/>
      <c r="H128" s="63"/>
      <c r="I128" s="63"/>
      <c r="J128" s="63"/>
      <c r="K128" s="63"/>
      <c r="L128" s="63"/>
      <c r="M128" s="277">
        <f>'ORAB v Depn and input to PTRM'!E47</f>
        <v>34.789104599443583</v>
      </c>
    </row>
    <row r="129" spans="2:24">
      <c r="B129" t="s">
        <v>13</v>
      </c>
      <c r="G129" s="17">
        <v>0</v>
      </c>
      <c r="M129" s="4"/>
    </row>
    <row r="130" spans="2:24">
      <c r="B130" t="s">
        <v>41</v>
      </c>
      <c r="G130" s="16">
        <f>'Accel Depr'!D5</f>
        <v>0.60204424229807196</v>
      </c>
      <c r="M130" s="4"/>
    </row>
    <row r="131" spans="2:24">
      <c r="B131" t="s">
        <v>42</v>
      </c>
      <c r="G131" s="16">
        <f>'Accel Depr'!D6</f>
        <v>43.995102003638969</v>
      </c>
      <c r="M131" s="4"/>
    </row>
    <row r="132" spans="2:24">
      <c r="B132" t="s">
        <v>43</v>
      </c>
      <c r="G132" s="16">
        <f>'Accel Depr'!D7</f>
        <v>0.58737436015166178</v>
      </c>
      <c r="M132" s="4"/>
    </row>
    <row r="133" spans="2:24">
      <c r="B133" t="s">
        <v>44</v>
      </c>
      <c r="G133" s="16">
        <f>'Accel Depr'!D8</f>
        <v>35.216938941446728</v>
      </c>
      <c r="M133" s="4"/>
    </row>
    <row r="134" spans="2:24">
      <c r="B134" s="142" t="s">
        <v>140</v>
      </c>
      <c r="G134" s="16"/>
      <c r="L134" s="125"/>
      <c r="M134" s="125">
        <f>'Accel Depr'!J98</f>
        <v>196.64451366971005</v>
      </c>
      <c r="N134" s="200"/>
    </row>
    <row r="135" spans="2:24" s="4" customFormat="1">
      <c r="B135" s="63" t="s">
        <v>86</v>
      </c>
      <c r="C135" s="63"/>
      <c r="D135" s="63"/>
      <c r="E135" s="63"/>
      <c r="F135" s="63"/>
      <c r="G135" s="60">
        <v>0</v>
      </c>
      <c r="H135" s="219">
        <f>'Accel Depr'!E33</f>
        <v>2.7608874519751883</v>
      </c>
      <c r="I135" s="63"/>
      <c r="J135" s="60"/>
      <c r="K135" s="63"/>
      <c r="L135" s="240">
        <v>-2.4158553327151111E-2</v>
      </c>
      <c r="O135" s="241"/>
      <c r="P135" s="125"/>
    </row>
    <row r="136" spans="2:24" s="4" customFormat="1">
      <c r="B136" s="63" t="s">
        <v>126</v>
      </c>
      <c r="C136" s="63"/>
      <c r="D136" s="63"/>
      <c r="E136" s="63"/>
      <c r="F136" s="63"/>
      <c r="G136" s="60"/>
      <c r="H136" s="60"/>
      <c r="I136" s="63"/>
      <c r="J136" s="60">
        <f>'Accel Depr'!G47</f>
        <v>5.1253880241581973</v>
      </c>
      <c r="K136" s="63"/>
      <c r="L136" s="240">
        <v>-0.1330009029618755</v>
      </c>
      <c r="O136" s="241"/>
      <c r="P136" s="125"/>
    </row>
    <row r="137" spans="2:24" s="4" customFormat="1">
      <c r="B137" s="63" t="s">
        <v>137</v>
      </c>
      <c r="C137" s="63"/>
      <c r="D137" s="63"/>
      <c r="E137" s="63"/>
      <c r="F137" s="63"/>
      <c r="G137" s="60"/>
      <c r="H137" s="60"/>
      <c r="I137" s="63"/>
      <c r="J137" s="60">
        <f>'Accel Depr'!G61</f>
        <v>0.31561221704253933</v>
      </c>
      <c r="K137" s="46"/>
      <c r="L137" s="302">
        <v>3.1713221150611598E-4</v>
      </c>
      <c r="M137" s="60">
        <f>'Accel Depr'!J75</f>
        <v>2.5366071107613357</v>
      </c>
      <c r="O137" s="241"/>
      <c r="P137" s="125"/>
    </row>
    <row r="138" spans="2:24" s="4" customFormat="1">
      <c r="B138" s="63" t="s">
        <v>168</v>
      </c>
      <c r="C138" s="63"/>
      <c r="D138" s="63"/>
      <c r="E138" s="63"/>
      <c r="F138" s="63"/>
      <c r="G138" s="60"/>
      <c r="H138" s="60"/>
      <c r="I138" s="63"/>
      <c r="J138" s="60"/>
      <c r="K138" s="46"/>
      <c r="L138" s="60"/>
      <c r="M138" s="60">
        <f>'Accel Depr'!J82</f>
        <v>1.3827635215251359</v>
      </c>
    </row>
    <row r="139" spans="2:24">
      <c r="B139" t="s">
        <v>52</v>
      </c>
      <c r="C139" s="16">
        <f t="shared" ref="C139:L139" si="117">SUM(C119:C138)</f>
        <v>0</v>
      </c>
      <c r="D139" s="16">
        <f t="shared" si="117"/>
        <v>0</v>
      </c>
      <c r="E139" s="16">
        <f t="shared" si="117"/>
        <v>0</v>
      </c>
      <c r="F139" s="16">
        <f t="shared" si="117"/>
        <v>0</v>
      </c>
      <c r="G139" s="16">
        <f t="shared" si="117"/>
        <v>0</v>
      </c>
      <c r="H139" s="16">
        <f t="shared" si="117"/>
        <v>0</v>
      </c>
      <c r="I139" s="16">
        <f t="shared" si="117"/>
        <v>0</v>
      </c>
      <c r="J139" s="16">
        <f t="shared" si="117"/>
        <v>0</v>
      </c>
      <c r="K139" s="16">
        <f t="shared" si="117"/>
        <v>0</v>
      </c>
      <c r="L139" s="16">
        <f t="shared" si="117"/>
        <v>0</v>
      </c>
      <c r="M139" s="16">
        <f>SUM(M119:M138)</f>
        <v>34.789104599443618</v>
      </c>
      <c r="N139" s="16"/>
      <c r="X139"/>
    </row>
    <row r="140" spans="2:24">
      <c r="C140" s="16"/>
      <c r="D140" s="16"/>
      <c r="E140" s="16"/>
      <c r="F140" s="16"/>
      <c r="G140" s="16"/>
      <c r="J140" s="16"/>
      <c r="M140" s="16"/>
      <c r="O140" s="16"/>
      <c r="P140" s="51" t="s">
        <v>29</v>
      </c>
      <c r="X140"/>
    </row>
    <row r="141" spans="2:24">
      <c r="B141" s="19" t="s">
        <v>20</v>
      </c>
      <c r="C141" s="1"/>
      <c r="D141" s="1"/>
      <c r="E141" s="1"/>
      <c r="F141" s="1"/>
      <c r="G141" s="1"/>
      <c r="O141" s="231" t="s">
        <v>179</v>
      </c>
      <c r="P141" s="232" t="s">
        <v>180</v>
      </c>
      <c r="R141" s="9" t="s">
        <v>261</v>
      </c>
      <c r="X141"/>
    </row>
    <row r="142" spans="2:24">
      <c r="B142" t="s">
        <v>0</v>
      </c>
      <c r="C142" s="7">
        <f t="shared" ref="C142:L142" si="118">C9+C32-C55+C91+C105+C119</f>
        <v>223.75378048883465</v>
      </c>
      <c r="D142" s="7">
        <f t="shared" si="118"/>
        <v>270.18518567823617</v>
      </c>
      <c r="E142" s="7">
        <f t="shared" si="118"/>
        <v>333.22360899693331</v>
      </c>
      <c r="F142" s="7">
        <f t="shared" si="118"/>
        <v>395.67376420819033</v>
      </c>
      <c r="G142" s="36">
        <f t="shared" si="118"/>
        <v>405.11980222209911</v>
      </c>
      <c r="H142" s="36">
        <f t="shared" si="118"/>
        <v>478.83177468666094</v>
      </c>
      <c r="I142" s="36">
        <f t="shared" si="118"/>
        <v>500.17616693857553</v>
      </c>
      <c r="J142" s="36">
        <f t="shared" si="118"/>
        <v>541.89595835757348</v>
      </c>
      <c r="K142" s="36">
        <f t="shared" si="118"/>
        <v>600.35839243748512</v>
      </c>
      <c r="L142" s="36">
        <f t="shared" si="118"/>
        <v>591.25014884778579</v>
      </c>
      <c r="M142" s="125">
        <f t="shared" ref="M142" si="119">M9+M32-M55+M91+M105+M119</f>
        <v>569.22423752374561</v>
      </c>
      <c r="N142" s="127"/>
      <c r="O142" s="311">
        <f>+'[1]PTRM input summary'!J7</f>
        <v>569.22423752374561</v>
      </c>
      <c r="P142" s="292">
        <f>M142-O142</f>
        <v>0</v>
      </c>
      <c r="Q142" s="197"/>
      <c r="R142" s="125">
        <v>563.53993409578732</v>
      </c>
      <c r="X142"/>
    </row>
    <row r="143" spans="2:24">
      <c r="B143" t="s">
        <v>7</v>
      </c>
      <c r="C143" s="7">
        <f t="shared" ref="C143:L143" si="120">C10+C33-C56+C92+C106+C120</f>
        <v>1932.3104445268239</v>
      </c>
      <c r="D143" s="7">
        <f t="shared" si="120"/>
        <v>2147.2896410684707</v>
      </c>
      <c r="E143" s="7">
        <f t="shared" si="120"/>
        <v>2368.6596044689632</v>
      </c>
      <c r="F143" s="7">
        <f t="shared" si="120"/>
        <v>2633.8659916484803</v>
      </c>
      <c r="G143" s="36">
        <f t="shared" si="120"/>
        <v>2796.8795643421113</v>
      </c>
      <c r="H143" s="36">
        <f t="shared" si="120"/>
        <v>2977.8636992617949</v>
      </c>
      <c r="I143" s="36">
        <f t="shared" si="120"/>
        <v>3144.7167096219614</v>
      </c>
      <c r="J143" s="36">
        <f t="shared" si="120"/>
        <v>3341.8592795911582</v>
      </c>
      <c r="K143" s="36">
        <f t="shared" si="120"/>
        <v>3510.3543824754374</v>
      </c>
      <c r="L143" s="36">
        <f t="shared" si="120"/>
        <v>3615.9293967342942</v>
      </c>
      <c r="M143" s="125">
        <f t="shared" ref="M143" si="121">M10+M33-M56+M92+M106+M120</f>
        <v>3570.103931233853</v>
      </c>
      <c r="N143" s="127"/>
      <c r="O143" s="311">
        <f>+'[1]PTRM input summary'!J8</f>
        <v>3570.1039312338539</v>
      </c>
      <c r="P143" s="292">
        <f t="shared" ref="P143:P161" si="122">M143-O143</f>
        <v>0</v>
      </c>
      <c r="Q143" s="197"/>
      <c r="R143" s="125">
        <v>3554.0788926893201</v>
      </c>
      <c r="X143"/>
    </row>
    <row r="144" spans="2:24">
      <c r="B144" t="s">
        <v>8</v>
      </c>
      <c r="C144" s="7">
        <f t="shared" ref="C144:L144" si="123">C11+C34-C57+C93+C107+C121</f>
        <v>0</v>
      </c>
      <c r="D144" s="7">
        <f t="shared" si="123"/>
        <v>0</v>
      </c>
      <c r="E144" s="7">
        <f t="shared" si="123"/>
        <v>0</v>
      </c>
      <c r="F144" s="7">
        <f t="shared" si="123"/>
        <v>0</v>
      </c>
      <c r="G144" s="36">
        <f t="shared" si="123"/>
        <v>0</v>
      </c>
      <c r="H144" s="36">
        <f t="shared" si="123"/>
        <v>0</v>
      </c>
      <c r="I144" s="36">
        <f t="shared" si="123"/>
        <v>0</v>
      </c>
      <c r="J144" s="36">
        <f t="shared" si="123"/>
        <v>0</v>
      </c>
      <c r="K144" s="36">
        <f t="shared" si="123"/>
        <v>0</v>
      </c>
      <c r="L144" s="36">
        <f t="shared" si="123"/>
        <v>0</v>
      </c>
      <c r="M144" s="125">
        <f t="shared" ref="M144" si="124">M11+M34-M57+M93+M107+M121</f>
        <v>0</v>
      </c>
      <c r="N144" s="127"/>
      <c r="O144" s="311">
        <f>+'[1]PTRM input summary'!J9</f>
        <v>0</v>
      </c>
      <c r="P144" s="292">
        <f t="shared" si="122"/>
        <v>0</v>
      </c>
      <c r="Q144" s="197"/>
      <c r="R144" s="125">
        <v>0</v>
      </c>
      <c r="X144"/>
    </row>
    <row r="145" spans="2:24">
      <c r="B145" t="s">
        <v>9</v>
      </c>
      <c r="C145" s="7">
        <f t="shared" ref="C145:L145" si="125">C12+C35-C58+C94+C108+C122</f>
        <v>0</v>
      </c>
      <c r="D145" s="7">
        <f t="shared" si="125"/>
        <v>0</v>
      </c>
      <c r="E145" s="7">
        <f t="shared" si="125"/>
        <v>0</v>
      </c>
      <c r="F145" s="7">
        <f t="shared" si="125"/>
        <v>0</v>
      </c>
      <c r="G145" s="36">
        <f t="shared" si="125"/>
        <v>0</v>
      </c>
      <c r="H145" s="36">
        <f t="shared" si="125"/>
        <v>0</v>
      </c>
      <c r="I145" s="36">
        <f t="shared" si="125"/>
        <v>0</v>
      </c>
      <c r="J145" s="36">
        <f t="shared" si="125"/>
        <v>0</v>
      </c>
      <c r="K145" s="36">
        <f t="shared" si="125"/>
        <v>0</v>
      </c>
      <c r="L145" s="36">
        <f t="shared" si="125"/>
        <v>0</v>
      </c>
      <c r="M145" s="125">
        <f t="shared" ref="M145" si="126">M12+M35-M58+M94+M108+M122</f>
        <v>0</v>
      </c>
      <c r="N145" s="127"/>
      <c r="O145" s="311">
        <f>+'[1]PTRM input summary'!J10</f>
        <v>0</v>
      </c>
      <c r="P145" s="292">
        <f t="shared" si="122"/>
        <v>0</v>
      </c>
      <c r="Q145" s="197"/>
      <c r="R145" s="125">
        <v>0</v>
      </c>
      <c r="X145"/>
    </row>
    <row r="146" spans="2:24">
      <c r="B146" t="s">
        <v>10</v>
      </c>
      <c r="C146" s="7">
        <f t="shared" ref="C146:L146" si="127">C13+C36-C59+C95+C109+C123</f>
        <v>1.3307440827500228</v>
      </c>
      <c r="D146" s="7">
        <f t="shared" si="127"/>
        <v>7.3256044531991531</v>
      </c>
      <c r="E146" s="7">
        <f t="shared" si="127"/>
        <v>7.9328362090936526</v>
      </c>
      <c r="F146" s="7">
        <f t="shared" si="127"/>
        <v>6.8785496287485728</v>
      </c>
      <c r="G146" s="36">
        <f t="shared" si="127"/>
        <v>6.8332606104500826</v>
      </c>
      <c r="H146" s="36">
        <f t="shared" si="127"/>
        <v>13.058737871837797</v>
      </c>
      <c r="I146" s="36">
        <f t="shared" si="127"/>
        <v>29.909311783449951</v>
      </c>
      <c r="J146" s="36">
        <f t="shared" si="127"/>
        <v>49.996609665481245</v>
      </c>
      <c r="K146" s="36">
        <f t="shared" si="127"/>
        <v>79.649602652966649</v>
      </c>
      <c r="L146" s="36">
        <f t="shared" si="127"/>
        <v>108.28602300120033</v>
      </c>
      <c r="M146" s="125">
        <f t="shared" ref="M146" si="128">M13+M36-M59+M95+M109+M123</f>
        <v>120.49742219831383</v>
      </c>
      <c r="N146" s="127"/>
      <c r="O146" s="311">
        <f>+'[1]PTRM input summary'!J11</f>
        <v>120.49742219831384</v>
      </c>
      <c r="P146" s="292">
        <f t="shared" si="122"/>
        <v>0</v>
      </c>
      <c r="Q146" s="197"/>
      <c r="R146" s="125">
        <v>120.49742219831384</v>
      </c>
      <c r="X146"/>
    </row>
    <row r="147" spans="2:24">
      <c r="B147" t="s">
        <v>11</v>
      </c>
      <c r="C147" s="7">
        <f t="shared" ref="C147:L147" si="129">C14+C37-C60+C96+C110+C124</f>
        <v>114.15739811789442</v>
      </c>
      <c r="D147" s="7">
        <f t="shared" si="129"/>
        <v>128.48028010642349</v>
      </c>
      <c r="E147" s="7">
        <f t="shared" si="129"/>
        <v>135.38391359049615</v>
      </c>
      <c r="F147" s="7">
        <f t="shared" si="129"/>
        <v>128.44076108985945</v>
      </c>
      <c r="G147" s="36">
        <f t="shared" si="129"/>
        <v>104.13771941948994</v>
      </c>
      <c r="H147" s="36">
        <f t="shared" si="129"/>
        <v>85.444437770425068</v>
      </c>
      <c r="I147" s="36">
        <f t="shared" si="129"/>
        <v>86.150236450867283</v>
      </c>
      <c r="J147" s="36">
        <f t="shared" si="129"/>
        <v>75.110710842259408</v>
      </c>
      <c r="K147" s="36">
        <f t="shared" si="129"/>
        <v>82.5313448586069</v>
      </c>
      <c r="L147" s="36">
        <f t="shared" si="129"/>
        <v>124.86831720936698</v>
      </c>
      <c r="M147" s="125">
        <f t="shared" ref="M147" si="130">M14+M37-M60+M96+M110+M124</f>
        <v>155.36125441494846</v>
      </c>
      <c r="N147" s="127"/>
      <c r="O147" s="311">
        <f>+'[1]PTRM input summary'!J12</f>
        <v>155.36125441494849</v>
      </c>
      <c r="P147" s="292">
        <f t="shared" si="122"/>
        <v>0</v>
      </c>
      <c r="Q147" s="197"/>
      <c r="R147" s="125">
        <v>155.36125441494849</v>
      </c>
      <c r="X147"/>
    </row>
    <row r="148" spans="2:24">
      <c r="B148" t="s">
        <v>12</v>
      </c>
      <c r="C148" s="7">
        <f t="shared" ref="C148:L148" si="131">C15+C38-C61+C97+C111+C125</f>
        <v>4.9557071573737685</v>
      </c>
      <c r="D148" s="7">
        <f t="shared" si="131"/>
        <v>6.9581014557635807</v>
      </c>
      <c r="E148" s="7">
        <f t="shared" si="131"/>
        <v>11.519366812060863</v>
      </c>
      <c r="F148" s="7">
        <f t="shared" si="131"/>
        <v>13.633806098612585</v>
      </c>
      <c r="G148" s="36">
        <f t="shared" si="131"/>
        <v>9.0856970595145814</v>
      </c>
      <c r="H148" s="36">
        <f t="shared" si="131"/>
        <v>11.000541831171214</v>
      </c>
      <c r="I148" s="36">
        <f t="shared" si="131"/>
        <v>11.983473202082525</v>
      </c>
      <c r="J148" s="36">
        <f t="shared" si="131"/>
        <v>24.570026874433545</v>
      </c>
      <c r="K148" s="36">
        <f t="shared" si="131"/>
        <v>11.651567756966509</v>
      </c>
      <c r="L148" s="36">
        <f t="shared" si="131"/>
        <v>14.843360780651828</v>
      </c>
      <c r="M148" s="125">
        <f t="shared" ref="M148" si="132">M15+M38-M61+M97+M111+M125</f>
        <v>14.904331752695494</v>
      </c>
      <c r="N148" s="127"/>
      <c r="O148" s="311">
        <f>+'[1]PTRM input summary'!J13</f>
        <v>14.904331752695494</v>
      </c>
      <c r="P148" s="292">
        <f t="shared" si="122"/>
        <v>0</v>
      </c>
      <c r="Q148" s="197"/>
      <c r="R148" s="125">
        <v>14.904331752695494</v>
      </c>
      <c r="X148"/>
    </row>
    <row r="149" spans="2:24">
      <c r="B149" s="4" t="s">
        <v>135</v>
      </c>
      <c r="C149" s="36"/>
      <c r="D149" s="36"/>
      <c r="E149" s="36"/>
      <c r="F149" s="36"/>
      <c r="G149" s="36"/>
      <c r="H149" s="36">
        <f t="shared" ref="H149:L152" si="133">H16+H39-H62+H98+H112+H126</f>
        <v>0</v>
      </c>
      <c r="I149" s="36">
        <f t="shared" si="133"/>
        <v>0</v>
      </c>
      <c r="J149" s="36">
        <f t="shared" si="133"/>
        <v>0</v>
      </c>
      <c r="K149" s="36">
        <f t="shared" si="133"/>
        <v>0</v>
      </c>
      <c r="L149" s="36">
        <f t="shared" si="133"/>
        <v>0</v>
      </c>
      <c r="M149" s="125">
        <f t="shared" ref="M149" si="134">M16+M39-M62+M98+M112+M126</f>
        <v>0</v>
      </c>
      <c r="N149" s="127"/>
      <c r="O149" s="278"/>
      <c r="P149" s="292">
        <f t="shared" si="122"/>
        <v>0</v>
      </c>
      <c r="Q149" s="197"/>
      <c r="R149" s="125"/>
      <c r="X149"/>
    </row>
    <row r="150" spans="2:24">
      <c r="B150" s="63" t="s">
        <v>83</v>
      </c>
      <c r="C150" s="64">
        <f>C17+C40-C63+C99+C113+C127</f>
        <v>0</v>
      </c>
      <c r="D150" s="64">
        <f>D17+D40-D63+D99+D113+D127</f>
        <v>0</v>
      </c>
      <c r="E150" s="64">
        <f>E17+E40-E63+E99+E113+E127</f>
        <v>0</v>
      </c>
      <c r="F150" s="64">
        <f>F17+F40-F63+F99+F113+F127</f>
        <v>0</v>
      </c>
      <c r="G150" s="64">
        <f>G17+G40-G63+G99+G113+G127</f>
        <v>0</v>
      </c>
      <c r="H150" s="64">
        <f t="shared" si="133"/>
        <v>0</v>
      </c>
      <c r="I150" s="64">
        <f t="shared" si="133"/>
        <v>5.5477535121740876E-2</v>
      </c>
      <c r="J150" s="64">
        <f t="shared" si="133"/>
        <v>5.6550305137907139E-2</v>
      </c>
      <c r="K150" s="64">
        <f t="shared" si="133"/>
        <v>5.7725243727041617E-2</v>
      </c>
      <c r="L150" s="64">
        <f t="shared" si="133"/>
        <v>5.8644760883755559E-2</v>
      </c>
      <c r="M150" s="60">
        <f t="shared" ref="M150" si="135">M17+M40-M63+M99+M113+M127</f>
        <v>8.0115282257194109E-2</v>
      </c>
      <c r="N150" s="127"/>
      <c r="O150" s="311">
        <f>+'[1]PTRM input summary'!J14</f>
        <v>8.0115282257194123E-2</v>
      </c>
      <c r="P150" s="292">
        <f t="shared" si="122"/>
        <v>0</v>
      </c>
      <c r="Q150" s="197"/>
      <c r="R150" s="125">
        <v>8.0115282257194123E-2</v>
      </c>
      <c r="X150"/>
    </row>
    <row r="151" spans="2:24">
      <c r="B151" s="63" t="s">
        <v>133</v>
      </c>
      <c r="C151" s="64"/>
      <c r="D151" s="64"/>
      <c r="E151" s="64"/>
      <c r="F151" s="64"/>
      <c r="G151" s="64"/>
      <c r="H151" s="64">
        <f t="shared" si="133"/>
        <v>0</v>
      </c>
      <c r="I151" s="64">
        <f t="shared" si="133"/>
        <v>0</v>
      </c>
      <c r="J151" s="64">
        <f t="shared" si="133"/>
        <v>0</v>
      </c>
      <c r="K151" s="64">
        <f t="shared" si="133"/>
        <v>0</v>
      </c>
      <c r="L151" s="64">
        <f t="shared" si="133"/>
        <v>0</v>
      </c>
      <c r="M151" s="60">
        <f t="shared" ref="M151" si="136">M18+M41-M64+M100+M114+M128</f>
        <v>34.789104599443583</v>
      </c>
      <c r="N151" s="127"/>
      <c r="O151" s="311">
        <f>+'[1]PTRM input summary'!J22</f>
        <v>34.789104599443583</v>
      </c>
      <c r="P151" s="293">
        <f t="shared" si="122"/>
        <v>0</v>
      </c>
      <c r="Q151" s="197"/>
      <c r="R151" s="125">
        <v>34.789104599443583</v>
      </c>
      <c r="X151"/>
    </row>
    <row r="152" spans="2:24">
      <c r="B152" t="s">
        <v>13</v>
      </c>
      <c r="C152" s="7">
        <f>C19+C42-C65+C101+C115+C129</f>
        <v>1.5553441667922492</v>
      </c>
      <c r="D152" s="7">
        <f>D19+D42-D65+D101+D115+D129</f>
        <v>1.5754463655724045</v>
      </c>
      <c r="E152" s="7">
        <f>E19+E42-E65+E101+E115+E129</f>
        <v>1.5716796789597285</v>
      </c>
      <c r="F152" s="7">
        <f>F19+F42-F65+F101+F115+F129</f>
        <v>1.5695427875524592</v>
      </c>
      <c r="G152" s="36">
        <f>G19+G42-G65+G101+G115+G129</f>
        <v>1.5688274079042293</v>
      </c>
      <c r="H152" s="36">
        <f t="shared" si="133"/>
        <v>12.442309321309207</v>
      </c>
      <c r="I152" s="36">
        <f t="shared" si="133"/>
        <v>12.302212050526208</v>
      </c>
      <c r="J152" s="36">
        <f t="shared" si="133"/>
        <v>12.267515217061401</v>
      </c>
      <c r="K152" s="36">
        <f t="shared" si="133"/>
        <v>12.244147466085636</v>
      </c>
      <c r="L152" s="36">
        <f t="shared" si="133"/>
        <v>12.156506333980923</v>
      </c>
      <c r="M152" s="125">
        <f t="shared" ref="M152" si="137">M19+M42-M65+M101+M115+M129</f>
        <v>13.634459700657777</v>
      </c>
      <c r="N152" s="127"/>
      <c r="O152" s="311">
        <v>13.634459700657782</v>
      </c>
      <c r="P152" s="292">
        <f t="shared" si="122"/>
        <v>0</v>
      </c>
      <c r="Q152" s="197"/>
      <c r="R152" s="125">
        <v>13.634459700657782</v>
      </c>
      <c r="X152"/>
    </row>
    <row r="153" spans="2:24">
      <c r="B153" t="s">
        <v>41</v>
      </c>
      <c r="C153" s="7">
        <f t="shared" ref="C153:L153" si="138">C20+C43-C66+C130</f>
        <v>0</v>
      </c>
      <c r="D153" s="7">
        <f t="shared" si="138"/>
        <v>0</v>
      </c>
      <c r="E153" s="7">
        <f t="shared" si="138"/>
        <v>0</v>
      </c>
      <c r="F153" s="7">
        <f t="shared" si="138"/>
        <v>0</v>
      </c>
      <c r="G153" s="36">
        <f t="shared" si="138"/>
        <v>0.60204424229807196</v>
      </c>
      <c r="H153" s="36">
        <f t="shared" si="138"/>
        <v>0</v>
      </c>
      <c r="I153" s="36">
        <f t="shared" si="138"/>
        <v>0</v>
      </c>
      <c r="J153" s="36">
        <f t="shared" si="138"/>
        <v>0</v>
      </c>
      <c r="K153" s="36">
        <f t="shared" si="138"/>
        <v>0</v>
      </c>
      <c r="L153" s="36">
        <f t="shared" si="138"/>
        <v>0</v>
      </c>
      <c r="M153" s="125">
        <f t="shared" ref="M153" si="139">M20+M43-M66+M130</f>
        <v>0</v>
      </c>
      <c r="N153" s="127"/>
      <c r="O153" s="278"/>
      <c r="P153" s="292">
        <f t="shared" si="122"/>
        <v>0</v>
      </c>
      <c r="Q153" s="197"/>
      <c r="R153" s="125"/>
      <c r="X153"/>
    </row>
    <row r="154" spans="2:24">
      <c r="B154" t="s">
        <v>42</v>
      </c>
      <c r="C154" s="7">
        <f t="shared" ref="C154:L154" si="140">C21+C44-C67+C131</f>
        <v>0</v>
      </c>
      <c r="D154" s="7">
        <f t="shared" si="140"/>
        <v>0</v>
      </c>
      <c r="E154" s="7">
        <f t="shared" si="140"/>
        <v>0</v>
      </c>
      <c r="F154" s="7">
        <f t="shared" si="140"/>
        <v>0</v>
      </c>
      <c r="G154" s="36">
        <f t="shared" si="140"/>
        <v>43.995102003638969</v>
      </c>
      <c r="H154" s="36">
        <f t="shared" si="140"/>
        <v>0</v>
      </c>
      <c r="I154" s="36">
        <f t="shared" si="140"/>
        <v>0</v>
      </c>
      <c r="J154" s="36">
        <f t="shared" si="140"/>
        <v>0</v>
      </c>
      <c r="K154" s="36">
        <f t="shared" si="140"/>
        <v>0</v>
      </c>
      <c r="L154" s="36">
        <f t="shared" si="140"/>
        <v>0</v>
      </c>
      <c r="M154" s="125">
        <f t="shared" ref="M154" si="141">M21+M44-M67+M131</f>
        <v>0</v>
      </c>
      <c r="O154" s="278"/>
      <c r="P154" s="292">
        <f t="shared" si="122"/>
        <v>0</v>
      </c>
      <c r="Q154" s="197"/>
      <c r="R154" s="125"/>
      <c r="X154"/>
    </row>
    <row r="155" spans="2:24">
      <c r="B155" t="s">
        <v>43</v>
      </c>
      <c r="C155" s="7">
        <f t="shared" ref="C155:L155" si="142">C22+C45-C68+C132</f>
        <v>0</v>
      </c>
      <c r="D155" s="7">
        <f t="shared" si="142"/>
        <v>0</v>
      </c>
      <c r="E155" s="7">
        <f t="shared" si="142"/>
        <v>0</v>
      </c>
      <c r="F155" s="7">
        <f t="shared" si="142"/>
        <v>0</v>
      </c>
      <c r="G155" s="36">
        <f t="shared" si="142"/>
        <v>0.58737436015166178</v>
      </c>
      <c r="H155" s="36">
        <f t="shared" si="142"/>
        <v>0.47699900824403124</v>
      </c>
      <c r="I155" s="36">
        <f t="shared" si="142"/>
        <v>0.36140994624629158</v>
      </c>
      <c r="J155" s="36">
        <f t="shared" si="142"/>
        <v>0.24559902424471747</v>
      </c>
      <c r="K155" s="36">
        <f t="shared" si="142"/>
        <v>0.12535090216645473</v>
      </c>
      <c r="L155" s="36">
        <f t="shared" si="142"/>
        <v>2.7755575615628914E-17</v>
      </c>
      <c r="M155" s="125">
        <f t="shared" ref="M155" si="143">M22+M45-M68+M132</f>
        <v>2.8094058245087803E-17</v>
      </c>
      <c r="N155" s="127"/>
      <c r="O155" s="311">
        <f>+'[1]PTRM input summary'!J17</f>
        <v>-2.8094058245087803E-17</v>
      </c>
      <c r="P155" s="292">
        <f t="shared" si="122"/>
        <v>5.6188116490175606E-17</v>
      </c>
      <c r="Q155" s="197"/>
      <c r="R155" s="125">
        <v>-2.8094058245087803E-17</v>
      </c>
      <c r="X155"/>
    </row>
    <row r="156" spans="2:24">
      <c r="B156" t="s">
        <v>44</v>
      </c>
      <c r="C156" s="7">
        <f t="shared" ref="C156:L156" si="144">C23+C46-C69+C133</f>
        <v>0</v>
      </c>
      <c r="D156" s="7">
        <f t="shared" si="144"/>
        <v>0</v>
      </c>
      <c r="E156" s="7">
        <f t="shared" si="144"/>
        <v>0</v>
      </c>
      <c r="F156" s="7">
        <f t="shared" si="144"/>
        <v>0</v>
      </c>
      <c r="G156" s="36">
        <f t="shared" si="144"/>
        <v>35.216938941446728</v>
      </c>
      <c r="H156" s="36">
        <f t="shared" si="144"/>
        <v>28.599213871240966</v>
      </c>
      <c r="I156" s="36">
        <f t="shared" si="144"/>
        <v>21.668892742442573</v>
      </c>
      <c r="J156" s="36">
        <f t="shared" si="144"/>
        <v>14.725269653704071</v>
      </c>
      <c r="K156" s="36">
        <f t="shared" si="144"/>
        <v>7.5156073661633256</v>
      </c>
      <c r="L156" s="36">
        <f t="shared" si="144"/>
        <v>1.7763568394002505E-15</v>
      </c>
      <c r="M156" s="125">
        <f t="shared" ref="M156" si="145">M23+M46-M69+M133</f>
        <v>1.7980197276856194E-15</v>
      </c>
      <c r="N156" s="127"/>
      <c r="O156" s="311">
        <f>+'[1]PTRM input summary'!J18</f>
        <v>-8.990098638428097E-16</v>
      </c>
      <c r="P156" s="292">
        <f t="shared" si="122"/>
        <v>2.6970295915284291E-15</v>
      </c>
      <c r="Q156" s="197"/>
      <c r="R156" s="125">
        <v>-8.990098638428097E-16</v>
      </c>
      <c r="X156"/>
    </row>
    <row r="157" spans="2:24">
      <c r="B157" s="142" t="s">
        <v>140</v>
      </c>
      <c r="C157" s="143"/>
      <c r="D157" s="143"/>
      <c r="E157" s="143"/>
      <c r="F157" s="143"/>
      <c r="G157" s="143"/>
      <c r="H157" s="143">
        <f t="shared" ref="H157:L159" si="146">H24+H47-H70+H134</f>
        <v>0</v>
      </c>
      <c r="I157" s="143">
        <f t="shared" si="146"/>
        <v>0</v>
      </c>
      <c r="J157" s="143">
        <f t="shared" si="146"/>
        <v>0</v>
      </c>
      <c r="K157" s="143">
        <f t="shared" si="146"/>
        <v>0</v>
      </c>
      <c r="L157" s="143">
        <f t="shared" si="146"/>
        <v>0</v>
      </c>
      <c r="M157" s="230">
        <f t="shared" ref="M157" si="147">M24+M47-M70+M134</f>
        <v>196.64451366971005</v>
      </c>
      <c r="N157" s="127"/>
      <c r="O157" s="311">
        <f>+'[1]PTRM input summary'!J26</f>
        <v>196.64451366971008</v>
      </c>
      <c r="P157" s="292">
        <f t="shared" si="122"/>
        <v>0</v>
      </c>
      <c r="Q157" s="197"/>
      <c r="R157" s="125">
        <v>196.64451366971008</v>
      </c>
      <c r="X157"/>
    </row>
    <row r="158" spans="2:24">
      <c r="B158" s="63" t="s">
        <v>86</v>
      </c>
      <c r="C158" s="64"/>
      <c r="D158" s="64"/>
      <c r="E158" s="64"/>
      <c r="F158" s="64"/>
      <c r="G158" s="64">
        <f>G25+G48-G71+G135</f>
        <v>0</v>
      </c>
      <c r="H158" s="219">
        <f>H25+H48-H71+H135</f>
        <v>2.7608874519751883</v>
      </c>
      <c r="I158" s="64">
        <f t="shared" si="146"/>
        <v>2.0975672507819767</v>
      </c>
      <c r="J158" s="64">
        <f t="shared" si="146"/>
        <v>1.4331838782681643</v>
      </c>
      <c r="K158" s="64">
        <f t="shared" si="146"/>
        <v>0.74337036021448089</v>
      </c>
      <c r="L158" s="64">
        <f t="shared" si="146"/>
        <v>0</v>
      </c>
      <c r="M158" s="60">
        <f t="shared" ref="M158" si="148">M25+M48-M71+M135</f>
        <v>0</v>
      </c>
      <c r="N158" s="127"/>
      <c r="O158" s="311">
        <f>+'[1]PTRM input summary'!J19</f>
        <v>0</v>
      </c>
      <c r="P158" s="292">
        <f t="shared" si="122"/>
        <v>0</v>
      </c>
      <c r="Q158" s="197"/>
      <c r="R158" s="125">
        <v>0</v>
      </c>
      <c r="X158"/>
    </row>
    <row r="159" spans="2:24">
      <c r="B159" s="63" t="s">
        <v>126</v>
      </c>
      <c r="C159" s="64"/>
      <c r="D159" s="64"/>
      <c r="E159" s="64"/>
      <c r="F159" s="64"/>
      <c r="G159" s="64">
        <f>G26+G49-G72+G136</f>
        <v>0</v>
      </c>
      <c r="H159" s="64">
        <f t="shared" si="146"/>
        <v>0</v>
      </c>
      <c r="I159" s="64">
        <f t="shared" si="146"/>
        <v>0</v>
      </c>
      <c r="J159" s="64">
        <f t="shared" si="146"/>
        <v>5.1253880241581973</v>
      </c>
      <c r="K159" s="64">
        <f t="shared" si="146"/>
        <v>2.6813965452595854</v>
      </c>
      <c r="L159" s="64">
        <f t="shared" si="146"/>
        <v>0</v>
      </c>
      <c r="M159" s="60">
        <f t="shared" ref="M159" si="149">M26+M49-M72+M136</f>
        <v>0</v>
      </c>
      <c r="N159" s="127"/>
      <c r="O159" s="311">
        <f>+'[1]PTRM input summary'!J20</f>
        <v>0</v>
      </c>
      <c r="P159" s="292">
        <f t="shared" si="122"/>
        <v>0</v>
      </c>
      <c r="Q159" s="197"/>
      <c r="R159" s="125">
        <v>0</v>
      </c>
      <c r="X159"/>
    </row>
    <row r="160" spans="2:24">
      <c r="B160" s="63" t="s">
        <v>137</v>
      </c>
      <c r="C160" s="64"/>
      <c r="D160" s="64"/>
      <c r="E160" s="64"/>
      <c r="F160" s="64"/>
      <c r="G160" s="64"/>
      <c r="H160" s="64">
        <f t="shared" ref="H160:M161" si="150">H27+H50-H73+H137</f>
        <v>0</v>
      </c>
      <c r="I160" s="64">
        <f t="shared" si="150"/>
        <v>0</v>
      </c>
      <c r="J160" s="64">
        <f t="shared" si="150"/>
        <v>0.31561221704253933</v>
      </c>
      <c r="K160" s="64">
        <f t="shared" si="150"/>
        <v>0.16092874634554288</v>
      </c>
      <c r="L160" s="225">
        <f t="shared" si="150"/>
        <v>0</v>
      </c>
      <c r="M160" s="60">
        <f t="shared" si="150"/>
        <v>2.5366071107613357</v>
      </c>
      <c r="N160" s="127"/>
      <c r="O160" s="311">
        <f>+'[1]PTRM input summary'!J21</f>
        <v>2.5366071107613357</v>
      </c>
      <c r="P160" s="292">
        <f t="shared" si="122"/>
        <v>0</v>
      </c>
      <c r="Q160" s="197"/>
      <c r="R160" s="125">
        <v>2.5366071107613357</v>
      </c>
      <c r="X160"/>
    </row>
    <row r="161" spans="2:24">
      <c r="B161" s="63" t="s">
        <v>168</v>
      </c>
      <c r="C161" s="64"/>
      <c r="D161" s="64"/>
      <c r="E161" s="64"/>
      <c r="F161" s="64"/>
      <c r="G161" s="64"/>
      <c r="H161" s="64"/>
      <c r="I161" s="64"/>
      <c r="J161" s="64"/>
      <c r="K161" s="64"/>
      <c r="L161" s="64">
        <f t="shared" si="150"/>
        <v>0</v>
      </c>
      <c r="M161" s="60">
        <f t="shared" si="150"/>
        <v>1.3827635215251359</v>
      </c>
      <c r="N161" s="127"/>
      <c r="O161" s="311">
        <f>+'[1]PTRM input summary'!J27</f>
        <v>1.3827635215251359</v>
      </c>
      <c r="P161" s="292">
        <f t="shared" si="122"/>
        <v>0</v>
      </c>
      <c r="Q161" s="197"/>
      <c r="R161" s="125">
        <v>1.3827635215251359</v>
      </c>
      <c r="X161"/>
    </row>
    <row r="162" spans="2:24">
      <c r="B162" t="s">
        <v>52</v>
      </c>
      <c r="C162" s="36">
        <f t="shared" ref="C162:L162" si="151">SUM(C142:C161)</f>
        <v>2278.0634185404688</v>
      </c>
      <c r="D162" s="36">
        <f t="shared" si="151"/>
        <v>2561.8142591276651</v>
      </c>
      <c r="E162" s="36">
        <f t="shared" si="151"/>
        <v>2858.2910097565068</v>
      </c>
      <c r="F162" s="36">
        <f t="shared" si="151"/>
        <v>3180.0624154614438</v>
      </c>
      <c r="G162" s="36">
        <f t="shared" si="151"/>
        <v>3404.0263306091042</v>
      </c>
      <c r="H162" s="36">
        <f t="shared" si="151"/>
        <v>3610.4786010746589</v>
      </c>
      <c r="I162" s="36">
        <f t="shared" si="151"/>
        <v>3809.4214575220553</v>
      </c>
      <c r="J162" s="36">
        <f t="shared" si="151"/>
        <v>4067.6017036505227</v>
      </c>
      <c r="K162" s="36">
        <f t="shared" si="151"/>
        <v>4308.073816811424</v>
      </c>
      <c r="L162" s="36">
        <f t="shared" si="151"/>
        <v>4467.3923976681644</v>
      </c>
      <c r="M162" s="125">
        <f>SUM(M142:M161)</f>
        <v>4679.158741007911</v>
      </c>
      <c r="O162" s="229">
        <f>SUM(O142:O161)</f>
        <v>4679.1587410079128</v>
      </c>
      <c r="P162" s="294">
        <f>SUM(P142:P161)</f>
        <v>2.7532177080186049E-15</v>
      </c>
      <c r="X162"/>
    </row>
    <row r="163" spans="2:24">
      <c r="L163" s="7"/>
      <c r="M163" s="16"/>
      <c r="P163" s="224"/>
      <c r="X163"/>
    </row>
    <row r="164" spans="2:24">
      <c r="B164" t="s">
        <v>47</v>
      </c>
      <c r="C164" s="25"/>
      <c r="D164" s="25"/>
      <c r="E164" s="25"/>
      <c r="F164" s="25"/>
      <c r="G164" s="2">
        <v>3442.0803382263389</v>
      </c>
      <c r="H164" s="288">
        <v>3610.4786010746593</v>
      </c>
      <c r="I164" s="288">
        <v>3809.4214575220558</v>
      </c>
      <c r="J164" s="288">
        <v>4067.6017036505232</v>
      </c>
      <c r="K164" s="288">
        <v>4308.0738168114258</v>
      </c>
      <c r="L164" s="288">
        <v>4467.3923976681644</v>
      </c>
      <c r="M164" s="288">
        <f>'[1]Total RAB roll forward'!$M$329</f>
        <v>4679.1587410079128</v>
      </c>
      <c r="O164" s="284">
        <f>M164</f>
        <v>4679.1587410079128</v>
      </c>
      <c r="X164"/>
    </row>
    <row r="165" spans="2:24">
      <c r="X165"/>
    </row>
    <row r="166" spans="2:24">
      <c r="B166" s="289" t="s">
        <v>29</v>
      </c>
      <c r="C166" s="278"/>
      <c r="D166" s="278"/>
      <c r="E166" s="278"/>
      <c r="F166" s="278"/>
      <c r="G166" s="278">
        <f t="shared" ref="G166:O166" si="152">G162-G164</f>
        <v>-38.054007617234674</v>
      </c>
      <c r="H166" s="269">
        <f t="shared" si="152"/>
        <v>0</v>
      </c>
      <c r="I166" s="269">
        <f t="shared" si="152"/>
        <v>0</v>
      </c>
      <c r="J166" s="269">
        <f t="shared" si="152"/>
        <v>0</v>
      </c>
      <c r="K166" s="269">
        <f t="shared" si="152"/>
        <v>0</v>
      </c>
      <c r="L166" s="269">
        <f t="shared" si="152"/>
        <v>0</v>
      </c>
      <c r="M166" s="269">
        <f t="shared" si="152"/>
        <v>0</v>
      </c>
      <c r="O166" s="269">
        <f t="shared" si="152"/>
        <v>0</v>
      </c>
      <c r="X166"/>
    </row>
    <row r="167" spans="2:24">
      <c r="X167"/>
    </row>
    <row r="168" spans="2:24">
      <c r="X168"/>
    </row>
    <row r="169" spans="2:24">
      <c r="H169" s="220"/>
      <c r="I169" s="220"/>
      <c r="J169" s="220"/>
      <c r="K169" s="220"/>
      <c r="L169" s="220"/>
      <c r="M169" s="220"/>
      <c r="N169" s="125"/>
    </row>
    <row r="170" spans="2:24">
      <c r="H170" s="126"/>
      <c r="I170" s="126"/>
      <c r="J170" s="126"/>
      <c r="K170" s="126"/>
      <c r="L170" s="126"/>
      <c r="M170" s="126"/>
      <c r="N170" s="125"/>
    </row>
    <row r="171" spans="2:24">
      <c r="B171" s="233"/>
      <c r="D171" s="4"/>
      <c r="E171" s="4"/>
      <c r="F171" s="4"/>
      <c r="G171" s="4"/>
      <c r="H171" s="4"/>
      <c r="I171" s="4"/>
      <c r="J171" s="4"/>
      <c r="K171" s="4"/>
      <c r="M171" s="2"/>
      <c r="N171" s="16"/>
      <c r="O171" s="25"/>
    </row>
    <row r="172" spans="2:24">
      <c r="B172" s="4"/>
      <c r="D172" s="4"/>
      <c r="E172" s="4"/>
      <c r="F172" s="4"/>
      <c r="G172" s="4"/>
      <c r="H172" s="4"/>
      <c r="I172" s="4"/>
      <c r="J172" s="4"/>
      <c r="K172" s="4"/>
      <c r="L172" s="4"/>
      <c r="M172" s="2"/>
      <c r="N172" s="16"/>
      <c r="O172" s="25"/>
    </row>
    <row r="173" spans="2:24">
      <c r="B173" s="4"/>
      <c r="D173" s="4"/>
      <c r="E173" s="4"/>
      <c r="F173" s="4"/>
      <c r="G173" s="4"/>
      <c r="H173" s="4"/>
      <c r="I173" s="4"/>
      <c r="J173" s="4"/>
      <c r="K173" s="4"/>
      <c r="L173" s="4"/>
      <c r="M173" s="2"/>
      <c r="N173" s="16"/>
      <c r="O173" s="25"/>
    </row>
    <row r="174" spans="2:24">
      <c r="B174" s="4"/>
      <c r="D174" s="4"/>
      <c r="E174" s="4"/>
      <c r="F174" s="4"/>
      <c r="G174" s="4"/>
      <c r="H174" s="4"/>
      <c r="I174" s="4"/>
      <c r="J174" s="4"/>
      <c r="K174" s="4"/>
      <c r="L174" s="4"/>
      <c r="M174" s="2"/>
      <c r="N174" s="16"/>
      <c r="O174" s="25"/>
    </row>
    <row r="175" spans="2:24">
      <c r="B175" s="4"/>
      <c r="D175" s="4"/>
      <c r="E175" s="4"/>
      <c r="F175" s="4"/>
      <c r="G175" s="4"/>
      <c r="H175" s="4"/>
      <c r="I175" s="4"/>
      <c r="J175" s="4"/>
      <c r="K175" s="4"/>
      <c r="L175" s="4"/>
      <c r="M175" s="2"/>
      <c r="N175" s="16"/>
      <c r="O175" s="25"/>
    </row>
    <row r="176" spans="2:24">
      <c r="B176" s="4"/>
      <c r="D176" s="4"/>
      <c r="E176" s="4"/>
      <c r="F176" s="4"/>
      <c r="G176" s="4"/>
      <c r="H176" s="4"/>
      <c r="I176" s="4"/>
      <c r="J176" s="4"/>
      <c r="K176" s="4"/>
      <c r="L176" s="4"/>
      <c r="M176" s="2"/>
      <c r="N176" s="125"/>
      <c r="O176" s="25"/>
    </row>
    <row r="177" spans="2:15">
      <c r="B177" s="4"/>
      <c r="D177" s="4"/>
      <c r="E177" s="4"/>
      <c r="F177" s="4"/>
      <c r="G177" s="4"/>
      <c r="H177" s="4"/>
      <c r="I177" s="4"/>
      <c r="J177" s="4"/>
      <c r="K177" s="4"/>
      <c r="L177" s="4"/>
      <c r="M177" s="2"/>
      <c r="N177" s="16"/>
      <c r="O177" s="25"/>
    </row>
    <row r="178" spans="2:15">
      <c r="B178" s="4"/>
      <c r="D178" s="4"/>
      <c r="E178" s="4"/>
      <c r="F178" s="4"/>
      <c r="G178" s="4"/>
      <c r="H178" s="4"/>
      <c r="I178" s="4"/>
      <c r="J178" s="4"/>
      <c r="K178" s="4"/>
      <c r="L178" s="4"/>
      <c r="M178" s="2"/>
      <c r="N178" s="16"/>
      <c r="O178" s="25"/>
    </row>
    <row r="179" spans="2:15">
      <c r="B179" s="4"/>
      <c r="D179" s="4"/>
      <c r="E179" s="4"/>
      <c r="F179" s="4"/>
      <c r="G179" s="4"/>
      <c r="H179" s="4"/>
      <c r="I179" s="4"/>
      <c r="J179" s="4"/>
      <c r="K179" s="4"/>
      <c r="L179" s="4"/>
      <c r="M179" s="2"/>
      <c r="N179" s="16"/>
      <c r="O179" s="25"/>
    </row>
    <row r="180" spans="2:15">
      <c r="B180" s="4"/>
      <c r="D180" s="4"/>
      <c r="E180" s="4"/>
      <c r="F180" s="4"/>
      <c r="G180" s="4"/>
      <c r="H180" s="4"/>
      <c r="I180" s="4"/>
      <c r="J180" s="4"/>
      <c r="K180" s="4"/>
      <c r="L180" s="4"/>
      <c r="M180" s="2"/>
      <c r="N180" s="16"/>
      <c r="O180" s="25"/>
    </row>
    <row r="181" spans="2:15">
      <c r="B181" s="4"/>
      <c r="D181" s="4"/>
      <c r="E181" s="4"/>
      <c r="F181" s="4"/>
      <c r="G181" s="4"/>
      <c r="H181" s="4"/>
      <c r="I181" s="4"/>
      <c r="J181" s="4"/>
      <c r="K181" s="4"/>
      <c r="L181" s="4"/>
      <c r="M181" s="161"/>
      <c r="N181" s="125"/>
      <c r="O181" s="125"/>
    </row>
    <row r="182" spans="2:15">
      <c r="B182" s="4"/>
      <c r="D182" s="4"/>
      <c r="E182" s="4"/>
      <c r="F182" s="4"/>
      <c r="G182" s="4"/>
      <c r="H182" s="4"/>
      <c r="I182" s="4"/>
      <c r="J182" s="4"/>
      <c r="K182" s="4"/>
      <c r="L182" s="4"/>
      <c r="M182" s="2"/>
      <c r="N182" s="16"/>
      <c r="O182" s="25"/>
    </row>
    <row r="183" spans="2:15">
      <c r="B183" s="4"/>
      <c r="D183" s="4"/>
      <c r="E183" s="4"/>
      <c r="F183" s="4"/>
      <c r="G183" s="4"/>
      <c r="H183" s="4"/>
      <c r="I183" s="4"/>
      <c r="J183" s="4"/>
      <c r="K183" s="4"/>
      <c r="L183" s="4"/>
      <c r="M183" s="2"/>
      <c r="N183" s="16"/>
      <c r="O183" s="25"/>
    </row>
    <row r="184" spans="2:15">
      <c r="B184" s="4"/>
      <c r="D184" s="4"/>
      <c r="E184" s="4"/>
      <c r="F184" s="4"/>
      <c r="G184" s="4"/>
      <c r="H184" s="4"/>
      <c r="I184" s="4"/>
      <c r="J184" s="4"/>
      <c r="K184" s="4"/>
      <c r="L184" s="4"/>
      <c r="M184" s="2"/>
      <c r="N184" s="16"/>
      <c r="O184" s="25"/>
    </row>
    <row r="185" spans="2:15">
      <c r="B185" s="4"/>
      <c r="D185" s="4"/>
      <c r="E185" s="4"/>
      <c r="F185" s="4"/>
      <c r="G185" s="4"/>
      <c r="H185" s="4"/>
      <c r="I185" s="4"/>
      <c r="J185" s="4"/>
      <c r="K185" s="4"/>
      <c r="L185" s="4"/>
      <c r="M185" s="2"/>
      <c r="N185" s="16"/>
      <c r="O185" s="25"/>
    </row>
    <row r="186" spans="2:15">
      <c r="B186" s="4"/>
      <c r="D186" s="4"/>
      <c r="E186" s="4"/>
      <c r="F186" s="4"/>
      <c r="G186" s="4"/>
      <c r="H186" s="4"/>
      <c r="I186" s="4"/>
      <c r="J186" s="4"/>
      <c r="K186" s="4"/>
      <c r="L186" s="4"/>
      <c r="M186" s="2"/>
      <c r="N186" s="125"/>
      <c r="O186" s="25"/>
    </row>
    <row r="187" spans="2:15">
      <c r="B187" s="4"/>
      <c r="D187" s="4"/>
      <c r="E187" s="4"/>
      <c r="F187" s="4"/>
      <c r="G187" s="4"/>
      <c r="H187" s="4"/>
      <c r="I187" s="4"/>
      <c r="J187" s="4"/>
      <c r="K187" s="4"/>
      <c r="L187" s="4"/>
      <c r="M187" s="2"/>
      <c r="N187" s="16"/>
      <c r="O187" s="25"/>
    </row>
    <row r="188" spans="2:15">
      <c r="B188" s="4"/>
      <c r="D188" s="4"/>
      <c r="E188" s="4"/>
      <c r="F188" s="4"/>
      <c r="G188" s="4"/>
      <c r="H188" s="4"/>
      <c r="I188" s="4"/>
      <c r="J188" s="4"/>
      <c r="K188" s="4"/>
      <c r="L188" s="4"/>
      <c r="M188" s="2"/>
      <c r="N188" s="16"/>
      <c r="O188" s="25"/>
    </row>
    <row r="189" spans="2:15">
      <c r="B189" s="4"/>
      <c r="D189" s="4"/>
      <c r="E189" s="4"/>
      <c r="F189" s="4"/>
      <c r="G189" s="4"/>
      <c r="H189" s="4"/>
      <c r="I189" s="4"/>
      <c r="J189" s="4"/>
      <c r="K189" s="4"/>
      <c r="L189" s="4"/>
      <c r="M189" s="2"/>
      <c r="N189" s="16"/>
      <c r="O189" s="25"/>
    </row>
    <row r="190" spans="2:15">
      <c r="B190" s="4"/>
      <c r="D190" s="4"/>
      <c r="E190" s="4"/>
      <c r="F190" s="4"/>
      <c r="G190" s="4"/>
      <c r="H190" s="4"/>
      <c r="I190" s="4"/>
      <c r="J190" s="4"/>
      <c r="K190" s="4"/>
      <c r="L190" s="4"/>
      <c r="M190" s="2"/>
      <c r="N190" s="16"/>
      <c r="O190" s="25"/>
    </row>
    <row r="191" spans="2:15">
      <c r="B191" s="4"/>
      <c r="C191" s="4"/>
      <c r="D191" s="4"/>
      <c r="E191" s="4"/>
      <c r="F191" s="4"/>
      <c r="G191" s="4"/>
      <c r="H191" s="4"/>
      <c r="I191" s="4"/>
      <c r="J191" s="4"/>
      <c r="K191" s="4"/>
      <c r="L191" s="4"/>
      <c r="M191" s="179"/>
      <c r="N191" s="160"/>
      <c r="O191" s="125"/>
    </row>
    <row r="192" spans="2:15">
      <c r="B192" s="4"/>
      <c r="C192" s="4"/>
      <c r="D192" s="4"/>
      <c r="E192" s="4"/>
      <c r="F192" s="4"/>
      <c r="G192" s="4"/>
      <c r="H192" s="4"/>
      <c r="I192" s="4"/>
      <c r="J192" s="4"/>
      <c r="K192" s="4"/>
      <c r="L192" s="4"/>
      <c r="M192" s="4"/>
      <c r="N192" s="4"/>
      <c r="O192" s="156"/>
    </row>
  </sheetData>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FF"/>
  </sheetPr>
  <dimension ref="A1:BW88"/>
  <sheetViews>
    <sheetView zoomScale="70" zoomScaleNormal="70" workbookViewId="0">
      <pane xSplit="1" topLeftCell="B1" activePane="topRight" state="frozen"/>
      <selection activeCell="T65" sqref="T65"/>
      <selection pane="topRight" activeCell="H61" sqref="H61"/>
    </sheetView>
  </sheetViews>
  <sheetFormatPr defaultColWidth="9.140625" defaultRowHeight="12.75"/>
  <cols>
    <col min="1" max="1" width="54.28515625" style="76" bestFit="1" customWidth="1"/>
    <col min="2" max="2" width="10.85546875" style="76" customWidth="1"/>
    <col min="3" max="3" width="11.85546875" style="76" customWidth="1"/>
    <col min="4" max="4" width="11.7109375" style="76" customWidth="1"/>
    <col min="5" max="5" width="25.42578125" style="76" customWidth="1"/>
    <col min="6" max="6" width="25.28515625" style="76" customWidth="1"/>
    <col min="7" max="7" width="8" style="76" customWidth="1"/>
    <col min="8" max="8" width="10.42578125" style="76" customWidth="1"/>
    <col min="9" max="17" width="11" style="76" customWidth="1"/>
    <col min="18" max="62" width="9.140625" style="76"/>
    <col min="63" max="74" width="9.140625" style="76" customWidth="1"/>
    <col min="75" max="16384" width="9.140625" style="76"/>
  </cols>
  <sheetData>
    <row r="1" spans="1:75">
      <c r="E1" s="76">
        <v>33.501246106362565</v>
      </c>
      <c r="F1" s="77"/>
      <c r="H1" s="76" t="s">
        <v>103</v>
      </c>
    </row>
    <row r="2" spans="1:75">
      <c r="E2" s="95">
        <f>E1-E14</f>
        <v>0</v>
      </c>
      <c r="G2" s="78" t="s">
        <v>104</v>
      </c>
      <c r="H2" s="79">
        <v>1</v>
      </c>
      <c r="I2" s="79">
        <v>2</v>
      </c>
      <c r="J2" s="79">
        <v>3</v>
      </c>
      <c r="K2" s="79">
        <v>4</v>
      </c>
      <c r="L2" s="79">
        <v>5</v>
      </c>
      <c r="M2" s="79">
        <v>6</v>
      </c>
      <c r="N2" s="79">
        <v>7</v>
      </c>
      <c r="O2" s="79">
        <v>8</v>
      </c>
      <c r="P2" s="79">
        <v>9</v>
      </c>
      <c r="Q2" s="79">
        <v>10</v>
      </c>
      <c r="R2" s="79">
        <v>11</v>
      </c>
      <c r="S2" s="79">
        <v>12</v>
      </c>
      <c r="T2" s="79">
        <v>13</v>
      </c>
      <c r="U2" s="79">
        <v>14</v>
      </c>
      <c r="V2" s="79">
        <v>15</v>
      </c>
      <c r="W2" s="79">
        <v>16</v>
      </c>
      <c r="X2" s="79">
        <v>17</v>
      </c>
      <c r="Y2" s="79">
        <v>18</v>
      </c>
      <c r="Z2" s="79">
        <v>19</v>
      </c>
      <c r="AA2" s="79">
        <v>20</v>
      </c>
      <c r="AB2" s="79">
        <v>21</v>
      </c>
      <c r="AC2" s="79">
        <v>22</v>
      </c>
      <c r="AD2" s="79">
        <v>23</v>
      </c>
      <c r="AE2" s="79">
        <v>24</v>
      </c>
      <c r="AF2" s="79">
        <v>25</v>
      </c>
      <c r="AG2" s="79">
        <v>26</v>
      </c>
      <c r="AH2" s="79">
        <v>27</v>
      </c>
      <c r="AI2" s="79">
        <v>28</v>
      </c>
      <c r="AJ2" s="79">
        <v>29</v>
      </c>
      <c r="AK2" s="79">
        <v>30</v>
      </c>
      <c r="AL2" s="79">
        <v>31</v>
      </c>
      <c r="AM2" s="79">
        <v>32</v>
      </c>
      <c r="AN2" s="79">
        <v>33</v>
      </c>
      <c r="AO2" s="79">
        <v>34</v>
      </c>
      <c r="AP2" s="79">
        <v>35</v>
      </c>
      <c r="AQ2" s="79">
        <v>36</v>
      </c>
      <c r="AR2" s="79">
        <v>37</v>
      </c>
      <c r="AS2" s="79">
        <v>38</v>
      </c>
      <c r="AT2" s="79">
        <v>39</v>
      </c>
      <c r="AU2" s="79">
        <v>40</v>
      </c>
      <c r="AV2" s="79">
        <v>41</v>
      </c>
      <c r="AW2" s="79">
        <v>42</v>
      </c>
      <c r="AX2" s="79">
        <v>43</v>
      </c>
      <c r="AY2" s="79">
        <v>44</v>
      </c>
      <c r="AZ2" s="79">
        <v>45</v>
      </c>
      <c r="BA2" s="79">
        <v>46</v>
      </c>
      <c r="BB2" s="79">
        <v>47</v>
      </c>
      <c r="BC2" s="79">
        <v>48</v>
      </c>
      <c r="BD2" s="79">
        <v>49</v>
      </c>
      <c r="BE2" s="79">
        <v>50</v>
      </c>
      <c r="BF2" s="79">
        <v>51</v>
      </c>
      <c r="BG2" s="79">
        <v>52</v>
      </c>
      <c r="BH2" s="79">
        <v>53</v>
      </c>
      <c r="BI2" s="79">
        <v>54</v>
      </c>
      <c r="BJ2" s="79">
        <v>55</v>
      </c>
      <c r="BK2" s="79">
        <v>56</v>
      </c>
      <c r="BL2" s="79">
        <v>57</v>
      </c>
      <c r="BM2" s="79">
        <v>58</v>
      </c>
      <c r="BN2" s="79">
        <v>59</v>
      </c>
      <c r="BO2" s="79">
        <v>60</v>
      </c>
      <c r="BP2" s="79">
        <v>61</v>
      </c>
      <c r="BQ2" s="79">
        <v>62</v>
      </c>
    </row>
    <row r="3" spans="1:75">
      <c r="B3" s="80" t="s">
        <v>105</v>
      </c>
      <c r="C3" s="331" t="s">
        <v>106</v>
      </c>
      <c r="D3" s="332"/>
      <c r="E3" s="81" t="s">
        <v>182</v>
      </c>
      <c r="F3" s="82" t="s">
        <v>107</v>
      </c>
      <c r="G3" s="83"/>
      <c r="H3" s="84" t="s">
        <v>163</v>
      </c>
    </row>
    <row r="4" spans="1:75" ht="15">
      <c r="B4" s="85" t="s">
        <v>108</v>
      </c>
      <c r="C4" s="86"/>
      <c r="D4" s="87"/>
      <c r="E4" s="88" t="s">
        <v>112</v>
      </c>
      <c r="F4" s="89"/>
      <c r="H4" s="90">
        <v>2022</v>
      </c>
      <c r="I4" s="91">
        <f>H4+1</f>
        <v>2023</v>
      </c>
      <c r="J4" s="91">
        <f t="shared" ref="J4:BQ4" si="0">I4+1</f>
        <v>2024</v>
      </c>
      <c r="K4" s="91">
        <f t="shared" si="0"/>
        <v>2025</v>
      </c>
      <c r="L4" s="91">
        <f t="shared" si="0"/>
        <v>2026</v>
      </c>
      <c r="M4" s="91">
        <f t="shared" si="0"/>
        <v>2027</v>
      </c>
      <c r="N4" s="91">
        <f t="shared" si="0"/>
        <v>2028</v>
      </c>
      <c r="O4" s="91">
        <f t="shared" si="0"/>
        <v>2029</v>
      </c>
      <c r="P4" s="91">
        <f t="shared" si="0"/>
        <v>2030</v>
      </c>
      <c r="Q4" s="91">
        <f t="shared" si="0"/>
        <v>2031</v>
      </c>
      <c r="R4" s="91">
        <f t="shared" si="0"/>
        <v>2032</v>
      </c>
      <c r="S4" s="91">
        <f t="shared" si="0"/>
        <v>2033</v>
      </c>
      <c r="T4" s="91">
        <f t="shared" si="0"/>
        <v>2034</v>
      </c>
      <c r="U4" s="91">
        <f t="shared" si="0"/>
        <v>2035</v>
      </c>
      <c r="V4" s="91">
        <f t="shared" si="0"/>
        <v>2036</v>
      </c>
      <c r="W4" s="91">
        <f t="shared" si="0"/>
        <v>2037</v>
      </c>
      <c r="X4" s="91">
        <f t="shared" si="0"/>
        <v>2038</v>
      </c>
      <c r="Y4" s="91">
        <f t="shared" si="0"/>
        <v>2039</v>
      </c>
      <c r="Z4" s="91">
        <f t="shared" si="0"/>
        <v>2040</v>
      </c>
      <c r="AA4" s="91">
        <f t="shared" si="0"/>
        <v>2041</v>
      </c>
      <c r="AB4" s="91">
        <f t="shared" si="0"/>
        <v>2042</v>
      </c>
      <c r="AC4" s="91">
        <f t="shared" si="0"/>
        <v>2043</v>
      </c>
      <c r="AD4" s="91">
        <f t="shared" si="0"/>
        <v>2044</v>
      </c>
      <c r="AE4" s="91">
        <f t="shared" si="0"/>
        <v>2045</v>
      </c>
      <c r="AF4" s="91">
        <f t="shared" si="0"/>
        <v>2046</v>
      </c>
      <c r="AG4" s="91">
        <f t="shared" si="0"/>
        <v>2047</v>
      </c>
      <c r="AH4" s="91">
        <f t="shared" si="0"/>
        <v>2048</v>
      </c>
      <c r="AI4" s="91">
        <f t="shared" si="0"/>
        <v>2049</v>
      </c>
      <c r="AJ4" s="91">
        <f t="shared" si="0"/>
        <v>2050</v>
      </c>
      <c r="AK4" s="91">
        <f t="shared" si="0"/>
        <v>2051</v>
      </c>
      <c r="AL4" s="91">
        <f t="shared" si="0"/>
        <v>2052</v>
      </c>
      <c r="AM4" s="91">
        <f t="shared" si="0"/>
        <v>2053</v>
      </c>
      <c r="AN4" s="91">
        <f t="shared" si="0"/>
        <v>2054</v>
      </c>
      <c r="AO4" s="91">
        <f t="shared" si="0"/>
        <v>2055</v>
      </c>
      <c r="AP4" s="91">
        <f t="shared" si="0"/>
        <v>2056</v>
      </c>
      <c r="AQ4" s="91">
        <f t="shared" si="0"/>
        <v>2057</v>
      </c>
      <c r="AR4" s="91">
        <f t="shared" si="0"/>
        <v>2058</v>
      </c>
      <c r="AS4" s="91">
        <f t="shared" si="0"/>
        <v>2059</v>
      </c>
      <c r="AT4" s="91">
        <f t="shared" si="0"/>
        <v>2060</v>
      </c>
      <c r="AU4" s="91">
        <f t="shared" si="0"/>
        <v>2061</v>
      </c>
      <c r="AV4" s="91">
        <f t="shared" si="0"/>
        <v>2062</v>
      </c>
      <c r="AW4" s="91">
        <f t="shared" si="0"/>
        <v>2063</v>
      </c>
      <c r="AX4" s="91">
        <f t="shared" si="0"/>
        <v>2064</v>
      </c>
      <c r="AY4" s="91">
        <f t="shared" si="0"/>
        <v>2065</v>
      </c>
      <c r="AZ4" s="91">
        <f t="shared" si="0"/>
        <v>2066</v>
      </c>
      <c r="BA4" s="91">
        <f t="shared" si="0"/>
        <v>2067</v>
      </c>
      <c r="BB4" s="91">
        <f t="shared" si="0"/>
        <v>2068</v>
      </c>
      <c r="BC4" s="91">
        <f t="shared" si="0"/>
        <v>2069</v>
      </c>
      <c r="BD4" s="91">
        <f t="shared" si="0"/>
        <v>2070</v>
      </c>
      <c r="BE4" s="91">
        <f t="shared" si="0"/>
        <v>2071</v>
      </c>
      <c r="BF4" s="91">
        <f t="shared" si="0"/>
        <v>2072</v>
      </c>
      <c r="BG4" s="91">
        <f t="shared" si="0"/>
        <v>2073</v>
      </c>
      <c r="BH4" s="91">
        <f t="shared" si="0"/>
        <v>2074</v>
      </c>
      <c r="BI4" s="91">
        <f t="shared" si="0"/>
        <v>2075</v>
      </c>
      <c r="BJ4" s="91">
        <f t="shared" si="0"/>
        <v>2076</v>
      </c>
      <c r="BK4" s="91">
        <f t="shared" si="0"/>
        <v>2077</v>
      </c>
      <c r="BL4" s="91">
        <f t="shared" si="0"/>
        <v>2078</v>
      </c>
      <c r="BM4" s="91">
        <f t="shared" si="0"/>
        <v>2079</v>
      </c>
      <c r="BN4" s="91">
        <f t="shared" si="0"/>
        <v>2080</v>
      </c>
      <c r="BO4" s="91">
        <f t="shared" si="0"/>
        <v>2081</v>
      </c>
      <c r="BP4" s="91">
        <f t="shared" si="0"/>
        <v>2082</v>
      </c>
      <c r="BQ4" s="91">
        <f t="shared" si="0"/>
        <v>2083</v>
      </c>
      <c r="BR4" s="91"/>
      <c r="BS4" s="91"/>
      <c r="BT4" s="91"/>
      <c r="BU4" s="91"/>
      <c r="BV4" s="91"/>
    </row>
    <row r="5" spans="1:75" ht="15">
      <c r="A5" s="4" t="s">
        <v>0</v>
      </c>
      <c r="B5" s="102">
        <v>45</v>
      </c>
      <c r="C5" s="97">
        <f>IF(F5=0,0,D5/F5)</f>
        <v>-1.9337871955632635E-2</v>
      </c>
      <c r="D5" s="184">
        <f>IF(B5="n/a",0,E5-F5)</f>
        <v>-11.224646190047224</v>
      </c>
      <c r="E5" s="305">
        <f>'Opening RAB 2020'!M142</f>
        <v>569.22423752374561</v>
      </c>
      <c r="F5" s="186">
        <f t="shared" ref="F5:F26" si="1">SUM(H5:BV5)</f>
        <v>580.44888371379284</v>
      </c>
      <c r="G5" s="92"/>
      <c r="H5" s="169">
        <f>INDEX('Depr schedule - Actual'!$N$610:$BP$619,MATCH($A5,'Depr schedule - Actual'!$B$610:$B$619,0),MATCH(H$4,'Depr schedule - Actual'!$N$609:$BP$609,0))</f>
        <v>18.106592522330235</v>
      </c>
      <c r="I5" s="93">
        <f>INDEX('Depr schedule - Actual'!$N$610:$BP$619,MATCH($A5,'Depr schedule - Actual'!$B$610:$B$619,0),MATCH(I$4,'Depr schedule - Actual'!$N$609:$BP$609,0))</f>
        <v>18.106592522330235</v>
      </c>
      <c r="J5" s="93">
        <f>INDEX('Depr schedule - Actual'!$N$610:$BP$619,MATCH($A5,'Depr schedule - Actual'!$B$610:$B$619,0),MATCH(J$4,'Depr schedule - Actual'!$N$609:$BP$609,0))</f>
        <v>18.106592522330235</v>
      </c>
      <c r="K5" s="93">
        <f>INDEX('Depr schedule - Actual'!$N$610:$BP$619,MATCH($A5,'Depr schedule - Actual'!$B$610:$B$619,0),MATCH(K$4,'Depr schedule - Actual'!$N$609:$BP$609,0))</f>
        <v>18.106592522330235</v>
      </c>
      <c r="L5" s="93">
        <f>INDEX('Depr schedule - Actual'!$N$610:$BP$619,MATCH($A5,'Depr schedule - Actual'!$B$610:$B$619,0),MATCH(L$4,'Depr schedule - Actual'!$N$609:$BP$609,0))</f>
        <v>18.106592522330235</v>
      </c>
      <c r="M5" s="93">
        <f>INDEX('Depr schedule - Actual'!$N$610:$BP$619,MATCH($A5,'Depr schedule - Actual'!$B$610:$B$619,0),MATCH(M$4,'Depr schedule - Actual'!$N$609:$BP$609,0))</f>
        <v>18.106592522330235</v>
      </c>
      <c r="N5" s="93">
        <f>INDEX('Depr schedule - Actual'!$N$610:$BP$619,MATCH($A5,'Depr schedule - Actual'!$B$610:$B$619,0),MATCH(N$4,'Depr schedule - Actual'!$N$609:$BP$609,0))</f>
        <v>18.106592522330235</v>
      </c>
      <c r="O5" s="93">
        <f>INDEX('Depr schedule - Actual'!$N$610:$BP$619,MATCH($A5,'Depr schedule - Actual'!$B$610:$B$619,0),MATCH(O$4,'Depr schedule - Actual'!$N$609:$BP$609,0))</f>
        <v>18.106592522330235</v>
      </c>
      <c r="P5" s="93">
        <f>INDEX('Depr schedule - Actual'!$N$610:$BP$619,MATCH($A5,'Depr schedule - Actual'!$B$610:$B$619,0),MATCH(P$4,'Depr schedule - Actual'!$N$609:$BP$609,0))</f>
        <v>18.106592522330235</v>
      </c>
      <c r="Q5" s="93">
        <f>INDEX('Depr schedule - Actual'!$N$610:$BP$619,MATCH($A5,'Depr schedule - Actual'!$B$610:$B$619,0),MATCH(Q$4,'Depr schedule - Actual'!$N$609:$BP$609,0))</f>
        <v>18.12124941506735</v>
      </c>
      <c r="R5" s="93">
        <f>INDEX('Depr schedule - Actual'!$N$610:$BP$619,MATCH($A5,'Depr schedule - Actual'!$B$610:$B$619,0),MATCH(R$4,'Depr schedule - Actual'!$N$609:$BP$609,0))</f>
        <v>18.135906307804465</v>
      </c>
      <c r="S5" s="93">
        <f>INDEX('Depr schedule - Actual'!$N$610:$BP$619,MATCH($A5,'Depr schedule - Actual'!$B$610:$B$619,0),MATCH(S$4,'Depr schedule - Actual'!$N$609:$BP$609,0))</f>
        <v>18.159357336183849</v>
      </c>
      <c r="T5" s="93">
        <f>INDEX('Depr schedule - Actual'!$N$610:$BP$619,MATCH($A5,'Depr schedule - Actual'!$B$610:$B$619,0),MATCH(T$4,'Depr schedule - Actual'!$N$609:$BP$609,0))</f>
        <v>18.185739743110656</v>
      </c>
      <c r="U5" s="93">
        <f>INDEX('Depr schedule - Actual'!$N$610:$BP$619,MATCH($A5,'Depr schedule - Actual'!$B$610:$B$619,0),MATCH(U$4,'Depr schedule - Actual'!$N$609:$BP$609,0))</f>
        <v>18.217984907132308</v>
      </c>
      <c r="V5" s="93">
        <f>INDEX('Depr schedule - Actual'!$N$610:$BP$619,MATCH($A5,'Depr schedule - Actual'!$B$610:$B$619,0),MATCH(V$4,'Depr schedule - Actual'!$N$609:$BP$609,0))</f>
        <v>18.247298692606538</v>
      </c>
      <c r="W5" s="93">
        <f>INDEX('Depr schedule - Actual'!$N$610:$BP$619,MATCH($A5,'Depr schedule - Actual'!$B$610:$B$619,0),MATCH(W$4,'Depr schedule - Actual'!$N$609:$BP$609,0))</f>
        <v>18.253161449701384</v>
      </c>
      <c r="X5" s="93">
        <f>INDEX('Depr schedule - Actual'!$N$610:$BP$619,MATCH($A5,'Depr schedule - Actual'!$B$610:$B$619,0),MATCH(X$4,'Depr schedule - Actual'!$N$609:$BP$609,0))</f>
        <v>18.264886963891076</v>
      </c>
      <c r="Y5" s="93">
        <f>INDEX('Depr schedule - Actual'!$N$610:$BP$619,MATCH($A5,'Depr schedule - Actual'!$B$610:$B$619,0),MATCH(Y$4,'Depr schedule - Actual'!$N$609:$BP$609,0))</f>
        <v>18.341102806124074</v>
      </c>
      <c r="Z5" s="93">
        <f>INDEX('Depr schedule - Actual'!$N$610:$BP$619,MATCH($A5,'Depr schedule - Actual'!$B$610:$B$619,0),MATCH(Z$4,'Depr schedule - Actual'!$N$609:$BP$609,0))</f>
        <v>13.884609166609017</v>
      </c>
      <c r="AA5" s="93">
        <f>INDEX('Depr schedule - Actual'!$N$610:$BP$619,MATCH($A5,'Depr schedule - Actual'!$B$610:$B$619,0),MATCH(AA$4,'Depr schedule - Actual'!$N$609:$BP$609,0))</f>
        <v>11.146999215196352</v>
      </c>
      <c r="AB5" s="93">
        <f>INDEX('Depr schedule - Actual'!$N$610:$BP$619,MATCH($A5,'Depr schedule - Actual'!$B$610:$B$619,0),MATCH(AB$4,'Depr schedule - Actual'!$N$609:$BP$609,0))</f>
        <v>11.111822672627294</v>
      </c>
      <c r="AC5" s="93">
        <f>INDEX('Depr schedule - Actual'!$N$610:$BP$619,MATCH($A5,'Depr schedule - Actual'!$B$610:$B$619,0),MATCH(AC$4,'Depr schedule - Actual'!$N$609:$BP$609,0))</f>
        <v>11.152861972291195</v>
      </c>
      <c r="AD5" s="93">
        <f>INDEX('Depr schedule - Actual'!$N$610:$BP$619,MATCH($A5,'Depr schedule - Actual'!$B$610:$B$619,0),MATCH(AD$4,'Depr schedule - Actual'!$N$609:$BP$609,0))</f>
        <v>11.2671857356407</v>
      </c>
      <c r="AE5" s="93">
        <f>INDEX('Depr schedule - Actual'!$N$610:$BP$619,MATCH($A5,'Depr schedule - Actual'!$B$610:$B$619,0),MATCH(AE$4,'Depr schedule - Actual'!$N$609:$BP$609,0))</f>
        <v>11.132342322459236</v>
      </c>
      <c r="AF5" s="93">
        <f>INDEX('Depr schedule - Actual'!$N$610:$BP$619,MATCH($A5,'Depr schedule - Actual'!$B$610:$B$619,0),MATCH(AF$4,'Depr schedule - Actual'!$N$609:$BP$609,0))</f>
        <v>10.976979259445828</v>
      </c>
      <c r="AG5" s="93">
        <f>INDEX('Depr schedule - Actual'!$N$610:$BP$619,MATCH($A5,'Depr schedule - Actual'!$B$610:$B$619,0),MATCH(AG$4,'Depr schedule - Actual'!$N$609:$BP$609,0))</f>
        <v>10.976979259445828</v>
      </c>
      <c r="AH5" s="93">
        <f>INDEX('Depr schedule - Actual'!$N$610:$BP$619,MATCH($A5,'Depr schedule - Actual'!$B$610:$B$619,0),MATCH(AH$4,'Depr schedule - Actual'!$N$609:$BP$609,0))</f>
        <v>10.976979259445828</v>
      </c>
      <c r="AI5" s="93">
        <f>INDEX('Depr schedule - Actual'!$N$610:$BP$619,MATCH($A5,'Depr schedule - Actual'!$B$610:$B$619,0),MATCH(AI$4,'Depr schedule - Actual'!$N$609:$BP$609,0))</f>
        <v>10.976979259445828</v>
      </c>
      <c r="AJ5" s="93">
        <f>INDEX('Depr schedule - Actual'!$N$610:$BP$619,MATCH($A5,'Depr schedule - Actual'!$B$610:$B$619,0),MATCH(AJ$4,'Depr schedule - Actual'!$N$609:$BP$609,0))</f>
        <v>10.976979259445828</v>
      </c>
      <c r="AK5" s="93">
        <f>INDEX('Depr schedule - Actual'!$N$610:$BP$619,MATCH($A5,'Depr schedule - Actual'!$B$610:$B$619,0),MATCH(AK$4,'Depr schedule - Actual'!$N$609:$BP$609,0))</f>
        <v>10.976979259445828</v>
      </c>
      <c r="AL5" s="93">
        <f>INDEX('Depr schedule - Actual'!$N$610:$BP$619,MATCH($A5,'Depr schedule - Actual'!$B$610:$B$619,0),MATCH(AL$4,'Depr schedule - Actual'!$N$609:$BP$609,0))</f>
        <v>10.976979259445828</v>
      </c>
      <c r="AM5" s="93">
        <f>INDEX('Depr schedule - Actual'!$N$610:$BP$619,MATCH($A5,'Depr schedule - Actual'!$B$610:$B$619,0),MATCH(AM$4,'Depr schedule - Actual'!$N$609:$BP$609,0))</f>
        <v>10.976979259445828</v>
      </c>
      <c r="AN5" s="93">
        <f>INDEX('Depr schedule - Actual'!$N$610:$BP$619,MATCH($A5,'Depr schedule - Actual'!$B$610:$B$619,0),MATCH(AN$4,'Depr schedule - Actual'!$N$609:$BP$609,0))</f>
        <v>10.976979259445828</v>
      </c>
      <c r="AO5" s="93">
        <f>INDEX('Depr schedule - Actual'!$N$610:$BP$619,MATCH($A5,'Depr schedule - Actual'!$B$610:$B$619,0),MATCH(AO$4,'Depr schedule - Actual'!$N$609:$BP$609,0))</f>
        <v>10.976979259445828</v>
      </c>
      <c r="AP5" s="93">
        <f>INDEX('Depr schedule - Actual'!$N$610:$BP$619,MATCH($A5,'Depr schedule - Actual'!$B$610:$B$619,0),MATCH(AP$4,'Depr schedule - Actual'!$N$609:$BP$609,0))</f>
        <v>10.976979259445828</v>
      </c>
      <c r="AQ5" s="93">
        <f>INDEX('Depr schedule - Actual'!$N$610:$BP$619,MATCH($A5,'Depr schedule - Actual'!$B$610:$B$619,0),MATCH(AQ$4,'Depr schedule - Actual'!$N$609:$BP$609,0))</f>
        <v>10.724283316503564</v>
      </c>
      <c r="AR5" s="93">
        <f>INDEX('Depr schedule - Actual'!$N$610:$BP$619,MATCH($A5,'Depr schedule - Actual'!$B$610:$B$619,0),MATCH(AR$4,'Depr schedule - Actual'!$N$609:$BP$609,0))</f>
        <v>9.8913770238238907</v>
      </c>
      <c r="AS5" s="93">
        <f>INDEX('Depr schedule - Actual'!$N$610:$BP$619,MATCH($A5,'Depr schedule - Actual'!$B$610:$B$619,0),MATCH(AS$4,'Depr schedule - Actual'!$N$609:$BP$609,0))</f>
        <v>8.5359088399478491</v>
      </c>
      <c r="AT5" s="93">
        <f>INDEX('Depr schedule - Actual'!$N$610:$BP$619,MATCH($A5,'Depr schedule - Actual'!$B$610:$B$619,0),MATCH(AT$4,'Depr schedule - Actual'!$N$609:$BP$609,0))</f>
        <v>7.0791570456623409</v>
      </c>
      <c r="AU5" s="93">
        <f>INDEX('Depr schedule - Actual'!$N$610:$BP$619,MATCH($A5,'Depr schedule - Actual'!$B$610:$B$619,0),MATCH(AU$4,'Depr schedule - Actual'!$N$609:$BP$609,0))</f>
        <v>6.4360897731579172</v>
      </c>
      <c r="AV5" s="93">
        <f>INDEX('Depr schedule - Actual'!$N$610:$BP$619,MATCH($A5,'Depr schedule - Actual'!$B$610:$B$619,0),MATCH(AV$4,'Depr schedule - Actual'!$N$609:$BP$609,0))</f>
        <v>6.099589121711297</v>
      </c>
      <c r="AW5" s="93">
        <f>INDEX('Depr schedule - Actual'!$N$610:$BP$619,MATCH($A5,'Depr schedule - Actual'!$B$610:$B$619,0),MATCH(AW$4,'Depr schedule - Actual'!$N$609:$BP$609,0))</f>
        <v>5.346614288313507</v>
      </c>
      <c r="AX5" s="93">
        <f>INDEX('Depr schedule - Actual'!$N$610:$BP$619,MATCH($A5,'Depr schedule - Actual'!$B$610:$B$619,0),MATCH(AX$4,'Depr schedule - Actual'!$N$609:$BP$609,0))</f>
        <v>4.3939762411308134</v>
      </c>
      <c r="AY5" s="93">
        <f>INDEX('Depr schedule - Actual'!$N$610:$BP$619,MATCH($A5,'Depr schedule - Actual'!$B$610:$B$619,0),MATCH(AY$4,'Depr schedule - Actual'!$N$609:$BP$609,0))</f>
        <v>3.0629649267574193</v>
      </c>
      <c r="AZ5" s="93">
        <f>INDEX('Depr schedule - Actual'!$N$610:$BP$619,MATCH($A5,'Depr schedule - Actual'!$B$610:$B$619,0),MATCH(AZ$4,'Depr schedule - Actual'!$N$609:$BP$609,0))</f>
        <v>1.5503098754622666</v>
      </c>
      <c r="BA5" s="93">
        <f>INDEX('Depr schedule - Actual'!$N$610:$BP$619,MATCH($A5,'Depr schedule - Actual'!$B$610:$B$619,0),MATCH(BA$4,'Depr schedule - Actual'!$N$609:$BP$609,0))</f>
        <v>-3.9800528648469732E-14</v>
      </c>
      <c r="BB5" s="93">
        <f>INDEX('Depr schedule - Actual'!$N$610:$BP$619,MATCH($A5,'Depr schedule - Actual'!$B$610:$B$619,0),MATCH(BB$4,'Depr schedule - Actual'!$N$609:$BP$609,0))</f>
        <v>0</v>
      </c>
      <c r="BC5" s="93">
        <f>INDEX('Depr schedule - Actual'!$N$610:$BP$619,MATCH($A5,'Depr schedule - Actual'!$B$610:$B$619,0),MATCH(BC$4,'Depr schedule - Actual'!$N$609:$BP$609,0))</f>
        <v>0</v>
      </c>
      <c r="BD5" s="93">
        <f>INDEX('Depr schedule - Actual'!$N$610:$BP$619,MATCH($A5,'Depr schedule - Actual'!$B$610:$B$619,0),MATCH(BD$4,'Depr schedule - Actual'!$N$609:$BP$609,0))</f>
        <v>0</v>
      </c>
      <c r="BE5" s="93">
        <f>INDEX('Depr schedule - Actual'!$N$610:$BP$619,MATCH($A5,'Depr schedule - Actual'!$B$610:$B$619,0),MATCH(BE$4,'Depr schedule - Actual'!$N$609:$BP$609,0))</f>
        <v>0</v>
      </c>
      <c r="BF5" s="93">
        <f>INDEX('Depr schedule - Actual'!$N$610:$BP$619,MATCH($A5,'Depr schedule - Actual'!$B$610:$B$619,0),MATCH(BF$4,'Depr schedule - Actual'!$N$609:$BP$609,0))</f>
        <v>0</v>
      </c>
      <c r="BG5" s="93">
        <f>INDEX('Depr schedule - Actual'!$N$610:$BP$619,MATCH($A5,'Depr schedule - Actual'!$B$610:$B$619,0),MATCH(BG$4,'Depr schedule - Actual'!$N$609:$BP$609,0))</f>
        <v>0</v>
      </c>
      <c r="BH5" s="93">
        <f>INDEX('Depr schedule - Actual'!$N$610:$BP$619,MATCH($A5,'Depr schedule - Actual'!$B$610:$B$619,0),MATCH(BH$4,'Depr schedule - Actual'!$N$609:$BP$609,0))</f>
        <v>0</v>
      </c>
      <c r="BI5" s="93">
        <f>INDEX('Depr schedule - Actual'!$N$610:$BQ$619,MATCH($A5,'Depr schedule - Actual'!$B$610:$B$619,0),MATCH(BI$4,'Depr schedule - Actual'!$N$609:$BQ$609,0))</f>
        <v>0</v>
      </c>
      <c r="BJ5" s="93">
        <f>INDEX('Depr schedule - Actual'!$N$610:$BQ$619,MATCH($A5,'Depr schedule - Actual'!$B$610:$B$619,0),MATCH(BJ$4,'Depr schedule - Actual'!$N$609:$BQ$609,0))</f>
        <v>0</v>
      </c>
      <c r="BK5" s="93"/>
      <c r="BL5" s="93"/>
      <c r="BM5" s="93"/>
      <c r="BN5" s="93"/>
      <c r="BO5" s="93"/>
      <c r="BP5" s="93"/>
      <c r="BQ5" s="93"/>
      <c r="BR5" s="94"/>
      <c r="BS5" s="94"/>
      <c r="BT5" s="94"/>
      <c r="BU5" s="94"/>
      <c r="BV5" s="94"/>
      <c r="BW5" s="95"/>
    </row>
    <row r="6" spans="1:75" ht="15">
      <c r="A6" s="4" t="s">
        <v>7</v>
      </c>
      <c r="B6" s="102">
        <v>50</v>
      </c>
      <c r="C6" s="97">
        <f t="shared" ref="C6:C20" si="2">IF(F6=0,0,D6/F6)</f>
        <v>-1.360477096907269E-3</v>
      </c>
      <c r="D6" s="184">
        <f t="shared" ref="D6:D20" si="3">IF(B6="n/a",0,E6-F6)</f>
        <v>-4.8636615321438512</v>
      </c>
      <c r="E6" s="305">
        <f>'Opening RAB 2020'!M143</f>
        <v>3570.103931233853</v>
      </c>
      <c r="F6" s="186">
        <f t="shared" si="1"/>
        <v>3574.9675927659969</v>
      </c>
      <c r="G6" s="92"/>
      <c r="H6" s="169">
        <f>INDEX('Depr schedule - Actual'!$N$610:$BP$619,MATCH($A6,'Depr schedule - Actual'!$B$610:$B$619,0),MATCH(H$4,'Depr schedule - Actual'!$N$609:$BP$609,0))</f>
        <v>119.17183533064282</v>
      </c>
      <c r="I6" s="93">
        <f>INDEX('Depr schedule - Actual'!$N$610:$BP$619,MATCH($A6,'Depr schedule - Actual'!$B$610:$B$619,0),MATCH(I$4,'Depr schedule - Actual'!$N$609:$BP$609,0))</f>
        <v>119.17183533064282</v>
      </c>
      <c r="J6" s="93">
        <f>INDEX('Depr schedule - Actual'!$N$610:$BP$619,MATCH($A6,'Depr schedule - Actual'!$B$610:$B$619,0),MATCH(J$4,'Depr schedule - Actual'!$N$609:$BP$609,0))</f>
        <v>119.17183533064282</v>
      </c>
      <c r="K6" s="93">
        <f>INDEX('Depr schedule - Actual'!$N$610:$BP$619,MATCH($A6,'Depr schedule - Actual'!$B$610:$B$619,0),MATCH(K$4,'Depr schedule - Actual'!$N$609:$BP$609,0))</f>
        <v>119.17183533064282</v>
      </c>
      <c r="L6" s="93">
        <f>INDEX('Depr schedule - Actual'!$N$610:$BP$619,MATCH($A6,'Depr schedule - Actual'!$B$610:$B$619,0),MATCH(L$4,'Depr schedule - Actual'!$N$609:$BP$609,0))</f>
        <v>119.17183533064282</v>
      </c>
      <c r="M6" s="93">
        <f>INDEX('Depr schedule - Actual'!$N$610:$BP$619,MATCH($A6,'Depr schedule - Actual'!$B$610:$B$619,0),MATCH(M$4,'Depr schedule - Actual'!$N$609:$BP$609,0))</f>
        <v>119.17183533064282</v>
      </c>
      <c r="N6" s="93">
        <f>INDEX('Depr schedule - Actual'!$N$610:$BP$619,MATCH($A6,'Depr schedule - Actual'!$B$610:$B$619,0),MATCH(N$4,'Depr schedule - Actual'!$N$609:$BP$609,0))</f>
        <v>119.17183533064282</v>
      </c>
      <c r="O6" s="93">
        <f>INDEX('Depr schedule - Actual'!$N$610:$BP$619,MATCH($A6,'Depr schedule - Actual'!$B$610:$B$619,0),MATCH(O$4,'Depr schedule - Actual'!$N$609:$BP$609,0))</f>
        <v>119.17183533064282</v>
      </c>
      <c r="P6" s="93">
        <f>INDEX('Depr schedule - Actual'!$N$610:$BP$619,MATCH($A6,'Depr schedule - Actual'!$B$610:$B$619,0),MATCH(P$4,'Depr schedule - Actual'!$N$609:$BP$609,0))</f>
        <v>119.17183533064282</v>
      </c>
      <c r="Q6" s="93">
        <f>INDEX('Depr schedule - Actual'!$N$610:$BP$619,MATCH($A6,'Depr schedule - Actual'!$B$610:$B$619,0),MATCH(Q$4,'Depr schedule - Actual'!$N$609:$BP$609,0))</f>
        <v>119.18259259343043</v>
      </c>
      <c r="R6" s="93">
        <f>INDEX('Depr schedule - Actual'!$N$610:$BP$619,MATCH($A6,'Depr schedule - Actual'!$B$610:$B$619,0),MATCH(R$4,'Depr schedule - Actual'!$N$609:$BP$609,0))</f>
        <v>119.22008268428364</v>
      </c>
      <c r="S6" s="93">
        <f>INDEX('Depr schedule - Actual'!$N$610:$BP$619,MATCH($A6,'Depr schedule - Actual'!$B$610:$B$619,0),MATCH(S$4,'Depr schedule - Actual'!$N$609:$BP$609,0))</f>
        <v>119.26026209083375</v>
      </c>
      <c r="T6" s="93">
        <f>INDEX('Depr schedule - Actual'!$N$610:$BP$619,MATCH($A6,'Depr schedule - Actual'!$B$610:$B$619,0),MATCH(T$4,'Depr schedule - Actual'!$N$609:$BP$609,0))</f>
        <v>119.39011461314097</v>
      </c>
      <c r="U6" s="93">
        <f>INDEX('Depr schedule - Actual'!$N$610:$BP$619,MATCH($A6,'Depr schedule - Actual'!$B$610:$B$619,0),MATCH(U$4,'Depr schedule - Actual'!$N$609:$BP$609,0))</f>
        <v>119.74357158247665</v>
      </c>
      <c r="V6" s="93">
        <f>INDEX('Depr schedule - Actual'!$N$610:$BP$619,MATCH($A6,'Depr schedule - Actual'!$B$610:$B$619,0),MATCH(V$4,'Depr schedule - Actual'!$N$609:$BP$609,0))</f>
        <v>119.94841217422297</v>
      </c>
      <c r="W6" s="93">
        <f>INDEX('Depr schedule - Actual'!$N$610:$BP$619,MATCH($A6,'Depr schedule - Actual'!$B$610:$B$619,0),MATCH(W$4,'Depr schedule - Actual'!$N$609:$BP$609,0))</f>
        <v>120.0328669874897</v>
      </c>
      <c r="X6" s="93">
        <f>INDEX('Depr schedule - Actual'!$N$610:$BP$619,MATCH($A6,'Depr schedule - Actual'!$B$610:$B$619,0),MATCH(X$4,'Depr schedule - Actual'!$N$609:$BP$609,0))</f>
        <v>120.17379743039136</v>
      </c>
      <c r="Y6" s="93">
        <f>INDEX('Depr schedule - Actual'!$N$610:$BP$619,MATCH($A6,'Depr schedule - Actual'!$B$610:$B$619,0),MATCH(Y$4,'Depr schedule - Actual'!$N$609:$BP$609,0))</f>
        <v>120.43763475083338</v>
      </c>
      <c r="Z6" s="93">
        <f>INDEX('Depr schedule - Actual'!$N$610:$BP$619,MATCH($A6,'Depr schedule - Actual'!$B$610:$B$619,0),MATCH(Z$4,'Depr schedule - Actual'!$N$609:$BP$609,0))</f>
        <v>82.086851548311316</v>
      </c>
      <c r="AA6" s="93">
        <f>INDEX('Depr schedule - Actual'!$N$610:$BP$619,MATCH($A6,'Depr schedule - Actual'!$B$610:$B$619,0),MATCH(AA$4,'Depr schedule - Actual'!$N$609:$BP$609,0))</f>
        <v>52.214562812419693</v>
      </c>
      <c r="AB6" s="93">
        <f>INDEX('Depr schedule - Actual'!$N$610:$BP$619,MATCH($A6,'Depr schedule - Actual'!$B$610:$B$619,0),MATCH(AB$4,'Depr schedule - Actual'!$N$609:$BP$609,0))</f>
        <v>51.782961953062603</v>
      </c>
      <c r="AC6" s="93">
        <f>INDEX('Depr schedule - Actual'!$N$610:$BP$619,MATCH($A6,'Depr schedule - Actual'!$B$610:$B$619,0),MATCH(AC$4,'Depr schedule - Actual'!$N$609:$BP$609,0))</f>
        <v>51.925633831518923</v>
      </c>
      <c r="AD6" s="93">
        <f>INDEX('Depr schedule - Actual'!$N$610:$BP$619,MATCH($A6,'Depr schedule - Actual'!$B$610:$B$619,0),MATCH(AD$4,'Depr schedule - Actual'!$N$609:$BP$609,0))</f>
        <v>51.93279451447227</v>
      </c>
      <c r="AE6" s="93">
        <f>INDEX('Depr schedule - Actual'!$N$610:$BP$619,MATCH($A6,'Depr schedule - Actual'!$B$610:$B$619,0),MATCH(AE$4,'Depr schedule - Actual'!$N$609:$BP$609,0))</f>
        <v>51.664792391302399</v>
      </c>
      <c r="AF6" s="93">
        <f>INDEX('Depr schedule - Actual'!$N$610:$BP$619,MATCH($A6,'Depr schedule - Actual'!$B$610:$B$619,0),MATCH(AF$4,'Depr schedule - Actual'!$N$609:$BP$609,0))</f>
        <v>51.420705978498063</v>
      </c>
      <c r="AG6" s="93">
        <f>INDEX('Depr schedule - Actual'!$N$610:$BP$619,MATCH($A6,'Depr schedule - Actual'!$B$610:$B$619,0),MATCH(AG$4,'Depr schedule - Actual'!$N$609:$BP$609,0))</f>
        <v>51.420705978498063</v>
      </c>
      <c r="AH6" s="93">
        <f>INDEX('Depr schedule - Actual'!$N$610:$BP$619,MATCH($A6,'Depr schedule - Actual'!$B$610:$B$619,0),MATCH(AH$4,'Depr schedule - Actual'!$N$609:$BP$609,0))</f>
        <v>51.420705978498063</v>
      </c>
      <c r="AI6" s="93">
        <f>INDEX('Depr schedule - Actual'!$N$610:$BP$619,MATCH($A6,'Depr schedule - Actual'!$B$610:$B$619,0),MATCH(AI$4,'Depr schedule - Actual'!$N$609:$BP$609,0))</f>
        <v>51.420705978498063</v>
      </c>
      <c r="AJ6" s="93">
        <f>INDEX('Depr schedule - Actual'!$N$610:$BP$619,MATCH($A6,'Depr schedule - Actual'!$B$610:$B$619,0),MATCH(AJ$4,'Depr schedule - Actual'!$N$609:$BP$609,0))</f>
        <v>51.420705978498063</v>
      </c>
      <c r="AK6" s="93">
        <f>INDEX('Depr schedule - Actual'!$N$610:$BP$619,MATCH($A6,'Depr schedule - Actual'!$B$610:$B$619,0),MATCH(AK$4,'Depr schedule - Actual'!$N$609:$BP$609,0))</f>
        <v>51.420705978498063</v>
      </c>
      <c r="AL6" s="93">
        <f>INDEX('Depr schedule - Actual'!$N$610:$BP$619,MATCH($A6,'Depr schedule - Actual'!$B$610:$B$619,0),MATCH(AL$4,'Depr schedule - Actual'!$N$609:$BP$609,0))</f>
        <v>51.420705978498063</v>
      </c>
      <c r="AM6" s="93">
        <f>INDEX('Depr schedule - Actual'!$N$610:$BP$619,MATCH($A6,'Depr schedule - Actual'!$B$610:$B$619,0),MATCH(AM$4,'Depr schedule - Actual'!$N$609:$BP$609,0))</f>
        <v>51.420705978498063</v>
      </c>
      <c r="AN6" s="93">
        <f>INDEX('Depr schedule - Actual'!$N$610:$BP$619,MATCH($A6,'Depr schedule - Actual'!$B$610:$B$619,0),MATCH(AN$4,'Depr schedule - Actual'!$N$609:$BP$609,0))</f>
        <v>51.420705978498063</v>
      </c>
      <c r="AO6" s="93">
        <f>INDEX('Depr schedule - Actual'!$N$610:$BP$619,MATCH($A6,'Depr schedule - Actual'!$B$610:$B$619,0),MATCH(AO$4,'Depr schedule - Actual'!$N$609:$BP$609,0))</f>
        <v>51.420705978498063</v>
      </c>
      <c r="AP6" s="93">
        <f>INDEX('Depr schedule - Actual'!$N$610:$BP$619,MATCH($A6,'Depr schedule - Actual'!$B$610:$B$619,0),MATCH(AP$4,'Depr schedule - Actual'!$N$609:$BP$609,0))</f>
        <v>51.420705978498063</v>
      </c>
      <c r="AQ6" s="93">
        <f>INDEX('Depr schedule - Actual'!$N$610:$BP$619,MATCH($A6,'Depr schedule - Actual'!$B$610:$B$619,0),MATCH(AQ$4,'Depr schedule - Actual'!$N$609:$BP$609,0))</f>
        <v>51.420705978498063</v>
      </c>
      <c r="AR6" s="93">
        <f>INDEX('Depr schedule - Actual'!$N$610:$BP$619,MATCH($A6,'Depr schedule - Actual'!$B$610:$B$619,0),MATCH(AR$4,'Depr schedule - Actual'!$N$609:$BP$609,0))</f>
        <v>51.420705978498063</v>
      </c>
      <c r="AS6" s="93">
        <f>INDEX('Depr schedule - Actual'!$N$610:$BP$619,MATCH($A6,'Depr schedule - Actual'!$B$610:$B$619,0),MATCH(AS$4,'Depr schedule - Actual'!$N$609:$BP$609,0))</f>
        <v>51.420705978498063</v>
      </c>
      <c r="AT6" s="93">
        <f>INDEX('Depr schedule - Actual'!$N$610:$BP$619,MATCH($A6,'Depr schedule - Actual'!$B$610:$B$619,0),MATCH(AT$4,'Depr schedule - Actual'!$N$609:$BP$609,0))</f>
        <v>51.420705978498063</v>
      </c>
      <c r="AU6" s="93">
        <f>INDEX('Depr schedule - Actual'!$N$610:$BP$619,MATCH($A6,'Depr schedule - Actual'!$B$610:$B$619,0),MATCH(AU$4,'Depr schedule - Actual'!$N$609:$BP$609,0))</f>
        <v>51.420705978498063</v>
      </c>
      <c r="AV6" s="93">
        <f>INDEX('Depr schedule - Actual'!$N$610:$BP$619,MATCH($A6,'Depr schedule - Actual'!$B$610:$B$619,0),MATCH(AV$4,'Depr schedule - Actual'!$N$609:$BP$609,0))</f>
        <v>49.165389346459079</v>
      </c>
      <c r="AW6" s="93">
        <f>INDEX('Depr schedule - Actual'!$N$610:$BP$619,MATCH($A6,'Depr schedule - Actual'!$B$610:$B$619,0),MATCH(AW$4,'Depr schedule - Actual'!$N$609:$BP$609,0))</f>
        <v>44.526397556108442</v>
      </c>
      <c r="AX6" s="93">
        <f>INDEX('Depr schedule - Actual'!$N$610:$BP$619,MATCH($A6,'Depr schedule - Actual'!$B$610:$B$619,0),MATCH(AX$4,'Depr schedule - Actual'!$N$609:$BP$609,0))</f>
        <v>39.478028341204521</v>
      </c>
      <c r="AY6" s="93">
        <f>INDEX('Depr schedule - Actual'!$N$610:$BP$619,MATCH($A6,'Depr schedule - Actual'!$B$610:$B$619,0),MATCH(AY$4,'Depr schedule - Actual'!$N$609:$BP$609,0))</f>
        <v>33.865239656458641</v>
      </c>
      <c r="AZ6" s="93">
        <f>INDEX('Depr schedule - Actual'!$N$610:$BP$619,MATCH($A6,'Depr schedule - Actual'!$B$610:$B$619,0),MATCH(AZ$4,'Depr schedule - Actual'!$N$609:$BP$609,0))</f>
        <v>28.131704318827637</v>
      </c>
      <c r="BA6" s="93">
        <f>INDEX('Depr schedule - Actual'!$N$610:$BP$619,MATCH($A6,'Depr schedule - Actual'!$B$610:$B$619,0),MATCH(BA$4,'Depr schedule - Actual'!$N$609:$BP$609,0))</f>
        <v>22.847291880922299</v>
      </c>
      <c r="BB6" s="93">
        <f>INDEX('Depr schedule - Actual'!$N$610:$BP$619,MATCH($A6,'Depr schedule - Actual'!$B$610:$B$619,0),MATCH(BB$4,'Depr schedule - Actual'!$N$609:$BP$609,0))</f>
        <v>17.846658769908831</v>
      </c>
      <c r="BC6" s="93">
        <f>INDEX('Depr schedule - Actual'!$N$610:$BP$619,MATCH($A6,'Depr schedule - Actual'!$B$610:$B$619,0),MATCH(BC$4,'Depr schedule - Actual'!$N$609:$BP$609,0))</f>
        <v>12.75707863498276</v>
      </c>
      <c r="BD6" s="93">
        <f>INDEX('Depr schedule - Actual'!$N$610:$BP$619,MATCH($A6,'Depr schedule - Actual'!$B$610:$B$619,0),MATCH(BD$4,'Depr schedule - Actual'!$N$609:$BP$609,0))</f>
        <v>7.9955336536419592</v>
      </c>
      <c r="BE6" s="93">
        <f>INDEX('Depr schedule - Actual'!$N$610:$BP$619,MATCH($A6,'Depr schedule - Actual'!$B$610:$B$619,0),MATCH(BE$4,'Depr schedule - Actual'!$N$609:$BP$609,0))</f>
        <v>4.0795250175376383</v>
      </c>
      <c r="BF6" s="93">
        <f>INDEX('Depr schedule - Actual'!$N$610:$BP$619,MATCH($A6,'Depr schedule - Actual'!$B$610:$B$619,0),MATCH(BF$4,'Depr schedule - Actual'!$N$609:$BP$609,0))</f>
        <v>-3.5378247687528652E-14</v>
      </c>
      <c r="BG6" s="93">
        <f>INDEX('Depr schedule - Actual'!$N$610:$BP$619,MATCH($A6,'Depr schedule - Actual'!$B$610:$B$619,0),MATCH(BG$4,'Depr schedule - Actual'!$N$609:$BP$609,0))</f>
        <v>0</v>
      </c>
      <c r="BH6" s="93">
        <f>INDEX('Depr schedule - Actual'!$N$610:$BP$619,MATCH($A6,'Depr schedule - Actual'!$B$610:$B$619,0),MATCH(BH$4,'Depr schedule - Actual'!$N$609:$BP$609,0))</f>
        <v>0</v>
      </c>
      <c r="BI6" s="93">
        <f>INDEX('Depr schedule - Actual'!$N$610:$BQ$619,MATCH($A6,'Depr schedule - Actual'!$B$610:$B$619,0),MATCH(BI$4,'Depr schedule - Actual'!$N$609:$BQ$609,0))</f>
        <v>0</v>
      </c>
      <c r="BJ6" s="93">
        <f>INDEX('Depr schedule - Actual'!$N$610:$BQ$619,MATCH($A6,'Depr schedule - Actual'!$B$610:$B$619,0),MATCH(BJ$4,'Depr schedule - Actual'!$N$609:$BQ$609,0))</f>
        <v>0</v>
      </c>
      <c r="BK6" s="93"/>
      <c r="BL6" s="93"/>
      <c r="BM6" s="93"/>
      <c r="BN6" s="93"/>
      <c r="BO6" s="93"/>
      <c r="BP6" s="93"/>
      <c r="BQ6" s="93"/>
      <c r="BR6" s="96"/>
      <c r="BS6" s="96"/>
      <c r="BT6" s="96"/>
      <c r="BU6" s="96"/>
      <c r="BV6" s="96"/>
    </row>
    <row r="7" spans="1:75" ht="15">
      <c r="A7" s="4" t="s">
        <v>8</v>
      </c>
      <c r="B7" s="102" t="s">
        <v>80</v>
      </c>
      <c r="C7" s="97">
        <f t="shared" si="2"/>
        <v>0</v>
      </c>
      <c r="D7" s="184">
        <f t="shared" si="3"/>
        <v>0</v>
      </c>
      <c r="E7" s="305">
        <f>'Opening RAB 2020'!M144</f>
        <v>0</v>
      </c>
      <c r="F7" s="186">
        <f t="shared" si="1"/>
        <v>0</v>
      </c>
      <c r="G7" s="92"/>
      <c r="H7" s="93">
        <f>INDEX('Depr schedule - Actual'!$N$610:$BP$619,MATCH($A7,'Depr schedule - Actual'!$B$610:$B$619,0),MATCH(H$4,'Depr schedule - Actual'!$N$609:$BP$609,0))</f>
        <v>0</v>
      </c>
      <c r="I7" s="93">
        <f>INDEX('Depr schedule - Actual'!$N$610:$BP$619,MATCH($A7,'Depr schedule - Actual'!$B$610:$B$619,0),MATCH(I$4,'Depr schedule - Actual'!$N$609:$BP$609,0))</f>
        <v>0</v>
      </c>
      <c r="J7" s="93">
        <f>INDEX('Depr schedule - Actual'!$N$610:$BP$619,MATCH($A7,'Depr schedule - Actual'!$B$610:$B$619,0),MATCH(J$4,'Depr schedule - Actual'!$N$609:$BP$609,0))</f>
        <v>0</v>
      </c>
      <c r="K7" s="93">
        <f>INDEX('Depr schedule - Actual'!$N$610:$BP$619,MATCH($A7,'Depr schedule - Actual'!$B$610:$B$619,0),MATCH(K$4,'Depr schedule - Actual'!$N$609:$BP$609,0))</f>
        <v>0</v>
      </c>
      <c r="L7" s="93">
        <f>INDEX('Depr schedule - Actual'!$N$610:$BP$619,MATCH($A7,'Depr schedule - Actual'!$B$610:$B$619,0),MATCH(L$4,'Depr schedule - Actual'!$N$609:$BP$609,0))</f>
        <v>0</v>
      </c>
      <c r="M7" s="93">
        <f>INDEX('Depr schedule - Actual'!$N$610:$BP$619,MATCH($A7,'Depr schedule - Actual'!$B$610:$B$619,0),MATCH(M$4,'Depr schedule - Actual'!$N$609:$BP$609,0))</f>
        <v>0</v>
      </c>
      <c r="N7" s="93">
        <f>INDEX('Depr schedule - Actual'!$N$610:$BP$619,MATCH($A7,'Depr schedule - Actual'!$B$610:$B$619,0),MATCH(N$4,'Depr schedule - Actual'!$N$609:$BP$609,0))</f>
        <v>0</v>
      </c>
      <c r="O7" s="93">
        <f>INDEX('Depr schedule - Actual'!$N$610:$BP$619,MATCH($A7,'Depr schedule - Actual'!$B$610:$B$619,0),MATCH(O$4,'Depr schedule - Actual'!$N$609:$BP$609,0))</f>
        <v>0</v>
      </c>
      <c r="P7" s="93">
        <f>INDEX('Depr schedule - Actual'!$N$610:$BP$619,MATCH($A7,'Depr schedule - Actual'!$B$610:$B$619,0),MATCH(P$4,'Depr schedule - Actual'!$N$609:$BP$609,0))</f>
        <v>0</v>
      </c>
      <c r="Q7" s="93">
        <f>INDEX('Depr schedule - Actual'!$N$610:$BP$619,MATCH($A7,'Depr schedule - Actual'!$B$610:$B$619,0),MATCH(Q$4,'Depr schedule - Actual'!$N$609:$BP$609,0))</f>
        <v>0</v>
      </c>
      <c r="R7" s="93">
        <f>INDEX('Depr schedule - Actual'!$N$610:$BP$619,MATCH($A7,'Depr schedule - Actual'!$B$610:$B$619,0),MATCH(R$4,'Depr schedule - Actual'!$N$609:$BP$609,0))</f>
        <v>0</v>
      </c>
      <c r="S7" s="93">
        <f>INDEX('Depr schedule - Actual'!$N$610:$BP$619,MATCH($A7,'Depr schedule - Actual'!$B$610:$B$619,0),MATCH(S$4,'Depr schedule - Actual'!$N$609:$BP$609,0))</f>
        <v>0</v>
      </c>
      <c r="T7" s="93">
        <f>INDEX('Depr schedule - Actual'!$N$610:$BP$619,MATCH($A7,'Depr schedule - Actual'!$B$610:$B$619,0),MATCH(T$4,'Depr schedule - Actual'!$N$609:$BP$609,0))</f>
        <v>0</v>
      </c>
      <c r="U7" s="93">
        <f>INDEX('Depr schedule - Actual'!$N$610:$BP$619,MATCH($A7,'Depr schedule - Actual'!$B$610:$B$619,0),MATCH(U$4,'Depr schedule - Actual'!$N$609:$BP$609,0))</f>
        <v>0</v>
      </c>
      <c r="V7" s="93">
        <f>INDEX('Depr schedule - Actual'!$N$610:$BP$619,MATCH($A7,'Depr schedule - Actual'!$B$610:$B$619,0),MATCH(V$4,'Depr schedule - Actual'!$N$609:$BP$609,0))</f>
        <v>0</v>
      </c>
      <c r="W7" s="93">
        <f>INDEX('Depr schedule - Actual'!$N$610:$BP$619,MATCH($A7,'Depr schedule - Actual'!$B$610:$B$619,0),MATCH(W$4,'Depr schedule - Actual'!$N$609:$BP$609,0))</f>
        <v>0</v>
      </c>
      <c r="X7" s="93">
        <f>INDEX('Depr schedule - Actual'!$N$610:$BP$619,MATCH($A7,'Depr schedule - Actual'!$B$610:$B$619,0),MATCH(X$4,'Depr schedule - Actual'!$N$609:$BP$609,0))</f>
        <v>0</v>
      </c>
      <c r="Y7" s="93">
        <f>INDEX('Depr schedule - Actual'!$N$610:$BP$619,MATCH($A7,'Depr schedule - Actual'!$B$610:$B$619,0),MATCH(Y$4,'Depr schedule - Actual'!$N$609:$BP$609,0))</f>
        <v>0</v>
      </c>
      <c r="Z7" s="93">
        <f>INDEX('Depr schedule - Actual'!$N$610:$BP$619,MATCH($A7,'Depr schedule - Actual'!$B$610:$B$619,0),MATCH(Z$4,'Depr schedule - Actual'!$N$609:$BP$609,0))</f>
        <v>0</v>
      </c>
      <c r="AA7" s="93">
        <f>INDEX('Depr schedule - Actual'!$N$610:$BP$619,MATCH($A7,'Depr schedule - Actual'!$B$610:$B$619,0),MATCH(AA$4,'Depr schedule - Actual'!$N$609:$BP$609,0))</f>
        <v>0</v>
      </c>
      <c r="AB7" s="93">
        <f>INDEX('Depr schedule - Actual'!$N$610:$BP$619,MATCH($A7,'Depr schedule - Actual'!$B$610:$B$619,0),MATCH(AB$4,'Depr schedule - Actual'!$N$609:$BP$609,0))</f>
        <v>0</v>
      </c>
      <c r="AC7" s="93">
        <f>INDEX('Depr schedule - Actual'!$N$610:$BP$619,MATCH($A7,'Depr schedule - Actual'!$B$610:$B$619,0),MATCH(AC$4,'Depr schedule - Actual'!$N$609:$BP$609,0))</f>
        <v>0</v>
      </c>
      <c r="AD7" s="93">
        <f>INDEX('Depr schedule - Actual'!$N$610:$BP$619,MATCH($A7,'Depr schedule - Actual'!$B$610:$B$619,0),MATCH(AD$4,'Depr schedule - Actual'!$N$609:$BP$609,0))</f>
        <v>0</v>
      </c>
      <c r="AE7" s="93">
        <f>INDEX('Depr schedule - Actual'!$N$610:$BP$619,MATCH($A7,'Depr schedule - Actual'!$B$610:$B$619,0),MATCH(AE$4,'Depr schedule - Actual'!$N$609:$BP$609,0))</f>
        <v>0</v>
      </c>
      <c r="AF7" s="93">
        <f>INDEX('Depr schedule - Actual'!$N$610:$BP$619,MATCH($A7,'Depr schedule - Actual'!$B$610:$B$619,0),MATCH(AF$4,'Depr schedule - Actual'!$N$609:$BP$609,0))</f>
        <v>0</v>
      </c>
      <c r="AG7" s="93">
        <f>INDEX('Depr schedule - Actual'!$N$610:$BP$619,MATCH($A7,'Depr schedule - Actual'!$B$610:$B$619,0),MATCH(AG$4,'Depr schedule - Actual'!$N$609:$BP$609,0))</f>
        <v>0</v>
      </c>
      <c r="AH7" s="93">
        <f>INDEX('Depr schedule - Actual'!$N$610:$BP$619,MATCH($A7,'Depr schedule - Actual'!$B$610:$B$619,0),MATCH(AH$4,'Depr schedule - Actual'!$N$609:$BP$609,0))</f>
        <v>0</v>
      </c>
      <c r="AI7" s="93">
        <f>INDEX('Depr schedule - Actual'!$N$610:$BP$619,MATCH($A7,'Depr schedule - Actual'!$B$610:$B$619,0),MATCH(AI$4,'Depr schedule - Actual'!$N$609:$BP$609,0))</f>
        <v>0</v>
      </c>
      <c r="AJ7" s="93">
        <f>INDEX('Depr schedule - Actual'!$N$610:$BP$619,MATCH($A7,'Depr schedule - Actual'!$B$610:$B$619,0),MATCH(AJ$4,'Depr schedule - Actual'!$N$609:$BP$609,0))</f>
        <v>0</v>
      </c>
      <c r="AK7" s="93">
        <f>INDEX('Depr schedule - Actual'!$N$610:$BP$619,MATCH($A7,'Depr schedule - Actual'!$B$610:$B$619,0),MATCH(AK$4,'Depr schedule - Actual'!$N$609:$BP$609,0))</f>
        <v>0</v>
      </c>
      <c r="AL7" s="93">
        <f>INDEX('Depr schedule - Actual'!$N$610:$BP$619,MATCH($A7,'Depr schedule - Actual'!$B$610:$B$619,0),MATCH(AL$4,'Depr schedule - Actual'!$N$609:$BP$609,0))</f>
        <v>0</v>
      </c>
      <c r="AM7" s="93">
        <f>INDEX('Depr schedule - Actual'!$N$610:$BP$619,MATCH($A7,'Depr schedule - Actual'!$B$610:$B$619,0),MATCH(AM$4,'Depr schedule - Actual'!$N$609:$BP$609,0))</f>
        <v>0</v>
      </c>
      <c r="AN7" s="93">
        <f>INDEX('Depr schedule - Actual'!$N$610:$BP$619,MATCH($A7,'Depr schedule - Actual'!$B$610:$B$619,0),MATCH(AN$4,'Depr schedule - Actual'!$N$609:$BP$609,0))</f>
        <v>0</v>
      </c>
      <c r="AO7" s="93">
        <f>INDEX('Depr schedule - Actual'!$N$610:$BP$619,MATCH($A7,'Depr schedule - Actual'!$B$610:$B$619,0),MATCH(AO$4,'Depr schedule - Actual'!$N$609:$BP$609,0))</f>
        <v>0</v>
      </c>
      <c r="AP7" s="93">
        <f>INDEX('Depr schedule - Actual'!$N$610:$BP$619,MATCH($A7,'Depr schedule - Actual'!$B$610:$B$619,0),MATCH(AP$4,'Depr schedule - Actual'!$N$609:$BP$609,0))</f>
        <v>0</v>
      </c>
      <c r="AQ7" s="93">
        <f>INDEX('Depr schedule - Actual'!$N$610:$BP$619,MATCH($A7,'Depr schedule - Actual'!$B$610:$B$619,0),MATCH(AQ$4,'Depr schedule - Actual'!$N$609:$BP$609,0))</f>
        <v>0</v>
      </c>
      <c r="AR7" s="93">
        <f>INDEX('Depr schedule - Actual'!$N$610:$BP$619,MATCH($A7,'Depr schedule - Actual'!$B$610:$B$619,0),MATCH(AR$4,'Depr schedule - Actual'!$N$609:$BP$609,0))</f>
        <v>0</v>
      </c>
      <c r="AS7" s="93">
        <f>INDEX('Depr schedule - Actual'!$N$610:$BP$619,MATCH($A7,'Depr schedule - Actual'!$B$610:$B$619,0),MATCH(AS$4,'Depr schedule - Actual'!$N$609:$BP$609,0))</f>
        <v>0</v>
      </c>
      <c r="AT7" s="93">
        <f>INDEX('Depr schedule - Actual'!$N$610:$BP$619,MATCH($A7,'Depr schedule - Actual'!$B$610:$B$619,0),MATCH(AT$4,'Depr schedule - Actual'!$N$609:$BP$609,0))</f>
        <v>0</v>
      </c>
      <c r="AU7" s="93">
        <f>INDEX('Depr schedule - Actual'!$N$610:$BP$619,MATCH($A7,'Depr schedule - Actual'!$B$610:$B$619,0),MATCH(AU$4,'Depr schedule - Actual'!$N$609:$BP$609,0))</f>
        <v>0</v>
      </c>
      <c r="AV7" s="93">
        <f>INDEX('Depr schedule - Actual'!$N$610:$BP$619,MATCH($A7,'Depr schedule - Actual'!$B$610:$B$619,0),MATCH(AV$4,'Depr schedule - Actual'!$N$609:$BP$609,0))</f>
        <v>0</v>
      </c>
      <c r="AW7" s="93">
        <f>INDEX('Depr schedule - Actual'!$N$610:$BP$619,MATCH($A7,'Depr schedule - Actual'!$B$610:$B$619,0),MATCH(AW$4,'Depr schedule - Actual'!$N$609:$BP$609,0))</f>
        <v>0</v>
      </c>
      <c r="AX7" s="93">
        <f>INDEX('Depr schedule - Actual'!$N$610:$BP$619,MATCH($A7,'Depr schedule - Actual'!$B$610:$B$619,0),MATCH(AX$4,'Depr schedule - Actual'!$N$609:$BP$609,0))</f>
        <v>0</v>
      </c>
      <c r="AY7" s="93">
        <f>INDEX('Depr schedule - Actual'!$N$610:$BP$619,MATCH($A7,'Depr schedule - Actual'!$B$610:$B$619,0),MATCH(AY$4,'Depr schedule - Actual'!$N$609:$BP$609,0))</f>
        <v>0</v>
      </c>
      <c r="AZ7" s="93">
        <f>INDEX('Depr schedule - Actual'!$N$610:$BP$619,MATCH($A7,'Depr schedule - Actual'!$B$610:$B$619,0),MATCH(AZ$4,'Depr schedule - Actual'!$N$609:$BP$609,0))</f>
        <v>0</v>
      </c>
      <c r="BA7" s="93">
        <f>INDEX('Depr schedule - Actual'!$N$610:$BP$619,MATCH($A7,'Depr schedule - Actual'!$B$610:$B$619,0),MATCH(BA$4,'Depr schedule - Actual'!$N$609:$BP$609,0))</f>
        <v>0</v>
      </c>
      <c r="BB7" s="93">
        <f>INDEX('Depr schedule - Actual'!$N$610:$BP$619,MATCH($A7,'Depr schedule - Actual'!$B$610:$B$619,0),MATCH(BB$4,'Depr schedule - Actual'!$N$609:$BP$609,0))</f>
        <v>0</v>
      </c>
      <c r="BC7" s="93">
        <f>INDEX('Depr schedule - Actual'!$N$610:$BP$619,MATCH($A7,'Depr schedule - Actual'!$B$610:$B$619,0),MATCH(BC$4,'Depr schedule - Actual'!$N$609:$BP$609,0))</f>
        <v>0</v>
      </c>
      <c r="BD7" s="93">
        <f>INDEX('Depr schedule - Actual'!$N$610:$BP$619,MATCH($A7,'Depr schedule - Actual'!$B$610:$B$619,0),MATCH(BD$4,'Depr schedule - Actual'!$N$609:$BP$609,0))</f>
        <v>0</v>
      </c>
      <c r="BE7" s="93">
        <f>INDEX('Depr schedule - Actual'!$N$610:$BP$619,MATCH($A7,'Depr schedule - Actual'!$B$610:$B$619,0),MATCH(BE$4,'Depr schedule - Actual'!$N$609:$BP$609,0))</f>
        <v>0</v>
      </c>
      <c r="BF7" s="93">
        <f>INDEX('Depr schedule - Actual'!$N$610:$BP$619,MATCH($A7,'Depr schedule - Actual'!$B$610:$B$619,0),MATCH(BF$4,'Depr schedule - Actual'!$N$609:$BP$609,0))</f>
        <v>0</v>
      </c>
      <c r="BG7" s="93">
        <f>INDEX('Depr schedule - Actual'!$N$610:$BP$619,MATCH($A7,'Depr schedule - Actual'!$B$610:$B$619,0),MATCH(BG$4,'Depr schedule - Actual'!$N$609:$BP$609,0))</f>
        <v>0</v>
      </c>
      <c r="BH7" s="93">
        <f>INDEX('Depr schedule - Actual'!$N$610:$BP$619,MATCH($A7,'Depr schedule - Actual'!$B$610:$B$619,0),MATCH(BH$4,'Depr schedule - Actual'!$N$609:$BP$609,0))</f>
        <v>0</v>
      </c>
      <c r="BI7" s="93">
        <f>INDEX('Depr schedule - Actual'!$N$610:$BQ$619,MATCH($A7,'Depr schedule - Actual'!$B$610:$B$619,0),MATCH(BI$4,'Depr schedule - Actual'!$N$609:$BQ$609,0))</f>
        <v>0</v>
      </c>
      <c r="BJ7" s="93">
        <f>INDEX('Depr schedule - Actual'!$N$610:$BQ$619,MATCH($A7,'Depr schedule - Actual'!$B$610:$B$619,0),MATCH(BJ$4,'Depr schedule - Actual'!$N$609:$BQ$609,0))</f>
        <v>0</v>
      </c>
      <c r="BK7" s="93"/>
      <c r="BL7" s="93"/>
      <c r="BM7" s="93"/>
      <c r="BN7" s="93"/>
      <c r="BO7" s="93"/>
      <c r="BP7" s="93"/>
      <c r="BQ7" s="93"/>
      <c r="BR7" s="96"/>
      <c r="BS7" s="96"/>
      <c r="BT7" s="96"/>
      <c r="BU7" s="96"/>
      <c r="BV7" s="96"/>
    </row>
    <row r="8" spans="1:75" ht="15">
      <c r="A8" s="4" t="s">
        <v>9</v>
      </c>
      <c r="B8" s="102" t="s">
        <v>80</v>
      </c>
      <c r="C8" s="97">
        <f t="shared" si="2"/>
        <v>0</v>
      </c>
      <c r="D8" s="184">
        <f t="shared" si="3"/>
        <v>0</v>
      </c>
      <c r="E8" s="305">
        <f>'Opening RAB 2020'!M145</f>
        <v>0</v>
      </c>
      <c r="F8" s="186">
        <f t="shared" si="1"/>
        <v>0</v>
      </c>
      <c r="G8" s="92"/>
      <c r="H8" s="93">
        <f>INDEX('Depr schedule - Actual'!$N$610:$BP$619,MATCH($A8,'Depr schedule - Actual'!$B$610:$B$619,0),MATCH(H$4,'Depr schedule - Actual'!$N$609:$BP$609,0))</f>
        <v>0</v>
      </c>
      <c r="I8" s="93">
        <f>INDEX('Depr schedule - Actual'!$N$610:$BP$619,MATCH($A8,'Depr schedule - Actual'!$B$610:$B$619,0),MATCH(I$4,'Depr schedule - Actual'!$N$609:$BP$609,0))</f>
        <v>0</v>
      </c>
      <c r="J8" s="93">
        <f>INDEX('Depr schedule - Actual'!$N$610:$BP$619,MATCH($A8,'Depr schedule - Actual'!$B$610:$B$619,0),MATCH(J$4,'Depr schedule - Actual'!$N$609:$BP$609,0))</f>
        <v>0</v>
      </c>
      <c r="K8" s="93">
        <f>INDEX('Depr schedule - Actual'!$N$610:$BP$619,MATCH($A8,'Depr schedule - Actual'!$B$610:$B$619,0),MATCH(K$4,'Depr schedule - Actual'!$N$609:$BP$609,0))</f>
        <v>0</v>
      </c>
      <c r="L8" s="93">
        <f>INDEX('Depr schedule - Actual'!$N$610:$BP$619,MATCH($A8,'Depr schedule - Actual'!$B$610:$B$619,0),MATCH(L$4,'Depr schedule - Actual'!$N$609:$BP$609,0))</f>
        <v>0</v>
      </c>
      <c r="M8" s="93">
        <f>INDEX('Depr schedule - Actual'!$N$610:$BP$619,MATCH($A8,'Depr schedule - Actual'!$B$610:$B$619,0),MATCH(M$4,'Depr schedule - Actual'!$N$609:$BP$609,0))</f>
        <v>0</v>
      </c>
      <c r="N8" s="93">
        <f>INDEX('Depr schedule - Actual'!$N$610:$BP$619,MATCH($A8,'Depr schedule - Actual'!$B$610:$B$619,0),MATCH(N$4,'Depr schedule - Actual'!$N$609:$BP$609,0))</f>
        <v>0</v>
      </c>
      <c r="O8" s="93">
        <f>INDEX('Depr schedule - Actual'!$N$610:$BP$619,MATCH($A8,'Depr schedule - Actual'!$B$610:$B$619,0),MATCH(O$4,'Depr schedule - Actual'!$N$609:$BP$609,0))</f>
        <v>0</v>
      </c>
      <c r="P8" s="93">
        <f>INDEX('Depr schedule - Actual'!$N$610:$BP$619,MATCH($A8,'Depr schedule - Actual'!$B$610:$B$619,0),MATCH(P$4,'Depr schedule - Actual'!$N$609:$BP$609,0))</f>
        <v>0</v>
      </c>
      <c r="Q8" s="93">
        <f>INDEX('Depr schedule - Actual'!$N$610:$BP$619,MATCH($A8,'Depr schedule - Actual'!$B$610:$B$619,0),MATCH(Q$4,'Depr schedule - Actual'!$N$609:$BP$609,0))</f>
        <v>0</v>
      </c>
      <c r="R8" s="93">
        <f>INDEX('Depr schedule - Actual'!$N$610:$BP$619,MATCH($A8,'Depr schedule - Actual'!$B$610:$B$619,0),MATCH(R$4,'Depr schedule - Actual'!$N$609:$BP$609,0))</f>
        <v>0</v>
      </c>
      <c r="S8" s="93">
        <f>INDEX('Depr schedule - Actual'!$N$610:$BP$619,MATCH($A8,'Depr schedule - Actual'!$B$610:$B$619,0),MATCH(S$4,'Depr schedule - Actual'!$N$609:$BP$609,0))</f>
        <v>0</v>
      </c>
      <c r="T8" s="93">
        <f>INDEX('Depr schedule - Actual'!$N$610:$BP$619,MATCH($A8,'Depr schedule - Actual'!$B$610:$B$619,0),MATCH(T$4,'Depr schedule - Actual'!$N$609:$BP$609,0))</f>
        <v>0</v>
      </c>
      <c r="U8" s="93">
        <f>INDEX('Depr schedule - Actual'!$N$610:$BP$619,MATCH($A8,'Depr schedule - Actual'!$B$610:$B$619,0),MATCH(U$4,'Depr schedule - Actual'!$N$609:$BP$609,0))</f>
        <v>0</v>
      </c>
      <c r="V8" s="93">
        <f>INDEX('Depr schedule - Actual'!$N$610:$BP$619,MATCH($A8,'Depr schedule - Actual'!$B$610:$B$619,0),MATCH(V$4,'Depr schedule - Actual'!$N$609:$BP$609,0))</f>
        <v>0</v>
      </c>
      <c r="W8" s="93">
        <f>INDEX('Depr schedule - Actual'!$N$610:$BP$619,MATCH($A8,'Depr schedule - Actual'!$B$610:$B$619,0),MATCH(W$4,'Depr schedule - Actual'!$N$609:$BP$609,0))</f>
        <v>0</v>
      </c>
      <c r="X8" s="93">
        <f>INDEX('Depr schedule - Actual'!$N$610:$BP$619,MATCH($A8,'Depr schedule - Actual'!$B$610:$B$619,0),MATCH(X$4,'Depr schedule - Actual'!$N$609:$BP$609,0))</f>
        <v>0</v>
      </c>
      <c r="Y8" s="93">
        <f>INDEX('Depr schedule - Actual'!$N$610:$BP$619,MATCH($A8,'Depr schedule - Actual'!$B$610:$B$619,0),MATCH(Y$4,'Depr schedule - Actual'!$N$609:$BP$609,0))</f>
        <v>0</v>
      </c>
      <c r="Z8" s="93">
        <f>INDEX('Depr schedule - Actual'!$N$610:$BP$619,MATCH($A8,'Depr schedule - Actual'!$B$610:$B$619,0),MATCH(Z$4,'Depr schedule - Actual'!$N$609:$BP$609,0))</f>
        <v>0</v>
      </c>
      <c r="AA8" s="93">
        <f>INDEX('Depr schedule - Actual'!$N$610:$BP$619,MATCH($A8,'Depr schedule - Actual'!$B$610:$B$619,0),MATCH(AA$4,'Depr schedule - Actual'!$N$609:$BP$609,0))</f>
        <v>0</v>
      </c>
      <c r="AB8" s="93">
        <f>INDEX('Depr schedule - Actual'!$N$610:$BP$619,MATCH($A8,'Depr schedule - Actual'!$B$610:$B$619,0),MATCH(AB$4,'Depr schedule - Actual'!$N$609:$BP$609,0))</f>
        <v>0</v>
      </c>
      <c r="AC8" s="93">
        <f>INDEX('Depr schedule - Actual'!$N$610:$BP$619,MATCH($A8,'Depr schedule - Actual'!$B$610:$B$619,0),MATCH(AC$4,'Depr schedule - Actual'!$N$609:$BP$609,0))</f>
        <v>0</v>
      </c>
      <c r="AD8" s="93">
        <f>INDEX('Depr schedule - Actual'!$N$610:$BP$619,MATCH($A8,'Depr schedule - Actual'!$B$610:$B$619,0),MATCH(AD$4,'Depr schedule - Actual'!$N$609:$BP$609,0))</f>
        <v>0</v>
      </c>
      <c r="AE8" s="93">
        <f>INDEX('Depr schedule - Actual'!$N$610:$BP$619,MATCH($A8,'Depr schedule - Actual'!$B$610:$B$619,0),MATCH(AE$4,'Depr schedule - Actual'!$N$609:$BP$609,0))</f>
        <v>0</v>
      </c>
      <c r="AF8" s="93">
        <f>INDEX('Depr schedule - Actual'!$N$610:$BP$619,MATCH($A8,'Depr schedule - Actual'!$B$610:$B$619,0),MATCH(AF$4,'Depr schedule - Actual'!$N$609:$BP$609,0))</f>
        <v>0</v>
      </c>
      <c r="AG8" s="93">
        <f>INDEX('Depr schedule - Actual'!$N$610:$BP$619,MATCH($A8,'Depr schedule - Actual'!$B$610:$B$619,0),MATCH(AG$4,'Depr schedule - Actual'!$N$609:$BP$609,0))</f>
        <v>0</v>
      </c>
      <c r="AH8" s="93">
        <f>INDEX('Depr schedule - Actual'!$N$610:$BP$619,MATCH($A8,'Depr schedule - Actual'!$B$610:$B$619,0),MATCH(AH$4,'Depr schedule - Actual'!$N$609:$BP$609,0))</f>
        <v>0</v>
      </c>
      <c r="AI8" s="93">
        <f>INDEX('Depr schedule - Actual'!$N$610:$BP$619,MATCH($A8,'Depr schedule - Actual'!$B$610:$B$619,0),MATCH(AI$4,'Depr schedule - Actual'!$N$609:$BP$609,0))</f>
        <v>0</v>
      </c>
      <c r="AJ8" s="93">
        <f>INDEX('Depr schedule - Actual'!$N$610:$BP$619,MATCH($A8,'Depr schedule - Actual'!$B$610:$B$619,0),MATCH(AJ$4,'Depr schedule - Actual'!$N$609:$BP$609,0))</f>
        <v>0</v>
      </c>
      <c r="AK8" s="93">
        <f>INDEX('Depr schedule - Actual'!$N$610:$BP$619,MATCH($A8,'Depr schedule - Actual'!$B$610:$B$619,0),MATCH(AK$4,'Depr schedule - Actual'!$N$609:$BP$609,0))</f>
        <v>0</v>
      </c>
      <c r="AL8" s="93">
        <f>INDEX('Depr schedule - Actual'!$N$610:$BP$619,MATCH($A8,'Depr schedule - Actual'!$B$610:$B$619,0),MATCH(AL$4,'Depr schedule - Actual'!$N$609:$BP$609,0))</f>
        <v>0</v>
      </c>
      <c r="AM8" s="93">
        <f>INDEX('Depr schedule - Actual'!$N$610:$BP$619,MATCH($A8,'Depr schedule - Actual'!$B$610:$B$619,0),MATCH(AM$4,'Depr schedule - Actual'!$N$609:$BP$609,0))</f>
        <v>0</v>
      </c>
      <c r="AN8" s="93">
        <f>INDEX('Depr schedule - Actual'!$N$610:$BP$619,MATCH($A8,'Depr schedule - Actual'!$B$610:$B$619,0),MATCH(AN$4,'Depr schedule - Actual'!$N$609:$BP$609,0))</f>
        <v>0</v>
      </c>
      <c r="AO8" s="93">
        <f>INDEX('Depr schedule - Actual'!$N$610:$BP$619,MATCH($A8,'Depr schedule - Actual'!$B$610:$B$619,0),MATCH(AO$4,'Depr schedule - Actual'!$N$609:$BP$609,0))</f>
        <v>0</v>
      </c>
      <c r="AP8" s="93">
        <f>INDEX('Depr schedule - Actual'!$N$610:$BP$619,MATCH($A8,'Depr schedule - Actual'!$B$610:$B$619,0),MATCH(AP$4,'Depr schedule - Actual'!$N$609:$BP$609,0))</f>
        <v>0</v>
      </c>
      <c r="AQ8" s="93">
        <f>INDEX('Depr schedule - Actual'!$N$610:$BP$619,MATCH($A8,'Depr schedule - Actual'!$B$610:$B$619,0),MATCH(AQ$4,'Depr schedule - Actual'!$N$609:$BP$609,0))</f>
        <v>0</v>
      </c>
      <c r="AR8" s="93">
        <f>INDEX('Depr schedule - Actual'!$N$610:$BP$619,MATCH($A8,'Depr schedule - Actual'!$B$610:$B$619,0),MATCH(AR$4,'Depr schedule - Actual'!$N$609:$BP$609,0))</f>
        <v>0</v>
      </c>
      <c r="AS8" s="93">
        <f>INDEX('Depr schedule - Actual'!$N$610:$BP$619,MATCH($A8,'Depr schedule - Actual'!$B$610:$B$619,0),MATCH(AS$4,'Depr schedule - Actual'!$N$609:$BP$609,0))</f>
        <v>0</v>
      </c>
      <c r="AT8" s="93">
        <f>INDEX('Depr schedule - Actual'!$N$610:$BP$619,MATCH($A8,'Depr schedule - Actual'!$B$610:$B$619,0),MATCH(AT$4,'Depr schedule - Actual'!$N$609:$BP$609,0))</f>
        <v>0</v>
      </c>
      <c r="AU8" s="93">
        <f>INDEX('Depr schedule - Actual'!$N$610:$BP$619,MATCH($A8,'Depr schedule - Actual'!$B$610:$B$619,0),MATCH(AU$4,'Depr schedule - Actual'!$N$609:$BP$609,0))</f>
        <v>0</v>
      </c>
      <c r="AV8" s="93">
        <f>INDEX('Depr schedule - Actual'!$N$610:$BP$619,MATCH($A8,'Depr schedule - Actual'!$B$610:$B$619,0),MATCH(AV$4,'Depr schedule - Actual'!$N$609:$BP$609,0))</f>
        <v>0</v>
      </c>
      <c r="AW8" s="93">
        <f>INDEX('Depr schedule - Actual'!$N$610:$BP$619,MATCH($A8,'Depr schedule - Actual'!$B$610:$B$619,0),MATCH(AW$4,'Depr schedule - Actual'!$N$609:$BP$609,0))</f>
        <v>0</v>
      </c>
      <c r="AX8" s="93">
        <f>INDEX('Depr schedule - Actual'!$N$610:$BP$619,MATCH($A8,'Depr schedule - Actual'!$B$610:$B$619,0),MATCH(AX$4,'Depr schedule - Actual'!$N$609:$BP$609,0))</f>
        <v>0</v>
      </c>
      <c r="AY8" s="93">
        <f>INDEX('Depr schedule - Actual'!$N$610:$BP$619,MATCH($A8,'Depr schedule - Actual'!$B$610:$B$619,0),MATCH(AY$4,'Depr schedule - Actual'!$N$609:$BP$609,0))</f>
        <v>0</v>
      </c>
      <c r="AZ8" s="93">
        <f>INDEX('Depr schedule - Actual'!$N$610:$BP$619,MATCH($A8,'Depr schedule - Actual'!$B$610:$B$619,0),MATCH(AZ$4,'Depr schedule - Actual'!$N$609:$BP$609,0))</f>
        <v>0</v>
      </c>
      <c r="BA8" s="93">
        <f>INDEX('Depr schedule - Actual'!$N$610:$BP$619,MATCH($A8,'Depr schedule - Actual'!$B$610:$B$619,0),MATCH(BA$4,'Depr schedule - Actual'!$N$609:$BP$609,0))</f>
        <v>0</v>
      </c>
      <c r="BB8" s="93">
        <f>INDEX('Depr schedule - Actual'!$N$610:$BP$619,MATCH($A8,'Depr schedule - Actual'!$B$610:$B$619,0),MATCH(BB$4,'Depr schedule - Actual'!$N$609:$BP$609,0))</f>
        <v>0</v>
      </c>
      <c r="BC8" s="93">
        <f>INDEX('Depr schedule - Actual'!$N$610:$BP$619,MATCH($A8,'Depr schedule - Actual'!$B$610:$B$619,0),MATCH(BC$4,'Depr schedule - Actual'!$N$609:$BP$609,0))</f>
        <v>0</v>
      </c>
      <c r="BD8" s="93">
        <f>INDEX('Depr schedule - Actual'!$N$610:$BP$619,MATCH($A8,'Depr schedule - Actual'!$B$610:$B$619,0),MATCH(BD$4,'Depr schedule - Actual'!$N$609:$BP$609,0))</f>
        <v>0</v>
      </c>
      <c r="BE8" s="93">
        <f>INDEX('Depr schedule - Actual'!$N$610:$BP$619,MATCH($A8,'Depr schedule - Actual'!$B$610:$B$619,0),MATCH(BE$4,'Depr schedule - Actual'!$N$609:$BP$609,0))</f>
        <v>0</v>
      </c>
      <c r="BF8" s="93">
        <f>INDEX('Depr schedule - Actual'!$N$610:$BP$619,MATCH($A8,'Depr schedule - Actual'!$B$610:$B$619,0),MATCH(BF$4,'Depr schedule - Actual'!$N$609:$BP$609,0))</f>
        <v>0</v>
      </c>
      <c r="BG8" s="93">
        <f>INDEX('Depr schedule - Actual'!$N$610:$BP$619,MATCH($A8,'Depr schedule - Actual'!$B$610:$B$619,0),MATCH(BG$4,'Depr schedule - Actual'!$N$609:$BP$609,0))</f>
        <v>0</v>
      </c>
      <c r="BH8" s="93">
        <f>INDEX('Depr schedule - Actual'!$N$610:$BP$619,MATCH($A8,'Depr schedule - Actual'!$B$610:$B$619,0),MATCH(BH$4,'Depr schedule - Actual'!$N$609:$BP$609,0))</f>
        <v>0</v>
      </c>
      <c r="BI8" s="93">
        <f>INDEX('Depr schedule - Actual'!$N$610:$BQ$619,MATCH($A8,'Depr schedule - Actual'!$B$610:$B$619,0),MATCH(BI$4,'Depr schedule - Actual'!$N$609:$BQ$609,0))</f>
        <v>0</v>
      </c>
      <c r="BJ8" s="93">
        <f>INDEX('Depr schedule - Actual'!$N$610:$BQ$619,MATCH($A8,'Depr schedule - Actual'!$B$610:$B$619,0),MATCH(BJ$4,'Depr schedule - Actual'!$N$609:$BQ$609,0))</f>
        <v>0</v>
      </c>
      <c r="BK8" s="93"/>
      <c r="BL8" s="93"/>
      <c r="BM8" s="93"/>
      <c r="BN8" s="93"/>
      <c r="BO8" s="93"/>
      <c r="BP8" s="93"/>
      <c r="BQ8" s="93"/>
      <c r="BR8" s="96"/>
      <c r="BS8" s="96"/>
      <c r="BT8" s="96"/>
      <c r="BU8" s="96"/>
      <c r="BV8" s="96"/>
    </row>
    <row r="9" spans="1:75" ht="15">
      <c r="A9" s="4" t="s">
        <v>10</v>
      </c>
      <c r="B9" s="102">
        <v>10</v>
      </c>
      <c r="C9" s="97">
        <f>IF(F9=0,0,D9/F9)</f>
        <v>-6.003453870002516E-3</v>
      </c>
      <c r="D9" s="184">
        <f t="shared" si="3"/>
        <v>-0.72776984833424763</v>
      </c>
      <c r="E9" s="305">
        <f>'Opening RAB 2020'!M146</f>
        <v>120.49742219831383</v>
      </c>
      <c r="F9" s="186">
        <f t="shared" si="1"/>
        <v>121.22519204664808</v>
      </c>
      <c r="G9" s="92"/>
      <c r="H9" s="93">
        <f>INDEX('Depr schedule - Actual'!$N$610:$BP$619,MATCH($A9,'Depr schedule - Actual'!$B$610:$B$619,0),MATCH(H$4,'Depr schedule - Actual'!$N$609:$BP$609,0))</f>
        <v>14.039640377404309</v>
      </c>
      <c r="I9" s="93">
        <f>INDEX('Depr schedule - Actual'!$N$610:$BP$619,MATCH($A9,'Depr schedule - Actual'!$B$610:$B$619,0),MATCH(I$4,'Depr schedule - Actual'!$N$609:$BP$609,0))</f>
        <v>14.6783545983895</v>
      </c>
      <c r="J9" s="93">
        <f>INDEX('Depr schedule - Actual'!$N$610:$BP$619,MATCH($A9,'Depr schedule - Actual'!$B$610:$B$619,0),MATCH(J$4,'Depr schedule - Actual'!$N$609:$BP$609,0))</f>
        <v>14.6783545983895</v>
      </c>
      <c r="K9" s="93">
        <f>INDEX('Depr schedule - Actual'!$N$610:$BP$619,MATCH($A9,'Depr schedule - Actual'!$B$610:$B$619,0),MATCH(K$4,'Depr schedule - Actual'!$N$609:$BP$609,0))</f>
        <v>14.6783545983895</v>
      </c>
      <c r="L9" s="93">
        <f>INDEX('Depr schedule - Actual'!$N$610:$BP$619,MATCH($A9,'Depr schedule - Actual'!$B$610:$B$619,0),MATCH(L$4,'Depr schedule - Actual'!$N$609:$BP$609,0))</f>
        <v>14.6783545983895</v>
      </c>
      <c r="M9" s="93">
        <f>INDEX('Depr schedule - Actual'!$N$610:$BP$619,MATCH($A9,'Depr schedule - Actual'!$B$610:$B$619,0),MATCH(M$4,'Depr schedule - Actual'!$N$609:$BP$609,0))</f>
        <v>14.251207122470019</v>
      </c>
      <c r="N9" s="93">
        <f>INDEX('Depr schedule - Actual'!$N$610:$BP$619,MATCH($A9,'Depr schedule - Actual'!$B$610:$B$619,0),MATCH(N$4,'Depr schedule - Actual'!$N$609:$BP$609,0))</f>
        <v>12.739262685155316</v>
      </c>
      <c r="O9" s="93">
        <f>INDEX('Depr schedule - Actual'!$N$610:$BP$619,MATCH($A9,'Depr schedule - Actual'!$B$610:$B$619,0),MATCH(O$4,'Depr schedule - Actual'!$N$609:$BP$609,0))</f>
        <v>10.406969210635049</v>
      </c>
      <c r="P9" s="93">
        <f>INDEX('Depr schedule - Actual'!$N$610:$BP$619,MATCH($A9,'Depr schedule - Actual'!$B$610:$B$619,0),MATCH(P$4,'Depr schedule - Actual'!$N$609:$BP$609,0))</f>
        <v>7.4113344500424585</v>
      </c>
      <c r="Q9" s="93">
        <f>INDEX('Depr schedule - Actual'!$N$610:$BP$619,MATCH($A9,'Depr schedule - Actual'!$B$610:$B$619,0),MATCH(Q$4,'Depr schedule - Actual'!$N$609:$BP$609,0))</f>
        <v>3.6633598073829172</v>
      </c>
      <c r="R9" s="93">
        <f>INDEX('Depr schedule - Actual'!$N$610:$BP$619,MATCH($A9,'Depr schedule - Actual'!$B$610:$B$619,0),MATCH(R$4,'Depr schedule - Actual'!$N$609:$BP$609,0))</f>
        <v>4.4222809609410814E-15</v>
      </c>
      <c r="S9" s="93">
        <f>INDEX('Depr schedule - Actual'!$N$610:$BP$619,MATCH($A9,'Depr schedule - Actual'!$B$610:$B$619,0),MATCH(S$4,'Depr schedule - Actual'!$N$609:$BP$609,0))</f>
        <v>0</v>
      </c>
      <c r="T9" s="93">
        <f>INDEX('Depr schedule - Actual'!$N$610:$BP$619,MATCH($A9,'Depr schedule - Actual'!$B$610:$B$619,0),MATCH(T$4,'Depr schedule - Actual'!$N$609:$BP$609,0))</f>
        <v>0</v>
      </c>
      <c r="U9" s="93">
        <f>INDEX('Depr schedule - Actual'!$N$610:$BP$619,MATCH($A9,'Depr schedule - Actual'!$B$610:$B$619,0),MATCH(U$4,'Depr schedule - Actual'!$N$609:$BP$609,0))</f>
        <v>0</v>
      </c>
      <c r="V9" s="93">
        <f>INDEX('Depr schedule - Actual'!$N$610:$BP$619,MATCH($A9,'Depr schedule - Actual'!$B$610:$B$619,0),MATCH(V$4,'Depr schedule - Actual'!$N$609:$BP$609,0))</f>
        <v>0</v>
      </c>
      <c r="W9" s="93">
        <f>INDEX('Depr schedule - Actual'!$N$610:$BP$619,MATCH($A9,'Depr schedule - Actual'!$B$610:$B$619,0),MATCH(W$4,'Depr schedule - Actual'!$N$609:$BP$609,0))</f>
        <v>0</v>
      </c>
      <c r="X9" s="93">
        <f>INDEX('Depr schedule - Actual'!$N$610:$BP$619,MATCH($A9,'Depr schedule - Actual'!$B$610:$B$619,0),MATCH(X$4,'Depr schedule - Actual'!$N$609:$BP$609,0))</f>
        <v>0</v>
      </c>
      <c r="Y9" s="93">
        <f>INDEX('Depr schedule - Actual'!$N$610:$BP$619,MATCH($A9,'Depr schedule - Actual'!$B$610:$B$619,0),MATCH(Y$4,'Depr schedule - Actual'!$N$609:$BP$609,0))</f>
        <v>0</v>
      </c>
      <c r="Z9" s="93">
        <f>INDEX('Depr schedule - Actual'!$N$610:$BP$619,MATCH($A9,'Depr schedule - Actual'!$B$610:$B$619,0),MATCH(Z$4,'Depr schedule - Actual'!$N$609:$BP$609,0))</f>
        <v>0</v>
      </c>
      <c r="AA9" s="93">
        <f>INDEX('Depr schedule - Actual'!$N$610:$BP$619,MATCH($A9,'Depr schedule - Actual'!$B$610:$B$619,0),MATCH(AA$4,'Depr schedule - Actual'!$N$609:$BP$609,0))</f>
        <v>0</v>
      </c>
      <c r="AB9" s="93">
        <f>INDEX('Depr schedule - Actual'!$N$610:$BP$619,MATCH($A9,'Depr schedule - Actual'!$B$610:$B$619,0),MATCH(AB$4,'Depr schedule - Actual'!$N$609:$BP$609,0))</f>
        <v>0</v>
      </c>
      <c r="AC9" s="93">
        <f>INDEX('Depr schedule - Actual'!$N$610:$BP$619,MATCH($A9,'Depr schedule - Actual'!$B$610:$B$619,0),MATCH(AC$4,'Depr schedule - Actual'!$N$609:$BP$609,0))</f>
        <v>0</v>
      </c>
      <c r="AD9" s="93">
        <f>INDEX('Depr schedule - Actual'!$N$610:$BP$619,MATCH($A9,'Depr schedule - Actual'!$B$610:$B$619,0),MATCH(AD$4,'Depr schedule - Actual'!$N$609:$BP$609,0))</f>
        <v>0</v>
      </c>
      <c r="AE9" s="93">
        <f>INDEX('Depr schedule - Actual'!$N$610:$BP$619,MATCH($A9,'Depr schedule - Actual'!$B$610:$B$619,0),MATCH(AE$4,'Depr schedule - Actual'!$N$609:$BP$609,0))</f>
        <v>0</v>
      </c>
      <c r="AF9" s="93">
        <f>INDEX('Depr schedule - Actual'!$N$610:$BP$619,MATCH($A9,'Depr schedule - Actual'!$B$610:$B$619,0),MATCH(AF$4,'Depr schedule - Actual'!$N$609:$BP$609,0))</f>
        <v>0</v>
      </c>
      <c r="AG9" s="93">
        <f>INDEX('Depr schedule - Actual'!$N$610:$BP$619,MATCH($A9,'Depr schedule - Actual'!$B$610:$B$619,0),MATCH(AG$4,'Depr schedule - Actual'!$N$609:$BP$609,0))</f>
        <v>0</v>
      </c>
      <c r="AH9" s="93">
        <f>INDEX('Depr schedule - Actual'!$N$610:$BP$619,MATCH($A9,'Depr schedule - Actual'!$B$610:$B$619,0),MATCH(AH$4,'Depr schedule - Actual'!$N$609:$BP$609,0))</f>
        <v>0</v>
      </c>
      <c r="AI9" s="93">
        <f>INDEX('Depr schedule - Actual'!$N$610:$BP$619,MATCH($A9,'Depr schedule - Actual'!$B$610:$B$619,0),MATCH(AI$4,'Depr schedule - Actual'!$N$609:$BP$609,0))</f>
        <v>0</v>
      </c>
      <c r="AJ9" s="93">
        <f>INDEX('Depr schedule - Actual'!$N$610:$BP$619,MATCH($A9,'Depr schedule - Actual'!$B$610:$B$619,0),MATCH(AJ$4,'Depr schedule - Actual'!$N$609:$BP$609,0))</f>
        <v>0</v>
      </c>
      <c r="AK9" s="93">
        <f>INDEX('Depr schedule - Actual'!$N$610:$BP$619,MATCH($A9,'Depr schedule - Actual'!$B$610:$B$619,0),MATCH(AK$4,'Depr schedule - Actual'!$N$609:$BP$609,0))</f>
        <v>0</v>
      </c>
      <c r="AL9" s="93">
        <f>INDEX('Depr schedule - Actual'!$N$610:$BP$619,MATCH($A9,'Depr schedule - Actual'!$B$610:$B$619,0),MATCH(AL$4,'Depr schedule - Actual'!$N$609:$BP$609,0))</f>
        <v>0</v>
      </c>
      <c r="AM9" s="93">
        <f>INDEX('Depr schedule - Actual'!$N$610:$BP$619,MATCH($A9,'Depr schedule - Actual'!$B$610:$B$619,0),MATCH(AM$4,'Depr schedule - Actual'!$N$609:$BP$609,0))</f>
        <v>0</v>
      </c>
      <c r="AN9" s="93">
        <f>INDEX('Depr schedule - Actual'!$N$610:$BP$619,MATCH($A9,'Depr schedule - Actual'!$B$610:$B$619,0),MATCH(AN$4,'Depr schedule - Actual'!$N$609:$BP$609,0))</f>
        <v>0</v>
      </c>
      <c r="AO9" s="93">
        <f>INDEX('Depr schedule - Actual'!$N$610:$BP$619,MATCH($A9,'Depr schedule - Actual'!$B$610:$B$619,0),MATCH(AO$4,'Depr schedule - Actual'!$N$609:$BP$609,0))</f>
        <v>0</v>
      </c>
      <c r="AP9" s="93">
        <f>INDEX('Depr schedule - Actual'!$N$610:$BP$619,MATCH($A9,'Depr schedule - Actual'!$B$610:$B$619,0),MATCH(AP$4,'Depr schedule - Actual'!$N$609:$BP$609,0))</f>
        <v>0</v>
      </c>
      <c r="AQ9" s="93">
        <f>INDEX('Depr schedule - Actual'!$N$610:$BP$619,MATCH($A9,'Depr schedule - Actual'!$B$610:$B$619,0),MATCH(AQ$4,'Depr schedule - Actual'!$N$609:$BP$609,0))</f>
        <v>0</v>
      </c>
      <c r="AR9" s="93">
        <f>INDEX('Depr schedule - Actual'!$N$610:$BP$619,MATCH($A9,'Depr schedule - Actual'!$B$610:$B$619,0),MATCH(AR$4,'Depr schedule - Actual'!$N$609:$BP$609,0))</f>
        <v>0</v>
      </c>
      <c r="AS9" s="93">
        <f>INDEX('Depr schedule - Actual'!$N$610:$BP$619,MATCH($A9,'Depr schedule - Actual'!$B$610:$B$619,0),MATCH(AS$4,'Depr schedule - Actual'!$N$609:$BP$609,0))</f>
        <v>0</v>
      </c>
      <c r="AT9" s="93">
        <f>INDEX('Depr schedule - Actual'!$N$610:$BP$619,MATCH($A9,'Depr schedule - Actual'!$B$610:$B$619,0),MATCH(AT$4,'Depr schedule - Actual'!$N$609:$BP$609,0))</f>
        <v>0</v>
      </c>
      <c r="AU9" s="93">
        <f>INDEX('Depr schedule - Actual'!$N$610:$BP$619,MATCH($A9,'Depr schedule - Actual'!$B$610:$B$619,0),MATCH(AU$4,'Depr schedule - Actual'!$N$609:$BP$609,0))</f>
        <v>0</v>
      </c>
      <c r="AV9" s="93">
        <f>INDEX('Depr schedule - Actual'!$N$610:$BP$619,MATCH($A9,'Depr schedule - Actual'!$B$610:$B$619,0),MATCH(AV$4,'Depr schedule - Actual'!$N$609:$BP$609,0))</f>
        <v>0</v>
      </c>
      <c r="AW9" s="93">
        <f>INDEX('Depr schedule - Actual'!$N$610:$BP$619,MATCH($A9,'Depr schedule - Actual'!$B$610:$B$619,0),MATCH(AW$4,'Depr schedule - Actual'!$N$609:$BP$609,0))</f>
        <v>0</v>
      </c>
      <c r="AX9" s="93">
        <f>INDEX('Depr schedule - Actual'!$N$610:$BP$619,MATCH($A9,'Depr schedule - Actual'!$B$610:$B$619,0),MATCH(AX$4,'Depr schedule - Actual'!$N$609:$BP$609,0))</f>
        <v>0</v>
      </c>
      <c r="AY9" s="93">
        <f>INDEX('Depr schedule - Actual'!$N$610:$BP$619,MATCH($A9,'Depr schedule - Actual'!$B$610:$B$619,0),MATCH(AY$4,'Depr schedule - Actual'!$N$609:$BP$609,0))</f>
        <v>0</v>
      </c>
      <c r="AZ9" s="93">
        <f>INDEX('Depr schedule - Actual'!$N$610:$BP$619,MATCH($A9,'Depr schedule - Actual'!$B$610:$B$619,0),MATCH(AZ$4,'Depr schedule - Actual'!$N$609:$BP$609,0))</f>
        <v>0</v>
      </c>
      <c r="BA9" s="93">
        <f>INDEX('Depr schedule - Actual'!$N$610:$BP$619,MATCH($A9,'Depr schedule - Actual'!$B$610:$B$619,0),MATCH(BA$4,'Depr schedule - Actual'!$N$609:$BP$609,0))</f>
        <v>0</v>
      </c>
      <c r="BB9" s="93">
        <f>INDEX('Depr schedule - Actual'!$N$610:$BP$619,MATCH($A9,'Depr schedule - Actual'!$B$610:$B$619,0),MATCH(BB$4,'Depr schedule - Actual'!$N$609:$BP$609,0))</f>
        <v>0</v>
      </c>
      <c r="BC9" s="93">
        <f>INDEX('Depr schedule - Actual'!$N$610:$BP$619,MATCH($A9,'Depr schedule - Actual'!$B$610:$B$619,0),MATCH(BC$4,'Depr schedule - Actual'!$N$609:$BP$609,0))</f>
        <v>0</v>
      </c>
      <c r="BD9" s="93">
        <f>INDEX('Depr schedule - Actual'!$N$610:$BP$619,MATCH($A9,'Depr schedule - Actual'!$B$610:$B$619,0),MATCH(BD$4,'Depr schedule - Actual'!$N$609:$BP$609,0))</f>
        <v>0</v>
      </c>
      <c r="BE9" s="93">
        <f>INDEX('Depr schedule - Actual'!$N$610:$BP$619,MATCH($A9,'Depr schedule - Actual'!$B$610:$B$619,0),MATCH(BE$4,'Depr schedule - Actual'!$N$609:$BP$609,0))</f>
        <v>0</v>
      </c>
      <c r="BF9" s="93">
        <f>INDEX('Depr schedule - Actual'!$N$610:$BP$619,MATCH($A9,'Depr schedule - Actual'!$B$610:$B$619,0),MATCH(BF$4,'Depr schedule - Actual'!$N$609:$BP$609,0))</f>
        <v>0</v>
      </c>
      <c r="BG9" s="93">
        <f>INDEX('Depr schedule - Actual'!$N$610:$BP$619,MATCH($A9,'Depr schedule - Actual'!$B$610:$B$619,0),MATCH(BG$4,'Depr schedule - Actual'!$N$609:$BP$609,0))</f>
        <v>0</v>
      </c>
      <c r="BH9" s="93">
        <f>INDEX('Depr schedule - Actual'!$N$610:$BP$619,MATCH($A9,'Depr schedule - Actual'!$B$610:$B$619,0),MATCH(BH$4,'Depr schedule - Actual'!$N$609:$BP$609,0))</f>
        <v>0</v>
      </c>
      <c r="BI9" s="93">
        <f>INDEX('Depr schedule - Actual'!$N$610:$BQ$619,MATCH($A9,'Depr schedule - Actual'!$B$610:$B$619,0),MATCH(BI$4,'Depr schedule - Actual'!$N$609:$BQ$609,0))</f>
        <v>0</v>
      </c>
      <c r="BJ9" s="93">
        <f>INDEX('Depr schedule - Actual'!$N$610:$BQ$619,MATCH($A9,'Depr schedule - Actual'!$B$610:$B$619,0),MATCH(BJ$4,'Depr schedule - Actual'!$N$609:$BQ$609,0))</f>
        <v>0</v>
      </c>
      <c r="BK9" s="93"/>
      <c r="BL9" s="93"/>
      <c r="BM9" s="93"/>
      <c r="BN9" s="93"/>
      <c r="BO9" s="93"/>
      <c r="BP9" s="93"/>
      <c r="BQ9" s="93"/>
      <c r="BR9" s="96"/>
      <c r="BS9" s="96"/>
      <c r="BT9" s="96"/>
      <c r="BU9" s="96"/>
      <c r="BV9" s="96"/>
    </row>
    <row r="10" spans="1:75" ht="15">
      <c r="A10" s="4" t="s">
        <v>11</v>
      </c>
      <c r="B10" s="102">
        <v>5</v>
      </c>
      <c r="C10" s="97">
        <f t="shared" si="2"/>
        <v>-0.111941603011707</v>
      </c>
      <c r="D10" s="184">
        <f t="shared" si="3"/>
        <v>-19.583608379920804</v>
      </c>
      <c r="E10" s="305">
        <f>'Opening RAB 2020'!M147</f>
        <v>155.36125441494846</v>
      </c>
      <c r="F10" s="186">
        <f t="shared" si="1"/>
        <v>174.94486279486927</v>
      </c>
      <c r="G10" s="92"/>
      <c r="H10" s="93">
        <f>INDEX('Depr schedule - Actual'!$N$610:$BP$619,MATCH($A10,'Depr schedule - Actual'!$B$610:$B$619,0),MATCH(H$4,'Depr schedule - Actual'!$N$609:$BP$609,0))</f>
        <v>52.214743152112142</v>
      </c>
      <c r="I10" s="93">
        <f>INDEX('Depr schedule - Actual'!$N$610:$BP$619,MATCH($A10,'Depr schedule - Actual'!$B$610:$B$619,0),MATCH(I$4,'Depr schedule - Actual'!$N$609:$BP$609,0))</f>
        <v>43.252525328332908</v>
      </c>
      <c r="J10" s="93">
        <f>INDEX('Depr schedule - Actual'!$N$610:$BP$619,MATCH($A10,'Depr schedule - Actual'!$B$610:$B$619,0),MATCH(J$4,'Depr schedule - Actual'!$N$609:$BP$609,0))</f>
        <v>35.604752953548811</v>
      </c>
      <c r="K10" s="93">
        <f>INDEX('Depr schedule - Actual'!$N$610:$BP$619,MATCH($A10,'Depr schedule - Actual'!$B$610:$B$619,0),MATCH(K$4,'Depr schedule - Actual'!$N$609:$BP$609,0))</f>
        <v>27.650955543398492</v>
      </c>
      <c r="L10" s="93">
        <f>INDEX('Depr schedule - Actual'!$N$610:$BP$619,MATCH($A10,'Depr schedule - Actual'!$B$610:$B$619,0),MATCH(L$4,'Depr schedule - Actual'!$N$609:$BP$609,0))</f>
        <v>16.221885817476913</v>
      </c>
      <c r="M10" s="93">
        <f>INDEX('Depr schedule - Actual'!$N$610:$BP$619,MATCH($A10,'Depr schedule - Actual'!$B$610:$B$619,0),MATCH(M$4,'Depr schedule - Actual'!$N$609:$BP$609,0))</f>
        <v>0</v>
      </c>
      <c r="N10" s="93">
        <f>INDEX('Depr schedule - Actual'!$N$610:$BP$619,MATCH($A10,'Depr schedule - Actual'!$B$610:$B$619,0),MATCH(N$4,'Depr schedule - Actual'!$N$609:$BP$609,0))</f>
        <v>0</v>
      </c>
      <c r="O10" s="93">
        <f>INDEX('Depr schedule - Actual'!$N$610:$BP$619,MATCH($A10,'Depr schedule - Actual'!$B$610:$B$619,0),MATCH(O$4,'Depr schedule - Actual'!$N$609:$BP$609,0))</f>
        <v>0</v>
      </c>
      <c r="P10" s="93">
        <f>INDEX('Depr schedule - Actual'!$N$610:$BP$619,MATCH($A10,'Depr schedule - Actual'!$B$610:$B$619,0),MATCH(P$4,'Depr schedule - Actual'!$N$609:$BP$609,0))</f>
        <v>0</v>
      </c>
      <c r="Q10" s="93">
        <f>INDEX('Depr schedule - Actual'!$N$610:$BP$619,MATCH($A10,'Depr schedule - Actual'!$B$610:$B$619,0),MATCH(Q$4,'Depr schedule - Actual'!$N$609:$BP$609,0))</f>
        <v>0</v>
      </c>
      <c r="R10" s="93">
        <f>INDEX('Depr schedule - Actual'!$N$610:$BP$619,MATCH($A10,'Depr schedule - Actual'!$B$610:$B$619,0),MATCH(R$4,'Depr schedule - Actual'!$N$609:$BP$609,0))</f>
        <v>0</v>
      </c>
      <c r="S10" s="93">
        <f>INDEX('Depr schedule - Actual'!$N$610:$BP$619,MATCH($A10,'Depr schedule - Actual'!$B$610:$B$619,0),MATCH(S$4,'Depr schedule - Actual'!$N$609:$BP$609,0))</f>
        <v>0</v>
      </c>
      <c r="T10" s="93">
        <f>INDEX('Depr schedule - Actual'!$N$610:$BP$619,MATCH($A10,'Depr schedule - Actual'!$B$610:$B$619,0),MATCH(T$4,'Depr schedule - Actual'!$N$609:$BP$609,0))</f>
        <v>0</v>
      </c>
      <c r="U10" s="93">
        <f>INDEX('Depr schedule - Actual'!$N$610:$BP$619,MATCH($A10,'Depr schedule - Actual'!$B$610:$B$619,0),MATCH(U$4,'Depr schedule - Actual'!$N$609:$BP$609,0))</f>
        <v>0</v>
      </c>
      <c r="V10" s="93">
        <f>INDEX('Depr schedule - Actual'!$N$610:$BP$619,MATCH($A10,'Depr schedule - Actual'!$B$610:$B$619,0),MATCH(V$4,'Depr schedule - Actual'!$N$609:$BP$609,0))</f>
        <v>0</v>
      </c>
      <c r="W10" s="93">
        <f>INDEX('Depr schedule - Actual'!$N$610:$BP$619,MATCH($A10,'Depr schedule - Actual'!$B$610:$B$619,0),MATCH(W$4,'Depr schedule - Actual'!$N$609:$BP$609,0))</f>
        <v>0</v>
      </c>
      <c r="X10" s="93">
        <f>INDEX('Depr schedule - Actual'!$N$610:$BP$619,MATCH($A10,'Depr schedule - Actual'!$B$610:$B$619,0),MATCH(X$4,'Depr schedule - Actual'!$N$609:$BP$609,0))</f>
        <v>0</v>
      </c>
      <c r="Y10" s="93">
        <f>INDEX('Depr schedule - Actual'!$N$610:$BP$619,MATCH($A10,'Depr schedule - Actual'!$B$610:$B$619,0),MATCH(Y$4,'Depr schedule - Actual'!$N$609:$BP$609,0))</f>
        <v>0</v>
      </c>
      <c r="Z10" s="93">
        <f>INDEX('Depr schedule - Actual'!$N$610:$BP$619,MATCH($A10,'Depr schedule - Actual'!$B$610:$B$619,0),MATCH(Z$4,'Depr schedule - Actual'!$N$609:$BP$609,0))</f>
        <v>0</v>
      </c>
      <c r="AA10" s="93">
        <f>INDEX('Depr schedule - Actual'!$N$610:$BP$619,MATCH($A10,'Depr schedule - Actual'!$B$610:$B$619,0),MATCH(AA$4,'Depr schedule - Actual'!$N$609:$BP$609,0))</f>
        <v>0</v>
      </c>
      <c r="AB10" s="93">
        <f>INDEX('Depr schedule - Actual'!$N$610:$BP$619,MATCH($A10,'Depr schedule - Actual'!$B$610:$B$619,0),MATCH(AB$4,'Depr schedule - Actual'!$N$609:$BP$609,0))</f>
        <v>0</v>
      </c>
      <c r="AC10" s="93">
        <f>INDEX('Depr schedule - Actual'!$N$610:$BP$619,MATCH($A10,'Depr schedule - Actual'!$B$610:$B$619,0),MATCH(AC$4,'Depr schedule - Actual'!$N$609:$BP$609,0))</f>
        <v>0</v>
      </c>
      <c r="AD10" s="93">
        <f>INDEX('Depr schedule - Actual'!$N$610:$BP$619,MATCH($A10,'Depr schedule - Actual'!$B$610:$B$619,0),MATCH(AD$4,'Depr schedule - Actual'!$N$609:$BP$609,0))</f>
        <v>0</v>
      </c>
      <c r="AE10" s="93">
        <f>INDEX('Depr schedule - Actual'!$N$610:$BP$619,MATCH($A10,'Depr schedule - Actual'!$B$610:$B$619,0),MATCH(AE$4,'Depr schedule - Actual'!$N$609:$BP$609,0))</f>
        <v>0</v>
      </c>
      <c r="AF10" s="93">
        <f>INDEX('Depr schedule - Actual'!$N$610:$BP$619,MATCH($A10,'Depr schedule - Actual'!$B$610:$B$619,0),MATCH(AF$4,'Depr schedule - Actual'!$N$609:$BP$609,0))</f>
        <v>0</v>
      </c>
      <c r="AG10" s="93">
        <f>INDEX('Depr schedule - Actual'!$N$610:$BP$619,MATCH($A10,'Depr schedule - Actual'!$B$610:$B$619,0),MATCH(AG$4,'Depr schedule - Actual'!$N$609:$BP$609,0))</f>
        <v>0</v>
      </c>
      <c r="AH10" s="93">
        <f>INDEX('Depr schedule - Actual'!$N$610:$BP$619,MATCH($A10,'Depr schedule - Actual'!$B$610:$B$619,0),MATCH(AH$4,'Depr schedule - Actual'!$N$609:$BP$609,0))</f>
        <v>0</v>
      </c>
      <c r="AI10" s="93">
        <f>INDEX('Depr schedule - Actual'!$N$610:$BP$619,MATCH($A10,'Depr schedule - Actual'!$B$610:$B$619,0),MATCH(AI$4,'Depr schedule - Actual'!$N$609:$BP$609,0))</f>
        <v>0</v>
      </c>
      <c r="AJ10" s="93">
        <f>INDEX('Depr schedule - Actual'!$N$610:$BP$619,MATCH($A10,'Depr schedule - Actual'!$B$610:$B$619,0),MATCH(AJ$4,'Depr schedule - Actual'!$N$609:$BP$609,0))</f>
        <v>0</v>
      </c>
      <c r="AK10" s="93">
        <f>INDEX('Depr schedule - Actual'!$N$610:$BP$619,MATCH($A10,'Depr schedule - Actual'!$B$610:$B$619,0),MATCH(AK$4,'Depr schedule - Actual'!$N$609:$BP$609,0))</f>
        <v>0</v>
      </c>
      <c r="AL10" s="93">
        <f>INDEX('Depr schedule - Actual'!$N$610:$BP$619,MATCH($A10,'Depr schedule - Actual'!$B$610:$B$619,0),MATCH(AL$4,'Depr schedule - Actual'!$N$609:$BP$609,0))</f>
        <v>0</v>
      </c>
      <c r="AM10" s="93">
        <f>INDEX('Depr schedule - Actual'!$N$610:$BP$619,MATCH($A10,'Depr schedule - Actual'!$B$610:$B$619,0),MATCH(AM$4,'Depr schedule - Actual'!$N$609:$BP$609,0))</f>
        <v>0</v>
      </c>
      <c r="AN10" s="93">
        <f>INDEX('Depr schedule - Actual'!$N$610:$BP$619,MATCH($A10,'Depr schedule - Actual'!$B$610:$B$619,0),MATCH(AN$4,'Depr schedule - Actual'!$N$609:$BP$609,0))</f>
        <v>0</v>
      </c>
      <c r="AO10" s="93">
        <f>INDEX('Depr schedule - Actual'!$N$610:$BP$619,MATCH($A10,'Depr schedule - Actual'!$B$610:$B$619,0),MATCH(AO$4,'Depr schedule - Actual'!$N$609:$BP$609,0))</f>
        <v>0</v>
      </c>
      <c r="AP10" s="93">
        <f>INDEX('Depr schedule - Actual'!$N$610:$BP$619,MATCH($A10,'Depr schedule - Actual'!$B$610:$B$619,0),MATCH(AP$4,'Depr schedule - Actual'!$N$609:$BP$609,0))</f>
        <v>0</v>
      </c>
      <c r="AQ10" s="93">
        <f>INDEX('Depr schedule - Actual'!$N$610:$BP$619,MATCH($A10,'Depr schedule - Actual'!$B$610:$B$619,0),MATCH(AQ$4,'Depr schedule - Actual'!$N$609:$BP$609,0))</f>
        <v>0</v>
      </c>
      <c r="AR10" s="93">
        <f>INDEX('Depr schedule - Actual'!$N$610:$BP$619,MATCH($A10,'Depr schedule - Actual'!$B$610:$B$619,0),MATCH(AR$4,'Depr schedule - Actual'!$N$609:$BP$609,0))</f>
        <v>0</v>
      </c>
      <c r="AS10" s="93">
        <f>INDEX('Depr schedule - Actual'!$N$610:$BP$619,MATCH($A10,'Depr schedule - Actual'!$B$610:$B$619,0),MATCH(AS$4,'Depr schedule - Actual'!$N$609:$BP$609,0))</f>
        <v>0</v>
      </c>
      <c r="AT10" s="93">
        <f>INDEX('Depr schedule - Actual'!$N$610:$BP$619,MATCH($A10,'Depr schedule - Actual'!$B$610:$B$619,0),MATCH(AT$4,'Depr schedule - Actual'!$N$609:$BP$609,0))</f>
        <v>0</v>
      </c>
      <c r="AU10" s="93">
        <f>INDEX('Depr schedule - Actual'!$N$610:$BP$619,MATCH($A10,'Depr schedule - Actual'!$B$610:$B$619,0),MATCH(AU$4,'Depr schedule - Actual'!$N$609:$BP$609,0))</f>
        <v>0</v>
      </c>
      <c r="AV10" s="93">
        <f>INDEX('Depr schedule - Actual'!$N$610:$BP$619,MATCH($A10,'Depr schedule - Actual'!$B$610:$B$619,0),MATCH(AV$4,'Depr schedule - Actual'!$N$609:$BP$609,0))</f>
        <v>0</v>
      </c>
      <c r="AW10" s="93">
        <f>INDEX('Depr schedule - Actual'!$N$610:$BP$619,MATCH($A10,'Depr schedule - Actual'!$B$610:$B$619,0),MATCH(AW$4,'Depr schedule - Actual'!$N$609:$BP$609,0))</f>
        <v>0</v>
      </c>
      <c r="AX10" s="93">
        <f>INDEX('Depr schedule - Actual'!$N$610:$BP$619,MATCH($A10,'Depr schedule - Actual'!$B$610:$B$619,0),MATCH(AX$4,'Depr schedule - Actual'!$N$609:$BP$609,0))</f>
        <v>0</v>
      </c>
      <c r="AY10" s="93">
        <f>INDEX('Depr schedule - Actual'!$N$610:$BP$619,MATCH($A10,'Depr schedule - Actual'!$B$610:$B$619,0),MATCH(AY$4,'Depr schedule - Actual'!$N$609:$BP$609,0))</f>
        <v>0</v>
      </c>
      <c r="AZ10" s="93">
        <f>INDEX('Depr schedule - Actual'!$N$610:$BP$619,MATCH($A10,'Depr schedule - Actual'!$B$610:$B$619,0),MATCH(AZ$4,'Depr schedule - Actual'!$N$609:$BP$609,0))</f>
        <v>0</v>
      </c>
      <c r="BA10" s="93">
        <f>INDEX('Depr schedule - Actual'!$N$610:$BP$619,MATCH($A10,'Depr schedule - Actual'!$B$610:$B$619,0),MATCH(BA$4,'Depr schedule - Actual'!$N$609:$BP$609,0))</f>
        <v>0</v>
      </c>
      <c r="BB10" s="93">
        <f>INDEX('Depr schedule - Actual'!$N$610:$BP$619,MATCH($A10,'Depr schedule - Actual'!$B$610:$B$619,0),MATCH(BB$4,'Depr schedule - Actual'!$N$609:$BP$609,0))</f>
        <v>0</v>
      </c>
      <c r="BC10" s="93">
        <f>INDEX('Depr schedule - Actual'!$N$610:$BP$619,MATCH($A10,'Depr schedule - Actual'!$B$610:$B$619,0),MATCH(BC$4,'Depr schedule - Actual'!$N$609:$BP$609,0))</f>
        <v>0</v>
      </c>
      <c r="BD10" s="93">
        <f>INDEX('Depr schedule - Actual'!$N$610:$BP$619,MATCH($A10,'Depr schedule - Actual'!$B$610:$B$619,0),MATCH(BD$4,'Depr schedule - Actual'!$N$609:$BP$609,0))</f>
        <v>0</v>
      </c>
      <c r="BE10" s="93">
        <f>INDEX('Depr schedule - Actual'!$N$610:$BP$619,MATCH($A10,'Depr schedule - Actual'!$B$610:$B$619,0),MATCH(BE$4,'Depr schedule - Actual'!$N$609:$BP$609,0))</f>
        <v>0</v>
      </c>
      <c r="BF10" s="93">
        <f>INDEX('Depr schedule - Actual'!$N$610:$BP$619,MATCH($A10,'Depr schedule - Actual'!$B$610:$B$619,0),MATCH(BF$4,'Depr schedule - Actual'!$N$609:$BP$609,0))</f>
        <v>0</v>
      </c>
      <c r="BG10" s="93">
        <f>INDEX('Depr schedule - Actual'!$N$610:$BP$619,MATCH($A10,'Depr schedule - Actual'!$B$610:$B$619,0),MATCH(BG$4,'Depr schedule - Actual'!$N$609:$BP$609,0))</f>
        <v>0</v>
      </c>
      <c r="BH10" s="93">
        <f>INDEX('Depr schedule - Actual'!$N$610:$BP$619,MATCH($A10,'Depr schedule - Actual'!$B$610:$B$619,0),MATCH(BH$4,'Depr schedule - Actual'!$N$609:$BP$609,0))</f>
        <v>0</v>
      </c>
      <c r="BI10" s="93">
        <f>INDEX('Depr schedule - Actual'!$N$610:$BQ$619,MATCH($A10,'Depr schedule - Actual'!$B$610:$B$619,0),MATCH(BI$4,'Depr schedule - Actual'!$N$609:$BQ$609,0))</f>
        <v>0</v>
      </c>
      <c r="BJ10" s="93">
        <f>INDEX('Depr schedule - Actual'!$N$610:$BQ$619,MATCH($A10,'Depr schedule - Actual'!$B$610:$B$619,0),MATCH(BJ$4,'Depr schedule - Actual'!$N$609:$BQ$609,0))</f>
        <v>0</v>
      </c>
      <c r="BK10" s="93"/>
      <c r="BL10" s="93"/>
      <c r="BM10" s="93"/>
      <c r="BN10" s="93"/>
      <c r="BO10" s="93"/>
      <c r="BP10" s="93"/>
      <c r="BQ10" s="93"/>
      <c r="BR10" s="96"/>
      <c r="BS10" s="96"/>
      <c r="BT10" s="96"/>
      <c r="BU10" s="96"/>
      <c r="BV10" s="96"/>
    </row>
    <row r="11" spans="1:75" ht="15">
      <c r="A11" s="4" t="s">
        <v>12</v>
      </c>
      <c r="B11" s="102">
        <v>5</v>
      </c>
      <c r="C11" s="97">
        <f t="shared" si="2"/>
        <v>0.2234143104128688</v>
      </c>
      <c r="D11" s="184">
        <f t="shared" si="3"/>
        <v>2.7217607088226377</v>
      </c>
      <c r="E11" s="305">
        <f>'Opening RAB 2020'!M148</f>
        <v>14.904331752695494</v>
      </c>
      <c r="F11" s="186">
        <f t="shared" si="1"/>
        <v>12.182571043872857</v>
      </c>
      <c r="G11" s="92"/>
      <c r="H11" s="93">
        <f>INDEX('Depr schedule - Actual'!$N$610:$BP$619,MATCH($A11,'Depr schedule - Actual'!$B$610:$B$619,0),MATCH(H$4,'Depr schedule - Actual'!$N$609:$BP$609,0))</f>
        <v>5.4489279722507185</v>
      </c>
      <c r="I11" s="93">
        <f>INDEX('Depr schedule - Actual'!$N$610:$BP$619,MATCH($A11,'Depr schedule - Actual'!$B$610:$B$619,0),MATCH(I$4,'Depr schedule - Actual'!$N$609:$BP$609,0))</f>
        <v>3.7666394366220044</v>
      </c>
      <c r="J11" s="93">
        <f>INDEX('Depr schedule - Actual'!$N$610:$BP$619,MATCH($A11,'Depr schedule - Actual'!$B$610:$B$619,0),MATCH(J$4,'Depr schedule - Actual'!$N$609:$BP$609,0))</f>
        <v>1.4135631065734982</v>
      </c>
      <c r="K11" s="93">
        <f>INDEX('Depr schedule - Actual'!$N$610:$BP$619,MATCH($A11,'Depr schedule - Actual'!$B$610:$B$619,0),MATCH(K$4,'Depr schedule - Actual'!$N$609:$BP$609,0))</f>
        <v>0.50894473144603769</v>
      </c>
      <c r="L11" s="93">
        <f>INDEX('Depr schedule - Actual'!$N$610:$BP$619,MATCH($A11,'Depr schedule - Actual'!$B$610:$B$619,0),MATCH(L$4,'Depr schedule - Actual'!$N$609:$BP$609,0))</f>
        <v>1.0444957969805979</v>
      </c>
      <c r="M11" s="93">
        <f>INDEX('Depr schedule - Actual'!$N$610:$BP$619,MATCH($A11,'Depr schedule - Actual'!$B$610:$B$619,0),MATCH(M$4,'Depr schedule - Actual'!$N$609:$BP$609,0))</f>
        <v>5.5278512011763518E-16</v>
      </c>
      <c r="N11" s="93">
        <f>INDEX('Depr schedule - Actual'!$N$610:$BP$619,MATCH($A11,'Depr schedule - Actual'!$B$610:$B$619,0),MATCH(N$4,'Depr schedule - Actual'!$N$609:$BP$609,0))</f>
        <v>0</v>
      </c>
      <c r="O11" s="93">
        <f>INDEX('Depr schedule - Actual'!$N$610:$BP$619,MATCH($A11,'Depr schedule - Actual'!$B$610:$B$619,0),MATCH(O$4,'Depr schedule - Actual'!$N$609:$BP$609,0))</f>
        <v>0</v>
      </c>
      <c r="P11" s="93">
        <f>INDEX('Depr schedule - Actual'!$N$610:$BP$619,MATCH($A11,'Depr schedule - Actual'!$B$610:$B$619,0),MATCH(P$4,'Depr schedule - Actual'!$N$609:$BP$609,0))</f>
        <v>0</v>
      </c>
      <c r="Q11" s="93">
        <f>INDEX('Depr schedule - Actual'!$N$610:$BP$619,MATCH($A11,'Depr schedule - Actual'!$B$610:$B$619,0),MATCH(Q$4,'Depr schedule - Actual'!$N$609:$BP$609,0))</f>
        <v>0</v>
      </c>
      <c r="R11" s="93">
        <f>INDEX('Depr schedule - Actual'!$N$610:$BP$619,MATCH($A11,'Depr schedule - Actual'!$B$610:$B$619,0),MATCH(R$4,'Depr schedule - Actual'!$N$609:$BP$609,0))</f>
        <v>0</v>
      </c>
      <c r="S11" s="93">
        <f>INDEX('Depr schedule - Actual'!$N$610:$BP$619,MATCH($A11,'Depr schedule - Actual'!$B$610:$B$619,0),MATCH(S$4,'Depr schedule - Actual'!$N$609:$BP$609,0))</f>
        <v>0</v>
      </c>
      <c r="T11" s="93">
        <f>INDEX('Depr schedule - Actual'!$N$610:$BP$619,MATCH($A11,'Depr schedule - Actual'!$B$610:$B$619,0),MATCH(T$4,'Depr schedule - Actual'!$N$609:$BP$609,0))</f>
        <v>0</v>
      </c>
      <c r="U11" s="93">
        <f>INDEX('Depr schedule - Actual'!$N$610:$BP$619,MATCH($A11,'Depr schedule - Actual'!$B$610:$B$619,0),MATCH(U$4,'Depr schedule - Actual'!$N$609:$BP$609,0))</f>
        <v>0</v>
      </c>
      <c r="V11" s="93">
        <f>INDEX('Depr schedule - Actual'!$N$610:$BP$619,MATCH($A11,'Depr schedule - Actual'!$B$610:$B$619,0),MATCH(V$4,'Depr schedule - Actual'!$N$609:$BP$609,0))</f>
        <v>0</v>
      </c>
      <c r="W11" s="93">
        <f>INDEX('Depr schedule - Actual'!$N$610:$BP$619,MATCH($A11,'Depr schedule - Actual'!$B$610:$B$619,0),MATCH(W$4,'Depr schedule - Actual'!$N$609:$BP$609,0))</f>
        <v>0</v>
      </c>
      <c r="X11" s="93">
        <f>INDEX('Depr schedule - Actual'!$N$610:$BP$619,MATCH($A11,'Depr schedule - Actual'!$B$610:$B$619,0),MATCH(X$4,'Depr schedule - Actual'!$N$609:$BP$609,0))</f>
        <v>0</v>
      </c>
      <c r="Y11" s="93">
        <f>INDEX('Depr schedule - Actual'!$N$610:$BP$619,MATCH($A11,'Depr schedule - Actual'!$B$610:$B$619,0),MATCH(Y$4,'Depr schedule - Actual'!$N$609:$BP$609,0))</f>
        <v>0</v>
      </c>
      <c r="Z11" s="93">
        <f>INDEX('Depr schedule - Actual'!$N$610:$BP$619,MATCH($A11,'Depr schedule - Actual'!$B$610:$B$619,0),MATCH(Z$4,'Depr schedule - Actual'!$N$609:$BP$609,0))</f>
        <v>0</v>
      </c>
      <c r="AA11" s="93">
        <f>INDEX('Depr schedule - Actual'!$N$610:$BP$619,MATCH($A11,'Depr schedule - Actual'!$B$610:$B$619,0),MATCH(AA$4,'Depr schedule - Actual'!$N$609:$BP$609,0))</f>
        <v>0</v>
      </c>
      <c r="AB11" s="93">
        <f>INDEX('Depr schedule - Actual'!$N$610:$BP$619,MATCH($A11,'Depr schedule - Actual'!$B$610:$B$619,0),MATCH(AB$4,'Depr schedule - Actual'!$N$609:$BP$609,0))</f>
        <v>0</v>
      </c>
      <c r="AC11" s="93">
        <f>INDEX('Depr schedule - Actual'!$N$610:$BP$619,MATCH($A11,'Depr schedule - Actual'!$B$610:$B$619,0),MATCH(AC$4,'Depr schedule - Actual'!$N$609:$BP$609,0))</f>
        <v>0</v>
      </c>
      <c r="AD11" s="93">
        <f>INDEX('Depr schedule - Actual'!$N$610:$BP$619,MATCH($A11,'Depr schedule - Actual'!$B$610:$B$619,0),MATCH(AD$4,'Depr schedule - Actual'!$N$609:$BP$609,0))</f>
        <v>0</v>
      </c>
      <c r="AE11" s="93">
        <f>INDEX('Depr schedule - Actual'!$N$610:$BP$619,MATCH($A11,'Depr schedule - Actual'!$B$610:$B$619,0),MATCH(AE$4,'Depr schedule - Actual'!$N$609:$BP$609,0))</f>
        <v>0</v>
      </c>
      <c r="AF11" s="93">
        <f>INDEX('Depr schedule - Actual'!$N$610:$BP$619,MATCH($A11,'Depr schedule - Actual'!$B$610:$B$619,0),MATCH(AF$4,'Depr schedule - Actual'!$N$609:$BP$609,0))</f>
        <v>0</v>
      </c>
      <c r="AG11" s="93">
        <f>INDEX('Depr schedule - Actual'!$N$610:$BP$619,MATCH($A11,'Depr schedule - Actual'!$B$610:$B$619,0),MATCH(AG$4,'Depr schedule - Actual'!$N$609:$BP$609,0))</f>
        <v>0</v>
      </c>
      <c r="AH11" s="93">
        <f>INDEX('Depr schedule - Actual'!$N$610:$BP$619,MATCH($A11,'Depr schedule - Actual'!$B$610:$B$619,0),MATCH(AH$4,'Depr schedule - Actual'!$N$609:$BP$609,0))</f>
        <v>0</v>
      </c>
      <c r="AI11" s="93">
        <f>INDEX('Depr schedule - Actual'!$N$610:$BP$619,MATCH($A11,'Depr schedule - Actual'!$B$610:$B$619,0),MATCH(AI$4,'Depr schedule - Actual'!$N$609:$BP$609,0))</f>
        <v>0</v>
      </c>
      <c r="AJ11" s="93">
        <f>INDEX('Depr schedule - Actual'!$N$610:$BP$619,MATCH($A11,'Depr schedule - Actual'!$B$610:$B$619,0),MATCH(AJ$4,'Depr schedule - Actual'!$N$609:$BP$609,0))</f>
        <v>0</v>
      </c>
      <c r="AK11" s="93">
        <f>INDEX('Depr schedule - Actual'!$N$610:$BP$619,MATCH($A11,'Depr schedule - Actual'!$B$610:$B$619,0),MATCH(AK$4,'Depr schedule - Actual'!$N$609:$BP$609,0))</f>
        <v>0</v>
      </c>
      <c r="AL11" s="93">
        <f>INDEX('Depr schedule - Actual'!$N$610:$BP$619,MATCH($A11,'Depr schedule - Actual'!$B$610:$B$619,0),MATCH(AL$4,'Depr schedule - Actual'!$N$609:$BP$609,0))</f>
        <v>0</v>
      </c>
      <c r="AM11" s="93">
        <f>INDEX('Depr schedule - Actual'!$N$610:$BP$619,MATCH($A11,'Depr schedule - Actual'!$B$610:$B$619,0),MATCH(AM$4,'Depr schedule - Actual'!$N$609:$BP$609,0))</f>
        <v>0</v>
      </c>
      <c r="AN11" s="93">
        <f>INDEX('Depr schedule - Actual'!$N$610:$BP$619,MATCH($A11,'Depr schedule - Actual'!$B$610:$B$619,0),MATCH(AN$4,'Depr schedule - Actual'!$N$609:$BP$609,0))</f>
        <v>0</v>
      </c>
      <c r="AO11" s="93">
        <f>INDEX('Depr schedule - Actual'!$N$610:$BP$619,MATCH($A11,'Depr schedule - Actual'!$B$610:$B$619,0),MATCH(AO$4,'Depr schedule - Actual'!$N$609:$BP$609,0))</f>
        <v>0</v>
      </c>
      <c r="AP11" s="93">
        <f>INDEX('Depr schedule - Actual'!$N$610:$BP$619,MATCH($A11,'Depr schedule - Actual'!$B$610:$B$619,0),MATCH(AP$4,'Depr schedule - Actual'!$N$609:$BP$609,0))</f>
        <v>0</v>
      </c>
      <c r="AQ11" s="93">
        <f>INDEX('Depr schedule - Actual'!$N$610:$BP$619,MATCH($A11,'Depr schedule - Actual'!$B$610:$B$619,0),MATCH(AQ$4,'Depr schedule - Actual'!$N$609:$BP$609,0))</f>
        <v>0</v>
      </c>
      <c r="AR11" s="93">
        <f>INDEX('Depr schedule - Actual'!$N$610:$BP$619,MATCH($A11,'Depr schedule - Actual'!$B$610:$B$619,0),MATCH(AR$4,'Depr schedule - Actual'!$N$609:$BP$609,0))</f>
        <v>0</v>
      </c>
      <c r="AS11" s="93">
        <f>INDEX('Depr schedule - Actual'!$N$610:$BP$619,MATCH($A11,'Depr schedule - Actual'!$B$610:$B$619,0),MATCH(AS$4,'Depr schedule - Actual'!$N$609:$BP$609,0))</f>
        <v>0</v>
      </c>
      <c r="AT11" s="93">
        <f>INDEX('Depr schedule - Actual'!$N$610:$BP$619,MATCH($A11,'Depr schedule - Actual'!$B$610:$B$619,0),MATCH(AT$4,'Depr schedule - Actual'!$N$609:$BP$609,0))</f>
        <v>0</v>
      </c>
      <c r="AU11" s="93">
        <f>INDEX('Depr schedule - Actual'!$N$610:$BP$619,MATCH($A11,'Depr schedule - Actual'!$B$610:$B$619,0),MATCH(AU$4,'Depr schedule - Actual'!$N$609:$BP$609,0))</f>
        <v>0</v>
      </c>
      <c r="AV11" s="93">
        <f>INDEX('Depr schedule - Actual'!$N$610:$BP$619,MATCH($A11,'Depr schedule - Actual'!$B$610:$B$619,0),MATCH(AV$4,'Depr schedule - Actual'!$N$609:$BP$609,0))</f>
        <v>0</v>
      </c>
      <c r="AW11" s="93">
        <f>INDEX('Depr schedule - Actual'!$N$610:$BP$619,MATCH($A11,'Depr schedule - Actual'!$B$610:$B$619,0),MATCH(AW$4,'Depr schedule - Actual'!$N$609:$BP$609,0))</f>
        <v>0</v>
      </c>
      <c r="AX11" s="93">
        <f>INDEX('Depr schedule - Actual'!$N$610:$BP$619,MATCH($A11,'Depr schedule - Actual'!$B$610:$B$619,0),MATCH(AX$4,'Depr schedule - Actual'!$N$609:$BP$609,0))</f>
        <v>0</v>
      </c>
      <c r="AY11" s="93">
        <f>INDEX('Depr schedule - Actual'!$N$610:$BP$619,MATCH($A11,'Depr schedule - Actual'!$B$610:$B$619,0),MATCH(AY$4,'Depr schedule - Actual'!$N$609:$BP$609,0))</f>
        <v>0</v>
      </c>
      <c r="AZ11" s="93">
        <f>INDEX('Depr schedule - Actual'!$N$610:$BP$619,MATCH($A11,'Depr schedule - Actual'!$B$610:$B$619,0),MATCH(AZ$4,'Depr schedule - Actual'!$N$609:$BP$609,0))</f>
        <v>0</v>
      </c>
      <c r="BA11" s="93">
        <f>INDEX('Depr schedule - Actual'!$N$610:$BP$619,MATCH($A11,'Depr schedule - Actual'!$B$610:$B$619,0),MATCH(BA$4,'Depr schedule - Actual'!$N$609:$BP$609,0))</f>
        <v>0</v>
      </c>
      <c r="BB11" s="93">
        <f>INDEX('Depr schedule - Actual'!$N$610:$BP$619,MATCH($A11,'Depr schedule - Actual'!$B$610:$B$619,0),MATCH(BB$4,'Depr schedule - Actual'!$N$609:$BP$609,0))</f>
        <v>0</v>
      </c>
      <c r="BC11" s="93">
        <f>INDEX('Depr schedule - Actual'!$N$610:$BP$619,MATCH($A11,'Depr schedule - Actual'!$B$610:$B$619,0),MATCH(BC$4,'Depr schedule - Actual'!$N$609:$BP$609,0))</f>
        <v>0</v>
      </c>
      <c r="BD11" s="93">
        <f>INDEX('Depr schedule - Actual'!$N$610:$BP$619,MATCH($A11,'Depr schedule - Actual'!$B$610:$B$619,0),MATCH(BD$4,'Depr schedule - Actual'!$N$609:$BP$609,0))</f>
        <v>0</v>
      </c>
      <c r="BE11" s="93">
        <f>INDEX('Depr schedule - Actual'!$N$610:$BP$619,MATCH($A11,'Depr schedule - Actual'!$B$610:$B$619,0),MATCH(BE$4,'Depr schedule - Actual'!$N$609:$BP$609,0))</f>
        <v>0</v>
      </c>
      <c r="BF11" s="93">
        <f>INDEX('Depr schedule - Actual'!$N$610:$BP$619,MATCH($A11,'Depr schedule - Actual'!$B$610:$B$619,0),MATCH(BF$4,'Depr schedule - Actual'!$N$609:$BP$609,0))</f>
        <v>0</v>
      </c>
      <c r="BG11" s="93">
        <f>INDEX('Depr schedule - Actual'!$N$610:$BP$619,MATCH($A11,'Depr schedule - Actual'!$B$610:$B$619,0),MATCH(BG$4,'Depr schedule - Actual'!$N$609:$BP$609,0))</f>
        <v>0</v>
      </c>
      <c r="BH11" s="93">
        <f>INDEX('Depr schedule - Actual'!$N$610:$BP$619,MATCH($A11,'Depr schedule - Actual'!$B$610:$B$619,0),MATCH(BH$4,'Depr schedule - Actual'!$N$609:$BP$609,0))</f>
        <v>0</v>
      </c>
      <c r="BI11" s="93">
        <f>INDEX('Depr schedule - Actual'!$N$610:$BQ$619,MATCH($A11,'Depr schedule - Actual'!$B$610:$B$619,0),MATCH(BI$4,'Depr schedule - Actual'!$N$609:$BQ$609,0))</f>
        <v>0</v>
      </c>
      <c r="BJ11" s="93">
        <f>INDEX('Depr schedule - Actual'!$N$610:$BQ$619,MATCH($A11,'Depr schedule - Actual'!$B$610:$B$619,0),MATCH(BJ$4,'Depr schedule - Actual'!$N$609:$BQ$609,0))</f>
        <v>0</v>
      </c>
      <c r="BK11" s="93"/>
      <c r="BL11" s="93"/>
      <c r="BM11" s="93"/>
      <c r="BN11" s="93"/>
      <c r="BO11" s="93"/>
      <c r="BP11" s="93"/>
      <c r="BQ11" s="93"/>
      <c r="BR11" s="96"/>
      <c r="BS11" s="96"/>
      <c r="BT11" s="96"/>
      <c r="BU11" s="96"/>
      <c r="BV11" s="96"/>
    </row>
    <row r="12" spans="1:75" ht="15">
      <c r="A12" s="4" t="s">
        <v>135</v>
      </c>
      <c r="B12" s="102">
        <v>7</v>
      </c>
      <c r="C12" s="97">
        <f>IF(F12=0,0,D12/F12)</f>
        <v>0</v>
      </c>
      <c r="D12" s="184">
        <f>IF(B12="n/a",0,E12-F12)</f>
        <v>0</v>
      </c>
      <c r="E12" s="305">
        <f>'Opening RAB 2020'!M149</f>
        <v>0</v>
      </c>
      <c r="F12" s="186">
        <f t="shared" si="1"/>
        <v>0</v>
      </c>
      <c r="G12" s="92"/>
      <c r="H12" s="93">
        <f>INDEX('Depr schedule - Actual'!$N$610:$BP$619,MATCH($A12,'Depr schedule - Actual'!$B$610:$B$619,0),MATCH(H$4,'Depr schedule - Actual'!$N$609:$BP$609,0))</f>
        <v>0</v>
      </c>
      <c r="I12" s="93">
        <f>INDEX('Depr schedule - Actual'!$N$610:$BP$619,MATCH($A12,'Depr schedule - Actual'!$B$610:$B$619,0),MATCH(I$4,'Depr schedule - Actual'!$N$609:$BP$609,0))</f>
        <v>0</v>
      </c>
      <c r="J12" s="93">
        <f>INDEX('Depr schedule - Actual'!$N$610:$BP$619,MATCH($A12,'Depr schedule - Actual'!$B$610:$B$619,0),MATCH(J$4,'Depr schedule - Actual'!$N$609:$BP$609,0))</f>
        <v>0</v>
      </c>
      <c r="K12" s="93">
        <f>INDEX('Depr schedule - Actual'!$N$610:$BP$619,MATCH($A12,'Depr schedule - Actual'!$B$610:$B$619,0),MATCH(K$4,'Depr schedule - Actual'!$N$609:$BP$609,0))</f>
        <v>0</v>
      </c>
      <c r="L12" s="93">
        <f>INDEX('Depr schedule - Actual'!$N$610:$BP$619,MATCH($A12,'Depr schedule - Actual'!$B$610:$B$619,0),MATCH(L$4,'Depr schedule - Actual'!$N$609:$BP$609,0))</f>
        <v>0</v>
      </c>
      <c r="M12" s="93">
        <f>INDEX('Depr schedule - Actual'!$N$610:$BP$619,MATCH($A12,'Depr schedule - Actual'!$B$610:$B$619,0),MATCH(M$4,'Depr schedule - Actual'!$N$609:$BP$609,0))</f>
        <v>0</v>
      </c>
      <c r="N12" s="93">
        <f>INDEX('Depr schedule - Actual'!$N$610:$BP$619,MATCH($A12,'Depr schedule - Actual'!$B$610:$B$619,0),MATCH(N$4,'Depr schedule - Actual'!$N$609:$BP$609,0))</f>
        <v>0</v>
      </c>
      <c r="O12" s="93">
        <f>INDEX('Depr schedule - Actual'!$N$610:$BP$619,MATCH($A12,'Depr schedule - Actual'!$B$610:$B$619,0),MATCH(O$4,'Depr schedule - Actual'!$N$609:$BP$609,0))</f>
        <v>0</v>
      </c>
      <c r="P12" s="93">
        <f>INDEX('Depr schedule - Actual'!$N$610:$BP$619,MATCH($A12,'Depr schedule - Actual'!$B$610:$B$619,0),MATCH(P$4,'Depr schedule - Actual'!$N$609:$BP$609,0))</f>
        <v>0</v>
      </c>
      <c r="Q12" s="93">
        <f>INDEX('Depr schedule - Actual'!$N$610:$BP$619,MATCH($A12,'Depr schedule - Actual'!$B$610:$B$619,0),MATCH(Q$4,'Depr schedule - Actual'!$N$609:$BP$609,0))</f>
        <v>0</v>
      </c>
      <c r="R12" s="93">
        <f>INDEX('Depr schedule - Actual'!$N$610:$BP$619,MATCH($A12,'Depr schedule - Actual'!$B$610:$B$619,0),MATCH(R$4,'Depr schedule - Actual'!$N$609:$BP$609,0))</f>
        <v>0</v>
      </c>
      <c r="S12" s="93">
        <f>INDEX('Depr schedule - Actual'!$N$610:$BP$619,MATCH($A12,'Depr schedule - Actual'!$B$610:$B$619,0),MATCH(S$4,'Depr schedule - Actual'!$N$609:$BP$609,0))</f>
        <v>0</v>
      </c>
      <c r="T12" s="93">
        <f>INDEX('Depr schedule - Actual'!$N$610:$BP$619,MATCH($A12,'Depr schedule - Actual'!$B$610:$B$619,0),MATCH(T$4,'Depr schedule - Actual'!$N$609:$BP$609,0))</f>
        <v>0</v>
      </c>
      <c r="U12" s="93">
        <f>INDEX('Depr schedule - Actual'!$N$610:$BP$619,MATCH($A12,'Depr schedule - Actual'!$B$610:$B$619,0),MATCH(U$4,'Depr schedule - Actual'!$N$609:$BP$609,0))</f>
        <v>0</v>
      </c>
      <c r="V12" s="93">
        <f>INDEX('Depr schedule - Actual'!$N$610:$BP$619,MATCH($A12,'Depr schedule - Actual'!$B$610:$B$619,0),MATCH(V$4,'Depr schedule - Actual'!$N$609:$BP$609,0))</f>
        <v>0</v>
      </c>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c r="BM12" s="93"/>
      <c r="BN12" s="93"/>
      <c r="BO12" s="93"/>
      <c r="BP12" s="93"/>
      <c r="BQ12" s="93"/>
      <c r="BR12" s="96"/>
      <c r="BS12" s="96"/>
      <c r="BT12" s="96"/>
      <c r="BU12" s="96"/>
      <c r="BV12" s="96"/>
    </row>
    <row r="13" spans="1:75" ht="15">
      <c r="A13" s="4" t="s">
        <v>83</v>
      </c>
      <c r="B13" s="187" t="s">
        <v>80</v>
      </c>
      <c r="C13" s="97">
        <f t="shared" si="2"/>
        <v>0</v>
      </c>
      <c r="D13" s="184">
        <f t="shared" si="3"/>
        <v>0</v>
      </c>
      <c r="E13" s="305">
        <f>'Opening RAB 2020'!M150</f>
        <v>8.0115282257194109E-2</v>
      </c>
      <c r="F13" s="186">
        <f t="shared" si="1"/>
        <v>0</v>
      </c>
      <c r="G13" s="92"/>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c r="BP13" s="93"/>
      <c r="BQ13" s="93"/>
      <c r="BR13" s="96"/>
      <c r="BS13" s="96"/>
      <c r="BT13" s="96"/>
      <c r="BU13" s="96"/>
      <c r="BV13" s="96"/>
    </row>
    <row r="14" spans="1:75" ht="15">
      <c r="A14" s="256" t="s">
        <v>183</v>
      </c>
      <c r="B14" s="102"/>
      <c r="C14" s="97">
        <f t="shared" ref="C14" si="4">IF(F14=0,0,D14/F14)</f>
        <v>0</v>
      </c>
      <c r="D14" s="184">
        <f t="shared" ref="D14" si="5">IF(B14="n/a",0,E14-F14)</f>
        <v>0</v>
      </c>
      <c r="E14" s="300">
        <v>33.501246106362565</v>
      </c>
      <c r="F14" s="186">
        <f>SUM(H14:BV14)</f>
        <v>33.501246106362565</v>
      </c>
      <c r="G14" s="92"/>
      <c r="H14" s="259">
        <f>H71</f>
        <v>4.0949994545462696</v>
      </c>
      <c r="I14" s="259">
        <f t="shared" ref="I14:BJ14" si="6">I71</f>
        <v>4.0949994545462696</v>
      </c>
      <c r="J14" s="259">
        <f t="shared" si="6"/>
        <v>4.0949994545462696</v>
      </c>
      <c r="K14" s="259">
        <f t="shared" si="6"/>
        <v>4.0949994545462696</v>
      </c>
      <c r="L14" s="259">
        <f t="shared" si="6"/>
        <v>4.0949994545462696</v>
      </c>
      <c r="M14" s="259">
        <f t="shared" si="6"/>
        <v>4.0949994545462696</v>
      </c>
      <c r="N14" s="259">
        <f t="shared" si="6"/>
        <v>4.0949994545462696</v>
      </c>
      <c r="O14" s="259">
        <f t="shared" si="6"/>
        <v>4.0949994545462696</v>
      </c>
      <c r="P14" s="259">
        <f t="shared" si="6"/>
        <v>0.74125046999240851</v>
      </c>
      <c r="Q14" s="259">
        <f t="shared" si="6"/>
        <v>0</v>
      </c>
      <c r="R14" s="259">
        <f t="shared" si="6"/>
        <v>0</v>
      </c>
      <c r="S14" s="259">
        <f t="shared" si="6"/>
        <v>0</v>
      </c>
      <c r="T14" s="259">
        <f t="shared" si="6"/>
        <v>0</v>
      </c>
      <c r="U14" s="259">
        <f t="shared" si="6"/>
        <v>0</v>
      </c>
      <c r="V14" s="259">
        <f t="shared" si="6"/>
        <v>0</v>
      </c>
      <c r="W14" s="259">
        <f t="shared" si="6"/>
        <v>0</v>
      </c>
      <c r="X14" s="259">
        <f t="shared" si="6"/>
        <v>0</v>
      </c>
      <c r="Y14" s="259">
        <f t="shared" si="6"/>
        <v>0</v>
      </c>
      <c r="Z14" s="259">
        <f t="shared" si="6"/>
        <v>0</v>
      </c>
      <c r="AA14" s="259">
        <f t="shared" si="6"/>
        <v>0</v>
      </c>
      <c r="AB14" s="259">
        <f t="shared" si="6"/>
        <v>0</v>
      </c>
      <c r="AC14" s="259">
        <f t="shared" si="6"/>
        <v>0</v>
      </c>
      <c r="AD14" s="259">
        <f t="shared" si="6"/>
        <v>0</v>
      </c>
      <c r="AE14" s="259">
        <f t="shared" si="6"/>
        <v>0</v>
      </c>
      <c r="AF14" s="259">
        <f t="shared" si="6"/>
        <v>0</v>
      </c>
      <c r="AG14" s="259">
        <f t="shared" si="6"/>
        <v>0</v>
      </c>
      <c r="AH14" s="259">
        <f t="shared" si="6"/>
        <v>0</v>
      </c>
      <c r="AI14" s="259">
        <f t="shared" si="6"/>
        <v>0</v>
      </c>
      <c r="AJ14" s="259">
        <f t="shared" si="6"/>
        <v>0</v>
      </c>
      <c r="AK14" s="259">
        <f t="shared" si="6"/>
        <v>0</v>
      </c>
      <c r="AL14" s="259">
        <f t="shared" si="6"/>
        <v>0</v>
      </c>
      <c r="AM14" s="259">
        <f t="shared" si="6"/>
        <v>0</v>
      </c>
      <c r="AN14" s="259">
        <f t="shared" si="6"/>
        <v>0</v>
      </c>
      <c r="AO14" s="259">
        <f t="shared" si="6"/>
        <v>0</v>
      </c>
      <c r="AP14" s="259">
        <f t="shared" si="6"/>
        <v>0</v>
      </c>
      <c r="AQ14" s="259">
        <f t="shared" si="6"/>
        <v>0</v>
      </c>
      <c r="AR14" s="259">
        <f t="shared" si="6"/>
        <v>0</v>
      </c>
      <c r="AS14" s="259">
        <f t="shared" si="6"/>
        <v>0</v>
      </c>
      <c r="AT14" s="259">
        <f t="shared" si="6"/>
        <v>0</v>
      </c>
      <c r="AU14" s="259">
        <f t="shared" si="6"/>
        <v>0</v>
      </c>
      <c r="AV14" s="259">
        <f t="shared" si="6"/>
        <v>0</v>
      </c>
      <c r="AW14" s="259">
        <f t="shared" si="6"/>
        <v>0</v>
      </c>
      <c r="AX14" s="259">
        <f t="shared" si="6"/>
        <v>0</v>
      </c>
      <c r="AY14" s="259">
        <f t="shared" si="6"/>
        <v>0</v>
      </c>
      <c r="AZ14" s="259">
        <f t="shared" si="6"/>
        <v>0</v>
      </c>
      <c r="BA14" s="259">
        <f t="shared" si="6"/>
        <v>0</v>
      </c>
      <c r="BB14" s="259">
        <f t="shared" si="6"/>
        <v>0</v>
      </c>
      <c r="BC14" s="259">
        <f t="shared" si="6"/>
        <v>0</v>
      </c>
      <c r="BD14" s="259">
        <f t="shared" si="6"/>
        <v>0</v>
      </c>
      <c r="BE14" s="259">
        <f t="shared" si="6"/>
        <v>0</v>
      </c>
      <c r="BF14" s="259">
        <f t="shared" si="6"/>
        <v>0</v>
      </c>
      <c r="BG14" s="259">
        <f t="shared" si="6"/>
        <v>0</v>
      </c>
      <c r="BH14" s="259">
        <f t="shared" si="6"/>
        <v>0</v>
      </c>
      <c r="BI14" s="259">
        <f t="shared" si="6"/>
        <v>0</v>
      </c>
      <c r="BJ14" s="259">
        <f t="shared" si="6"/>
        <v>0</v>
      </c>
      <c r="BK14" s="93"/>
      <c r="BL14" s="93"/>
      <c r="BM14" s="93"/>
      <c r="BN14" s="93"/>
      <c r="BO14" s="93"/>
      <c r="BP14" s="93"/>
      <c r="BQ14" s="93"/>
      <c r="BR14" s="96"/>
      <c r="BS14" s="96"/>
      <c r="BT14" s="96"/>
      <c r="BU14" s="96"/>
      <c r="BV14" s="96"/>
    </row>
    <row r="15" spans="1:75" ht="15">
      <c r="A15" s="256" t="s">
        <v>184</v>
      </c>
      <c r="B15" s="102"/>
      <c r="C15" s="97">
        <f t="shared" ref="C15" si="7">IF(F15=0,0,D15/F15)</f>
        <v>0</v>
      </c>
      <c r="D15" s="184">
        <f t="shared" ref="D15" si="8">IF(B15="n/a",0,E15-F15)</f>
        <v>0</v>
      </c>
      <c r="E15" s="298">
        <v>0.34344512736984195</v>
      </c>
      <c r="F15" s="186">
        <f>SUM(H15:BV15)</f>
        <v>0.34344512736984195</v>
      </c>
      <c r="G15" s="92"/>
      <c r="H15" s="259">
        <f>H72</f>
        <v>1.8515711498485445E-2</v>
      </c>
      <c r="I15" s="259">
        <f t="shared" ref="I15:BJ15" si="9">I72</f>
        <v>1.8515711498485445E-2</v>
      </c>
      <c r="J15" s="259">
        <f t="shared" si="9"/>
        <v>1.8515711498485445E-2</v>
      </c>
      <c r="K15" s="259">
        <f t="shared" si="9"/>
        <v>1.8515711498485445E-2</v>
      </c>
      <c r="L15" s="259">
        <f t="shared" si="9"/>
        <v>1.8515711498485445E-2</v>
      </c>
      <c r="M15" s="259">
        <f t="shared" si="9"/>
        <v>1.8515711498485445E-2</v>
      </c>
      <c r="N15" s="259">
        <f t="shared" si="9"/>
        <v>1.8515711498485445E-2</v>
      </c>
      <c r="O15" s="259">
        <f t="shared" si="9"/>
        <v>1.8515711498485445E-2</v>
      </c>
      <c r="P15" s="259">
        <f t="shared" si="9"/>
        <v>1.8515711498485445E-2</v>
      </c>
      <c r="Q15" s="259">
        <f t="shared" si="9"/>
        <v>1.8515711498485445E-2</v>
      </c>
      <c r="R15" s="259">
        <f t="shared" si="9"/>
        <v>1.8515711498485445E-2</v>
      </c>
      <c r="S15" s="259">
        <f t="shared" si="9"/>
        <v>1.8515711498485445E-2</v>
      </c>
      <c r="T15" s="259">
        <f t="shared" si="9"/>
        <v>1.8515711498485445E-2</v>
      </c>
      <c r="U15" s="259">
        <f t="shared" si="9"/>
        <v>1.8515711498485445E-2</v>
      </c>
      <c r="V15" s="259">
        <f t="shared" si="9"/>
        <v>1.8515711498485445E-2</v>
      </c>
      <c r="W15" s="259">
        <f t="shared" si="9"/>
        <v>1.8515711498485445E-2</v>
      </c>
      <c r="X15" s="259">
        <f t="shared" si="9"/>
        <v>1.8515711498485445E-2</v>
      </c>
      <c r="Y15" s="259">
        <f t="shared" si="9"/>
        <v>1.8515711498485445E-2</v>
      </c>
      <c r="Z15" s="259">
        <f t="shared" si="9"/>
        <v>1.0162320397103908E-2</v>
      </c>
      <c r="AA15" s="259">
        <f t="shared" si="9"/>
        <v>0</v>
      </c>
      <c r="AB15" s="259">
        <f t="shared" si="9"/>
        <v>0</v>
      </c>
      <c r="AC15" s="259">
        <f t="shared" si="9"/>
        <v>0</v>
      </c>
      <c r="AD15" s="259">
        <f t="shared" si="9"/>
        <v>0</v>
      </c>
      <c r="AE15" s="259">
        <f t="shared" si="9"/>
        <v>0</v>
      </c>
      <c r="AF15" s="259">
        <f t="shared" si="9"/>
        <v>0</v>
      </c>
      <c r="AG15" s="259">
        <f t="shared" si="9"/>
        <v>0</v>
      </c>
      <c r="AH15" s="259">
        <f t="shared" si="9"/>
        <v>0</v>
      </c>
      <c r="AI15" s="259">
        <f t="shared" si="9"/>
        <v>0</v>
      </c>
      <c r="AJ15" s="259">
        <f t="shared" si="9"/>
        <v>0</v>
      </c>
      <c r="AK15" s="259">
        <f t="shared" si="9"/>
        <v>0</v>
      </c>
      <c r="AL15" s="259">
        <f t="shared" si="9"/>
        <v>0</v>
      </c>
      <c r="AM15" s="259">
        <f t="shared" si="9"/>
        <v>0</v>
      </c>
      <c r="AN15" s="259">
        <f t="shared" si="9"/>
        <v>0</v>
      </c>
      <c r="AO15" s="259">
        <f t="shared" si="9"/>
        <v>0</v>
      </c>
      <c r="AP15" s="259">
        <f t="shared" si="9"/>
        <v>0</v>
      </c>
      <c r="AQ15" s="259">
        <f t="shared" si="9"/>
        <v>0</v>
      </c>
      <c r="AR15" s="259">
        <f t="shared" si="9"/>
        <v>0</v>
      </c>
      <c r="AS15" s="259">
        <f t="shared" si="9"/>
        <v>0</v>
      </c>
      <c r="AT15" s="259">
        <f t="shared" si="9"/>
        <v>0</v>
      </c>
      <c r="AU15" s="259">
        <f t="shared" si="9"/>
        <v>0</v>
      </c>
      <c r="AV15" s="259">
        <f t="shared" si="9"/>
        <v>0</v>
      </c>
      <c r="AW15" s="259">
        <f t="shared" si="9"/>
        <v>0</v>
      </c>
      <c r="AX15" s="259">
        <f t="shared" si="9"/>
        <v>0</v>
      </c>
      <c r="AY15" s="259">
        <f t="shared" si="9"/>
        <v>0</v>
      </c>
      <c r="AZ15" s="259">
        <f t="shared" si="9"/>
        <v>0</v>
      </c>
      <c r="BA15" s="259">
        <f t="shared" si="9"/>
        <v>0</v>
      </c>
      <c r="BB15" s="259">
        <f t="shared" si="9"/>
        <v>0</v>
      </c>
      <c r="BC15" s="259">
        <f t="shared" si="9"/>
        <v>0</v>
      </c>
      <c r="BD15" s="259">
        <f t="shared" si="9"/>
        <v>0</v>
      </c>
      <c r="BE15" s="259">
        <f t="shared" si="9"/>
        <v>0</v>
      </c>
      <c r="BF15" s="259">
        <f t="shared" si="9"/>
        <v>0</v>
      </c>
      <c r="BG15" s="259">
        <f t="shared" si="9"/>
        <v>0</v>
      </c>
      <c r="BH15" s="259">
        <f t="shared" si="9"/>
        <v>0</v>
      </c>
      <c r="BI15" s="259">
        <f t="shared" si="9"/>
        <v>0</v>
      </c>
      <c r="BJ15" s="259">
        <f t="shared" si="9"/>
        <v>0</v>
      </c>
      <c r="BK15" s="93"/>
      <c r="BL15" s="93"/>
      <c r="BM15" s="93"/>
      <c r="BN15" s="93"/>
      <c r="BO15" s="93"/>
      <c r="BP15" s="93"/>
      <c r="BQ15" s="93"/>
      <c r="BR15" s="96"/>
      <c r="BS15" s="96"/>
      <c r="BT15" s="96"/>
      <c r="BU15" s="96"/>
      <c r="BV15" s="96"/>
    </row>
    <row r="16" spans="1:75" ht="15">
      <c r="A16" s="256" t="s">
        <v>185</v>
      </c>
      <c r="B16" s="102"/>
      <c r="C16" s="97">
        <f>IF(F16=0,0,D16/F16)</f>
        <v>0</v>
      </c>
      <c r="D16" s="184">
        <f t="shared" ref="D16" si="10">IF(B16="n/a",0,E16-F16)</f>
        <v>0</v>
      </c>
      <c r="E16" s="298">
        <v>0.16280327137857523</v>
      </c>
      <c r="F16" s="186">
        <f>SUM(H16:BV16)</f>
        <v>0.16280327137857523</v>
      </c>
      <c r="G16" s="257"/>
      <c r="H16" s="259">
        <f>H73</f>
        <v>2.0350408922321903E-2</v>
      </c>
      <c r="I16" s="259">
        <f t="shared" ref="I16:BJ16" si="11">I73</f>
        <v>2.0350408922321903E-2</v>
      </c>
      <c r="J16" s="259">
        <f t="shared" si="11"/>
        <v>2.0350408922321903E-2</v>
      </c>
      <c r="K16" s="259">
        <f t="shared" si="11"/>
        <v>2.0350408922321903E-2</v>
      </c>
      <c r="L16" s="259">
        <f t="shared" si="11"/>
        <v>2.0350408922321903E-2</v>
      </c>
      <c r="M16" s="259">
        <f t="shared" si="11"/>
        <v>2.0350408922321903E-2</v>
      </c>
      <c r="N16" s="259">
        <f t="shared" si="11"/>
        <v>2.0350408922321903E-2</v>
      </c>
      <c r="O16" s="259">
        <f t="shared" si="11"/>
        <v>2.0350408922321903E-2</v>
      </c>
      <c r="P16" s="259">
        <f t="shared" si="11"/>
        <v>0</v>
      </c>
      <c r="Q16" s="259">
        <f t="shared" si="11"/>
        <v>0</v>
      </c>
      <c r="R16" s="259">
        <f t="shared" si="11"/>
        <v>0</v>
      </c>
      <c r="S16" s="259">
        <f t="shared" si="11"/>
        <v>0</v>
      </c>
      <c r="T16" s="259">
        <f t="shared" si="11"/>
        <v>0</v>
      </c>
      <c r="U16" s="259">
        <f t="shared" si="11"/>
        <v>0</v>
      </c>
      <c r="V16" s="259">
        <f t="shared" si="11"/>
        <v>0</v>
      </c>
      <c r="W16" s="259">
        <f t="shared" si="11"/>
        <v>0</v>
      </c>
      <c r="X16" s="259">
        <f t="shared" si="11"/>
        <v>0</v>
      </c>
      <c r="Y16" s="259">
        <f t="shared" si="11"/>
        <v>0</v>
      </c>
      <c r="Z16" s="259">
        <f t="shared" si="11"/>
        <v>0</v>
      </c>
      <c r="AA16" s="259">
        <f t="shared" si="11"/>
        <v>0</v>
      </c>
      <c r="AB16" s="259">
        <f t="shared" si="11"/>
        <v>0</v>
      </c>
      <c r="AC16" s="259">
        <f t="shared" si="11"/>
        <v>0</v>
      </c>
      <c r="AD16" s="259">
        <f t="shared" si="11"/>
        <v>0</v>
      </c>
      <c r="AE16" s="259">
        <f t="shared" si="11"/>
        <v>0</v>
      </c>
      <c r="AF16" s="259">
        <f t="shared" si="11"/>
        <v>0</v>
      </c>
      <c r="AG16" s="259">
        <f t="shared" si="11"/>
        <v>0</v>
      </c>
      <c r="AH16" s="259">
        <f t="shared" si="11"/>
        <v>0</v>
      </c>
      <c r="AI16" s="259">
        <f t="shared" si="11"/>
        <v>0</v>
      </c>
      <c r="AJ16" s="259">
        <f t="shared" si="11"/>
        <v>0</v>
      </c>
      <c r="AK16" s="259">
        <f t="shared" si="11"/>
        <v>0</v>
      </c>
      <c r="AL16" s="259">
        <f t="shared" si="11"/>
        <v>0</v>
      </c>
      <c r="AM16" s="259">
        <f t="shared" si="11"/>
        <v>0</v>
      </c>
      <c r="AN16" s="259">
        <f t="shared" si="11"/>
        <v>0</v>
      </c>
      <c r="AO16" s="259">
        <f t="shared" si="11"/>
        <v>0</v>
      </c>
      <c r="AP16" s="259">
        <f t="shared" si="11"/>
        <v>0</v>
      </c>
      <c r="AQ16" s="259">
        <f t="shared" si="11"/>
        <v>0</v>
      </c>
      <c r="AR16" s="259">
        <f t="shared" si="11"/>
        <v>0</v>
      </c>
      <c r="AS16" s="259">
        <f t="shared" si="11"/>
        <v>0</v>
      </c>
      <c r="AT16" s="259">
        <f t="shared" si="11"/>
        <v>0</v>
      </c>
      <c r="AU16" s="259">
        <f t="shared" si="11"/>
        <v>0</v>
      </c>
      <c r="AV16" s="259">
        <f t="shared" si="11"/>
        <v>0</v>
      </c>
      <c r="AW16" s="259">
        <f t="shared" si="11"/>
        <v>0</v>
      </c>
      <c r="AX16" s="259">
        <f t="shared" si="11"/>
        <v>0</v>
      </c>
      <c r="AY16" s="259">
        <f t="shared" si="11"/>
        <v>0</v>
      </c>
      <c r="AZ16" s="259">
        <f t="shared" si="11"/>
        <v>0</v>
      </c>
      <c r="BA16" s="259">
        <f t="shared" si="11"/>
        <v>0</v>
      </c>
      <c r="BB16" s="259">
        <f t="shared" si="11"/>
        <v>0</v>
      </c>
      <c r="BC16" s="259">
        <f t="shared" si="11"/>
        <v>0</v>
      </c>
      <c r="BD16" s="259">
        <f t="shared" si="11"/>
        <v>0</v>
      </c>
      <c r="BE16" s="259">
        <f t="shared" si="11"/>
        <v>0</v>
      </c>
      <c r="BF16" s="259">
        <f t="shared" si="11"/>
        <v>0</v>
      </c>
      <c r="BG16" s="259">
        <f t="shared" si="11"/>
        <v>0</v>
      </c>
      <c r="BH16" s="259">
        <f t="shared" si="11"/>
        <v>0</v>
      </c>
      <c r="BI16" s="259">
        <f t="shared" si="11"/>
        <v>0</v>
      </c>
      <c r="BJ16" s="259">
        <f t="shared" si="11"/>
        <v>0</v>
      </c>
      <c r="BK16" s="93"/>
      <c r="BL16" s="93"/>
      <c r="BM16" s="93"/>
      <c r="BN16" s="93"/>
      <c r="BO16" s="93"/>
      <c r="BP16" s="93"/>
      <c r="BQ16" s="93"/>
      <c r="BR16" s="96"/>
      <c r="BS16" s="96"/>
      <c r="BT16" s="96"/>
      <c r="BU16" s="96"/>
      <c r="BV16" s="96"/>
    </row>
    <row r="17" spans="1:74" ht="15">
      <c r="A17" s="4" t="s">
        <v>13</v>
      </c>
      <c r="B17" s="102"/>
      <c r="C17" s="97">
        <f t="shared" si="2"/>
        <v>6.5142179389571002E-16</v>
      </c>
      <c r="D17" s="184">
        <f t="shared" si="3"/>
        <v>8.8817841970012523E-15</v>
      </c>
      <c r="E17" s="305">
        <f>'Opening RAB 2020'!O152</f>
        <v>13.634459700657782</v>
      </c>
      <c r="F17" s="186">
        <f t="shared" si="1"/>
        <v>13.634459700657773</v>
      </c>
      <c r="G17" s="92"/>
      <c r="H17" s="169">
        <f>INDEX('Depr schedule - Actual'!$N$610:$BP$619,MATCH($A17,'Depr schedule - Actual'!$B$610:$B$619,0),MATCH(H$4,'Depr schedule - Actual'!$N$609:$BP$609,0))</f>
        <v>0.31686385437666981</v>
      </c>
      <c r="I17" s="93">
        <f>INDEX('Depr schedule - Actual'!$N$610:$BP$619,MATCH($A17,'Depr schedule - Actual'!$B$610:$B$619,0),MATCH(I$4,'Depr schedule - Actual'!$N$609:$BP$609,0))</f>
        <v>0.31686385437666981</v>
      </c>
      <c r="J17" s="93">
        <f>INDEX('Depr schedule - Actual'!$N$610:$BP$619,MATCH($A17,'Depr schedule - Actual'!$B$610:$B$619,0),MATCH(J$4,'Depr schedule - Actual'!$N$609:$BP$609,0))</f>
        <v>0.31686385437666981</v>
      </c>
      <c r="K17" s="93">
        <f>INDEX('Depr schedule - Actual'!$N$610:$BP$619,MATCH($A17,'Depr schedule - Actual'!$B$610:$B$619,0),MATCH(K$4,'Depr schedule - Actual'!$N$609:$BP$609,0))</f>
        <v>0.31686385437666981</v>
      </c>
      <c r="L17" s="93">
        <f>INDEX('Depr schedule - Actual'!$N$610:$BP$619,MATCH($A17,'Depr schedule - Actual'!$B$610:$B$619,0),MATCH(L$4,'Depr schedule - Actual'!$N$609:$BP$609,0))</f>
        <v>0.31686385437666981</v>
      </c>
      <c r="M17" s="93">
        <f>INDEX('Depr schedule - Actual'!$N$610:$BP$619,MATCH($A17,'Depr schedule - Actual'!$B$610:$B$619,0),MATCH(M$4,'Depr schedule - Actual'!$N$609:$BP$609,0))</f>
        <v>0.31686385437666981</v>
      </c>
      <c r="N17" s="93">
        <f>INDEX('Depr schedule - Actual'!$N$610:$BP$619,MATCH($A17,'Depr schedule - Actual'!$B$610:$B$619,0),MATCH(N$4,'Depr schedule - Actual'!$N$609:$BP$609,0))</f>
        <v>0.31686385437666981</v>
      </c>
      <c r="O17" s="93">
        <f>INDEX('Depr schedule - Actual'!$N$610:$BP$619,MATCH($A17,'Depr schedule - Actual'!$B$610:$B$619,0),MATCH(O$4,'Depr schedule - Actual'!$N$609:$BP$609,0))</f>
        <v>0.31686385437666981</v>
      </c>
      <c r="P17" s="93">
        <f>INDEX('Depr schedule - Actual'!$N$610:$BP$619,MATCH($A17,'Depr schedule - Actual'!$B$610:$B$619,0),MATCH(P$4,'Depr schedule - Actual'!$N$609:$BP$609,0))</f>
        <v>0.31686385437666981</v>
      </c>
      <c r="Q17" s="93">
        <f>INDEX('Depr schedule - Actual'!$N$610:$BP$619,MATCH($A17,'Depr schedule - Actual'!$B$610:$B$619,0),MATCH(Q$4,'Depr schedule - Actual'!$N$609:$BP$609,0))</f>
        <v>0.31686385437666981</v>
      </c>
      <c r="R17" s="93">
        <f>INDEX('Depr schedule - Actual'!$N$610:$BP$619,MATCH($A17,'Depr schedule - Actual'!$B$610:$B$619,0),MATCH(R$4,'Depr schedule - Actual'!$N$609:$BP$609,0))</f>
        <v>0.31686385437666981</v>
      </c>
      <c r="S17" s="93">
        <f>INDEX('Depr schedule - Actual'!$N$610:$BP$619,MATCH($A17,'Depr schedule - Actual'!$B$610:$B$619,0),MATCH(S$4,'Depr schedule - Actual'!$N$609:$BP$609,0))</f>
        <v>0.31686385437666981</v>
      </c>
      <c r="T17" s="93">
        <f>INDEX('Depr schedule - Actual'!$N$610:$BP$619,MATCH($A17,'Depr schedule - Actual'!$B$610:$B$619,0),MATCH(T$4,'Depr schedule - Actual'!$N$609:$BP$609,0))</f>
        <v>0.31686385437666981</v>
      </c>
      <c r="U17" s="93">
        <f>INDEX('Depr schedule - Actual'!$N$610:$BP$619,MATCH($A17,'Depr schedule - Actual'!$B$610:$B$619,0),MATCH(U$4,'Depr schedule - Actual'!$N$609:$BP$609,0))</f>
        <v>0.31686385437666981</v>
      </c>
      <c r="V17" s="93">
        <f>INDEX('Depr schedule - Actual'!$N$610:$BP$619,MATCH($A17,'Depr schedule - Actual'!$B$610:$B$619,0),MATCH(V$4,'Depr schedule - Actual'!$N$609:$BP$609,0))</f>
        <v>0.31686385437666981</v>
      </c>
      <c r="W17" s="93">
        <f>INDEX('Depr schedule - Actual'!$N$610:$BP$619,MATCH($A17,'Depr schedule - Actual'!$B$610:$B$619,0),MATCH(W$4,'Depr schedule - Actual'!$N$609:$BP$609,0))</f>
        <v>0.31686385437666981</v>
      </c>
      <c r="X17" s="93">
        <f>INDEX('Depr schedule - Actual'!$N$610:$BP$619,MATCH($A17,'Depr schedule - Actual'!$B$610:$B$619,0),MATCH(X$4,'Depr schedule - Actual'!$N$609:$BP$609,0))</f>
        <v>0.31686385437666981</v>
      </c>
      <c r="Y17" s="93">
        <f>INDEX('Depr schedule - Actual'!$N$610:$BP$619,MATCH($A17,'Depr schedule - Actual'!$B$610:$B$619,0),MATCH(Y$4,'Depr schedule - Actual'!$N$609:$BP$609,0))</f>
        <v>0.31686385437666981</v>
      </c>
      <c r="Z17" s="93">
        <f>INDEX('Depr schedule - Actual'!$N$610:$BP$619,MATCH($A17,'Depr schedule - Actual'!$B$610:$B$619,0),MATCH(Z$4,'Depr schedule - Actual'!$N$609:$BP$609,0))</f>
        <v>0.31686385437666981</v>
      </c>
      <c r="AA17" s="93">
        <f>INDEX('Depr schedule - Actual'!$N$610:$BP$619,MATCH($A17,'Depr schedule - Actual'!$B$610:$B$619,0),MATCH(AA$4,'Depr schedule - Actual'!$N$609:$BP$609,0))</f>
        <v>0.31686385437666981</v>
      </c>
      <c r="AB17" s="93">
        <f>INDEX('Depr schedule - Actual'!$N$610:$BP$619,MATCH($A17,'Depr schedule - Actual'!$B$610:$B$619,0),MATCH(AB$4,'Depr schedule - Actual'!$N$609:$BP$609,0))</f>
        <v>0.31686385437666981</v>
      </c>
      <c r="AC17" s="93">
        <f>INDEX('Depr schedule - Actual'!$N$610:$BP$619,MATCH($A17,'Depr schedule - Actual'!$B$610:$B$619,0),MATCH(AC$4,'Depr schedule - Actual'!$N$609:$BP$609,0))</f>
        <v>0.31686385437666981</v>
      </c>
      <c r="AD17" s="93">
        <f>INDEX('Depr schedule - Actual'!$N$610:$BP$619,MATCH($A17,'Depr schedule - Actual'!$B$610:$B$619,0),MATCH(AD$4,'Depr schedule - Actual'!$N$609:$BP$609,0))</f>
        <v>0.31686385437666981</v>
      </c>
      <c r="AE17" s="93">
        <f>INDEX('Depr schedule - Actual'!$N$610:$BP$619,MATCH($A17,'Depr schedule - Actual'!$B$610:$B$619,0),MATCH(AE$4,'Depr schedule - Actual'!$N$609:$BP$609,0))</f>
        <v>0.31686385437666981</v>
      </c>
      <c r="AF17" s="93">
        <f>INDEX('Depr schedule - Actual'!$N$610:$BP$619,MATCH($A17,'Depr schedule - Actual'!$B$610:$B$619,0),MATCH(AF$4,'Depr schedule - Actual'!$N$609:$BP$609,0))</f>
        <v>0.31686385437666981</v>
      </c>
      <c r="AG17" s="93">
        <f>INDEX('Depr schedule - Actual'!$N$610:$BP$619,MATCH($A17,'Depr schedule - Actual'!$B$610:$B$619,0),MATCH(AG$4,'Depr schedule - Actual'!$N$609:$BP$609,0))</f>
        <v>0.31686385437666981</v>
      </c>
      <c r="AH17" s="93">
        <f>INDEX('Depr schedule - Actual'!$N$610:$BP$619,MATCH($A17,'Depr schedule - Actual'!$B$610:$B$619,0),MATCH(AH$4,'Depr schedule - Actual'!$N$609:$BP$609,0))</f>
        <v>0.31686385437666981</v>
      </c>
      <c r="AI17" s="93">
        <f>INDEX('Depr schedule - Actual'!$N$610:$BP$619,MATCH($A17,'Depr schedule - Actual'!$B$610:$B$619,0),MATCH(AI$4,'Depr schedule - Actual'!$N$609:$BP$609,0))</f>
        <v>0.31686385437666981</v>
      </c>
      <c r="AJ17" s="93">
        <f>INDEX('Depr schedule - Actual'!$N$610:$BP$619,MATCH($A17,'Depr schedule - Actual'!$B$610:$B$619,0),MATCH(AJ$4,'Depr schedule - Actual'!$N$609:$BP$609,0))</f>
        <v>0.31686385437666981</v>
      </c>
      <c r="AK17" s="93">
        <f>INDEX('Depr schedule - Actual'!$N$610:$BP$619,MATCH($A17,'Depr schedule - Actual'!$B$610:$B$619,0),MATCH(AK$4,'Depr schedule - Actual'!$N$609:$BP$609,0))</f>
        <v>0.31686385437666981</v>
      </c>
      <c r="AL17" s="93">
        <f>INDEX('Depr schedule - Actual'!$N$610:$BP$619,MATCH($A17,'Depr schedule - Actual'!$B$610:$B$619,0),MATCH(AL$4,'Depr schedule - Actual'!$N$609:$BP$609,0))</f>
        <v>0.31686385437666981</v>
      </c>
      <c r="AM17" s="93">
        <f>INDEX('Depr schedule - Actual'!$N$610:$BP$619,MATCH($A17,'Depr schedule - Actual'!$B$610:$B$619,0),MATCH(AM$4,'Depr schedule - Actual'!$N$609:$BP$609,0))</f>
        <v>0.31686385437666981</v>
      </c>
      <c r="AN17" s="93">
        <f>INDEX('Depr schedule - Actual'!$N$610:$BP$619,MATCH($A17,'Depr schedule - Actual'!$B$610:$B$619,0),MATCH(AN$4,'Depr schedule - Actual'!$N$609:$BP$609,0))</f>
        <v>0.31686385437666981</v>
      </c>
      <c r="AO17" s="93">
        <f>INDEX('Depr schedule - Actual'!$N$610:$BP$619,MATCH($A17,'Depr schedule - Actual'!$B$610:$B$619,0),MATCH(AO$4,'Depr schedule - Actual'!$N$609:$BP$609,0))</f>
        <v>0.31686385437666981</v>
      </c>
      <c r="AP17" s="93">
        <f>INDEX('Depr schedule - Actual'!$N$610:$BP$619,MATCH($A17,'Depr schedule - Actual'!$B$610:$B$619,0),MATCH(AP$4,'Depr schedule - Actual'!$N$609:$BP$609,0))</f>
        <v>0.31686385437666981</v>
      </c>
      <c r="AQ17" s="93">
        <f>INDEX('Depr schedule - Actual'!$N$610:$BP$619,MATCH($A17,'Depr schedule - Actual'!$B$610:$B$619,0),MATCH(AQ$4,'Depr schedule - Actual'!$N$609:$BP$609,0))</f>
        <v>0.31686385437666981</v>
      </c>
      <c r="AR17" s="93">
        <f>INDEX('Depr schedule - Actual'!$N$610:$BP$619,MATCH($A17,'Depr schedule - Actual'!$B$610:$B$619,0),MATCH(AR$4,'Depr schedule - Actual'!$N$609:$BP$609,0))</f>
        <v>0.3158373666709845</v>
      </c>
      <c r="AS17" s="93">
        <f>INDEX('Depr schedule - Actual'!$N$610:$BP$619,MATCH($A17,'Depr schedule - Actual'!$B$610:$B$619,0),MATCH(AS$4,'Depr schedule - Actual'!$N$609:$BP$609,0))</f>
        <v>0.27633584241277426</v>
      </c>
      <c r="AT17" s="93">
        <f>INDEX('Depr schedule - Actual'!$N$610:$BP$619,MATCH($A17,'Depr schedule - Actual'!$B$610:$B$619,0),MATCH(AT$4,'Depr schedule - Actual'!$N$609:$BP$609,0))</f>
        <v>0.27633584241277426</v>
      </c>
      <c r="AU17" s="93">
        <f>INDEX('Depr schedule - Actual'!$N$610:$BP$619,MATCH($A17,'Depr schedule - Actual'!$B$610:$B$619,0),MATCH(AU$4,'Depr schedule - Actual'!$N$609:$BP$609,0))</f>
        <v>0.27633584241277426</v>
      </c>
      <c r="AV17" s="93">
        <f>INDEX('Depr schedule - Actual'!$N$610:$BP$619,MATCH($A17,'Depr schedule - Actual'!$B$610:$B$619,0),MATCH(AV$4,'Depr schedule - Actual'!$N$609:$BP$609,0))</f>
        <v>0.27633584241277426</v>
      </c>
      <c r="AW17" s="93">
        <f>INDEX('Depr schedule - Actual'!$N$610:$BP$619,MATCH($A17,'Depr schedule - Actual'!$B$610:$B$619,0),MATCH(AW$4,'Depr schedule - Actual'!$N$609:$BP$609,0))</f>
        <v>0.27633584241277426</v>
      </c>
      <c r="AX17" s="93">
        <f>INDEX('Depr schedule - Actual'!$N$610:$BP$619,MATCH($A17,'Depr schedule - Actual'!$B$610:$B$619,0),MATCH(AX$4,'Depr schedule - Actual'!$N$609:$BP$609,0))</f>
        <v>0.27633584241277426</v>
      </c>
      <c r="AY17" s="93">
        <f>INDEX('Depr schedule - Actual'!$N$610:$BP$619,MATCH($A17,'Depr schedule - Actual'!$B$610:$B$619,0),MATCH(AY$4,'Depr schedule - Actual'!$N$609:$BP$609,0))</f>
        <v>0.13311997075976625</v>
      </c>
      <c r="AZ17" s="93">
        <f>INDEX('Depr schedule - Actual'!$N$610:$BP$619,MATCH($A17,'Depr schedule - Actual'!$B$610:$B$619,0),MATCH(AZ$4,'Depr schedule - Actual'!$N$609:$BP$609,0))</f>
        <v>3.0735880122050661E-2</v>
      </c>
      <c r="BA17" s="93">
        <f>INDEX('Depr schedule - Actual'!$N$610:$BP$619,MATCH($A17,'Depr schedule - Actual'!$B$610:$B$619,0),MATCH(BA$4,'Depr schedule - Actual'!$N$609:$BP$609,0))</f>
        <v>3.0735880122050661E-2</v>
      </c>
      <c r="BB17" s="93">
        <f>INDEX('Depr schedule - Actual'!$N$610:$BP$619,MATCH($A17,'Depr schedule - Actual'!$B$610:$B$619,0),MATCH(BB$4,'Depr schedule - Actual'!$N$609:$BP$609,0))</f>
        <v>3.0735880122050661E-2</v>
      </c>
      <c r="BC17" s="93">
        <f>INDEX('Depr schedule - Actual'!$N$610:$BP$619,MATCH($A17,'Depr schedule - Actual'!$B$610:$B$619,0),MATCH(BC$4,'Depr schedule - Actual'!$N$609:$BP$609,0))</f>
        <v>2.8180910824111595E-2</v>
      </c>
      <c r="BD17" s="93">
        <f>INDEX('Depr schedule - Actual'!$N$610:$BP$619,MATCH($A17,'Depr schedule - Actual'!$B$610:$B$619,0),MATCH(BD$4,'Depr schedule - Actual'!$N$609:$BP$609,0))</f>
        <v>0</v>
      </c>
      <c r="BE17" s="93">
        <f>INDEX('Depr schedule - Actual'!$N$610:$BP$619,MATCH($A17,'Depr schedule - Actual'!$B$610:$B$619,0),MATCH(BE$4,'Depr schedule - Actual'!$N$609:$BP$609,0))</f>
        <v>0</v>
      </c>
      <c r="BF17" s="93">
        <f>INDEX('Depr schedule - Actual'!$N$610:$BP$619,MATCH($A17,'Depr schedule - Actual'!$B$610:$B$619,0),MATCH(BF$4,'Depr schedule - Actual'!$N$609:$BP$609,0))</f>
        <v>0</v>
      </c>
      <c r="BG17" s="93">
        <f>INDEX('Depr schedule - Actual'!$N$610:$BP$619,MATCH($A17,'Depr schedule - Actual'!$B$610:$B$619,0),MATCH(BG$4,'Depr schedule - Actual'!$N$609:$BP$609,0))</f>
        <v>0</v>
      </c>
      <c r="BH17" s="93">
        <f>INDEX('Depr schedule - Actual'!$N$610:$BP$619,MATCH($A17,'Depr schedule - Actual'!$B$610:$B$619,0),MATCH(BH$4,'Depr schedule - Actual'!$N$609:$BP$609,0))</f>
        <v>0</v>
      </c>
      <c r="BI17" s="93">
        <f>INDEX('Depr schedule - Actual'!$N$610:$BQ$619,MATCH($A17,'Depr schedule - Actual'!$B$610:$B$619,0),MATCH(BI$4,'Depr schedule - Actual'!$N$609:$BQ$609,0))</f>
        <v>0</v>
      </c>
      <c r="BJ17" s="93">
        <f>INDEX('Depr schedule - Actual'!$N$610:$BQ$619,MATCH($A17,'Depr schedule - Actual'!$B$610:$B$619,0),MATCH(BJ$4,'Depr schedule - Actual'!$N$609:$BQ$609,0))</f>
        <v>0</v>
      </c>
      <c r="BK17" s="93"/>
      <c r="BL17" s="93"/>
      <c r="BM17" s="93"/>
      <c r="BN17" s="93"/>
      <c r="BO17" s="93"/>
      <c r="BP17" s="93"/>
      <c r="BQ17" s="93"/>
      <c r="BR17" s="96"/>
      <c r="BS17" s="96"/>
      <c r="BT17" s="96"/>
      <c r="BU17" s="96"/>
      <c r="BV17" s="96"/>
    </row>
    <row r="18" spans="1:74" ht="15">
      <c r="A18" s="4" t="s">
        <v>41</v>
      </c>
      <c r="B18" s="102" t="s">
        <v>80</v>
      </c>
      <c r="C18" s="97">
        <f t="shared" si="2"/>
        <v>0</v>
      </c>
      <c r="D18" s="184">
        <f t="shared" si="3"/>
        <v>0</v>
      </c>
      <c r="E18" s="305">
        <f>'Opening RAB 2020'!O153</f>
        <v>0</v>
      </c>
      <c r="F18" s="186">
        <f t="shared" si="1"/>
        <v>0</v>
      </c>
      <c r="G18" s="92"/>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3"/>
      <c r="BG18" s="93"/>
      <c r="BH18" s="93"/>
      <c r="BI18" s="93"/>
      <c r="BJ18" s="93"/>
      <c r="BK18" s="93"/>
      <c r="BL18" s="93"/>
      <c r="BM18" s="93"/>
      <c r="BN18" s="93"/>
      <c r="BO18" s="93"/>
      <c r="BP18" s="93"/>
      <c r="BQ18" s="93"/>
      <c r="BR18" s="96"/>
      <c r="BS18" s="96"/>
      <c r="BT18" s="96"/>
      <c r="BU18" s="96"/>
      <c r="BV18" s="96"/>
    </row>
    <row r="19" spans="1:74" ht="15">
      <c r="A19" s="4" t="s">
        <v>42</v>
      </c>
      <c r="B19" s="102" t="s">
        <v>80</v>
      </c>
      <c r="C19" s="97">
        <f t="shared" si="2"/>
        <v>0</v>
      </c>
      <c r="D19" s="184">
        <f t="shared" si="3"/>
        <v>0</v>
      </c>
      <c r="E19" s="305">
        <f>'Opening RAB 2020'!O154</f>
        <v>0</v>
      </c>
      <c r="F19" s="186">
        <f t="shared" si="1"/>
        <v>0</v>
      </c>
      <c r="G19" s="92"/>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3"/>
      <c r="BA19" s="93"/>
      <c r="BB19" s="93"/>
      <c r="BC19" s="93"/>
      <c r="BD19" s="93"/>
      <c r="BE19" s="93"/>
      <c r="BF19" s="93"/>
      <c r="BG19" s="93"/>
      <c r="BH19" s="93"/>
      <c r="BI19" s="93"/>
      <c r="BJ19" s="93"/>
      <c r="BK19" s="93"/>
      <c r="BL19" s="93"/>
      <c r="BM19" s="93"/>
      <c r="BN19" s="93"/>
      <c r="BO19" s="93"/>
      <c r="BP19" s="93"/>
      <c r="BQ19" s="93"/>
      <c r="BR19" s="96"/>
      <c r="BS19" s="96"/>
      <c r="BT19" s="96"/>
      <c r="BU19" s="96"/>
      <c r="BV19" s="96"/>
    </row>
    <row r="20" spans="1:74" ht="15">
      <c r="A20" s="4" t="s">
        <v>43</v>
      </c>
      <c r="B20" s="102" t="s">
        <v>80</v>
      </c>
      <c r="C20" s="97">
        <f t="shared" si="2"/>
        <v>0</v>
      </c>
      <c r="D20" s="184">
        <f t="shared" si="3"/>
        <v>0</v>
      </c>
      <c r="E20" s="305">
        <f>'Opening RAB 2020'!O155</f>
        <v>-2.8094058245087803E-17</v>
      </c>
      <c r="F20" s="186">
        <f t="shared" si="1"/>
        <v>0</v>
      </c>
      <c r="G20" s="92"/>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3"/>
      <c r="AS20" s="93"/>
      <c r="AT20" s="93"/>
      <c r="AU20" s="93"/>
      <c r="AV20" s="93"/>
      <c r="AW20" s="93"/>
      <c r="AX20" s="93"/>
      <c r="AY20" s="93"/>
      <c r="AZ20" s="93"/>
      <c r="BA20" s="93"/>
      <c r="BB20" s="93"/>
      <c r="BC20" s="93"/>
      <c r="BD20" s="93"/>
      <c r="BE20" s="93"/>
      <c r="BF20" s="93"/>
      <c r="BG20" s="93"/>
      <c r="BH20" s="93"/>
      <c r="BI20" s="93"/>
      <c r="BJ20" s="93"/>
      <c r="BK20" s="93"/>
      <c r="BL20" s="93"/>
      <c r="BM20" s="93"/>
      <c r="BN20" s="93"/>
      <c r="BO20" s="93"/>
      <c r="BP20" s="93"/>
      <c r="BQ20" s="93"/>
      <c r="BR20" s="96"/>
      <c r="BS20" s="96"/>
      <c r="BT20" s="96"/>
      <c r="BU20" s="96"/>
      <c r="BV20" s="96"/>
    </row>
    <row r="21" spans="1:74" ht="15">
      <c r="A21" s="4" t="s">
        <v>44</v>
      </c>
      <c r="B21" s="102" t="s">
        <v>80</v>
      </c>
      <c r="C21" s="97">
        <f t="shared" ref="C21:C23" si="12">IF(F21=0,0,D21/F21)</f>
        <v>0</v>
      </c>
      <c r="D21" s="184">
        <f t="shared" ref="D21:D23" si="13">IF(B21="n/a",0,E21-F21)</f>
        <v>0</v>
      </c>
      <c r="E21" s="305">
        <f>'Opening RAB 2020'!O156</f>
        <v>-8.990098638428097E-16</v>
      </c>
      <c r="F21" s="186">
        <f t="shared" si="1"/>
        <v>0</v>
      </c>
      <c r="G21" s="92"/>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93"/>
      <c r="BB21" s="93"/>
      <c r="BC21" s="93"/>
      <c r="BD21" s="93"/>
      <c r="BE21" s="93"/>
      <c r="BF21" s="93"/>
      <c r="BG21" s="93"/>
      <c r="BH21" s="93"/>
      <c r="BI21" s="93"/>
      <c r="BJ21" s="93"/>
      <c r="BK21" s="93"/>
      <c r="BL21" s="93"/>
      <c r="BM21" s="93"/>
      <c r="BN21" s="93"/>
      <c r="BO21" s="93"/>
      <c r="BP21" s="93"/>
      <c r="BQ21" s="93"/>
      <c r="BR21" s="101"/>
      <c r="BS21" s="101"/>
      <c r="BT21" s="101"/>
      <c r="BU21" s="101"/>
      <c r="BV21" s="101"/>
    </row>
    <row r="22" spans="1:74" ht="15">
      <c r="A22" s="4" t="s">
        <v>140</v>
      </c>
      <c r="B22" s="246" t="s">
        <v>80</v>
      </c>
      <c r="C22" s="97">
        <f t="shared" ref="C22" si="14">IF(F22=0,0,D22/F22)</f>
        <v>0</v>
      </c>
      <c r="D22" s="184">
        <f t="shared" ref="D22" si="15">IF(B22="n/a",0,E22-F22)</f>
        <v>0</v>
      </c>
      <c r="E22" s="305">
        <f>'Opening RAB 2020'!O157</f>
        <v>196.64451366971008</v>
      </c>
      <c r="F22" s="186">
        <f t="shared" si="1"/>
        <v>196.64451366971002</v>
      </c>
      <c r="G22" s="92"/>
      <c r="H22" s="93">
        <f>'Depr schedule - Actual'!O533*Inputs!$O$5</f>
        <v>62.782268100659643</v>
      </c>
      <c r="I22" s="93">
        <f>'Depr schedule - Actual'!P533*Inputs!$O$5</f>
        <v>30.093979162712159</v>
      </c>
      <c r="J22" s="93">
        <f>'Depr schedule - Actual'!Q533*Inputs!$O$5</f>
        <v>24.600889944899013</v>
      </c>
      <c r="K22" s="93">
        <f>'Depr schedule - Actual'!R533*Inputs!$O$5</f>
        <v>20.930353350679539</v>
      </c>
      <c r="L22" s="93">
        <f>'Depr schedule - Actual'!S533*Inputs!$O$5</f>
        <v>16.918290866466766</v>
      </c>
      <c r="M22" s="93">
        <f>'Depr schedule - Actual'!T533*Inputs!$O$5</f>
        <v>13.871885891908651</v>
      </c>
      <c r="N22" s="93">
        <f>'Depr schedule - Actual'!U533*Inputs!$O$5</f>
        <v>11.85103710115969</v>
      </c>
      <c r="O22" s="93">
        <f>'Depr schedule - Actual'!V533*Inputs!$O$5</f>
        <v>9.2188675402982714</v>
      </c>
      <c r="P22" s="93">
        <f>'Depr schedule - Actual'!W533*Inputs!$O$5</f>
        <v>5.078068149142263</v>
      </c>
      <c r="Q22" s="93">
        <f>'Depr schedule - Actual'!X533*Inputs!$O$5</f>
        <v>1.298873561784021</v>
      </c>
      <c r="R22" s="93">
        <f>'Depr schedule - Actual'!Y533*Inputs!$O$5</f>
        <v>0</v>
      </c>
      <c r="S22" s="93">
        <f>'Depr schedule - Actual'!Z533*Inputs!$O$5</f>
        <v>0</v>
      </c>
      <c r="T22" s="93">
        <f>'Depr schedule - Actual'!AA533*Inputs!$O$5</f>
        <v>0</v>
      </c>
      <c r="U22" s="93">
        <f>'Depr schedule - Actual'!AB533*Inputs!$O$5</f>
        <v>0</v>
      </c>
      <c r="V22" s="93">
        <f>'Depr schedule - Actual'!AC533*Inputs!$O$5</f>
        <v>0</v>
      </c>
      <c r="W22" s="93">
        <f>'Depr schedule - Actual'!AD533*Inputs!$O$5</f>
        <v>0</v>
      </c>
      <c r="X22" s="93">
        <f>'Depr schedule - Actual'!AE533*Inputs!$O$5</f>
        <v>0</v>
      </c>
      <c r="Y22" s="93">
        <f>'Depr schedule - Actual'!AF533*Inputs!$O$5</f>
        <v>0</v>
      </c>
      <c r="Z22" s="93">
        <f>'Depr schedule - Actual'!AG533*Inputs!$O$5</f>
        <v>0</v>
      </c>
      <c r="AA22" s="93">
        <f>'Depr schedule - Actual'!AH533*Inputs!$O$5</f>
        <v>0</v>
      </c>
      <c r="AB22" s="93">
        <f>'Depr schedule - Actual'!AI533*Inputs!$O$5</f>
        <v>0</v>
      </c>
      <c r="AC22" s="93">
        <f>'Depr schedule - Actual'!AJ533*Inputs!$O$5</f>
        <v>0</v>
      </c>
      <c r="AD22" s="93">
        <f>'Depr schedule - Actual'!AK533*Inputs!$O$5</f>
        <v>0</v>
      </c>
      <c r="AE22" s="93">
        <f>'Depr schedule - Actual'!AL533*Inputs!$O$5</f>
        <v>0</v>
      </c>
      <c r="AF22" s="93">
        <f>'Depr schedule - Actual'!AM533*Inputs!$O$5</f>
        <v>0</v>
      </c>
      <c r="AG22" s="93">
        <f>'Depr schedule - Actual'!AN533*Inputs!$O$5</f>
        <v>0</v>
      </c>
      <c r="AH22" s="93">
        <f>'Depr schedule - Actual'!AO533*Inputs!$O$5</f>
        <v>0</v>
      </c>
      <c r="AI22" s="93">
        <f>'Depr schedule - Actual'!AP533*Inputs!$O$5</f>
        <v>0</v>
      </c>
      <c r="AJ22" s="93">
        <f>'Depr schedule - Actual'!AQ533*Inputs!$O$5</f>
        <v>0</v>
      </c>
      <c r="AK22" s="93">
        <f>'Depr schedule - Actual'!AR533*Inputs!$O$5</f>
        <v>0</v>
      </c>
      <c r="AL22" s="93">
        <f>'Depr schedule - Actual'!AS533*Inputs!$O$5</f>
        <v>0</v>
      </c>
      <c r="AM22" s="93">
        <f>'Depr schedule - Actual'!AT533*Inputs!$O$5</f>
        <v>0</v>
      </c>
      <c r="AN22" s="93">
        <f>'Depr schedule - Actual'!AU533*Inputs!$O$5</f>
        <v>0</v>
      </c>
      <c r="AO22" s="93">
        <f>'Depr schedule - Actual'!AV533*Inputs!$O$5</f>
        <v>0</v>
      </c>
      <c r="AP22" s="93">
        <f>'Depr schedule - Actual'!AW533*Inputs!$O$5</f>
        <v>0</v>
      </c>
      <c r="AQ22" s="93">
        <f>'Depr schedule - Actual'!AX533*Inputs!$O$5</f>
        <v>0</v>
      </c>
      <c r="AR22" s="93">
        <f>'Depr schedule - Actual'!AY533*Inputs!$O$5</f>
        <v>0</v>
      </c>
      <c r="AS22" s="93">
        <f>'Depr schedule - Actual'!AZ533*Inputs!$O$5</f>
        <v>0</v>
      </c>
      <c r="AT22" s="93">
        <f>'Depr schedule - Actual'!BA533*Inputs!$O$5</f>
        <v>0</v>
      </c>
      <c r="AU22" s="93">
        <f>'Depr schedule - Actual'!BB533*Inputs!$O$5</f>
        <v>0</v>
      </c>
      <c r="AV22" s="93">
        <f>'Depr schedule - Actual'!BC533*Inputs!$O$5</f>
        <v>0</v>
      </c>
      <c r="AW22" s="93">
        <f>'Depr schedule - Actual'!BD533*Inputs!$O$5</f>
        <v>0</v>
      </c>
      <c r="AX22" s="93">
        <f>'Depr schedule - Actual'!BE533*Inputs!$O$5</f>
        <v>0</v>
      </c>
      <c r="AY22" s="93">
        <f>'Depr schedule - Actual'!BF533*Inputs!$O$5</f>
        <v>0</v>
      </c>
      <c r="AZ22" s="93">
        <f>'Depr schedule - Actual'!BG533*Inputs!$O$5</f>
        <v>0</v>
      </c>
      <c r="BA22" s="93">
        <f>'Depr schedule - Actual'!BH533*Inputs!$O$5</f>
        <v>0</v>
      </c>
      <c r="BB22" s="93">
        <f>'Depr schedule - Actual'!BI533*Inputs!$O$5</f>
        <v>0</v>
      </c>
      <c r="BC22" s="93">
        <f>'Depr schedule - Actual'!BJ533*Inputs!$O$5</f>
        <v>0</v>
      </c>
      <c r="BD22" s="93">
        <f>'Depr schedule - Actual'!BK533*Inputs!$O$5</f>
        <v>0</v>
      </c>
      <c r="BE22" s="93">
        <f>'Depr schedule - Actual'!BL533*Inputs!$O$5</f>
        <v>0</v>
      </c>
      <c r="BF22" s="93">
        <f>'Depr schedule - Actual'!BM533*Inputs!$O$5</f>
        <v>0</v>
      </c>
      <c r="BG22" s="93">
        <f>'Depr schedule - Actual'!BN533*Inputs!$O$5</f>
        <v>0</v>
      </c>
      <c r="BH22" s="93">
        <f>'Depr schedule - Actual'!BO533*Inputs!$O$5</f>
        <v>0</v>
      </c>
      <c r="BI22" s="93">
        <f>'Depr schedule - Actual'!BP533*Inputs!$O$5</f>
        <v>0</v>
      </c>
      <c r="BJ22" s="93">
        <f>'Depr schedule - Actual'!BQ533*Inputs!$O$5</f>
        <v>0</v>
      </c>
      <c r="BK22" s="93"/>
      <c r="BL22" s="93"/>
      <c r="BM22" s="93"/>
      <c r="BN22" s="93"/>
      <c r="BO22" s="93"/>
      <c r="BP22" s="93"/>
      <c r="BQ22" s="93"/>
      <c r="BR22" s="101"/>
      <c r="BS22" s="101"/>
      <c r="BT22" s="101"/>
      <c r="BU22" s="101"/>
      <c r="BV22" s="101"/>
    </row>
    <row r="23" spans="1:74" ht="15">
      <c r="A23" s="4" t="s">
        <v>86</v>
      </c>
      <c r="B23" s="102">
        <v>1</v>
      </c>
      <c r="C23" s="97">
        <f t="shared" si="12"/>
        <v>0</v>
      </c>
      <c r="D23" s="184">
        <f t="shared" si="13"/>
        <v>0</v>
      </c>
      <c r="E23" s="305">
        <f>'Opening RAB 2020'!O158</f>
        <v>0</v>
      </c>
      <c r="F23" s="210">
        <f t="shared" si="1"/>
        <v>0</v>
      </c>
      <c r="G23" s="92"/>
      <c r="H23" s="93">
        <f>'Depr schedule - Actual'!O534*Inputs!$O$5</f>
        <v>0</v>
      </c>
      <c r="I23" s="93">
        <f>'Depr schedule - Actual'!P534*Inputs!$O$5</f>
        <v>0</v>
      </c>
      <c r="J23" s="93">
        <f>'Depr schedule - Actual'!Q534*Inputs!$O$5</f>
        <v>0</v>
      </c>
      <c r="K23" s="93">
        <f>'Depr schedule - Actual'!R534*Inputs!$O$5</f>
        <v>0</v>
      </c>
      <c r="L23" s="93">
        <f>'Depr schedule - Actual'!S534*Inputs!$O$5</f>
        <v>0</v>
      </c>
      <c r="M23" s="93">
        <f>'Depr schedule - Actual'!T534*Inputs!$O$5</f>
        <v>0</v>
      </c>
      <c r="N23" s="93">
        <f>'Depr schedule - Actual'!U534*Inputs!$O$5</f>
        <v>0</v>
      </c>
      <c r="O23" s="93">
        <f>'Depr schedule - Actual'!V534*Inputs!$O$5</f>
        <v>0</v>
      </c>
      <c r="P23" s="93">
        <f>'Depr schedule - Actual'!W534*Inputs!$O$5</f>
        <v>0</v>
      </c>
      <c r="Q23" s="93">
        <f>'Depr schedule - Actual'!X534*Inputs!$O$5</f>
        <v>0</v>
      </c>
      <c r="R23" s="93">
        <f>'Depr schedule - Actual'!Y534*Inputs!$O$5</f>
        <v>0</v>
      </c>
      <c r="S23" s="93">
        <f>'Depr schedule - Actual'!Z534*Inputs!$O$5</f>
        <v>0</v>
      </c>
      <c r="T23" s="93">
        <f>'Depr schedule - Actual'!AA534*Inputs!$O$5</f>
        <v>0</v>
      </c>
      <c r="U23" s="93">
        <f>'Depr schedule - Actual'!AB534*Inputs!$O$5</f>
        <v>0</v>
      </c>
      <c r="V23" s="93">
        <f>'Depr schedule - Actual'!AC534*Inputs!$O$5</f>
        <v>0</v>
      </c>
      <c r="W23" s="93">
        <f>'Depr schedule - Actual'!AD534*Inputs!$O$5</f>
        <v>0</v>
      </c>
      <c r="X23" s="93">
        <f>'Depr schedule - Actual'!AE534*Inputs!$O$5</f>
        <v>0</v>
      </c>
      <c r="Y23" s="93">
        <f>'Depr schedule - Actual'!AF534*Inputs!$O$5</f>
        <v>0</v>
      </c>
      <c r="Z23" s="93">
        <f>'Depr schedule - Actual'!AG534*Inputs!$O$5</f>
        <v>0</v>
      </c>
      <c r="AA23" s="93">
        <f>'Depr schedule - Actual'!AH534*Inputs!$O$5</f>
        <v>0</v>
      </c>
      <c r="AB23" s="93">
        <f>'Depr schedule - Actual'!AI534*Inputs!$O$5</f>
        <v>0</v>
      </c>
      <c r="AC23" s="93">
        <f>'Depr schedule - Actual'!AJ534*Inputs!$O$5</f>
        <v>0</v>
      </c>
      <c r="AD23" s="93">
        <f>'Depr schedule - Actual'!AK534*Inputs!$O$5</f>
        <v>0</v>
      </c>
      <c r="AE23" s="93">
        <f>'Depr schedule - Actual'!AL534*Inputs!$O$5</f>
        <v>0</v>
      </c>
      <c r="AF23" s="93">
        <f>'Depr schedule - Actual'!AM534*Inputs!$O$5</f>
        <v>0</v>
      </c>
      <c r="AG23" s="93">
        <f>'Depr schedule - Actual'!AN534*Inputs!$O$5</f>
        <v>0</v>
      </c>
      <c r="AH23" s="93">
        <f>'Depr schedule - Actual'!AO534*Inputs!$O$5</f>
        <v>0</v>
      </c>
      <c r="AI23" s="93">
        <f>'Depr schedule - Actual'!AP534*Inputs!$O$5</f>
        <v>0</v>
      </c>
      <c r="AJ23" s="93">
        <f>'Depr schedule - Actual'!AQ534*Inputs!$O$5</f>
        <v>0</v>
      </c>
      <c r="AK23" s="93">
        <f>'Depr schedule - Actual'!AR534*Inputs!$O$5</f>
        <v>0</v>
      </c>
      <c r="AL23" s="93">
        <f>'Depr schedule - Actual'!AS534*Inputs!$O$5</f>
        <v>0</v>
      </c>
      <c r="AM23" s="93">
        <f>'Depr schedule - Actual'!AT534*Inputs!$O$5</f>
        <v>0</v>
      </c>
      <c r="AN23" s="93">
        <f>'Depr schedule - Actual'!AU534*Inputs!$O$5</f>
        <v>0</v>
      </c>
      <c r="AO23" s="93">
        <f>'Depr schedule - Actual'!AV534*Inputs!$O$5</f>
        <v>0</v>
      </c>
      <c r="AP23" s="93">
        <f>'Depr schedule - Actual'!AW534*Inputs!$O$5</f>
        <v>0</v>
      </c>
      <c r="AQ23" s="93">
        <f>'Depr schedule - Actual'!AX534*Inputs!$O$5</f>
        <v>0</v>
      </c>
      <c r="AR23" s="93">
        <f>'Depr schedule - Actual'!AY534*Inputs!$O$5</f>
        <v>0</v>
      </c>
      <c r="AS23" s="93">
        <f>'Depr schedule - Actual'!AZ534*Inputs!$O$5</f>
        <v>0</v>
      </c>
      <c r="AT23" s="93">
        <f>'Depr schedule - Actual'!BA534*Inputs!$O$5</f>
        <v>0</v>
      </c>
      <c r="AU23" s="93">
        <f>'Depr schedule - Actual'!BB534*Inputs!$O$5</f>
        <v>0</v>
      </c>
      <c r="AV23" s="93">
        <f>'Depr schedule - Actual'!BC534*Inputs!$O$5</f>
        <v>0</v>
      </c>
      <c r="AW23" s="93">
        <f>'Depr schedule - Actual'!BD534*Inputs!$O$5</f>
        <v>0</v>
      </c>
      <c r="AX23" s="93">
        <f>'Depr schedule - Actual'!BE534*Inputs!$O$5</f>
        <v>0</v>
      </c>
      <c r="AY23" s="93">
        <f>'Depr schedule - Actual'!BF534*Inputs!$O$5</f>
        <v>0</v>
      </c>
      <c r="AZ23" s="93">
        <f>'Depr schedule - Actual'!BG534*Inputs!$O$5</f>
        <v>0</v>
      </c>
      <c r="BA23" s="93">
        <f>'Depr schedule - Actual'!BH534*Inputs!$O$5</f>
        <v>0</v>
      </c>
      <c r="BB23" s="93">
        <f>'Depr schedule - Actual'!BI534*Inputs!$O$5</f>
        <v>0</v>
      </c>
      <c r="BC23" s="93">
        <f>'Depr schedule - Actual'!BJ534*Inputs!$O$5</f>
        <v>0</v>
      </c>
      <c r="BD23" s="93">
        <f>'Depr schedule - Actual'!BK534*Inputs!$O$5</f>
        <v>0</v>
      </c>
      <c r="BE23" s="93">
        <f>'Depr schedule - Actual'!BL534*Inputs!$O$5</f>
        <v>0</v>
      </c>
      <c r="BF23" s="93">
        <f>'Depr schedule - Actual'!BM534*Inputs!$O$5</f>
        <v>0</v>
      </c>
      <c r="BG23" s="93">
        <f>'Depr schedule - Actual'!BN534*Inputs!$O$5</f>
        <v>0</v>
      </c>
      <c r="BH23" s="93">
        <f>'Depr schedule - Actual'!BO534*Inputs!$O$5</f>
        <v>0</v>
      </c>
      <c r="BI23" s="93">
        <f>'Depr schedule - Actual'!BP534*Inputs!$O$5</f>
        <v>0</v>
      </c>
      <c r="BJ23" s="93">
        <f>'Depr schedule - Actual'!BQ534*Inputs!$O$5</f>
        <v>0</v>
      </c>
      <c r="BK23" s="93"/>
      <c r="BL23" s="93"/>
      <c r="BM23" s="93"/>
      <c r="BN23" s="93"/>
      <c r="BO23" s="93"/>
      <c r="BP23" s="93"/>
      <c r="BQ23" s="93"/>
      <c r="BR23" s="101"/>
      <c r="BS23" s="101"/>
      <c r="BT23" s="101"/>
      <c r="BU23" s="101"/>
      <c r="BV23" s="101"/>
    </row>
    <row r="24" spans="1:74" ht="15">
      <c r="A24" s="4" t="s">
        <v>126</v>
      </c>
      <c r="B24" s="102">
        <v>1</v>
      </c>
      <c r="C24" s="97">
        <f t="shared" ref="C24" si="16">IF(F24=0,0,D24/F24)</f>
        <v>0</v>
      </c>
      <c r="D24" s="184">
        <f t="shared" ref="D24" si="17">IF(B24="n/a",0,E24-F24)</f>
        <v>0</v>
      </c>
      <c r="E24" s="305">
        <f>'Opening RAB 2020'!O159</f>
        <v>0</v>
      </c>
      <c r="F24" s="210">
        <f t="shared" si="1"/>
        <v>0</v>
      </c>
      <c r="G24" s="92"/>
      <c r="H24" s="93">
        <f>'Depr schedule - Actual'!O535*Inputs!$O$5</f>
        <v>0</v>
      </c>
      <c r="I24" s="93">
        <f>'Depr schedule - Actual'!P535*Inputs!$O$5</f>
        <v>0</v>
      </c>
      <c r="J24" s="93">
        <f>'Depr schedule - Actual'!Q535*Inputs!$O$5</f>
        <v>0</v>
      </c>
      <c r="K24" s="93">
        <f>'Depr schedule - Actual'!R535*Inputs!$O$5</f>
        <v>0</v>
      </c>
      <c r="L24" s="93">
        <f>'Depr schedule - Actual'!S535*Inputs!$O$5</f>
        <v>0</v>
      </c>
      <c r="M24" s="93">
        <f>'Depr schedule - Actual'!T535*Inputs!$O$5</f>
        <v>0</v>
      </c>
      <c r="N24" s="93">
        <f>'Depr schedule - Actual'!U535*Inputs!$O$5</f>
        <v>0</v>
      </c>
      <c r="O24" s="93">
        <f>'Depr schedule - Actual'!V535*Inputs!$O$5</f>
        <v>0</v>
      </c>
      <c r="P24" s="93">
        <f>'Depr schedule - Actual'!W535*Inputs!$O$5</f>
        <v>0</v>
      </c>
      <c r="Q24" s="93">
        <f>'Depr schedule - Actual'!X535*Inputs!$O$5</f>
        <v>0</v>
      </c>
      <c r="R24" s="93">
        <f>'Depr schedule - Actual'!Y535*Inputs!$O$5</f>
        <v>0</v>
      </c>
      <c r="S24" s="93">
        <f>'Depr schedule - Actual'!Z535*Inputs!$O$5</f>
        <v>0</v>
      </c>
      <c r="T24" s="93">
        <f>'Depr schedule - Actual'!AA535*Inputs!$O$5</f>
        <v>0</v>
      </c>
      <c r="U24" s="93">
        <f>'Depr schedule - Actual'!AB535*Inputs!$O$5</f>
        <v>0</v>
      </c>
      <c r="V24" s="93">
        <f>'Depr schedule - Actual'!AC535*Inputs!$O$5</f>
        <v>0</v>
      </c>
      <c r="W24" s="93">
        <f>'Depr schedule - Actual'!AD535*Inputs!$O$5</f>
        <v>0</v>
      </c>
      <c r="X24" s="93">
        <f>'Depr schedule - Actual'!AE535*Inputs!$O$5</f>
        <v>0</v>
      </c>
      <c r="Y24" s="93">
        <f>'Depr schedule - Actual'!AF535*Inputs!$O$5</f>
        <v>0</v>
      </c>
      <c r="Z24" s="93">
        <f>'Depr schedule - Actual'!AG535*Inputs!$O$5</f>
        <v>0</v>
      </c>
      <c r="AA24" s="93">
        <f>'Depr schedule - Actual'!AH535*Inputs!$O$5</f>
        <v>0</v>
      </c>
      <c r="AB24" s="93">
        <f>'Depr schedule - Actual'!AI535*Inputs!$O$5</f>
        <v>0</v>
      </c>
      <c r="AC24" s="93">
        <f>'Depr schedule - Actual'!AJ535*Inputs!$O$5</f>
        <v>0</v>
      </c>
      <c r="AD24" s="93">
        <f>'Depr schedule - Actual'!AK535*Inputs!$O$5</f>
        <v>0</v>
      </c>
      <c r="AE24" s="93">
        <f>'Depr schedule - Actual'!AL535*Inputs!$O$5</f>
        <v>0</v>
      </c>
      <c r="AF24" s="93">
        <f>'Depr schedule - Actual'!AM535*Inputs!$O$5</f>
        <v>0</v>
      </c>
      <c r="AG24" s="93">
        <f>'Depr schedule - Actual'!AN535*Inputs!$O$5</f>
        <v>0</v>
      </c>
      <c r="AH24" s="93">
        <f>'Depr schedule - Actual'!AO535*Inputs!$O$5</f>
        <v>0</v>
      </c>
      <c r="AI24" s="93">
        <f>'Depr schedule - Actual'!AP535*Inputs!$O$5</f>
        <v>0</v>
      </c>
      <c r="AJ24" s="93">
        <f>'Depr schedule - Actual'!AQ535*Inputs!$O$5</f>
        <v>0</v>
      </c>
      <c r="AK24" s="93">
        <f>'Depr schedule - Actual'!AR535*Inputs!$O$5</f>
        <v>0</v>
      </c>
      <c r="AL24" s="93">
        <f>'Depr schedule - Actual'!AS535*Inputs!$O$5</f>
        <v>0</v>
      </c>
      <c r="AM24" s="93">
        <f>'Depr schedule - Actual'!AT535*Inputs!$O$5</f>
        <v>0</v>
      </c>
      <c r="AN24" s="93">
        <f>'Depr schedule - Actual'!AU535*Inputs!$O$5</f>
        <v>0</v>
      </c>
      <c r="AO24" s="93">
        <f>'Depr schedule - Actual'!AV535*Inputs!$O$5</f>
        <v>0</v>
      </c>
      <c r="AP24" s="93">
        <f>'Depr schedule - Actual'!AW535*Inputs!$O$5</f>
        <v>0</v>
      </c>
      <c r="AQ24" s="93">
        <f>'Depr schedule - Actual'!AX535*Inputs!$O$5</f>
        <v>0</v>
      </c>
      <c r="AR24" s="93">
        <f>'Depr schedule - Actual'!AY535*Inputs!$O$5</f>
        <v>0</v>
      </c>
      <c r="AS24" s="93">
        <f>'Depr schedule - Actual'!AZ535*Inputs!$O$5</f>
        <v>0</v>
      </c>
      <c r="AT24" s="93">
        <f>'Depr schedule - Actual'!BA535*Inputs!$O$5</f>
        <v>0</v>
      </c>
      <c r="AU24" s="93">
        <f>'Depr schedule - Actual'!BB535*Inputs!$O$5</f>
        <v>0</v>
      </c>
      <c r="AV24" s="93">
        <f>'Depr schedule - Actual'!BC535*Inputs!$O$5</f>
        <v>0</v>
      </c>
      <c r="AW24" s="93">
        <f>'Depr schedule - Actual'!BD535*Inputs!$O$5</f>
        <v>0</v>
      </c>
      <c r="AX24" s="93">
        <f>'Depr schedule - Actual'!BE535*Inputs!$O$5</f>
        <v>0</v>
      </c>
      <c r="AY24" s="93">
        <f>'Depr schedule - Actual'!BF535*Inputs!$O$5</f>
        <v>0</v>
      </c>
      <c r="AZ24" s="93">
        <f>'Depr schedule - Actual'!BG535*Inputs!$O$5</f>
        <v>0</v>
      </c>
      <c r="BA24" s="93">
        <f>'Depr schedule - Actual'!BH535*Inputs!$O$5</f>
        <v>0</v>
      </c>
      <c r="BB24" s="93">
        <f>'Depr schedule - Actual'!BI535*Inputs!$O$5</f>
        <v>0</v>
      </c>
      <c r="BC24" s="93">
        <f>'Depr schedule - Actual'!BJ535*Inputs!$O$5</f>
        <v>0</v>
      </c>
      <c r="BD24" s="93">
        <f>'Depr schedule - Actual'!BK535*Inputs!$O$5</f>
        <v>0</v>
      </c>
      <c r="BE24" s="93">
        <f>'Depr schedule - Actual'!BL535*Inputs!$O$5</f>
        <v>0</v>
      </c>
      <c r="BF24" s="93">
        <f>'Depr schedule - Actual'!BM535*Inputs!$O$5</f>
        <v>0</v>
      </c>
      <c r="BG24" s="93">
        <f>'Depr schedule - Actual'!BN535*Inputs!$O$5</f>
        <v>0</v>
      </c>
      <c r="BH24" s="93">
        <f>'Depr schedule - Actual'!BO535*Inputs!$O$5</f>
        <v>0</v>
      </c>
      <c r="BI24" s="93">
        <f>'Depr schedule - Actual'!BP535*Inputs!$O$5</f>
        <v>0</v>
      </c>
      <c r="BJ24" s="93">
        <f>'Depr schedule - Actual'!BQ535*Inputs!$O$5</f>
        <v>0</v>
      </c>
      <c r="BK24" s="93"/>
      <c r="BL24" s="93"/>
      <c r="BM24" s="93"/>
      <c r="BN24" s="93"/>
      <c r="BO24" s="93"/>
      <c r="BP24" s="93"/>
      <c r="BQ24" s="93"/>
      <c r="BR24" s="101"/>
      <c r="BS24" s="101"/>
      <c r="BT24" s="101"/>
      <c r="BU24" s="101"/>
      <c r="BV24" s="101"/>
    </row>
    <row r="25" spans="1:74" ht="15">
      <c r="A25" s="4" t="s">
        <v>137</v>
      </c>
      <c r="B25" s="102">
        <v>2</v>
      </c>
      <c r="C25" s="97">
        <f t="shared" ref="C25" si="18">IF(F25=0,0,D25/F25)</f>
        <v>-1.7507212999839532E-16</v>
      </c>
      <c r="D25" s="184">
        <f t="shared" ref="D25" si="19">IF(B25="n/a",0,E25-F25)</f>
        <v>-4.4408920985006262E-16</v>
      </c>
      <c r="E25" s="305">
        <f>'Opening RAB 2020'!O160</f>
        <v>2.5366071107613357</v>
      </c>
      <c r="F25" s="186">
        <f t="shared" si="1"/>
        <v>2.5366071107613362</v>
      </c>
      <c r="G25" s="92"/>
      <c r="H25" s="93">
        <f>'Depr schedule - Actual'!O536*Inputs!$O$5</f>
        <v>1.2683035553806681</v>
      </c>
      <c r="I25" s="93">
        <f>'Depr schedule - Actual'!P536*Inputs!$O$5</f>
        <v>1.2683035553806681</v>
      </c>
      <c r="J25" s="93">
        <f>'Depr schedule - Actual'!Q536*Inputs!$O$5</f>
        <v>0</v>
      </c>
      <c r="K25" s="93">
        <f>'Depr schedule - Actual'!R536*Inputs!$O$5</f>
        <v>0</v>
      </c>
      <c r="L25" s="93">
        <f>'Depr schedule - Actual'!S536*Inputs!$O$5</f>
        <v>0</v>
      </c>
      <c r="M25" s="93">
        <f>'Depr schedule - Actual'!T536*Inputs!$O$5</f>
        <v>0</v>
      </c>
      <c r="N25" s="93">
        <f>'Depr schedule - Actual'!U536*Inputs!$O$5</f>
        <v>0</v>
      </c>
      <c r="O25" s="93">
        <f>'Depr schedule - Actual'!V536*Inputs!$O$5</f>
        <v>0</v>
      </c>
      <c r="P25" s="93">
        <f>'Depr schedule - Actual'!W536*Inputs!$O$5</f>
        <v>0</v>
      </c>
      <c r="Q25" s="93">
        <f>'Depr schedule - Actual'!X536*Inputs!$O$5</f>
        <v>0</v>
      </c>
      <c r="R25" s="93">
        <f>'Depr schedule - Actual'!Y536*Inputs!$O$5</f>
        <v>0</v>
      </c>
      <c r="S25" s="93">
        <f>'Depr schedule - Actual'!Z536*Inputs!$O$5</f>
        <v>0</v>
      </c>
      <c r="T25" s="93">
        <f>'Depr schedule - Actual'!AA536*Inputs!$O$5</f>
        <v>0</v>
      </c>
      <c r="U25" s="93">
        <f>'Depr schedule - Actual'!AB536*Inputs!$O$5</f>
        <v>0</v>
      </c>
      <c r="V25" s="93">
        <f>'Depr schedule - Actual'!AC536*Inputs!$O$5</f>
        <v>0</v>
      </c>
      <c r="W25" s="93">
        <f>'Depr schedule - Actual'!AD536*Inputs!$O$5</f>
        <v>0</v>
      </c>
      <c r="X25" s="93">
        <f>'Depr schedule - Actual'!AE536*Inputs!$O$5</f>
        <v>0</v>
      </c>
      <c r="Y25" s="93">
        <f>'Depr schedule - Actual'!AF536*Inputs!$O$5</f>
        <v>0</v>
      </c>
      <c r="Z25" s="93">
        <f>'Depr schedule - Actual'!AG536*Inputs!$O$5</f>
        <v>0</v>
      </c>
      <c r="AA25" s="93">
        <f>'Depr schedule - Actual'!AH536*Inputs!$O$5</f>
        <v>0</v>
      </c>
      <c r="AB25" s="93">
        <f>'Depr schedule - Actual'!AI536*Inputs!$O$5</f>
        <v>0</v>
      </c>
      <c r="AC25" s="93">
        <f>'Depr schedule - Actual'!AJ536*Inputs!$O$5</f>
        <v>0</v>
      </c>
      <c r="AD25" s="93">
        <f>'Depr schedule - Actual'!AK536*Inputs!$O$5</f>
        <v>0</v>
      </c>
      <c r="AE25" s="93">
        <f>'Depr schedule - Actual'!AL536*Inputs!$O$5</f>
        <v>0</v>
      </c>
      <c r="AF25" s="93">
        <f>'Depr schedule - Actual'!AM536*Inputs!$O$5</f>
        <v>0</v>
      </c>
      <c r="AG25" s="93">
        <f>'Depr schedule - Actual'!AN536*Inputs!$O$5</f>
        <v>0</v>
      </c>
      <c r="AH25" s="93">
        <f>'Depr schedule - Actual'!AO536*Inputs!$O$5</f>
        <v>0</v>
      </c>
      <c r="AI25" s="93">
        <f>'Depr schedule - Actual'!AP536*Inputs!$O$5</f>
        <v>0</v>
      </c>
      <c r="AJ25" s="93">
        <f>'Depr schedule - Actual'!AQ536*Inputs!$O$5</f>
        <v>0</v>
      </c>
      <c r="AK25" s="93">
        <f>'Depr schedule - Actual'!AR536*Inputs!$O$5</f>
        <v>0</v>
      </c>
      <c r="AL25" s="93">
        <f>'Depr schedule - Actual'!AS536*Inputs!$O$5</f>
        <v>0</v>
      </c>
      <c r="AM25" s="93">
        <f>'Depr schedule - Actual'!AT536*Inputs!$O$5</f>
        <v>0</v>
      </c>
      <c r="AN25" s="93">
        <f>'Depr schedule - Actual'!AU536*Inputs!$O$5</f>
        <v>0</v>
      </c>
      <c r="AO25" s="93">
        <f>'Depr schedule - Actual'!AV536*Inputs!$O$5</f>
        <v>0</v>
      </c>
      <c r="AP25" s="93">
        <f>'Depr schedule - Actual'!AW536*Inputs!$O$5</f>
        <v>0</v>
      </c>
      <c r="AQ25" s="93">
        <f>'Depr schedule - Actual'!AX536*Inputs!$O$5</f>
        <v>0</v>
      </c>
      <c r="AR25" s="93">
        <f>'Depr schedule - Actual'!AY536*Inputs!$O$5</f>
        <v>0</v>
      </c>
      <c r="AS25" s="93">
        <f>'Depr schedule - Actual'!AZ536*Inputs!$O$5</f>
        <v>0</v>
      </c>
      <c r="AT25" s="93">
        <f>'Depr schedule - Actual'!BA536*Inputs!$O$5</f>
        <v>0</v>
      </c>
      <c r="AU25" s="93">
        <f>'Depr schedule - Actual'!BB536*Inputs!$O$5</f>
        <v>0</v>
      </c>
      <c r="AV25" s="93">
        <f>'Depr schedule - Actual'!BC536*Inputs!$O$5</f>
        <v>0</v>
      </c>
      <c r="AW25" s="93">
        <f>'Depr schedule - Actual'!BD536*Inputs!$O$5</f>
        <v>0</v>
      </c>
      <c r="AX25" s="93">
        <f>'Depr schedule - Actual'!BE536*Inputs!$O$5</f>
        <v>0</v>
      </c>
      <c r="AY25" s="93">
        <f>'Depr schedule - Actual'!BF536*Inputs!$O$5</f>
        <v>0</v>
      </c>
      <c r="AZ25" s="93">
        <f>'Depr schedule - Actual'!BG536*Inputs!$O$5</f>
        <v>0</v>
      </c>
      <c r="BA25" s="93">
        <f>'Depr schedule - Actual'!BH536*Inputs!$O$5</f>
        <v>0</v>
      </c>
      <c r="BB25" s="93">
        <f>'Depr schedule - Actual'!BI536*Inputs!$O$5</f>
        <v>0</v>
      </c>
      <c r="BC25" s="93">
        <f>'Depr schedule - Actual'!BJ536*Inputs!$O$5</f>
        <v>0</v>
      </c>
      <c r="BD25" s="93">
        <f>'Depr schedule - Actual'!BK536*Inputs!$O$5</f>
        <v>0</v>
      </c>
      <c r="BE25" s="93">
        <f>'Depr schedule - Actual'!BL536*Inputs!$O$5</f>
        <v>0</v>
      </c>
      <c r="BF25" s="93">
        <f>'Depr schedule - Actual'!BM536*Inputs!$O$5</f>
        <v>0</v>
      </c>
      <c r="BG25" s="93">
        <f>'Depr schedule - Actual'!BN536*Inputs!$O$5</f>
        <v>0</v>
      </c>
      <c r="BH25" s="93">
        <f>'Depr schedule - Actual'!BO536*Inputs!$O$5</f>
        <v>0</v>
      </c>
      <c r="BI25" s="93">
        <f>'Depr schedule - Actual'!BP536*Inputs!$O$5</f>
        <v>0</v>
      </c>
      <c r="BJ25" s="93">
        <f>'Depr schedule - Actual'!BQ536*Inputs!$O$5</f>
        <v>0</v>
      </c>
      <c r="BK25" s="93"/>
      <c r="BL25" s="93"/>
      <c r="BM25" s="93"/>
      <c r="BN25" s="93"/>
      <c r="BO25" s="93"/>
      <c r="BP25" s="93"/>
      <c r="BQ25" s="93"/>
      <c r="BR25" s="101"/>
      <c r="BS25" s="101"/>
      <c r="BT25" s="101"/>
      <c r="BU25" s="101"/>
      <c r="BV25" s="101"/>
    </row>
    <row r="26" spans="1:74" ht="15">
      <c r="A26" s="4" t="s">
        <v>168</v>
      </c>
      <c r="B26" s="102">
        <v>2</v>
      </c>
      <c r="C26" s="97">
        <f t="shared" ref="C26" si="20">IF(F26=0,0,D26/F26)</f>
        <v>1.6058031721875662E-16</v>
      </c>
      <c r="D26" s="184">
        <f t="shared" ref="D26" si="21">IF(B26="n/a",0,E26-F26)</f>
        <v>2.2204460492503131E-16</v>
      </c>
      <c r="E26" s="305">
        <f>'Opening RAB 2020'!O161</f>
        <v>1.3827635215251359</v>
      </c>
      <c r="F26" s="186">
        <f t="shared" si="1"/>
        <v>1.3827635215251357</v>
      </c>
      <c r="G26" s="92"/>
      <c r="H26" s="93">
        <f>'Depr schedule - Actual'!O537*Inputs!$O$5</f>
        <v>0.69138176076256785</v>
      </c>
      <c r="I26" s="93">
        <f>'Depr schedule - Actual'!P537*Inputs!$O$5</f>
        <v>0.69138176076256785</v>
      </c>
      <c r="J26" s="93">
        <f>'Depr schedule - Actual'!Q537*Inputs!$O$5</f>
        <v>0</v>
      </c>
      <c r="K26" s="93">
        <f>'Depr schedule - Actual'!R537*Inputs!$O$5</f>
        <v>0</v>
      </c>
      <c r="L26" s="93">
        <f>'Depr schedule - Actual'!S537*Inputs!$O$5</f>
        <v>0</v>
      </c>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1"/>
      <c r="AZ26" s="101"/>
      <c r="BA26" s="101"/>
      <c r="BB26" s="101"/>
      <c r="BC26" s="101"/>
      <c r="BD26" s="101"/>
      <c r="BE26" s="101"/>
      <c r="BF26" s="101"/>
      <c r="BG26" s="101"/>
      <c r="BH26" s="101"/>
      <c r="BI26" s="101"/>
      <c r="BJ26" s="101"/>
      <c r="BK26" s="101"/>
      <c r="BL26" s="101"/>
      <c r="BM26" s="101"/>
      <c r="BN26" s="101"/>
      <c r="BO26" s="101"/>
      <c r="BP26" s="101"/>
      <c r="BQ26" s="101"/>
      <c r="BR26" s="101"/>
      <c r="BS26" s="101"/>
      <c r="BT26" s="101"/>
      <c r="BU26" s="101"/>
      <c r="BV26" s="101"/>
    </row>
    <row r="27" spans="1:74" ht="15">
      <c r="A27" s="77"/>
      <c r="B27" s="102"/>
      <c r="C27" s="97"/>
      <c r="D27" s="98"/>
      <c r="E27" s="99"/>
      <c r="F27" s="100"/>
      <c r="G27" s="92"/>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c r="BI27" s="101"/>
      <c r="BJ27" s="101"/>
      <c r="BK27" s="101"/>
      <c r="BL27" s="101"/>
      <c r="BM27" s="101"/>
      <c r="BN27" s="101"/>
      <c r="BO27" s="101"/>
      <c r="BP27" s="101"/>
      <c r="BQ27" s="101"/>
      <c r="BR27" s="101"/>
      <c r="BS27" s="101"/>
      <c r="BT27" s="101"/>
      <c r="BU27" s="101"/>
      <c r="BV27" s="101"/>
    </row>
    <row r="28" spans="1:74" ht="15">
      <c r="A28" s="77"/>
      <c r="B28" s="102"/>
      <c r="C28" s="97"/>
      <c r="D28" s="98"/>
      <c r="E28" s="99"/>
      <c r="F28" s="100"/>
      <c r="G28" s="92"/>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101"/>
      <c r="BM28" s="101"/>
      <c r="BN28" s="101"/>
      <c r="BO28" s="101"/>
      <c r="BP28" s="101"/>
      <c r="BQ28" s="101"/>
      <c r="BR28" s="101"/>
      <c r="BS28" s="101"/>
      <c r="BT28" s="101"/>
      <c r="BU28" s="101"/>
      <c r="BV28" s="101"/>
    </row>
    <row r="29" spans="1:74">
      <c r="A29" s="103"/>
      <c r="B29" s="104"/>
      <c r="C29" s="105"/>
      <c r="D29" s="106"/>
      <c r="E29" s="178">
        <f>SUM(E5:E28)</f>
        <v>4678.3771309135782</v>
      </c>
      <c r="F29" s="107"/>
      <c r="H29" s="108">
        <f t="shared" ref="H29:AM29" si="22">SUM(H5:H28)</f>
        <v>278.17442220088685</v>
      </c>
      <c r="I29" s="108">
        <f t="shared" si="22"/>
        <v>235.4803411245166</v>
      </c>
      <c r="J29" s="108">
        <f t="shared" si="22"/>
        <v>218.02671788572761</v>
      </c>
      <c r="K29" s="108">
        <f t="shared" si="22"/>
        <v>205.49776550623034</v>
      </c>
      <c r="L29" s="108">
        <f t="shared" si="22"/>
        <v>190.59218436163056</v>
      </c>
      <c r="M29" s="108">
        <f t="shared" si="22"/>
        <v>169.85225029669547</v>
      </c>
      <c r="N29" s="108">
        <f t="shared" si="22"/>
        <v>166.31945706863183</v>
      </c>
      <c r="O29" s="108">
        <f t="shared" si="22"/>
        <v>161.35499403325014</v>
      </c>
      <c r="P29" s="108">
        <f t="shared" si="22"/>
        <v>150.84446048802533</v>
      </c>
      <c r="Q29" s="108">
        <f t="shared" si="22"/>
        <v>142.60145494353986</v>
      </c>
      <c r="R29" s="108">
        <f t="shared" si="22"/>
        <v>137.69136855796324</v>
      </c>
      <c r="S29" s="108">
        <f t="shared" si="22"/>
        <v>137.75499899289275</v>
      </c>
      <c r="T29" s="108">
        <f t="shared" si="22"/>
        <v>137.91123392212677</v>
      </c>
      <c r="U29" s="108">
        <f t="shared" si="22"/>
        <v>138.29693605548411</v>
      </c>
      <c r="V29" s="108">
        <f t="shared" si="22"/>
        <v>138.53109043270464</v>
      </c>
      <c r="W29" s="108">
        <f t="shared" si="22"/>
        <v>138.62140800306622</v>
      </c>
      <c r="X29" s="108">
        <f t="shared" si="22"/>
        <v>138.77406396015758</v>
      </c>
      <c r="Y29" s="108">
        <f t="shared" si="22"/>
        <v>139.1141171228326</v>
      </c>
      <c r="Z29" s="108">
        <f t="shared" si="22"/>
        <v>96.298486889694104</v>
      </c>
      <c r="AA29" s="108">
        <f t="shared" si="22"/>
        <v>63.678425881992716</v>
      </c>
      <c r="AB29" s="108">
        <f t="shared" si="22"/>
        <v>63.211648480066565</v>
      </c>
      <c r="AC29" s="108">
        <f t="shared" si="22"/>
        <v>63.395359658186784</v>
      </c>
      <c r="AD29" s="108">
        <f t="shared" si="22"/>
        <v>63.516844104489643</v>
      </c>
      <c r="AE29" s="108">
        <f t="shared" si="22"/>
        <v>63.113998568138307</v>
      </c>
      <c r="AF29" s="108">
        <f t="shared" si="22"/>
        <v>62.71454909232056</v>
      </c>
      <c r="AG29" s="108">
        <f t="shared" si="22"/>
        <v>62.71454909232056</v>
      </c>
      <c r="AH29" s="108">
        <f t="shared" si="22"/>
        <v>62.71454909232056</v>
      </c>
      <c r="AI29" s="108">
        <f t="shared" si="22"/>
        <v>62.71454909232056</v>
      </c>
      <c r="AJ29" s="108">
        <f t="shared" si="22"/>
        <v>62.71454909232056</v>
      </c>
      <c r="AK29" s="108">
        <f t="shared" si="22"/>
        <v>62.71454909232056</v>
      </c>
      <c r="AL29" s="108">
        <f t="shared" si="22"/>
        <v>62.71454909232056</v>
      </c>
      <c r="AM29" s="108">
        <f t="shared" si="22"/>
        <v>62.71454909232056</v>
      </c>
      <c r="AN29" s="108">
        <f t="shared" ref="AN29:BQ29" si="23">SUM(AN5:AN28)</f>
        <v>62.71454909232056</v>
      </c>
      <c r="AO29" s="108">
        <f t="shared" si="23"/>
        <v>62.71454909232056</v>
      </c>
      <c r="AP29" s="108">
        <f t="shared" si="23"/>
        <v>62.71454909232056</v>
      </c>
      <c r="AQ29" s="108">
        <f t="shared" si="23"/>
        <v>62.4618531493783</v>
      </c>
      <c r="AR29" s="108">
        <f t="shared" si="23"/>
        <v>61.627920368992939</v>
      </c>
      <c r="AS29" s="108">
        <f t="shared" si="23"/>
        <v>60.232950660858691</v>
      </c>
      <c r="AT29" s="108">
        <f t="shared" si="23"/>
        <v>58.776198866573182</v>
      </c>
      <c r="AU29" s="108">
        <f t="shared" si="23"/>
        <v>58.133131594068757</v>
      </c>
      <c r="AV29" s="108">
        <f t="shared" si="23"/>
        <v>55.541314310583154</v>
      </c>
      <c r="AW29" s="108">
        <f t="shared" si="23"/>
        <v>50.14934768683473</v>
      </c>
      <c r="AX29" s="108">
        <f t="shared" si="23"/>
        <v>44.148340424748113</v>
      </c>
      <c r="AY29" s="108">
        <f t="shared" si="23"/>
        <v>37.061324553975822</v>
      </c>
      <c r="AZ29" s="108">
        <f t="shared" si="23"/>
        <v>29.712750074411957</v>
      </c>
      <c r="BA29" s="108">
        <f t="shared" si="23"/>
        <v>22.878027761044311</v>
      </c>
      <c r="BB29" s="108">
        <f t="shared" si="23"/>
        <v>17.877394650030883</v>
      </c>
      <c r="BC29" s="108">
        <f t="shared" si="23"/>
        <v>12.785259545806872</v>
      </c>
      <c r="BD29" s="108">
        <f t="shared" si="23"/>
        <v>7.9955336536419592</v>
      </c>
      <c r="BE29" s="108">
        <f t="shared" si="23"/>
        <v>4.0795250175376383</v>
      </c>
      <c r="BF29" s="108">
        <f t="shared" si="23"/>
        <v>-3.5378247687528652E-14</v>
      </c>
      <c r="BG29" s="108">
        <f t="shared" si="23"/>
        <v>0</v>
      </c>
      <c r="BH29" s="108">
        <f t="shared" si="23"/>
        <v>0</v>
      </c>
      <c r="BI29" s="108">
        <f t="shared" si="23"/>
        <v>0</v>
      </c>
      <c r="BJ29" s="108">
        <f t="shared" si="23"/>
        <v>0</v>
      </c>
      <c r="BK29" s="108">
        <f t="shared" si="23"/>
        <v>0</v>
      </c>
      <c r="BL29" s="108">
        <f t="shared" si="23"/>
        <v>0</v>
      </c>
      <c r="BM29" s="108">
        <f t="shared" si="23"/>
        <v>0</v>
      </c>
      <c r="BN29" s="108">
        <f t="shared" si="23"/>
        <v>0</v>
      </c>
      <c r="BO29" s="108">
        <f t="shared" si="23"/>
        <v>0</v>
      </c>
      <c r="BP29" s="108">
        <f t="shared" si="23"/>
        <v>0</v>
      </c>
      <c r="BQ29" s="108">
        <f t="shared" si="23"/>
        <v>0</v>
      </c>
      <c r="BR29" s="109"/>
      <c r="BS29" s="109"/>
      <c r="BT29" s="109"/>
      <c r="BU29" s="109"/>
      <c r="BV29" s="109"/>
    </row>
    <row r="30" spans="1:74">
      <c r="A30" s="77"/>
      <c r="B30" s="104"/>
      <c r="C30" s="105"/>
      <c r="D30" s="106"/>
      <c r="E30" s="99"/>
      <c r="F30" s="107"/>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c r="AN30" s="110"/>
      <c r="AO30" s="110"/>
      <c r="AP30" s="110"/>
      <c r="AQ30" s="110"/>
      <c r="AR30" s="110"/>
      <c r="AS30" s="110"/>
      <c r="AT30" s="110"/>
      <c r="AU30" s="110"/>
      <c r="AV30" s="110"/>
      <c r="AW30" s="110"/>
      <c r="AX30" s="110"/>
      <c r="AY30" s="110"/>
      <c r="AZ30" s="110"/>
      <c r="BA30" s="110"/>
      <c r="BB30" s="110"/>
      <c r="BC30" s="110"/>
      <c r="BD30" s="110"/>
      <c r="BE30" s="110"/>
      <c r="BF30" s="110"/>
      <c r="BG30" s="110"/>
      <c r="BH30" s="110"/>
      <c r="BI30" s="110"/>
      <c r="BJ30" s="110"/>
      <c r="BK30" s="110"/>
      <c r="BL30" s="110"/>
      <c r="BM30" s="110"/>
      <c r="BN30" s="110"/>
      <c r="BO30" s="110"/>
      <c r="BP30" s="110"/>
      <c r="BQ30" s="110"/>
      <c r="BR30" s="110"/>
      <c r="BS30" s="110"/>
      <c r="BT30" s="110"/>
      <c r="BU30" s="110"/>
      <c r="BV30" s="110"/>
    </row>
    <row r="31" spans="1:74" ht="15">
      <c r="A31" s="111" t="s">
        <v>109</v>
      </c>
      <c r="B31" s="112"/>
      <c r="C31" s="113"/>
      <c r="D31" s="128">
        <f>SUM(D5:D30)</f>
        <v>-33.677925241623484</v>
      </c>
      <c r="E31" s="122">
        <f>SUM(E5:E26)-E13</f>
        <v>4678.2970156313213</v>
      </c>
      <c r="F31" s="122">
        <f>SUM(F5:F26)</f>
        <v>4711.9749408729449</v>
      </c>
      <c r="H31" s="255"/>
      <c r="I31" s="115"/>
    </row>
    <row r="32" spans="1:74">
      <c r="A32" s="77"/>
      <c r="B32" s="116"/>
    </row>
    <row r="33" spans="1:74">
      <c r="B33" s="116"/>
      <c r="F33" s="201"/>
      <c r="H33" s="198"/>
    </row>
    <row r="34" spans="1:74">
      <c r="A34" s="117" t="s">
        <v>110</v>
      </c>
      <c r="B34" s="116"/>
    </row>
    <row r="35" spans="1:74">
      <c r="B35" s="116"/>
      <c r="G35" s="78" t="s">
        <v>104</v>
      </c>
      <c r="H35" s="79">
        <v>1</v>
      </c>
      <c r="I35" s="79">
        <f>H35+1</f>
        <v>2</v>
      </c>
      <c r="J35" s="79">
        <f t="shared" ref="J35:BQ35" si="24">I35+1</f>
        <v>3</v>
      </c>
      <c r="K35" s="79">
        <f t="shared" si="24"/>
        <v>4</v>
      </c>
      <c r="L35" s="79">
        <f t="shared" si="24"/>
        <v>5</v>
      </c>
      <c r="M35" s="79">
        <f t="shared" si="24"/>
        <v>6</v>
      </c>
      <c r="N35" s="79">
        <f t="shared" si="24"/>
        <v>7</v>
      </c>
      <c r="O35" s="79">
        <f t="shared" si="24"/>
        <v>8</v>
      </c>
      <c r="P35" s="79">
        <f t="shared" si="24"/>
        <v>9</v>
      </c>
      <c r="Q35" s="79">
        <f t="shared" si="24"/>
        <v>10</v>
      </c>
      <c r="R35" s="79">
        <f t="shared" si="24"/>
        <v>11</v>
      </c>
      <c r="S35" s="79">
        <f t="shared" si="24"/>
        <v>12</v>
      </c>
      <c r="T35" s="79">
        <f t="shared" si="24"/>
        <v>13</v>
      </c>
      <c r="U35" s="79">
        <f t="shared" si="24"/>
        <v>14</v>
      </c>
      <c r="V35" s="79">
        <f t="shared" si="24"/>
        <v>15</v>
      </c>
      <c r="W35" s="79">
        <f t="shared" si="24"/>
        <v>16</v>
      </c>
      <c r="X35" s="79">
        <f t="shared" si="24"/>
        <v>17</v>
      </c>
      <c r="Y35" s="79">
        <f t="shared" si="24"/>
        <v>18</v>
      </c>
      <c r="Z35" s="79">
        <f t="shared" si="24"/>
        <v>19</v>
      </c>
      <c r="AA35" s="79">
        <f t="shared" si="24"/>
        <v>20</v>
      </c>
      <c r="AB35" s="79">
        <f t="shared" si="24"/>
        <v>21</v>
      </c>
      <c r="AC35" s="79">
        <f t="shared" si="24"/>
        <v>22</v>
      </c>
      <c r="AD35" s="79">
        <f t="shared" si="24"/>
        <v>23</v>
      </c>
      <c r="AE35" s="79">
        <f t="shared" si="24"/>
        <v>24</v>
      </c>
      <c r="AF35" s="79">
        <f t="shared" si="24"/>
        <v>25</v>
      </c>
      <c r="AG35" s="79">
        <f t="shared" si="24"/>
        <v>26</v>
      </c>
      <c r="AH35" s="79">
        <f t="shared" si="24"/>
        <v>27</v>
      </c>
      <c r="AI35" s="79">
        <f t="shared" si="24"/>
        <v>28</v>
      </c>
      <c r="AJ35" s="79">
        <f t="shared" si="24"/>
        <v>29</v>
      </c>
      <c r="AK35" s="79">
        <f t="shared" si="24"/>
        <v>30</v>
      </c>
      <c r="AL35" s="79">
        <f t="shared" si="24"/>
        <v>31</v>
      </c>
      <c r="AM35" s="79">
        <f t="shared" si="24"/>
        <v>32</v>
      </c>
      <c r="AN35" s="79">
        <f t="shared" si="24"/>
        <v>33</v>
      </c>
      <c r="AO35" s="79">
        <f t="shared" si="24"/>
        <v>34</v>
      </c>
      <c r="AP35" s="79">
        <f t="shared" si="24"/>
        <v>35</v>
      </c>
      <c r="AQ35" s="79">
        <f t="shared" si="24"/>
        <v>36</v>
      </c>
      <c r="AR35" s="79">
        <f t="shared" si="24"/>
        <v>37</v>
      </c>
      <c r="AS35" s="79">
        <f t="shared" si="24"/>
        <v>38</v>
      </c>
      <c r="AT35" s="79">
        <f t="shared" si="24"/>
        <v>39</v>
      </c>
      <c r="AU35" s="79">
        <f t="shared" si="24"/>
        <v>40</v>
      </c>
      <c r="AV35" s="79">
        <f t="shared" si="24"/>
        <v>41</v>
      </c>
      <c r="AW35" s="79">
        <f t="shared" si="24"/>
        <v>42</v>
      </c>
      <c r="AX35" s="79">
        <f t="shared" si="24"/>
        <v>43</v>
      </c>
      <c r="AY35" s="79">
        <f t="shared" si="24"/>
        <v>44</v>
      </c>
      <c r="AZ35" s="79">
        <f t="shared" si="24"/>
        <v>45</v>
      </c>
      <c r="BA35" s="79">
        <f t="shared" si="24"/>
        <v>46</v>
      </c>
      <c r="BB35" s="79">
        <f t="shared" si="24"/>
        <v>47</v>
      </c>
      <c r="BC35" s="79">
        <f t="shared" si="24"/>
        <v>48</v>
      </c>
      <c r="BD35" s="79">
        <f t="shared" si="24"/>
        <v>49</v>
      </c>
      <c r="BE35" s="79">
        <f t="shared" si="24"/>
        <v>50</v>
      </c>
      <c r="BF35" s="79">
        <f t="shared" si="24"/>
        <v>51</v>
      </c>
      <c r="BG35" s="79">
        <f t="shared" si="24"/>
        <v>52</v>
      </c>
      <c r="BH35" s="79">
        <f t="shared" si="24"/>
        <v>53</v>
      </c>
      <c r="BI35" s="79">
        <f t="shared" si="24"/>
        <v>54</v>
      </c>
      <c r="BJ35" s="79">
        <f t="shared" si="24"/>
        <v>55</v>
      </c>
      <c r="BK35" s="79">
        <f t="shared" si="24"/>
        <v>56</v>
      </c>
      <c r="BL35" s="79">
        <f t="shared" si="24"/>
        <v>57</v>
      </c>
      <c r="BM35" s="79">
        <f t="shared" si="24"/>
        <v>58</v>
      </c>
      <c r="BN35" s="79">
        <f t="shared" si="24"/>
        <v>59</v>
      </c>
      <c r="BO35" s="79">
        <f t="shared" si="24"/>
        <v>60</v>
      </c>
      <c r="BP35" s="79">
        <f t="shared" si="24"/>
        <v>61</v>
      </c>
      <c r="BQ35" s="79">
        <f t="shared" si="24"/>
        <v>62</v>
      </c>
    </row>
    <row r="36" spans="1:74">
      <c r="B36" s="80" t="s">
        <v>105</v>
      </c>
      <c r="C36" s="331" t="s">
        <v>106</v>
      </c>
      <c r="D36" s="332"/>
      <c r="E36" s="81" t="s">
        <v>30</v>
      </c>
      <c r="F36" s="82" t="s">
        <v>111</v>
      </c>
      <c r="G36" s="83"/>
      <c r="H36" s="118" t="s">
        <v>164</v>
      </c>
    </row>
    <row r="37" spans="1:74">
      <c r="B37" s="85" t="s">
        <v>108</v>
      </c>
      <c r="C37" s="86"/>
      <c r="D37" s="87"/>
      <c r="E37" s="88" t="s">
        <v>112</v>
      </c>
      <c r="F37" s="89"/>
      <c r="H37" s="137">
        <f t="shared" ref="H37:BQ37" si="25">H$4</f>
        <v>2022</v>
      </c>
      <c r="I37" s="119">
        <f t="shared" si="25"/>
        <v>2023</v>
      </c>
      <c r="J37" s="119">
        <f t="shared" si="25"/>
        <v>2024</v>
      </c>
      <c r="K37" s="119">
        <f t="shared" si="25"/>
        <v>2025</v>
      </c>
      <c r="L37" s="119">
        <f t="shared" si="25"/>
        <v>2026</v>
      </c>
      <c r="M37" s="119">
        <f t="shared" si="25"/>
        <v>2027</v>
      </c>
      <c r="N37" s="119">
        <f t="shared" si="25"/>
        <v>2028</v>
      </c>
      <c r="O37" s="119">
        <f t="shared" si="25"/>
        <v>2029</v>
      </c>
      <c r="P37" s="119">
        <f t="shared" si="25"/>
        <v>2030</v>
      </c>
      <c r="Q37" s="119">
        <f t="shared" si="25"/>
        <v>2031</v>
      </c>
      <c r="R37" s="119">
        <f t="shared" si="25"/>
        <v>2032</v>
      </c>
      <c r="S37" s="119">
        <f t="shared" si="25"/>
        <v>2033</v>
      </c>
      <c r="T37" s="119">
        <f t="shared" si="25"/>
        <v>2034</v>
      </c>
      <c r="U37" s="119">
        <f t="shared" si="25"/>
        <v>2035</v>
      </c>
      <c r="V37" s="119">
        <f t="shared" si="25"/>
        <v>2036</v>
      </c>
      <c r="W37" s="119">
        <f t="shared" si="25"/>
        <v>2037</v>
      </c>
      <c r="X37" s="119">
        <f t="shared" si="25"/>
        <v>2038</v>
      </c>
      <c r="Y37" s="119">
        <f t="shared" si="25"/>
        <v>2039</v>
      </c>
      <c r="Z37" s="119">
        <f t="shared" si="25"/>
        <v>2040</v>
      </c>
      <c r="AA37" s="119">
        <f t="shared" si="25"/>
        <v>2041</v>
      </c>
      <c r="AB37" s="119">
        <f t="shared" si="25"/>
        <v>2042</v>
      </c>
      <c r="AC37" s="119">
        <f t="shared" si="25"/>
        <v>2043</v>
      </c>
      <c r="AD37" s="119">
        <f t="shared" si="25"/>
        <v>2044</v>
      </c>
      <c r="AE37" s="119">
        <f t="shared" si="25"/>
        <v>2045</v>
      </c>
      <c r="AF37" s="119">
        <f t="shared" si="25"/>
        <v>2046</v>
      </c>
      <c r="AG37" s="119">
        <f t="shared" si="25"/>
        <v>2047</v>
      </c>
      <c r="AH37" s="119">
        <f t="shared" si="25"/>
        <v>2048</v>
      </c>
      <c r="AI37" s="119">
        <f t="shared" si="25"/>
        <v>2049</v>
      </c>
      <c r="AJ37" s="119">
        <f t="shared" si="25"/>
        <v>2050</v>
      </c>
      <c r="AK37" s="119">
        <f t="shared" si="25"/>
        <v>2051</v>
      </c>
      <c r="AL37" s="119">
        <f t="shared" si="25"/>
        <v>2052</v>
      </c>
      <c r="AM37" s="119">
        <f t="shared" si="25"/>
        <v>2053</v>
      </c>
      <c r="AN37" s="119">
        <f t="shared" si="25"/>
        <v>2054</v>
      </c>
      <c r="AO37" s="119">
        <f t="shared" si="25"/>
        <v>2055</v>
      </c>
      <c r="AP37" s="119">
        <f t="shared" si="25"/>
        <v>2056</v>
      </c>
      <c r="AQ37" s="119">
        <f t="shared" si="25"/>
        <v>2057</v>
      </c>
      <c r="AR37" s="119">
        <f t="shared" si="25"/>
        <v>2058</v>
      </c>
      <c r="AS37" s="119">
        <f t="shared" si="25"/>
        <v>2059</v>
      </c>
      <c r="AT37" s="119">
        <f t="shared" si="25"/>
        <v>2060</v>
      </c>
      <c r="AU37" s="119">
        <f t="shared" si="25"/>
        <v>2061</v>
      </c>
      <c r="AV37" s="119">
        <f t="shared" si="25"/>
        <v>2062</v>
      </c>
      <c r="AW37" s="119">
        <f t="shared" si="25"/>
        <v>2063</v>
      </c>
      <c r="AX37" s="119">
        <f t="shared" si="25"/>
        <v>2064</v>
      </c>
      <c r="AY37" s="119">
        <f t="shared" si="25"/>
        <v>2065</v>
      </c>
      <c r="AZ37" s="119">
        <f t="shared" si="25"/>
        <v>2066</v>
      </c>
      <c r="BA37" s="119">
        <f t="shared" si="25"/>
        <v>2067</v>
      </c>
      <c r="BB37" s="119">
        <f t="shared" si="25"/>
        <v>2068</v>
      </c>
      <c r="BC37" s="119">
        <f t="shared" si="25"/>
        <v>2069</v>
      </c>
      <c r="BD37" s="119">
        <f t="shared" si="25"/>
        <v>2070</v>
      </c>
      <c r="BE37" s="119">
        <f t="shared" si="25"/>
        <v>2071</v>
      </c>
      <c r="BF37" s="119">
        <f t="shared" si="25"/>
        <v>2072</v>
      </c>
      <c r="BG37" s="119">
        <f t="shared" si="25"/>
        <v>2073</v>
      </c>
      <c r="BH37" s="119">
        <f t="shared" si="25"/>
        <v>2074</v>
      </c>
      <c r="BI37" s="119">
        <f t="shared" si="25"/>
        <v>2075</v>
      </c>
      <c r="BJ37" s="119">
        <f t="shared" si="25"/>
        <v>2076</v>
      </c>
      <c r="BK37" s="119">
        <f t="shared" si="25"/>
        <v>2077</v>
      </c>
      <c r="BL37" s="119">
        <f t="shared" si="25"/>
        <v>2078</v>
      </c>
      <c r="BM37" s="119">
        <f t="shared" si="25"/>
        <v>2079</v>
      </c>
      <c r="BN37" s="119">
        <f t="shared" si="25"/>
        <v>2080</v>
      </c>
      <c r="BO37" s="119">
        <f t="shared" si="25"/>
        <v>2081</v>
      </c>
      <c r="BP37" s="119">
        <f t="shared" si="25"/>
        <v>2082</v>
      </c>
      <c r="BQ37" s="119">
        <f t="shared" si="25"/>
        <v>2083</v>
      </c>
      <c r="BR37" s="119"/>
      <c r="BS37" s="119"/>
      <c r="BT37" s="119"/>
      <c r="BU37" s="119"/>
      <c r="BV37" s="119"/>
    </row>
    <row r="38" spans="1:74" ht="15">
      <c r="A38" s="188" t="str">
        <f t="shared" ref="A38:B46" si="26">A5</f>
        <v>Subtransmission</v>
      </c>
      <c r="B38" s="102">
        <f t="shared" si="26"/>
        <v>45</v>
      </c>
      <c r="C38" s="97">
        <f>IF(F38=0,0,D38/F38)</f>
        <v>3.9944482412126221E-16</v>
      </c>
      <c r="D38" s="211">
        <f>IF(B38="n/a",0,E38-F38)</f>
        <v>2.2737367544323206E-13</v>
      </c>
      <c r="E38" s="185">
        <f t="shared" ref="E38:E46" si="27">E5</f>
        <v>569.22423752374561</v>
      </c>
      <c r="F38" s="186">
        <f t="shared" ref="F38:F57" si="28">SUM(H38:BV38)</f>
        <v>569.22423752374539</v>
      </c>
      <c r="G38" s="92"/>
      <c r="H38" s="312">
        <f t="shared" ref="H38:AM38" si="29">H5*(1+$C5)</f>
        <v>17.756449554580598</v>
      </c>
      <c r="I38" s="312">
        <f t="shared" si="29"/>
        <v>17.756449554580598</v>
      </c>
      <c r="J38" s="312">
        <f t="shared" si="29"/>
        <v>17.756449554580598</v>
      </c>
      <c r="K38" s="312">
        <f t="shared" si="29"/>
        <v>17.756449554580598</v>
      </c>
      <c r="L38" s="312">
        <f t="shared" si="29"/>
        <v>17.756449554580598</v>
      </c>
      <c r="M38" s="312">
        <f t="shared" si="29"/>
        <v>17.756449554580598</v>
      </c>
      <c r="N38" s="312">
        <f t="shared" si="29"/>
        <v>17.756449554580598</v>
      </c>
      <c r="O38" s="312">
        <f t="shared" si="29"/>
        <v>17.756449554580598</v>
      </c>
      <c r="P38" s="312">
        <f t="shared" si="29"/>
        <v>17.756449554580598</v>
      </c>
      <c r="Q38" s="312">
        <f t="shared" si="29"/>
        <v>17.770823014202694</v>
      </c>
      <c r="R38" s="312">
        <f t="shared" si="29"/>
        <v>17.785196473824794</v>
      </c>
      <c r="S38" s="312">
        <f t="shared" si="29"/>
        <v>17.808194009220149</v>
      </c>
      <c r="T38" s="312">
        <f t="shared" si="29"/>
        <v>17.834066236539922</v>
      </c>
      <c r="U38" s="312">
        <f t="shared" si="29"/>
        <v>17.865687847708536</v>
      </c>
      <c r="V38" s="312">
        <f t="shared" si="29"/>
        <v>17.894434766952731</v>
      </c>
      <c r="W38" s="312">
        <f t="shared" si="29"/>
        <v>17.900184150801568</v>
      </c>
      <c r="X38" s="312">
        <f t="shared" si="29"/>
        <v>17.911682918499245</v>
      </c>
      <c r="Y38" s="312">
        <f t="shared" si="29"/>
        <v>17.986424908534151</v>
      </c>
      <c r="Z38" s="312">
        <f t="shared" si="29"/>
        <v>13.616110372391129</v>
      </c>
      <c r="AA38" s="312">
        <f t="shared" si="29"/>
        <v>10.931439971683348</v>
      </c>
      <c r="AB38" s="312">
        <f t="shared" si="29"/>
        <v>10.896943668590332</v>
      </c>
      <c r="AC38" s="312">
        <f t="shared" si="29"/>
        <v>10.937189355532183</v>
      </c>
      <c r="AD38" s="312">
        <f t="shared" si="29"/>
        <v>11.04930234058455</v>
      </c>
      <c r="AE38" s="312">
        <f t="shared" si="29"/>
        <v>10.917066512061249</v>
      </c>
      <c r="AF38" s="312">
        <f t="shared" si="29"/>
        <v>10.764707840067031</v>
      </c>
      <c r="AG38" s="312">
        <f t="shared" si="29"/>
        <v>10.764707840067031</v>
      </c>
      <c r="AH38" s="312">
        <f t="shared" si="29"/>
        <v>10.764707840067031</v>
      </c>
      <c r="AI38" s="312">
        <f t="shared" si="29"/>
        <v>10.764707840067031</v>
      </c>
      <c r="AJ38" s="312">
        <f t="shared" si="29"/>
        <v>10.764707840067031</v>
      </c>
      <c r="AK38" s="312">
        <f t="shared" si="29"/>
        <v>10.764707840067031</v>
      </c>
      <c r="AL38" s="312">
        <f t="shared" si="29"/>
        <v>10.764707840067031</v>
      </c>
      <c r="AM38" s="312">
        <f t="shared" si="29"/>
        <v>10.764707840067031</v>
      </c>
      <c r="AN38" s="312">
        <f t="shared" ref="AN38:BQ38" si="30">AN5*(1+$C5)</f>
        <v>10.764707840067031</v>
      </c>
      <c r="AO38" s="312">
        <f t="shared" si="30"/>
        <v>10.764707840067031</v>
      </c>
      <c r="AP38" s="312">
        <f t="shared" si="30"/>
        <v>10.764707840067031</v>
      </c>
      <c r="AQ38" s="312">
        <f t="shared" si="30"/>
        <v>10.516898498913092</v>
      </c>
      <c r="AR38" s="312">
        <f t="shared" si="30"/>
        <v>9.7000988414722968</v>
      </c>
      <c r="AS38" s="312">
        <f t="shared" si="30"/>
        <v>8.3708425277759844</v>
      </c>
      <c r="AT38" s="312">
        <f t="shared" si="30"/>
        <v>6.9422612131595081</v>
      </c>
      <c r="AU38" s="312">
        <f t="shared" si="30"/>
        <v>6.3116294932296331</v>
      </c>
      <c r="AV38" s="312">
        <f t="shared" si="30"/>
        <v>5.9816360482936739</v>
      </c>
      <c r="AW38" s="312">
        <f t="shared" si="30"/>
        <v>5.2432221458099448</v>
      </c>
      <c r="AX38" s="312">
        <f t="shared" si="30"/>
        <v>4.3090060912037336</v>
      </c>
      <c r="AY38" s="312">
        <f t="shared" si="30"/>
        <v>3.0037337031991904</v>
      </c>
      <c r="AZ38" s="312">
        <f t="shared" si="30"/>
        <v>1.5203301815990244</v>
      </c>
      <c r="BA38" s="312">
        <f t="shared" si="30"/>
        <v>-3.9030871121699137E-14</v>
      </c>
      <c r="BB38" s="312">
        <f t="shared" si="30"/>
        <v>0</v>
      </c>
      <c r="BC38" s="312">
        <f t="shared" si="30"/>
        <v>0</v>
      </c>
      <c r="BD38" s="312">
        <f t="shared" si="30"/>
        <v>0</v>
      </c>
      <c r="BE38" s="312">
        <f t="shared" si="30"/>
        <v>0</v>
      </c>
      <c r="BF38" s="312">
        <f t="shared" si="30"/>
        <v>0</v>
      </c>
      <c r="BG38" s="312">
        <f t="shared" si="30"/>
        <v>0</v>
      </c>
      <c r="BH38" s="312">
        <f t="shared" si="30"/>
        <v>0</v>
      </c>
      <c r="BI38" s="312">
        <f t="shared" si="30"/>
        <v>0</v>
      </c>
      <c r="BJ38" s="312">
        <f t="shared" si="30"/>
        <v>0</v>
      </c>
      <c r="BK38" s="312">
        <f t="shared" si="30"/>
        <v>0</v>
      </c>
      <c r="BL38" s="312">
        <f t="shared" si="30"/>
        <v>0</v>
      </c>
      <c r="BM38" s="312">
        <f t="shared" si="30"/>
        <v>0</v>
      </c>
      <c r="BN38" s="312">
        <f t="shared" si="30"/>
        <v>0</v>
      </c>
      <c r="BO38" s="312">
        <f t="shared" si="30"/>
        <v>0</v>
      </c>
      <c r="BP38" s="312">
        <f t="shared" si="30"/>
        <v>0</v>
      </c>
      <c r="BQ38" s="312">
        <f t="shared" si="30"/>
        <v>0</v>
      </c>
      <c r="BR38" s="96"/>
      <c r="BS38" s="96"/>
      <c r="BT38" s="96"/>
      <c r="BU38" s="96"/>
      <c r="BV38" s="96"/>
    </row>
    <row r="39" spans="1:74" ht="15">
      <c r="A39" s="188" t="str">
        <f t="shared" si="26"/>
        <v>Distribution system assets</v>
      </c>
      <c r="B39" s="102">
        <f t="shared" si="26"/>
        <v>50</v>
      </c>
      <c r="C39" s="97">
        <f t="shared" ref="C39:C51" si="31">IF(F39=0,0,D39/F39)</f>
        <v>3.8212950629364486E-16</v>
      </c>
      <c r="D39" s="211">
        <f t="shared" ref="D39:D51" si="32">IF(B39="n/a",0,E39-F39)</f>
        <v>1.3642420526593924E-12</v>
      </c>
      <c r="E39" s="185">
        <f t="shared" si="27"/>
        <v>3570.103931233853</v>
      </c>
      <c r="F39" s="186">
        <f t="shared" si="28"/>
        <v>3570.1039312338517</v>
      </c>
      <c r="G39" s="92"/>
      <c r="H39" s="312">
        <f t="shared" ref="H39:AM39" si="33">H6*(1+$C6)</f>
        <v>119.00970477807908</v>
      </c>
      <c r="I39" s="312">
        <f t="shared" si="33"/>
        <v>119.00970477807908</v>
      </c>
      <c r="J39" s="312">
        <f t="shared" si="33"/>
        <v>119.00970477807908</v>
      </c>
      <c r="K39" s="312">
        <f t="shared" si="33"/>
        <v>119.00970477807908</v>
      </c>
      <c r="L39" s="312">
        <f t="shared" si="33"/>
        <v>119.00970477807908</v>
      </c>
      <c r="M39" s="312">
        <f t="shared" si="33"/>
        <v>119.00970477807908</v>
      </c>
      <c r="N39" s="312">
        <f t="shared" si="33"/>
        <v>119.00970477807908</v>
      </c>
      <c r="O39" s="312">
        <f t="shared" si="33"/>
        <v>119.00970477807908</v>
      </c>
      <c r="P39" s="312">
        <f t="shared" si="33"/>
        <v>119.00970477807908</v>
      </c>
      <c r="Q39" s="312">
        <f t="shared" si="33"/>
        <v>119.02044740585704</v>
      </c>
      <c r="R39" s="312">
        <f t="shared" si="33"/>
        <v>119.05788649230028</v>
      </c>
      <c r="S39" s="312">
        <f t="shared" si="33"/>
        <v>119.09801123568802</v>
      </c>
      <c r="T39" s="312">
        <f t="shared" si="33"/>
        <v>119.22768709661266</v>
      </c>
      <c r="U39" s="312">
        <f t="shared" si="33"/>
        <v>119.58066319583682</v>
      </c>
      <c r="V39" s="312">
        <f t="shared" si="33"/>
        <v>119.78522510664955</v>
      </c>
      <c r="W39" s="312">
        <f t="shared" si="33"/>
        <v>119.86956502107711</v>
      </c>
      <c r="X39" s="312">
        <f t="shared" si="33"/>
        <v>120.01030373133895</v>
      </c>
      <c r="Y39" s="312">
        <f t="shared" si="33"/>
        <v>120.27378210714919</v>
      </c>
      <c r="Z39" s="312">
        <f t="shared" si="33"/>
        <v>81.97517426682262</v>
      </c>
      <c r="AA39" s="312">
        <f t="shared" si="33"/>
        <v>52.143526095588371</v>
      </c>
      <c r="AB39" s="312">
        <f t="shared" si="33"/>
        <v>51.712512419315445</v>
      </c>
      <c r="AC39" s="312">
        <f t="shared" si="33"/>
        <v>51.854990195948751</v>
      </c>
      <c r="AD39" s="312">
        <f t="shared" si="33"/>
        <v>51.862141136956943</v>
      </c>
      <c r="AE39" s="312">
        <f t="shared" si="33"/>
        <v>51.594503624537566</v>
      </c>
      <c r="AF39" s="312">
        <f t="shared" si="33"/>
        <v>51.350749285707515</v>
      </c>
      <c r="AG39" s="312">
        <f t="shared" si="33"/>
        <v>51.350749285707515</v>
      </c>
      <c r="AH39" s="312">
        <f t="shared" si="33"/>
        <v>51.350749285707515</v>
      </c>
      <c r="AI39" s="312">
        <f t="shared" si="33"/>
        <v>51.350749285707515</v>
      </c>
      <c r="AJ39" s="312">
        <f t="shared" si="33"/>
        <v>51.350749285707515</v>
      </c>
      <c r="AK39" s="312">
        <f t="shared" si="33"/>
        <v>51.350749285707515</v>
      </c>
      <c r="AL39" s="312">
        <f t="shared" si="33"/>
        <v>51.350749285707515</v>
      </c>
      <c r="AM39" s="312">
        <f t="shared" si="33"/>
        <v>51.350749285707515</v>
      </c>
      <c r="AN39" s="312">
        <f t="shared" ref="AN39:BQ39" si="34">AN6*(1+$C6)</f>
        <v>51.350749285707515</v>
      </c>
      <c r="AO39" s="312">
        <f t="shared" si="34"/>
        <v>51.350749285707515</v>
      </c>
      <c r="AP39" s="312">
        <f t="shared" si="34"/>
        <v>51.350749285707515</v>
      </c>
      <c r="AQ39" s="312">
        <f t="shared" si="34"/>
        <v>51.350749285707515</v>
      </c>
      <c r="AR39" s="312">
        <f t="shared" si="34"/>
        <v>51.350749285707515</v>
      </c>
      <c r="AS39" s="312">
        <f t="shared" si="34"/>
        <v>51.350749285707515</v>
      </c>
      <c r="AT39" s="312">
        <f t="shared" si="34"/>
        <v>51.350749285707515</v>
      </c>
      <c r="AU39" s="312">
        <f t="shared" si="34"/>
        <v>51.350749285707515</v>
      </c>
      <c r="AV39" s="312">
        <f t="shared" si="34"/>
        <v>49.098500960292697</v>
      </c>
      <c r="AW39" s="312">
        <f t="shared" si="34"/>
        <v>44.465820412025572</v>
      </c>
      <c r="AX39" s="312">
        <f t="shared" si="34"/>
        <v>39.42431938781526</v>
      </c>
      <c r="AY39" s="312">
        <f t="shared" si="34"/>
        <v>33.819166773524756</v>
      </c>
      <c r="AZ39" s="312">
        <f t="shared" si="34"/>
        <v>28.093431779404906</v>
      </c>
      <c r="BA39" s="312">
        <f t="shared" si="34"/>
        <v>22.816208663591951</v>
      </c>
      <c r="BB39" s="312">
        <f t="shared" si="34"/>
        <v>17.822378799396052</v>
      </c>
      <c r="BC39" s="312">
        <f t="shared" si="34"/>
        <v>12.739722921676421</v>
      </c>
      <c r="BD39" s="312">
        <f t="shared" si="34"/>
        <v>7.9846559132286288</v>
      </c>
      <c r="BE39" s="312">
        <f t="shared" si="34"/>
        <v>4.0739749171850184</v>
      </c>
      <c r="BF39" s="312">
        <f t="shared" si="34"/>
        <v>-3.5330116391821056E-14</v>
      </c>
      <c r="BG39" s="312">
        <f t="shared" si="34"/>
        <v>0</v>
      </c>
      <c r="BH39" s="312">
        <f t="shared" si="34"/>
        <v>0</v>
      </c>
      <c r="BI39" s="312">
        <f t="shared" si="34"/>
        <v>0</v>
      </c>
      <c r="BJ39" s="312">
        <f t="shared" si="34"/>
        <v>0</v>
      </c>
      <c r="BK39" s="312">
        <f t="shared" si="34"/>
        <v>0</v>
      </c>
      <c r="BL39" s="312">
        <f t="shared" si="34"/>
        <v>0</v>
      </c>
      <c r="BM39" s="312">
        <f t="shared" si="34"/>
        <v>0</v>
      </c>
      <c r="BN39" s="312">
        <f t="shared" si="34"/>
        <v>0</v>
      </c>
      <c r="BO39" s="312">
        <f t="shared" si="34"/>
        <v>0</v>
      </c>
      <c r="BP39" s="312">
        <f t="shared" si="34"/>
        <v>0</v>
      </c>
      <c r="BQ39" s="312">
        <f t="shared" si="34"/>
        <v>0</v>
      </c>
      <c r="BR39" s="96"/>
      <c r="BS39" s="96"/>
      <c r="BT39" s="96"/>
      <c r="BU39" s="96"/>
      <c r="BV39" s="96"/>
    </row>
    <row r="40" spans="1:74" ht="15">
      <c r="A40" s="188" t="str">
        <f t="shared" si="26"/>
        <v>Standard metering</v>
      </c>
      <c r="B40" s="102" t="str">
        <f t="shared" si="26"/>
        <v>n/a</v>
      </c>
      <c r="C40" s="97">
        <f t="shared" si="31"/>
        <v>0</v>
      </c>
      <c r="D40" s="211">
        <f t="shared" si="32"/>
        <v>0</v>
      </c>
      <c r="E40" s="185">
        <f t="shared" si="27"/>
        <v>0</v>
      </c>
      <c r="F40" s="186">
        <f t="shared" si="28"/>
        <v>0</v>
      </c>
      <c r="G40" s="92"/>
      <c r="H40" s="93">
        <f t="shared" ref="H40:AM40" si="35">H7*(1+$C7)</f>
        <v>0</v>
      </c>
      <c r="I40" s="93">
        <f t="shared" si="35"/>
        <v>0</v>
      </c>
      <c r="J40" s="93">
        <f t="shared" si="35"/>
        <v>0</v>
      </c>
      <c r="K40" s="93">
        <f t="shared" si="35"/>
        <v>0</v>
      </c>
      <c r="L40" s="93">
        <f t="shared" si="35"/>
        <v>0</v>
      </c>
      <c r="M40" s="93">
        <f t="shared" si="35"/>
        <v>0</v>
      </c>
      <c r="N40" s="93">
        <f t="shared" si="35"/>
        <v>0</v>
      </c>
      <c r="O40" s="93">
        <f t="shared" si="35"/>
        <v>0</v>
      </c>
      <c r="P40" s="93">
        <f t="shared" si="35"/>
        <v>0</v>
      </c>
      <c r="Q40" s="93">
        <f t="shared" si="35"/>
        <v>0</v>
      </c>
      <c r="R40" s="93">
        <f t="shared" si="35"/>
        <v>0</v>
      </c>
      <c r="S40" s="93">
        <f t="shared" si="35"/>
        <v>0</v>
      </c>
      <c r="T40" s="93">
        <f t="shared" si="35"/>
        <v>0</v>
      </c>
      <c r="U40" s="93">
        <f t="shared" si="35"/>
        <v>0</v>
      </c>
      <c r="V40" s="93">
        <f t="shared" si="35"/>
        <v>0</v>
      </c>
      <c r="W40" s="93">
        <f t="shared" si="35"/>
        <v>0</v>
      </c>
      <c r="X40" s="93">
        <f t="shared" si="35"/>
        <v>0</v>
      </c>
      <c r="Y40" s="93">
        <f t="shared" si="35"/>
        <v>0</v>
      </c>
      <c r="Z40" s="93">
        <f t="shared" si="35"/>
        <v>0</v>
      </c>
      <c r="AA40" s="93">
        <f t="shared" si="35"/>
        <v>0</v>
      </c>
      <c r="AB40" s="93">
        <f t="shared" si="35"/>
        <v>0</v>
      </c>
      <c r="AC40" s="93">
        <f t="shared" si="35"/>
        <v>0</v>
      </c>
      <c r="AD40" s="93">
        <f t="shared" si="35"/>
        <v>0</v>
      </c>
      <c r="AE40" s="93">
        <f t="shared" si="35"/>
        <v>0</v>
      </c>
      <c r="AF40" s="93">
        <f t="shared" si="35"/>
        <v>0</v>
      </c>
      <c r="AG40" s="93">
        <f t="shared" si="35"/>
        <v>0</v>
      </c>
      <c r="AH40" s="93">
        <f t="shared" si="35"/>
        <v>0</v>
      </c>
      <c r="AI40" s="93">
        <f t="shared" si="35"/>
        <v>0</v>
      </c>
      <c r="AJ40" s="93">
        <f t="shared" si="35"/>
        <v>0</v>
      </c>
      <c r="AK40" s="93">
        <f t="shared" si="35"/>
        <v>0</v>
      </c>
      <c r="AL40" s="93">
        <f t="shared" si="35"/>
        <v>0</v>
      </c>
      <c r="AM40" s="93">
        <f t="shared" si="35"/>
        <v>0</v>
      </c>
      <c r="AN40" s="93">
        <f t="shared" ref="AN40:BQ40" si="36">AN7*(1+$C7)</f>
        <v>0</v>
      </c>
      <c r="AO40" s="93">
        <f t="shared" si="36"/>
        <v>0</v>
      </c>
      <c r="AP40" s="93">
        <f t="shared" si="36"/>
        <v>0</v>
      </c>
      <c r="AQ40" s="93">
        <f t="shared" si="36"/>
        <v>0</v>
      </c>
      <c r="AR40" s="93">
        <f t="shared" si="36"/>
        <v>0</v>
      </c>
      <c r="AS40" s="93">
        <f t="shared" si="36"/>
        <v>0</v>
      </c>
      <c r="AT40" s="93">
        <f t="shared" si="36"/>
        <v>0</v>
      </c>
      <c r="AU40" s="93">
        <f t="shared" si="36"/>
        <v>0</v>
      </c>
      <c r="AV40" s="93">
        <f t="shared" si="36"/>
        <v>0</v>
      </c>
      <c r="AW40" s="93">
        <f t="shared" si="36"/>
        <v>0</v>
      </c>
      <c r="AX40" s="93">
        <f t="shared" si="36"/>
        <v>0</v>
      </c>
      <c r="AY40" s="93">
        <f t="shared" si="36"/>
        <v>0</v>
      </c>
      <c r="AZ40" s="93">
        <f t="shared" si="36"/>
        <v>0</v>
      </c>
      <c r="BA40" s="93">
        <f t="shared" si="36"/>
        <v>0</v>
      </c>
      <c r="BB40" s="93">
        <f t="shared" si="36"/>
        <v>0</v>
      </c>
      <c r="BC40" s="93">
        <f t="shared" si="36"/>
        <v>0</v>
      </c>
      <c r="BD40" s="93">
        <f t="shared" si="36"/>
        <v>0</v>
      </c>
      <c r="BE40" s="93">
        <f t="shared" si="36"/>
        <v>0</v>
      </c>
      <c r="BF40" s="93">
        <f t="shared" si="36"/>
        <v>0</v>
      </c>
      <c r="BG40" s="93">
        <f t="shared" si="36"/>
        <v>0</v>
      </c>
      <c r="BH40" s="93">
        <f t="shared" si="36"/>
        <v>0</v>
      </c>
      <c r="BI40" s="93">
        <f t="shared" si="36"/>
        <v>0</v>
      </c>
      <c r="BJ40" s="93">
        <f t="shared" si="36"/>
        <v>0</v>
      </c>
      <c r="BK40" s="93">
        <f t="shared" si="36"/>
        <v>0</v>
      </c>
      <c r="BL40" s="93">
        <f t="shared" si="36"/>
        <v>0</v>
      </c>
      <c r="BM40" s="93">
        <f t="shared" si="36"/>
        <v>0</v>
      </c>
      <c r="BN40" s="93">
        <f t="shared" si="36"/>
        <v>0</v>
      </c>
      <c r="BO40" s="93">
        <f t="shared" si="36"/>
        <v>0</v>
      </c>
      <c r="BP40" s="93">
        <f t="shared" si="36"/>
        <v>0</v>
      </c>
      <c r="BQ40" s="93">
        <f t="shared" si="36"/>
        <v>0</v>
      </c>
      <c r="BR40" s="96"/>
      <c r="BS40" s="96"/>
      <c r="BT40" s="96"/>
      <c r="BU40" s="96"/>
      <c r="BV40" s="96"/>
    </row>
    <row r="41" spans="1:74" ht="15">
      <c r="A41" s="188" t="str">
        <f t="shared" si="26"/>
        <v>Public lighting</v>
      </c>
      <c r="B41" s="102" t="str">
        <f t="shared" si="26"/>
        <v>n/a</v>
      </c>
      <c r="C41" s="97">
        <f t="shared" si="31"/>
        <v>0</v>
      </c>
      <c r="D41" s="211">
        <f t="shared" si="32"/>
        <v>0</v>
      </c>
      <c r="E41" s="185">
        <f t="shared" si="27"/>
        <v>0</v>
      </c>
      <c r="F41" s="186">
        <f t="shared" si="28"/>
        <v>0</v>
      </c>
      <c r="G41" s="92"/>
      <c r="H41" s="93">
        <f t="shared" ref="H41:AM41" si="37">H8*(1+$C8)</f>
        <v>0</v>
      </c>
      <c r="I41" s="93">
        <f t="shared" si="37"/>
        <v>0</v>
      </c>
      <c r="J41" s="93">
        <f t="shared" si="37"/>
        <v>0</v>
      </c>
      <c r="K41" s="93">
        <f t="shared" si="37"/>
        <v>0</v>
      </c>
      <c r="L41" s="93">
        <f t="shared" si="37"/>
        <v>0</v>
      </c>
      <c r="M41" s="93">
        <f t="shared" si="37"/>
        <v>0</v>
      </c>
      <c r="N41" s="93">
        <f t="shared" si="37"/>
        <v>0</v>
      </c>
      <c r="O41" s="93">
        <f t="shared" si="37"/>
        <v>0</v>
      </c>
      <c r="P41" s="93">
        <f t="shared" si="37"/>
        <v>0</v>
      </c>
      <c r="Q41" s="93">
        <f t="shared" si="37"/>
        <v>0</v>
      </c>
      <c r="R41" s="93">
        <f t="shared" si="37"/>
        <v>0</v>
      </c>
      <c r="S41" s="93">
        <f t="shared" si="37"/>
        <v>0</v>
      </c>
      <c r="T41" s="93">
        <f t="shared" si="37"/>
        <v>0</v>
      </c>
      <c r="U41" s="93">
        <f t="shared" si="37"/>
        <v>0</v>
      </c>
      <c r="V41" s="93">
        <f t="shared" si="37"/>
        <v>0</v>
      </c>
      <c r="W41" s="93">
        <f t="shared" si="37"/>
        <v>0</v>
      </c>
      <c r="X41" s="93">
        <f t="shared" si="37"/>
        <v>0</v>
      </c>
      <c r="Y41" s="93">
        <f t="shared" si="37"/>
        <v>0</v>
      </c>
      <c r="Z41" s="93">
        <f t="shared" si="37"/>
        <v>0</v>
      </c>
      <c r="AA41" s="93">
        <f t="shared" si="37"/>
        <v>0</v>
      </c>
      <c r="AB41" s="93">
        <f t="shared" si="37"/>
        <v>0</v>
      </c>
      <c r="AC41" s="93">
        <f t="shared" si="37"/>
        <v>0</v>
      </c>
      <c r="AD41" s="93">
        <f t="shared" si="37"/>
        <v>0</v>
      </c>
      <c r="AE41" s="93">
        <f t="shared" si="37"/>
        <v>0</v>
      </c>
      <c r="AF41" s="93">
        <f t="shared" si="37"/>
        <v>0</v>
      </c>
      <c r="AG41" s="93">
        <f t="shared" si="37"/>
        <v>0</v>
      </c>
      <c r="AH41" s="93">
        <f t="shared" si="37"/>
        <v>0</v>
      </c>
      <c r="AI41" s="93">
        <f t="shared" si="37"/>
        <v>0</v>
      </c>
      <c r="AJ41" s="93">
        <f t="shared" si="37"/>
        <v>0</v>
      </c>
      <c r="AK41" s="93">
        <f t="shared" si="37"/>
        <v>0</v>
      </c>
      <c r="AL41" s="93">
        <f t="shared" si="37"/>
        <v>0</v>
      </c>
      <c r="AM41" s="93">
        <f t="shared" si="37"/>
        <v>0</v>
      </c>
      <c r="AN41" s="93">
        <f t="shared" ref="AN41:BQ41" si="38">AN8*(1+$C8)</f>
        <v>0</v>
      </c>
      <c r="AO41" s="93">
        <f t="shared" si="38"/>
        <v>0</v>
      </c>
      <c r="AP41" s="93">
        <f t="shared" si="38"/>
        <v>0</v>
      </c>
      <c r="AQ41" s="93">
        <f t="shared" si="38"/>
        <v>0</v>
      </c>
      <c r="AR41" s="93">
        <f t="shared" si="38"/>
        <v>0</v>
      </c>
      <c r="AS41" s="93">
        <f t="shared" si="38"/>
        <v>0</v>
      </c>
      <c r="AT41" s="93">
        <f t="shared" si="38"/>
        <v>0</v>
      </c>
      <c r="AU41" s="93">
        <f t="shared" si="38"/>
        <v>0</v>
      </c>
      <c r="AV41" s="93">
        <f t="shared" si="38"/>
        <v>0</v>
      </c>
      <c r="AW41" s="93">
        <f t="shared" si="38"/>
        <v>0</v>
      </c>
      <c r="AX41" s="93">
        <f t="shared" si="38"/>
        <v>0</v>
      </c>
      <c r="AY41" s="93">
        <f t="shared" si="38"/>
        <v>0</v>
      </c>
      <c r="AZ41" s="93">
        <f t="shared" si="38"/>
        <v>0</v>
      </c>
      <c r="BA41" s="93">
        <f t="shared" si="38"/>
        <v>0</v>
      </c>
      <c r="BB41" s="93">
        <f t="shared" si="38"/>
        <v>0</v>
      </c>
      <c r="BC41" s="93">
        <f t="shared" si="38"/>
        <v>0</v>
      </c>
      <c r="BD41" s="93">
        <f t="shared" si="38"/>
        <v>0</v>
      </c>
      <c r="BE41" s="93">
        <f t="shared" si="38"/>
        <v>0</v>
      </c>
      <c r="BF41" s="93">
        <f t="shared" si="38"/>
        <v>0</v>
      </c>
      <c r="BG41" s="93">
        <f t="shared" si="38"/>
        <v>0</v>
      </c>
      <c r="BH41" s="93">
        <f t="shared" si="38"/>
        <v>0</v>
      </c>
      <c r="BI41" s="93">
        <f t="shared" si="38"/>
        <v>0</v>
      </c>
      <c r="BJ41" s="93">
        <f t="shared" si="38"/>
        <v>0</v>
      </c>
      <c r="BK41" s="93">
        <f t="shared" si="38"/>
        <v>0</v>
      </c>
      <c r="BL41" s="93">
        <f t="shared" si="38"/>
        <v>0</v>
      </c>
      <c r="BM41" s="93">
        <f t="shared" si="38"/>
        <v>0</v>
      </c>
      <c r="BN41" s="93">
        <f t="shared" si="38"/>
        <v>0</v>
      </c>
      <c r="BO41" s="93">
        <f t="shared" si="38"/>
        <v>0</v>
      </c>
      <c r="BP41" s="93">
        <f t="shared" si="38"/>
        <v>0</v>
      </c>
      <c r="BQ41" s="93">
        <f t="shared" si="38"/>
        <v>0</v>
      </c>
      <c r="BR41" s="96"/>
      <c r="BS41" s="96"/>
      <c r="BT41" s="96"/>
      <c r="BU41" s="96"/>
      <c r="BV41" s="96"/>
    </row>
    <row r="42" spans="1:74" ht="15">
      <c r="A42" s="188" t="str">
        <f t="shared" si="26"/>
        <v>SCADA/Network control</v>
      </c>
      <c r="B42" s="102">
        <f t="shared" si="26"/>
        <v>10</v>
      </c>
      <c r="C42" s="97">
        <f t="shared" si="31"/>
        <v>2.3586985440757197E-16</v>
      </c>
      <c r="D42" s="211">
        <f>IF(B42="n/a",0,E42-F42)</f>
        <v>2.8421709430404007E-14</v>
      </c>
      <c r="E42" s="185">
        <f t="shared" si="27"/>
        <v>120.49742219831383</v>
      </c>
      <c r="F42" s="186">
        <f t="shared" si="28"/>
        <v>120.4974221983138</v>
      </c>
      <c r="G42" s="92"/>
      <c r="H42" s="93">
        <f t="shared" ref="H42:AM42" si="39">H9*(1+$C9)</f>
        <v>13.955354044047137</v>
      </c>
      <c r="I42" s="93">
        <f t="shared" si="39"/>
        <v>14.590233773670528</v>
      </c>
      <c r="J42" s="93">
        <f t="shared" si="39"/>
        <v>14.590233773670528</v>
      </c>
      <c r="K42" s="93">
        <f t="shared" si="39"/>
        <v>14.590233773670528</v>
      </c>
      <c r="L42" s="93">
        <f t="shared" si="39"/>
        <v>14.590233773670528</v>
      </c>
      <c r="M42" s="93">
        <f t="shared" si="39"/>
        <v>14.165650657918418</v>
      </c>
      <c r="N42" s="93">
        <f t="shared" si="39"/>
        <v>12.66278310928714</v>
      </c>
      <c r="O42" s="93">
        <f t="shared" si="39"/>
        <v>10.344491451052464</v>
      </c>
      <c r="P42" s="93">
        <f t="shared" si="39"/>
        <v>7.3668408455564682</v>
      </c>
      <c r="Q42" s="93">
        <f t="shared" si="39"/>
        <v>3.6413669957700723</v>
      </c>
      <c r="R42" s="93">
        <f t="shared" si="39"/>
        <v>4.395732001191881E-15</v>
      </c>
      <c r="S42" s="93">
        <f t="shared" si="39"/>
        <v>0</v>
      </c>
      <c r="T42" s="93">
        <f t="shared" si="39"/>
        <v>0</v>
      </c>
      <c r="U42" s="93">
        <f t="shared" si="39"/>
        <v>0</v>
      </c>
      <c r="V42" s="93">
        <f t="shared" si="39"/>
        <v>0</v>
      </c>
      <c r="W42" s="93">
        <f t="shared" si="39"/>
        <v>0</v>
      </c>
      <c r="X42" s="93">
        <f t="shared" si="39"/>
        <v>0</v>
      </c>
      <c r="Y42" s="93">
        <f t="shared" si="39"/>
        <v>0</v>
      </c>
      <c r="Z42" s="93">
        <f t="shared" si="39"/>
        <v>0</v>
      </c>
      <c r="AA42" s="93">
        <f t="shared" si="39"/>
        <v>0</v>
      </c>
      <c r="AB42" s="93">
        <f t="shared" si="39"/>
        <v>0</v>
      </c>
      <c r="AC42" s="93">
        <f t="shared" si="39"/>
        <v>0</v>
      </c>
      <c r="AD42" s="93">
        <f t="shared" si="39"/>
        <v>0</v>
      </c>
      <c r="AE42" s="93">
        <f t="shared" si="39"/>
        <v>0</v>
      </c>
      <c r="AF42" s="93">
        <f t="shared" si="39"/>
        <v>0</v>
      </c>
      <c r="AG42" s="93">
        <f t="shared" si="39"/>
        <v>0</v>
      </c>
      <c r="AH42" s="93">
        <f t="shared" si="39"/>
        <v>0</v>
      </c>
      <c r="AI42" s="93">
        <f t="shared" si="39"/>
        <v>0</v>
      </c>
      <c r="AJ42" s="93">
        <f t="shared" si="39"/>
        <v>0</v>
      </c>
      <c r="AK42" s="93">
        <f t="shared" si="39"/>
        <v>0</v>
      </c>
      <c r="AL42" s="93">
        <f t="shared" si="39"/>
        <v>0</v>
      </c>
      <c r="AM42" s="93">
        <f t="shared" si="39"/>
        <v>0</v>
      </c>
      <c r="AN42" s="93">
        <f t="shared" ref="AN42:BQ42" si="40">AN9*(1+$C9)</f>
        <v>0</v>
      </c>
      <c r="AO42" s="93">
        <f t="shared" si="40"/>
        <v>0</v>
      </c>
      <c r="AP42" s="93">
        <f t="shared" si="40"/>
        <v>0</v>
      </c>
      <c r="AQ42" s="93">
        <f t="shared" si="40"/>
        <v>0</v>
      </c>
      <c r="AR42" s="93">
        <f t="shared" si="40"/>
        <v>0</v>
      </c>
      <c r="AS42" s="93">
        <f t="shared" si="40"/>
        <v>0</v>
      </c>
      <c r="AT42" s="93">
        <f t="shared" si="40"/>
        <v>0</v>
      </c>
      <c r="AU42" s="93">
        <f t="shared" si="40"/>
        <v>0</v>
      </c>
      <c r="AV42" s="93">
        <f t="shared" si="40"/>
        <v>0</v>
      </c>
      <c r="AW42" s="93">
        <f t="shared" si="40"/>
        <v>0</v>
      </c>
      <c r="AX42" s="93">
        <f t="shared" si="40"/>
        <v>0</v>
      </c>
      <c r="AY42" s="93">
        <f t="shared" si="40"/>
        <v>0</v>
      </c>
      <c r="AZ42" s="93">
        <f t="shared" si="40"/>
        <v>0</v>
      </c>
      <c r="BA42" s="93">
        <f t="shared" si="40"/>
        <v>0</v>
      </c>
      <c r="BB42" s="93">
        <f t="shared" si="40"/>
        <v>0</v>
      </c>
      <c r="BC42" s="93">
        <f t="shared" si="40"/>
        <v>0</v>
      </c>
      <c r="BD42" s="93">
        <f t="shared" si="40"/>
        <v>0</v>
      </c>
      <c r="BE42" s="93">
        <f t="shared" si="40"/>
        <v>0</v>
      </c>
      <c r="BF42" s="93">
        <f t="shared" si="40"/>
        <v>0</v>
      </c>
      <c r="BG42" s="93">
        <f t="shared" si="40"/>
        <v>0</v>
      </c>
      <c r="BH42" s="93">
        <f t="shared" si="40"/>
        <v>0</v>
      </c>
      <c r="BI42" s="93">
        <f t="shared" si="40"/>
        <v>0</v>
      </c>
      <c r="BJ42" s="93">
        <f t="shared" si="40"/>
        <v>0</v>
      </c>
      <c r="BK42" s="93">
        <f t="shared" si="40"/>
        <v>0</v>
      </c>
      <c r="BL42" s="93">
        <f t="shared" si="40"/>
        <v>0</v>
      </c>
      <c r="BM42" s="93">
        <f t="shared" si="40"/>
        <v>0</v>
      </c>
      <c r="BN42" s="93">
        <f t="shared" si="40"/>
        <v>0</v>
      </c>
      <c r="BO42" s="93">
        <f t="shared" si="40"/>
        <v>0</v>
      </c>
      <c r="BP42" s="93">
        <f t="shared" si="40"/>
        <v>0</v>
      </c>
      <c r="BQ42" s="93">
        <f t="shared" si="40"/>
        <v>0</v>
      </c>
      <c r="BR42" s="96"/>
      <c r="BS42" s="96"/>
      <c r="BT42" s="96"/>
      <c r="BU42" s="96"/>
      <c r="BV42" s="96"/>
    </row>
    <row r="43" spans="1:74" ht="15">
      <c r="A43" s="188" t="str">
        <f t="shared" si="26"/>
        <v>Non-network general assets - IT</v>
      </c>
      <c r="B43" s="102">
        <f t="shared" si="26"/>
        <v>5</v>
      </c>
      <c r="C43" s="97">
        <f t="shared" si="31"/>
        <v>0</v>
      </c>
      <c r="D43" s="211">
        <f t="shared" si="32"/>
        <v>0</v>
      </c>
      <c r="E43" s="185">
        <f t="shared" si="27"/>
        <v>155.36125441494846</v>
      </c>
      <c r="F43" s="186">
        <f t="shared" si="28"/>
        <v>155.36125441494846</v>
      </c>
      <c r="G43" s="92"/>
      <c r="H43" s="93">
        <f t="shared" ref="H43:AM43" si="41">H10*(1+$C10)</f>
        <v>46.369741102820157</v>
      </c>
      <c r="I43" s="93">
        <f t="shared" si="41"/>
        <v>38.410768308774863</v>
      </c>
      <c r="J43" s="93">
        <f t="shared" si="41"/>
        <v>31.619099833092747</v>
      </c>
      <c r="K43" s="93">
        <f t="shared" si="41"/>
        <v>24.555663255065021</v>
      </c>
      <c r="L43" s="93">
        <f t="shared" si="41"/>
        <v>14.405981915195673</v>
      </c>
      <c r="M43" s="93">
        <f t="shared" si="41"/>
        <v>0</v>
      </c>
      <c r="N43" s="93">
        <f t="shared" si="41"/>
        <v>0</v>
      </c>
      <c r="O43" s="93">
        <f t="shared" si="41"/>
        <v>0</v>
      </c>
      <c r="P43" s="93">
        <f t="shared" si="41"/>
        <v>0</v>
      </c>
      <c r="Q43" s="93">
        <f t="shared" si="41"/>
        <v>0</v>
      </c>
      <c r="R43" s="93">
        <f t="shared" si="41"/>
        <v>0</v>
      </c>
      <c r="S43" s="93">
        <f t="shared" si="41"/>
        <v>0</v>
      </c>
      <c r="T43" s="93">
        <f t="shared" si="41"/>
        <v>0</v>
      </c>
      <c r="U43" s="93">
        <f t="shared" si="41"/>
        <v>0</v>
      </c>
      <c r="V43" s="93">
        <f t="shared" si="41"/>
        <v>0</v>
      </c>
      <c r="W43" s="93">
        <f t="shared" si="41"/>
        <v>0</v>
      </c>
      <c r="X43" s="93">
        <f t="shared" si="41"/>
        <v>0</v>
      </c>
      <c r="Y43" s="93">
        <f t="shared" si="41"/>
        <v>0</v>
      </c>
      <c r="Z43" s="93">
        <f t="shared" si="41"/>
        <v>0</v>
      </c>
      <c r="AA43" s="93">
        <f t="shared" si="41"/>
        <v>0</v>
      </c>
      <c r="AB43" s="93">
        <f t="shared" si="41"/>
        <v>0</v>
      </c>
      <c r="AC43" s="93">
        <f t="shared" si="41"/>
        <v>0</v>
      </c>
      <c r="AD43" s="93">
        <f t="shared" si="41"/>
        <v>0</v>
      </c>
      <c r="AE43" s="93">
        <f t="shared" si="41"/>
        <v>0</v>
      </c>
      <c r="AF43" s="93">
        <f t="shared" si="41"/>
        <v>0</v>
      </c>
      <c r="AG43" s="93">
        <f t="shared" si="41"/>
        <v>0</v>
      </c>
      <c r="AH43" s="93">
        <f t="shared" si="41"/>
        <v>0</v>
      </c>
      <c r="AI43" s="93">
        <f t="shared" si="41"/>
        <v>0</v>
      </c>
      <c r="AJ43" s="93">
        <f t="shared" si="41"/>
        <v>0</v>
      </c>
      <c r="AK43" s="93">
        <f t="shared" si="41"/>
        <v>0</v>
      </c>
      <c r="AL43" s="93">
        <f t="shared" si="41"/>
        <v>0</v>
      </c>
      <c r="AM43" s="93">
        <f t="shared" si="41"/>
        <v>0</v>
      </c>
      <c r="AN43" s="93">
        <f t="shared" ref="AN43:BQ43" si="42">AN10*(1+$C10)</f>
        <v>0</v>
      </c>
      <c r="AO43" s="93">
        <f t="shared" si="42"/>
        <v>0</v>
      </c>
      <c r="AP43" s="93">
        <f t="shared" si="42"/>
        <v>0</v>
      </c>
      <c r="AQ43" s="93">
        <f t="shared" si="42"/>
        <v>0</v>
      </c>
      <c r="AR43" s="93">
        <f t="shared" si="42"/>
        <v>0</v>
      </c>
      <c r="AS43" s="93">
        <f t="shared" si="42"/>
        <v>0</v>
      </c>
      <c r="AT43" s="93">
        <f t="shared" si="42"/>
        <v>0</v>
      </c>
      <c r="AU43" s="93">
        <f t="shared" si="42"/>
        <v>0</v>
      </c>
      <c r="AV43" s="93">
        <f t="shared" si="42"/>
        <v>0</v>
      </c>
      <c r="AW43" s="93">
        <f t="shared" si="42"/>
        <v>0</v>
      </c>
      <c r="AX43" s="93">
        <f t="shared" si="42"/>
        <v>0</v>
      </c>
      <c r="AY43" s="93">
        <f t="shared" si="42"/>
        <v>0</v>
      </c>
      <c r="AZ43" s="93">
        <f t="shared" si="42"/>
        <v>0</v>
      </c>
      <c r="BA43" s="93">
        <f t="shared" si="42"/>
        <v>0</v>
      </c>
      <c r="BB43" s="93">
        <f t="shared" si="42"/>
        <v>0</v>
      </c>
      <c r="BC43" s="93">
        <f t="shared" si="42"/>
        <v>0</v>
      </c>
      <c r="BD43" s="93">
        <f t="shared" si="42"/>
        <v>0</v>
      </c>
      <c r="BE43" s="93">
        <f t="shared" si="42"/>
        <v>0</v>
      </c>
      <c r="BF43" s="93">
        <f t="shared" si="42"/>
        <v>0</v>
      </c>
      <c r="BG43" s="93">
        <f t="shared" si="42"/>
        <v>0</v>
      </c>
      <c r="BH43" s="93">
        <f t="shared" si="42"/>
        <v>0</v>
      </c>
      <c r="BI43" s="93">
        <f t="shared" si="42"/>
        <v>0</v>
      </c>
      <c r="BJ43" s="93">
        <f t="shared" si="42"/>
        <v>0</v>
      </c>
      <c r="BK43" s="93">
        <f t="shared" si="42"/>
        <v>0</v>
      </c>
      <c r="BL43" s="93">
        <f t="shared" si="42"/>
        <v>0</v>
      </c>
      <c r="BM43" s="93">
        <f t="shared" si="42"/>
        <v>0</v>
      </c>
      <c r="BN43" s="93">
        <f t="shared" si="42"/>
        <v>0</v>
      </c>
      <c r="BO43" s="93">
        <f t="shared" si="42"/>
        <v>0</v>
      </c>
      <c r="BP43" s="93">
        <f t="shared" si="42"/>
        <v>0</v>
      </c>
      <c r="BQ43" s="93">
        <f t="shared" si="42"/>
        <v>0</v>
      </c>
      <c r="BR43" s="96"/>
      <c r="BS43" s="96"/>
      <c r="BT43" s="96"/>
      <c r="BU43" s="96"/>
      <c r="BV43" s="96"/>
    </row>
    <row r="44" spans="1:74" ht="15">
      <c r="A44" s="188" t="str">
        <f t="shared" si="26"/>
        <v>Non-network general assets - Other</v>
      </c>
      <c r="B44" s="102">
        <f t="shared" si="26"/>
        <v>5</v>
      </c>
      <c r="C44" s="97">
        <f t="shared" si="31"/>
        <v>1.1918393047571495E-16</v>
      </c>
      <c r="D44" s="211">
        <f t="shared" si="32"/>
        <v>1.7763568394002505E-15</v>
      </c>
      <c r="E44" s="185">
        <f t="shared" si="27"/>
        <v>14.904331752695494</v>
      </c>
      <c r="F44" s="186">
        <f t="shared" si="28"/>
        <v>14.904331752695493</v>
      </c>
      <c r="G44" s="92"/>
      <c r="H44" s="93">
        <f t="shared" ref="H44:AM44" si="43">H11*(1+$C11)</f>
        <v>6.6662964576605042</v>
      </c>
      <c r="I44" s="93">
        <f t="shared" si="43"/>
        <v>4.6081605889288255</v>
      </c>
      <c r="J44" s="93">
        <f t="shared" si="43"/>
        <v>1.7293733332536887</v>
      </c>
      <c r="K44" s="93">
        <f t="shared" si="43"/>
        <v>0.62265026766031684</v>
      </c>
      <c r="L44" s="93">
        <f t="shared" si="43"/>
        <v>1.2778511051921579</v>
      </c>
      <c r="M44" s="93">
        <f t="shared" si="43"/>
        <v>6.7628522653521144E-16</v>
      </c>
      <c r="N44" s="93">
        <f t="shared" si="43"/>
        <v>0</v>
      </c>
      <c r="O44" s="93">
        <f t="shared" si="43"/>
        <v>0</v>
      </c>
      <c r="P44" s="93">
        <f t="shared" si="43"/>
        <v>0</v>
      </c>
      <c r="Q44" s="93">
        <f t="shared" si="43"/>
        <v>0</v>
      </c>
      <c r="R44" s="93">
        <f t="shared" si="43"/>
        <v>0</v>
      </c>
      <c r="S44" s="93">
        <f t="shared" si="43"/>
        <v>0</v>
      </c>
      <c r="T44" s="93">
        <f t="shared" si="43"/>
        <v>0</v>
      </c>
      <c r="U44" s="93">
        <f t="shared" si="43"/>
        <v>0</v>
      </c>
      <c r="V44" s="93">
        <f t="shared" si="43"/>
        <v>0</v>
      </c>
      <c r="W44" s="93">
        <f t="shared" si="43"/>
        <v>0</v>
      </c>
      <c r="X44" s="93">
        <f t="shared" si="43"/>
        <v>0</v>
      </c>
      <c r="Y44" s="93">
        <f t="shared" si="43"/>
        <v>0</v>
      </c>
      <c r="Z44" s="93">
        <f t="shared" si="43"/>
        <v>0</v>
      </c>
      <c r="AA44" s="93">
        <f t="shared" si="43"/>
        <v>0</v>
      </c>
      <c r="AB44" s="93">
        <f t="shared" si="43"/>
        <v>0</v>
      </c>
      <c r="AC44" s="93">
        <f t="shared" si="43"/>
        <v>0</v>
      </c>
      <c r="AD44" s="93">
        <f t="shared" si="43"/>
        <v>0</v>
      </c>
      <c r="AE44" s="93">
        <f t="shared" si="43"/>
        <v>0</v>
      </c>
      <c r="AF44" s="93">
        <f t="shared" si="43"/>
        <v>0</v>
      </c>
      <c r="AG44" s="93">
        <f t="shared" si="43"/>
        <v>0</v>
      </c>
      <c r="AH44" s="93">
        <f t="shared" si="43"/>
        <v>0</v>
      </c>
      <c r="AI44" s="93">
        <f t="shared" si="43"/>
        <v>0</v>
      </c>
      <c r="AJ44" s="93">
        <f t="shared" si="43"/>
        <v>0</v>
      </c>
      <c r="AK44" s="93">
        <f t="shared" si="43"/>
        <v>0</v>
      </c>
      <c r="AL44" s="93">
        <f t="shared" si="43"/>
        <v>0</v>
      </c>
      <c r="AM44" s="93">
        <f t="shared" si="43"/>
        <v>0</v>
      </c>
      <c r="AN44" s="93">
        <f t="shared" ref="AN44:BQ44" si="44">AN11*(1+$C11)</f>
        <v>0</v>
      </c>
      <c r="AO44" s="93">
        <f t="shared" si="44"/>
        <v>0</v>
      </c>
      <c r="AP44" s="93">
        <f t="shared" si="44"/>
        <v>0</v>
      </c>
      <c r="AQ44" s="93">
        <f t="shared" si="44"/>
        <v>0</v>
      </c>
      <c r="AR44" s="93">
        <f t="shared" si="44"/>
        <v>0</v>
      </c>
      <c r="AS44" s="93">
        <f t="shared" si="44"/>
        <v>0</v>
      </c>
      <c r="AT44" s="93">
        <f t="shared" si="44"/>
        <v>0</v>
      </c>
      <c r="AU44" s="93">
        <f t="shared" si="44"/>
        <v>0</v>
      </c>
      <c r="AV44" s="93">
        <f t="shared" si="44"/>
        <v>0</v>
      </c>
      <c r="AW44" s="93">
        <f t="shared" si="44"/>
        <v>0</v>
      </c>
      <c r="AX44" s="93">
        <f t="shared" si="44"/>
        <v>0</v>
      </c>
      <c r="AY44" s="93">
        <f t="shared" si="44"/>
        <v>0</v>
      </c>
      <c r="AZ44" s="93">
        <f t="shared" si="44"/>
        <v>0</v>
      </c>
      <c r="BA44" s="93">
        <f t="shared" si="44"/>
        <v>0</v>
      </c>
      <c r="BB44" s="93">
        <f t="shared" si="44"/>
        <v>0</v>
      </c>
      <c r="BC44" s="93">
        <f t="shared" si="44"/>
        <v>0</v>
      </c>
      <c r="BD44" s="93">
        <f t="shared" si="44"/>
        <v>0</v>
      </c>
      <c r="BE44" s="93">
        <f t="shared" si="44"/>
        <v>0</v>
      </c>
      <c r="BF44" s="93">
        <f t="shared" si="44"/>
        <v>0</v>
      </c>
      <c r="BG44" s="93">
        <f t="shared" si="44"/>
        <v>0</v>
      </c>
      <c r="BH44" s="93">
        <f t="shared" si="44"/>
        <v>0</v>
      </c>
      <c r="BI44" s="93">
        <f t="shared" si="44"/>
        <v>0</v>
      </c>
      <c r="BJ44" s="93">
        <f t="shared" si="44"/>
        <v>0</v>
      </c>
      <c r="BK44" s="93">
        <f t="shared" si="44"/>
        <v>0</v>
      </c>
      <c r="BL44" s="93">
        <f t="shared" si="44"/>
        <v>0</v>
      </c>
      <c r="BM44" s="93">
        <f t="shared" si="44"/>
        <v>0</v>
      </c>
      <c r="BN44" s="93">
        <f t="shared" si="44"/>
        <v>0</v>
      </c>
      <c r="BO44" s="93">
        <f t="shared" si="44"/>
        <v>0</v>
      </c>
      <c r="BP44" s="93">
        <f t="shared" si="44"/>
        <v>0</v>
      </c>
      <c r="BQ44" s="93">
        <f t="shared" si="44"/>
        <v>0</v>
      </c>
      <c r="BR44" s="96"/>
      <c r="BS44" s="96"/>
      <c r="BT44" s="96"/>
      <c r="BU44" s="96"/>
      <c r="BV44" s="96"/>
    </row>
    <row r="45" spans="1:74" ht="15">
      <c r="A45" s="188" t="str">
        <f t="shared" si="26"/>
        <v>Non-network - Metering related IT</v>
      </c>
      <c r="B45" s="102">
        <f t="shared" si="26"/>
        <v>7</v>
      </c>
      <c r="C45" s="97">
        <f t="shared" ref="C45" si="45">IF(F45=0,0,D45/F45)</f>
        <v>0</v>
      </c>
      <c r="D45" s="211">
        <f t="shared" ref="D45" si="46">IF(B45="n/a",0,E45-F45)</f>
        <v>0</v>
      </c>
      <c r="E45" s="185">
        <f t="shared" si="27"/>
        <v>0</v>
      </c>
      <c r="F45" s="186">
        <f t="shared" si="28"/>
        <v>0</v>
      </c>
      <c r="G45" s="92"/>
      <c r="H45" s="310">
        <f t="shared" ref="H45:AM45" si="47">H12*(1+$C12)</f>
        <v>0</v>
      </c>
      <c r="I45" s="93">
        <f t="shared" si="47"/>
        <v>0</v>
      </c>
      <c r="J45" s="93">
        <f t="shared" si="47"/>
        <v>0</v>
      </c>
      <c r="K45" s="93">
        <f t="shared" si="47"/>
        <v>0</v>
      </c>
      <c r="L45" s="93">
        <f t="shared" si="47"/>
        <v>0</v>
      </c>
      <c r="M45" s="93">
        <f t="shared" si="47"/>
        <v>0</v>
      </c>
      <c r="N45" s="93">
        <f t="shared" si="47"/>
        <v>0</v>
      </c>
      <c r="O45" s="93">
        <f t="shared" si="47"/>
        <v>0</v>
      </c>
      <c r="P45" s="93">
        <f t="shared" si="47"/>
        <v>0</v>
      </c>
      <c r="Q45" s="93">
        <f t="shared" si="47"/>
        <v>0</v>
      </c>
      <c r="R45" s="93">
        <f t="shared" si="47"/>
        <v>0</v>
      </c>
      <c r="S45" s="93">
        <f t="shared" si="47"/>
        <v>0</v>
      </c>
      <c r="T45" s="93">
        <f t="shared" si="47"/>
        <v>0</v>
      </c>
      <c r="U45" s="93">
        <f t="shared" si="47"/>
        <v>0</v>
      </c>
      <c r="V45" s="93">
        <f t="shared" si="47"/>
        <v>0</v>
      </c>
      <c r="W45" s="93">
        <f t="shared" si="47"/>
        <v>0</v>
      </c>
      <c r="X45" s="93">
        <f t="shared" si="47"/>
        <v>0</v>
      </c>
      <c r="Y45" s="93">
        <f t="shared" si="47"/>
        <v>0</v>
      </c>
      <c r="Z45" s="93">
        <f t="shared" si="47"/>
        <v>0</v>
      </c>
      <c r="AA45" s="93">
        <f t="shared" si="47"/>
        <v>0</v>
      </c>
      <c r="AB45" s="93">
        <f t="shared" si="47"/>
        <v>0</v>
      </c>
      <c r="AC45" s="93">
        <f t="shared" si="47"/>
        <v>0</v>
      </c>
      <c r="AD45" s="93">
        <f t="shared" si="47"/>
        <v>0</v>
      </c>
      <c r="AE45" s="93">
        <f t="shared" si="47"/>
        <v>0</v>
      </c>
      <c r="AF45" s="93">
        <f t="shared" si="47"/>
        <v>0</v>
      </c>
      <c r="AG45" s="93">
        <f t="shared" si="47"/>
        <v>0</v>
      </c>
      <c r="AH45" s="93">
        <f t="shared" si="47"/>
        <v>0</v>
      </c>
      <c r="AI45" s="93">
        <f t="shared" si="47"/>
        <v>0</v>
      </c>
      <c r="AJ45" s="93">
        <f t="shared" si="47"/>
        <v>0</v>
      </c>
      <c r="AK45" s="93">
        <f t="shared" si="47"/>
        <v>0</v>
      </c>
      <c r="AL45" s="93">
        <f t="shared" si="47"/>
        <v>0</v>
      </c>
      <c r="AM45" s="93">
        <f t="shared" si="47"/>
        <v>0</v>
      </c>
      <c r="AN45" s="93">
        <f t="shared" ref="AN45:BQ45" si="48">AN12*(1+$C12)</f>
        <v>0</v>
      </c>
      <c r="AO45" s="93">
        <f t="shared" si="48"/>
        <v>0</v>
      </c>
      <c r="AP45" s="93">
        <f t="shared" si="48"/>
        <v>0</v>
      </c>
      <c r="AQ45" s="93">
        <f t="shared" si="48"/>
        <v>0</v>
      </c>
      <c r="AR45" s="93">
        <f t="shared" si="48"/>
        <v>0</v>
      </c>
      <c r="AS45" s="93">
        <f t="shared" si="48"/>
        <v>0</v>
      </c>
      <c r="AT45" s="93">
        <f t="shared" si="48"/>
        <v>0</v>
      </c>
      <c r="AU45" s="93">
        <f t="shared" si="48"/>
        <v>0</v>
      </c>
      <c r="AV45" s="93">
        <f t="shared" si="48"/>
        <v>0</v>
      </c>
      <c r="AW45" s="93">
        <f t="shared" si="48"/>
        <v>0</v>
      </c>
      <c r="AX45" s="93">
        <f t="shared" si="48"/>
        <v>0</v>
      </c>
      <c r="AY45" s="93">
        <f t="shared" si="48"/>
        <v>0</v>
      </c>
      <c r="AZ45" s="93">
        <f t="shared" si="48"/>
        <v>0</v>
      </c>
      <c r="BA45" s="93">
        <f t="shared" si="48"/>
        <v>0</v>
      </c>
      <c r="BB45" s="93">
        <f t="shared" si="48"/>
        <v>0</v>
      </c>
      <c r="BC45" s="93">
        <f t="shared" si="48"/>
        <v>0</v>
      </c>
      <c r="BD45" s="93">
        <f t="shared" si="48"/>
        <v>0</v>
      </c>
      <c r="BE45" s="93">
        <f t="shared" si="48"/>
        <v>0</v>
      </c>
      <c r="BF45" s="93">
        <f t="shared" si="48"/>
        <v>0</v>
      </c>
      <c r="BG45" s="93">
        <f t="shared" si="48"/>
        <v>0</v>
      </c>
      <c r="BH45" s="93">
        <f t="shared" si="48"/>
        <v>0</v>
      </c>
      <c r="BI45" s="93">
        <f t="shared" si="48"/>
        <v>0</v>
      </c>
      <c r="BJ45" s="93">
        <f t="shared" si="48"/>
        <v>0</v>
      </c>
      <c r="BK45" s="93">
        <f t="shared" si="48"/>
        <v>0</v>
      </c>
      <c r="BL45" s="93">
        <f t="shared" si="48"/>
        <v>0</v>
      </c>
      <c r="BM45" s="93">
        <f t="shared" si="48"/>
        <v>0</v>
      </c>
      <c r="BN45" s="93">
        <f t="shared" si="48"/>
        <v>0</v>
      </c>
      <c r="BO45" s="93">
        <f t="shared" si="48"/>
        <v>0</v>
      </c>
      <c r="BP45" s="93">
        <f t="shared" si="48"/>
        <v>0</v>
      </c>
      <c r="BQ45" s="93">
        <f t="shared" si="48"/>
        <v>0</v>
      </c>
      <c r="BR45" s="96"/>
      <c r="BS45" s="96"/>
      <c r="BT45" s="96"/>
      <c r="BU45" s="96"/>
      <c r="BV45" s="96"/>
    </row>
    <row r="46" spans="1:74" ht="15">
      <c r="A46" s="188" t="str">
        <f t="shared" si="26"/>
        <v>Land</v>
      </c>
      <c r="B46" s="187" t="str">
        <f t="shared" si="26"/>
        <v>n/a</v>
      </c>
      <c r="C46" s="97">
        <f t="shared" si="31"/>
        <v>0</v>
      </c>
      <c r="D46" s="211">
        <f t="shared" si="32"/>
        <v>0</v>
      </c>
      <c r="E46" s="185">
        <f t="shared" si="27"/>
        <v>8.0115282257194109E-2</v>
      </c>
      <c r="F46" s="186">
        <f t="shared" si="28"/>
        <v>0</v>
      </c>
      <c r="G46" s="92"/>
      <c r="H46" s="93">
        <f t="shared" ref="H46:AM46" si="49">H13*(1+$C13)</f>
        <v>0</v>
      </c>
      <c r="I46" s="93">
        <f t="shared" si="49"/>
        <v>0</v>
      </c>
      <c r="J46" s="93">
        <f t="shared" si="49"/>
        <v>0</v>
      </c>
      <c r="K46" s="93">
        <f t="shared" si="49"/>
        <v>0</v>
      </c>
      <c r="L46" s="93">
        <f t="shared" si="49"/>
        <v>0</v>
      </c>
      <c r="M46" s="93">
        <f t="shared" si="49"/>
        <v>0</v>
      </c>
      <c r="N46" s="93">
        <f t="shared" si="49"/>
        <v>0</v>
      </c>
      <c r="O46" s="93">
        <f t="shared" si="49"/>
        <v>0</v>
      </c>
      <c r="P46" s="93">
        <f t="shared" si="49"/>
        <v>0</v>
      </c>
      <c r="Q46" s="93">
        <f t="shared" si="49"/>
        <v>0</v>
      </c>
      <c r="R46" s="93">
        <f t="shared" si="49"/>
        <v>0</v>
      </c>
      <c r="S46" s="93">
        <f t="shared" si="49"/>
        <v>0</v>
      </c>
      <c r="T46" s="93">
        <f t="shared" si="49"/>
        <v>0</v>
      </c>
      <c r="U46" s="93">
        <f t="shared" si="49"/>
        <v>0</v>
      </c>
      <c r="V46" s="93">
        <f t="shared" si="49"/>
        <v>0</v>
      </c>
      <c r="W46" s="93">
        <f t="shared" si="49"/>
        <v>0</v>
      </c>
      <c r="X46" s="93">
        <f t="shared" si="49"/>
        <v>0</v>
      </c>
      <c r="Y46" s="93">
        <f t="shared" si="49"/>
        <v>0</v>
      </c>
      <c r="Z46" s="93">
        <f t="shared" si="49"/>
        <v>0</v>
      </c>
      <c r="AA46" s="93">
        <f t="shared" si="49"/>
        <v>0</v>
      </c>
      <c r="AB46" s="93">
        <f t="shared" si="49"/>
        <v>0</v>
      </c>
      <c r="AC46" s="93">
        <f t="shared" si="49"/>
        <v>0</v>
      </c>
      <c r="AD46" s="93">
        <f t="shared" si="49"/>
        <v>0</v>
      </c>
      <c r="AE46" s="93">
        <f t="shared" si="49"/>
        <v>0</v>
      </c>
      <c r="AF46" s="93">
        <f t="shared" si="49"/>
        <v>0</v>
      </c>
      <c r="AG46" s="93">
        <f t="shared" si="49"/>
        <v>0</v>
      </c>
      <c r="AH46" s="93">
        <f t="shared" si="49"/>
        <v>0</v>
      </c>
      <c r="AI46" s="93">
        <f t="shared" si="49"/>
        <v>0</v>
      </c>
      <c r="AJ46" s="93">
        <f t="shared" si="49"/>
        <v>0</v>
      </c>
      <c r="AK46" s="93">
        <f t="shared" si="49"/>
        <v>0</v>
      </c>
      <c r="AL46" s="93">
        <f t="shared" si="49"/>
        <v>0</v>
      </c>
      <c r="AM46" s="93">
        <f t="shared" si="49"/>
        <v>0</v>
      </c>
      <c r="AN46" s="93">
        <f t="shared" ref="AN46:BQ46" si="50">AN13*(1+$C13)</f>
        <v>0</v>
      </c>
      <c r="AO46" s="93">
        <f t="shared" si="50"/>
        <v>0</v>
      </c>
      <c r="AP46" s="93">
        <f t="shared" si="50"/>
        <v>0</v>
      </c>
      <c r="AQ46" s="93">
        <f t="shared" si="50"/>
        <v>0</v>
      </c>
      <c r="AR46" s="93">
        <f t="shared" si="50"/>
        <v>0</v>
      </c>
      <c r="AS46" s="93">
        <f t="shared" si="50"/>
        <v>0</v>
      </c>
      <c r="AT46" s="93">
        <f t="shared" si="50"/>
        <v>0</v>
      </c>
      <c r="AU46" s="93">
        <f t="shared" si="50"/>
        <v>0</v>
      </c>
      <c r="AV46" s="93">
        <f t="shared" si="50"/>
        <v>0</v>
      </c>
      <c r="AW46" s="93">
        <f t="shared" si="50"/>
        <v>0</v>
      </c>
      <c r="AX46" s="93">
        <f t="shared" si="50"/>
        <v>0</v>
      </c>
      <c r="AY46" s="93">
        <f t="shared" si="50"/>
        <v>0</v>
      </c>
      <c r="AZ46" s="93">
        <f t="shared" si="50"/>
        <v>0</v>
      </c>
      <c r="BA46" s="93">
        <f t="shared" si="50"/>
        <v>0</v>
      </c>
      <c r="BB46" s="93">
        <f t="shared" si="50"/>
        <v>0</v>
      </c>
      <c r="BC46" s="93">
        <f t="shared" si="50"/>
        <v>0</v>
      </c>
      <c r="BD46" s="93">
        <f t="shared" si="50"/>
        <v>0</v>
      </c>
      <c r="BE46" s="93">
        <f t="shared" si="50"/>
        <v>0</v>
      </c>
      <c r="BF46" s="93">
        <f t="shared" si="50"/>
        <v>0</v>
      </c>
      <c r="BG46" s="93">
        <f t="shared" si="50"/>
        <v>0</v>
      </c>
      <c r="BH46" s="93">
        <f t="shared" si="50"/>
        <v>0</v>
      </c>
      <c r="BI46" s="93">
        <f t="shared" si="50"/>
        <v>0</v>
      </c>
      <c r="BJ46" s="93">
        <f t="shared" si="50"/>
        <v>0</v>
      </c>
      <c r="BK46" s="93">
        <f t="shared" si="50"/>
        <v>0</v>
      </c>
      <c r="BL46" s="93">
        <f t="shared" si="50"/>
        <v>0</v>
      </c>
      <c r="BM46" s="93">
        <f t="shared" si="50"/>
        <v>0</v>
      </c>
      <c r="BN46" s="93">
        <f t="shared" si="50"/>
        <v>0</v>
      </c>
      <c r="BO46" s="93">
        <f t="shared" si="50"/>
        <v>0</v>
      </c>
      <c r="BP46" s="93">
        <f t="shared" si="50"/>
        <v>0</v>
      </c>
      <c r="BQ46" s="93">
        <f t="shared" si="50"/>
        <v>0</v>
      </c>
      <c r="BR46" s="96"/>
      <c r="BS46" s="96"/>
      <c r="BT46" s="96"/>
      <c r="BU46" s="96"/>
      <c r="BV46" s="96"/>
    </row>
    <row r="47" spans="1:74" ht="15">
      <c r="A47" s="245" t="s">
        <v>234</v>
      </c>
      <c r="B47" s="246"/>
      <c r="C47" s="247">
        <f t="shared" ref="C47" si="51">IF(F47=0,0,D47/F47)</f>
        <v>0</v>
      </c>
      <c r="D47" s="248">
        <f t="shared" ref="D47" si="52">IF(B47="n/a",0,E47-F47)</f>
        <v>0</v>
      </c>
      <c r="E47" s="249">
        <f>E14+E15+E16+B77</f>
        <v>34.789104599443583</v>
      </c>
      <c r="F47" s="250">
        <f>SUM(H47:BV47)</f>
        <v>34.789104599443583</v>
      </c>
      <c r="G47" s="251"/>
      <c r="H47" s="252">
        <f>$E$47/$B$75</f>
        <v>4.1991216196759709</v>
      </c>
      <c r="I47" s="252">
        <f t="shared" ref="I47:O47" si="53">$E$47/$B$75</f>
        <v>4.1991216196759709</v>
      </c>
      <c r="J47" s="252">
        <f t="shared" si="53"/>
        <v>4.1991216196759709</v>
      </c>
      <c r="K47" s="252">
        <f t="shared" si="53"/>
        <v>4.1991216196759709</v>
      </c>
      <c r="L47" s="252">
        <f t="shared" si="53"/>
        <v>4.1991216196759709</v>
      </c>
      <c r="M47" s="252">
        <f t="shared" si="53"/>
        <v>4.1991216196759709</v>
      </c>
      <c r="N47" s="252">
        <f t="shared" si="53"/>
        <v>4.1991216196759709</v>
      </c>
      <c r="O47" s="252">
        <f t="shared" si="53"/>
        <v>4.1991216196759709</v>
      </c>
      <c r="P47" s="252">
        <f>$E47-SUM($H47:O47)</f>
        <v>1.1961316420358159</v>
      </c>
      <c r="Q47" s="252">
        <v>0</v>
      </c>
      <c r="R47" s="252">
        <v>0</v>
      </c>
      <c r="S47" s="252">
        <v>0</v>
      </c>
      <c r="T47" s="252">
        <v>0</v>
      </c>
      <c r="U47" s="252">
        <v>0</v>
      </c>
      <c r="V47" s="252">
        <v>0</v>
      </c>
      <c r="W47" s="252">
        <v>0</v>
      </c>
      <c r="X47" s="252">
        <v>0</v>
      </c>
      <c r="Y47" s="252">
        <v>0</v>
      </c>
      <c r="Z47" s="252">
        <v>0</v>
      </c>
      <c r="AA47" s="252">
        <v>0</v>
      </c>
      <c r="AB47" s="252">
        <v>0</v>
      </c>
      <c r="AC47" s="252">
        <v>0</v>
      </c>
      <c r="AD47" s="252">
        <v>0</v>
      </c>
      <c r="AE47" s="252">
        <v>0</v>
      </c>
      <c r="AF47" s="252">
        <v>0</v>
      </c>
      <c r="AG47" s="252">
        <v>0</v>
      </c>
      <c r="AH47" s="252">
        <v>0</v>
      </c>
      <c r="AI47" s="252">
        <v>0</v>
      </c>
      <c r="AJ47" s="252">
        <v>0</v>
      </c>
      <c r="AK47" s="252">
        <v>0</v>
      </c>
      <c r="AL47" s="252">
        <v>0</v>
      </c>
      <c r="AM47" s="252">
        <v>0</v>
      </c>
      <c r="AN47" s="252">
        <v>0</v>
      </c>
      <c r="AO47" s="252">
        <v>0</v>
      </c>
      <c r="AP47" s="252">
        <v>0</v>
      </c>
      <c r="AQ47" s="252">
        <v>0</v>
      </c>
      <c r="AR47" s="252">
        <v>0</v>
      </c>
      <c r="AS47" s="252">
        <v>0</v>
      </c>
      <c r="AT47" s="252">
        <v>0</v>
      </c>
      <c r="AU47" s="252">
        <v>0</v>
      </c>
      <c r="AV47" s="252">
        <v>0</v>
      </c>
      <c r="AW47" s="252">
        <v>0</v>
      </c>
      <c r="AX47" s="252">
        <v>0</v>
      </c>
      <c r="AY47" s="252">
        <v>0</v>
      </c>
      <c r="AZ47" s="252">
        <v>0</v>
      </c>
      <c r="BA47" s="252">
        <v>0</v>
      </c>
      <c r="BB47" s="252">
        <v>0</v>
      </c>
      <c r="BC47" s="252">
        <v>0</v>
      </c>
      <c r="BD47" s="252">
        <v>0</v>
      </c>
      <c r="BE47" s="252">
        <v>0</v>
      </c>
      <c r="BF47" s="252">
        <v>0</v>
      </c>
      <c r="BG47" s="252">
        <v>0</v>
      </c>
      <c r="BH47" s="252">
        <v>0</v>
      </c>
      <c r="BI47" s="252">
        <v>0</v>
      </c>
      <c r="BJ47" s="252">
        <v>0</v>
      </c>
      <c r="BK47" s="252">
        <v>0</v>
      </c>
      <c r="BL47" s="252">
        <v>0</v>
      </c>
      <c r="BM47" s="252">
        <v>0</v>
      </c>
      <c r="BN47" s="252">
        <v>0</v>
      </c>
      <c r="BO47" s="252">
        <v>0</v>
      </c>
      <c r="BP47" s="252">
        <v>0</v>
      </c>
      <c r="BQ47" s="252">
        <v>0</v>
      </c>
      <c r="BR47" s="96"/>
      <c r="BS47" s="96"/>
      <c r="BT47" s="96"/>
      <c r="BU47" s="96"/>
      <c r="BV47" s="96"/>
    </row>
    <row r="48" spans="1:74" ht="15">
      <c r="A48" s="188" t="str">
        <f t="shared" ref="A48:B52" si="54">A17</f>
        <v>Equity Raising Costs</v>
      </c>
      <c r="B48" s="102">
        <f t="shared" si="54"/>
        <v>0</v>
      </c>
      <c r="C48" s="97">
        <f t="shared" si="31"/>
        <v>-2.605687175582838E-16</v>
      </c>
      <c r="D48" s="211">
        <f t="shared" si="32"/>
        <v>-3.5527136788005009E-15</v>
      </c>
      <c r="E48" s="185">
        <f t="shared" ref="E48:E57" si="55">E17</f>
        <v>13.634459700657782</v>
      </c>
      <c r="F48" s="186">
        <f t="shared" si="28"/>
        <v>13.634459700657786</v>
      </c>
      <c r="G48" s="92"/>
      <c r="H48" s="93">
        <f t="shared" ref="H48:W48" si="56">H17*(1+$C17)</f>
        <v>0.31686385437667003</v>
      </c>
      <c r="I48" s="93">
        <f t="shared" si="56"/>
        <v>0.31686385437667003</v>
      </c>
      <c r="J48" s="93">
        <f t="shared" si="56"/>
        <v>0.31686385437667003</v>
      </c>
      <c r="K48" s="93">
        <f t="shared" si="56"/>
        <v>0.31686385437667003</v>
      </c>
      <c r="L48" s="93">
        <f t="shared" si="56"/>
        <v>0.31686385437667003</v>
      </c>
      <c r="M48" s="93">
        <f t="shared" si="56"/>
        <v>0.31686385437667003</v>
      </c>
      <c r="N48" s="93">
        <f t="shared" si="56"/>
        <v>0.31686385437667003</v>
      </c>
      <c r="O48" s="93">
        <f t="shared" si="56"/>
        <v>0.31686385437667003</v>
      </c>
      <c r="P48" s="93">
        <f t="shared" si="56"/>
        <v>0.31686385437667003</v>
      </c>
      <c r="Q48" s="93">
        <f t="shared" si="56"/>
        <v>0.31686385437667003</v>
      </c>
      <c r="R48" s="93">
        <f t="shared" si="56"/>
        <v>0.31686385437667003</v>
      </c>
      <c r="S48" s="93">
        <f t="shared" si="56"/>
        <v>0.31686385437667003</v>
      </c>
      <c r="T48" s="93">
        <f t="shared" si="56"/>
        <v>0.31686385437667003</v>
      </c>
      <c r="U48" s="93">
        <f t="shared" si="56"/>
        <v>0.31686385437667003</v>
      </c>
      <c r="V48" s="93">
        <f t="shared" si="56"/>
        <v>0.31686385437667003</v>
      </c>
      <c r="W48" s="93">
        <f t="shared" si="56"/>
        <v>0.31686385437667003</v>
      </c>
      <c r="X48" s="93">
        <f t="shared" ref="X48:BQ48" si="57">X17*(1+$C17)</f>
        <v>0.31686385437667003</v>
      </c>
      <c r="Y48" s="93">
        <f t="shared" si="57"/>
        <v>0.31686385437667003</v>
      </c>
      <c r="Z48" s="93">
        <f t="shared" si="57"/>
        <v>0.31686385437667003</v>
      </c>
      <c r="AA48" s="93">
        <f t="shared" si="57"/>
        <v>0.31686385437667003</v>
      </c>
      <c r="AB48" s="93">
        <f t="shared" si="57"/>
        <v>0.31686385437667003</v>
      </c>
      <c r="AC48" s="93">
        <f t="shared" si="57"/>
        <v>0.31686385437667003</v>
      </c>
      <c r="AD48" s="93">
        <f t="shared" si="57"/>
        <v>0.31686385437667003</v>
      </c>
      <c r="AE48" s="93">
        <f t="shared" si="57"/>
        <v>0.31686385437667003</v>
      </c>
      <c r="AF48" s="93">
        <f t="shared" si="57"/>
        <v>0.31686385437667003</v>
      </c>
      <c r="AG48" s="93">
        <f t="shared" si="57"/>
        <v>0.31686385437667003</v>
      </c>
      <c r="AH48" s="93">
        <f t="shared" si="57"/>
        <v>0.31686385437667003</v>
      </c>
      <c r="AI48" s="93">
        <f t="shared" si="57"/>
        <v>0.31686385437667003</v>
      </c>
      <c r="AJ48" s="93">
        <f t="shared" si="57"/>
        <v>0.31686385437667003</v>
      </c>
      <c r="AK48" s="93">
        <f t="shared" si="57"/>
        <v>0.31686385437667003</v>
      </c>
      <c r="AL48" s="93">
        <f t="shared" si="57"/>
        <v>0.31686385437667003</v>
      </c>
      <c r="AM48" s="93">
        <f t="shared" si="57"/>
        <v>0.31686385437667003</v>
      </c>
      <c r="AN48" s="93">
        <f t="shared" si="57"/>
        <v>0.31686385437667003</v>
      </c>
      <c r="AO48" s="93">
        <f t="shared" si="57"/>
        <v>0.31686385437667003</v>
      </c>
      <c r="AP48" s="93">
        <f t="shared" si="57"/>
        <v>0.31686385437667003</v>
      </c>
      <c r="AQ48" s="93">
        <f t="shared" si="57"/>
        <v>0.31686385437667003</v>
      </c>
      <c r="AR48" s="93">
        <f t="shared" si="57"/>
        <v>0.31583736667098472</v>
      </c>
      <c r="AS48" s="93">
        <f t="shared" si="57"/>
        <v>0.27633584241277442</v>
      </c>
      <c r="AT48" s="93">
        <f t="shared" si="57"/>
        <v>0.27633584241277442</v>
      </c>
      <c r="AU48" s="93">
        <f t="shared" si="57"/>
        <v>0.27633584241277442</v>
      </c>
      <c r="AV48" s="93">
        <f t="shared" si="57"/>
        <v>0.27633584241277442</v>
      </c>
      <c r="AW48" s="93">
        <f t="shared" si="57"/>
        <v>0.27633584241277442</v>
      </c>
      <c r="AX48" s="93">
        <f t="shared" si="57"/>
        <v>0.27633584241277442</v>
      </c>
      <c r="AY48" s="93">
        <f t="shared" si="57"/>
        <v>0.13311997075976634</v>
      </c>
      <c r="AZ48" s="93">
        <f t="shared" si="57"/>
        <v>3.0735880122050682E-2</v>
      </c>
      <c r="BA48" s="93">
        <f t="shared" si="57"/>
        <v>3.0735880122050682E-2</v>
      </c>
      <c r="BB48" s="93">
        <f t="shared" si="57"/>
        <v>3.0735880122050682E-2</v>
      </c>
      <c r="BC48" s="93">
        <f t="shared" si="57"/>
        <v>2.8180910824111612E-2</v>
      </c>
      <c r="BD48" s="93">
        <f t="shared" si="57"/>
        <v>0</v>
      </c>
      <c r="BE48" s="93">
        <f t="shared" si="57"/>
        <v>0</v>
      </c>
      <c r="BF48" s="93">
        <f t="shared" si="57"/>
        <v>0</v>
      </c>
      <c r="BG48" s="93">
        <f t="shared" si="57"/>
        <v>0</v>
      </c>
      <c r="BH48" s="93">
        <f t="shared" si="57"/>
        <v>0</v>
      </c>
      <c r="BI48" s="93">
        <f t="shared" si="57"/>
        <v>0</v>
      </c>
      <c r="BJ48" s="93">
        <f t="shared" si="57"/>
        <v>0</v>
      </c>
      <c r="BK48" s="93">
        <f t="shared" si="57"/>
        <v>0</v>
      </c>
      <c r="BL48" s="93">
        <f t="shared" si="57"/>
        <v>0</v>
      </c>
      <c r="BM48" s="93">
        <f t="shared" si="57"/>
        <v>0</v>
      </c>
      <c r="BN48" s="93">
        <f t="shared" si="57"/>
        <v>0</v>
      </c>
      <c r="BO48" s="93">
        <f t="shared" si="57"/>
        <v>0</v>
      </c>
      <c r="BP48" s="93">
        <f t="shared" si="57"/>
        <v>0</v>
      </c>
      <c r="BQ48" s="93">
        <f t="shared" si="57"/>
        <v>0</v>
      </c>
      <c r="BR48" s="96"/>
      <c r="BS48" s="96"/>
      <c r="BT48" s="96"/>
      <c r="BU48" s="96"/>
      <c r="BV48" s="96"/>
    </row>
    <row r="49" spans="1:74" ht="15">
      <c r="A49" s="188" t="str">
        <f t="shared" si="54"/>
        <v>Accelerated Depr Opening RAB Adj - Subtr</v>
      </c>
      <c r="B49" s="102" t="str">
        <f t="shared" si="54"/>
        <v>n/a</v>
      </c>
      <c r="C49" s="97">
        <f t="shared" si="31"/>
        <v>0</v>
      </c>
      <c r="D49" s="209">
        <f t="shared" si="32"/>
        <v>0</v>
      </c>
      <c r="E49" s="185">
        <f t="shared" si="55"/>
        <v>0</v>
      </c>
      <c r="F49" s="186">
        <f t="shared" si="28"/>
        <v>0</v>
      </c>
      <c r="G49" s="92"/>
      <c r="H49" s="93">
        <f t="shared" ref="H49:W49" si="58">H18*(1+$C18)</f>
        <v>0</v>
      </c>
      <c r="I49" s="93">
        <f t="shared" si="58"/>
        <v>0</v>
      </c>
      <c r="J49" s="93">
        <f t="shared" si="58"/>
        <v>0</v>
      </c>
      <c r="K49" s="93">
        <f t="shared" si="58"/>
        <v>0</v>
      </c>
      <c r="L49" s="93">
        <f t="shared" si="58"/>
        <v>0</v>
      </c>
      <c r="M49" s="93">
        <f t="shared" si="58"/>
        <v>0</v>
      </c>
      <c r="N49" s="93">
        <f t="shared" si="58"/>
        <v>0</v>
      </c>
      <c r="O49" s="93">
        <f t="shared" si="58"/>
        <v>0</v>
      </c>
      <c r="P49" s="93">
        <f t="shared" si="58"/>
        <v>0</v>
      </c>
      <c r="Q49" s="93">
        <f t="shared" si="58"/>
        <v>0</v>
      </c>
      <c r="R49" s="93">
        <f t="shared" si="58"/>
        <v>0</v>
      </c>
      <c r="S49" s="93">
        <f t="shared" si="58"/>
        <v>0</v>
      </c>
      <c r="T49" s="93">
        <f t="shared" si="58"/>
        <v>0</v>
      </c>
      <c r="U49" s="93">
        <f t="shared" si="58"/>
        <v>0</v>
      </c>
      <c r="V49" s="93">
        <f t="shared" si="58"/>
        <v>0</v>
      </c>
      <c r="W49" s="93">
        <f t="shared" si="58"/>
        <v>0</v>
      </c>
      <c r="X49" s="93">
        <f t="shared" ref="X49:BQ49" si="59">X18*(1+$C18)</f>
        <v>0</v>
      </c>
      <c r="Y49" s="93">
        <f t="shared" si="59"/>
        <v>0</v>
      </c>
      <c r="Z49" s="93">
        <f t="shared" si="59"/>
        <v>0</v>
      </c>
      <c r="AA49" s="93">
        <f t="shared" si="59"/>
        <v>0</v>
      </c>
      <c r="AB49" s="93">
        <f t="shared" si="59"/>
        <v>0</v>
      </c>
      <c r="AC49" s="93">
        <f t="shared" si="59"/>
        <v>0</v>
      </c>
      <c r="AD49" s="93">
        <f t="shared" si="59"/>
        <v>0</v>
      </c>
      <c r="AE49" s="93">
        <f t="shared" si="59"/>
        <v>0</v>
      </c>
      <c r="AF49" s="93">
        <f t="shared" si="59"/>
        <v>0</v>
      </c>
      <c r="AG49" s="93">
        <f t="shared" si="59"/>
        <v>0</v>
      </c>
      <c r="AH49" s="93">
        <f t="shared" si="59"/>
        <v>0</v>
      </c>
      <c r="AI49" s="93">
        <f t="shared" si="59"/>
        <v>0</v>
      </c>
      <c r="AJ49" s="93">
        <f t="shared" si="59"/>
        <v>0</v>
      </c>
      <c r="AK49" s="93">
        <f t="shared" si="59"/>
        <v>0</v>
      </c>
      <c r="AL49" s="93">
        <f t="shared" si="59"/>
        <v>0</v>
      </c>
      <c r="AM49" s="93">
        <f t="shared" si="59"/>
        <v>0</v>
      </c>
      <c r="AN49" s="93">
        <f t="shared" si="59"/>
        <v>0</v>
      </c>
      <c r="AO49" s="93">
        <f t="shared" si="59"/>
        <v>0</v>
      </c>
      <c r="AP49" s="93">
        <f t="shared" si="59"/>
        <v>0</v>
      </c>
      <c r="AQ49" s="93">
        <f t="shared" si="59"/>
        <v>0</v>
      </c>
      <c r="AR49" s="93">
        <f t="shared" si="59"/>
        <v>0</v>
      </c>
      <c r="AS49" s="93">
        <f t="shared" si="59"/>
        <v>0</v>
      </c>
      <c r="AT49" s="93">
        <f t="shared" si="59"/>
        <v>0</v>
      </c>
      <c r="AU49" s="93">
        <f t="shared" si="59"/>
        <v>0</v>
      </c>
      <c r="AV49" s="93">
        <f t="shared" si="59"/>
        <v>0</v>
      </c>
      <c r="AW49" s="93">
        <f t="shared" si="59"/>
        <v>0</v>
      </c>
      <c r="AX49" s="93">
        <f t="shared" si="59"/>
        <v>0</v>
      </c>
      <c r="AY49" s="93">
        <f t="shared" si="59"/>
        <v>0</v>
      </c>
      <c r="AZ49" s="93">
        <f t="shared" si="59"/>
        <v>0</v>
      </c>
      <c r="BA49" s="93">
        <f t="shared" si="59"/>
        <v>0</v>
      </c>
      <c r="BB49" s="93">
        <f t="shared" si="59"/>
        <v>0</v>
      </c>
      <c r="BC49" s="93">
        <f t="shared" si="59"/>
        <v>0</v>
      </c>
      <c r="BD49" s="93">
        <f t="shared" si="59"/>
        <v>0</v>
      </c>
      <c r="BE49" s="93">
        <f t="shared" si="59"/>
        <v>0</v>
      </c>
      <c r="BF49" s="93">
        <f t="shared" si="59"/>
        <v>0</v>
      </c>
      <c r="BG49" s="93">
        <f t="shared" si="59"/>
        <v>0</v>
      </c>
      <c r="BH49" s="93">
        <f t="shared" si="59"/>
        <v>0</v>
      </c>
      <c r="BI49" s="93">
        <f t="shared" si="59"/>
        <v>0</v>
      </c>
      <c r="BJ49" s="93">
        <f t="shared" si="59"/>
        <v>0</v>
      </c>
      <c r="BK49" s="93">
        <f t="shared" si="59"/>
        <v>0</v>
      </c>
      <c r="BL49" s="93">
        <f t="shared" si="59"/>
        <v>0</v>
      </c>
      <c r="BM49" s="93">
        <f t="shared" si="59"/>
        <v>0</v>
      </c>
      <c r="BN49" s="93">
        <f t="shared" si="59"/>
        <v>0</v>
      </c>
      <c r="BO49" s="93">
        <f t="shared" si="59"/>
        <v>0</v>
      </c>
      <c r="BP49" s="93">
        <f t="shared" si="59"/>
        <v>0</v>
      </c>
      <c r="BQ49" s="93">
        <f t="shared" si="59"/>
        <v>0</v>
      </c>
      <c r="BR49" s="96"/>
      <c r="BS49" s="96"/>
      <c r="BT49" s="96"/>
      <c r="BU49" s="96"/>
      <c r="BV49" s="96"/>
    </row>
    <row r="50" spans="1:74" ht="15">
      <c r="A50" s="188" t="str">
        <f t="shared" si="54"/>
        <v>Accelerated Depr Opening RAB Adj - Distr</v>
      </c>
      <c r="B50" s="102" t="str">
        <f t="shared" si="54"/>
        <v>n/a</v>
      </c>
      <c r="C50" s="97">
        <f t="shared" si="31"/>
        <v>0</v>
      </c>
      <c r="D50" s="209">
        <f t="shared" si="32"/>
        <v>0</v>
      </c>
      <c r="E50" s="185">
        <f t="shared" si="55"/>
        <v>0</v>
      </c>
      <c r="F50" s="186">
        <f t="shared" si="28"/>
        <v>0</v>
      </c>
      <c r="G50" s="92"/>
      <c r="H50" s="93">
        <f t="shared" ref="H50:W50" si="60">H19*(1+$C19)</f>
        <v>0</v>
      </c>
      <c r="I50" s="93">
        <f t="shared" si="60"/>
        <v>0</v>
      </c>
      <c r="J50" s="93">
        <f t="shared" si="60"/>
        <v>0</v>
      </c>
      <c r="K50" s="93">
        <f t="shared" si="60"/>
        <v>0</v>
      </c>
      <c r="L50" s="93">
        <f t="shared" si="60"/>
        <v>0</v>
      </c>
      <c r="M50" s="93">
        <f t="shared" si="60"/>
        <v>0</v>
      </c>
      <c r="N50" s="93">
        <f t="shared" si="60"/>
        <v>0</v>
      </c>
      <c r="O50" s="93">
        <f t="shared" si="60"/>
        <v>0</v>
      </c>
      <c r="P50" s="93">
        <f t="shared" si="60"/>
        <v>0</v>
      </c>
      <c r="Q50" s="93">
        <f t="shared" si="60"/>
        <v>0</v>
      </c>
      <c r="R50" s="93">
        <f t="shared" si="60"/>
        <v>0</v>
      </c>
      <c r="S50" s="93">
        <f t="shared" si="60"/>
        <v>0</v>
      </c>
      <c r="T50" s="93">
        <f t="shared" si="60"/>
        <v>0</v>
      </c>
      <c r="U50" s="93">
        <f t="shared" si="60"/>
        <v>0</v>
      </c>
      <c r="V50" s="93">
        <f t="shared" si="60"/>
        <v>0</v>
      </c>
      <c r="W50" s="93">
        <f t="shared" si="60"/>
        <v>0</v>
      </c>
      <c r="X50" s="93">
        <f t="shared" ref="X50:BQ50" si="61">X19*(1+$C19)</f>
        <v>0</v>
      </c>
      <c r="Y50" s="93">
        <f t="shared" si="61"/>
        <v>0</v>
      </c>
      <c r="Z50" s="93">
        <f t="shared" si="61"/>
        <v>0</v>
      </c>
      <c r="AA50" s="93">
        <f t="shared" si="61"/>
        <v>0</v>
      </c>
      <c r="AB50" s="93">
        <f t="shared" si="61"/>
        <v>0</v>
      </c>
      <c r="AC50" s="93">
        <f t="shared" si="61"/>
        <v>0</v>
      </c>
      <c r="AD50" s="93">
        <f t="shared" si="61"/>
        <v>0</v>
      </c>
      <c r="AE50" s="93">
        <f t="shared" si="61"/>
        <v>0</v>
      </c>
      <c r="AF50" s="93">
        <f t="shared" si="61"/>
        <v>0</v>
      </c>
      <c r="AG50" s="93">
        <f t="shared" si="61"/>
        <v>0</v>
      </c>
      <c r="AH50" s="93">
        <f t="shared" si="61"/>
        <v>0</v>
      </c>
      <c r="AI50" s="93">
        <f t="shared" si="61"/>
        <v>0</v>
      </c>
      <c r="AJ50" s="93">
        <f t="shared" si="61"/>
        <v>0</v>
      </c>
      <c r="AK50" s="93">
        <f t="shared" si="61"/>
        <v>0</v>
      </c>
      <c r="AL50" s="93">
        <f t="shared" si="61"/>
        <v>0</v>
      </c>
      <c r="AM50" s="93">
        <f t="shared" si="61"/>
        <v>0</v>
      </c>
      <c r="AN50" s="93">
        <f t="shared" si="61"/>
        <v>0</v>
      </c>
      <c r="AO50" s="93">
        <f t="shared" si="61"/>
        <v>0</v>
      </c>
      <c r="AP50" s="93">
        <f t="shared" si="61"/>
        <v>0</v>
      </c>
      <c r="AQ50" s="93">
        <f t="shared" si="61"/>
        <v>0</v>
      </c>
      <c r="AR50" s="93">
        <f t="shared" si="61"/>
        <v>0</v>
      </c>
      <c r="AS50" s="93">
        <f t="shared" si="61"/>
        <v>0</v>
      </c>
      <c r="AT50" s="93">
        <f t="shared" si="61"/>
        <v>0</v>
      </c>
      <c r="AU50" s="93">
        <f t="shared" si="61"/>
        <v>0</v>
      </c>
      <c r="AV50" s="93">
        <f t="shared" si="61"/>
        <v>0</v>
      </c>
      <c r="AW50" s="93">
        <f t="shared" si="61"/>
        <v>0</v>
      </c>
      <c r="AX50" s="93">
        <f t="shared" si="61"/>
        <v>0</v>
      </c>
      <c r="AY50" s="93">
        <f t="shared" si="61"/>
        <v>0</v>
      </c>
      <c r="AZ50" s="93">
        <f t="shared" si="61"/>
        <v>0</v>
      </c>
      <c r="BA50" s="93">
        <f t="shared" si="61"/>
        <v>0</v>
      </c>
      <c r="BB50" s="93">
        <f t="shared" si="61"/>
        <v>0</v>
      </c>
      <c r="BC50" s="93">
        <f t="shared" si="61"/>
        <v>0</v>
      </c>
      <c r="BD50" s="93">
        <f t="shared" si="61"/>
        <v>0</v>
      </c>
      <c r="BE50" s="93">
        <f t="shared" si="61"/>
        <v>0</v>
      </c>
      <c r="BF50" s="93">
        <f t="shared" si="61"/>
        <v>0</v>
      </c>
      <c r="BG50" s="93">
        <f t="shared" si="61"/>
        <v>0</v>
      </c>
      <c r="BH50" s="93">
        <f t="shared" si="61"/>
        <v>0</v>
      </c>
      <c r="BI50" s="93">
        <f t="shared" si="61"/>
        <v>0</v>
      </c>
      <c r="BJ50" s="93">
        <f t="shared" si="61"/>
        <v>0</v>
      </c>
      <c r="BK50" s="93">
        <f t="shared" si="61"/>
        <v>0</v>
      </c>
      <c r="BL50" s="93">
        <f t="shared" si="61"/>
        <v>0</v>
      </c>
      <c r="BM50" s="93">
        <f t="shared" si="61"/>
        <v>0</v>
      </c>
      <c r="BN50" s="93">
        <f t="shared" si="61"/>
        <v>0</v>
      </c>
      <c r="BO50" s="93">
        <f t="shared" si="61"/>
        <v>0</v>
      </c>
      <c r="BP50" s="93">
        <f t="shared" si="61"/>
        <v>0</v>
      </c>
      <c r="BQ50" s="93">
        <f t="shared" si="61"/>
        <v>0</v>
      </c>
      <c r="BR50" s="96"/>
      <c r="BS50" s="96"/>
      <c r="BT50" s="96"/>
      <c r="BU50" s="96"/>
      <c r="BV50" s="96"/>
    </row>
    <row r="51" spans="1:74" ht="15">
      <c r="A51" s="188" t="str">
        <f t="shared" si="54"/>
        <v>Accelerated Depr - Subtr (forecast period)</v>
      </c>
      <c r="B51" s="102" t="str">
        <f t="shared" si="54"/>
        <v>n/a</v>
      </c>
      <c r="C51" s="97">
        <f t="shared" si="31"/>
        <v>0</v>
      </c>
      <c r="D51" s="209">
        <f t="shared" si="32"/>
        <v>0</v>
      </c>
      <c r="E51" s="185">
        <f t="shared" si="55"/>
        <v>-2.8094058245087803E-17</v>
      </c>
      <c r="F51" s="186">
        <f t="shared" si="28"/>
        <v>0</v>
      </c>
      <c r="G51" s="92"/>
      <c r="H51" s="93">
        <f t="shared" ref="H51:W51" si="62">H20*(1+$C20)</f>
        <v>0</v>
      </c>
      <c r="I51" s="93">
        <f t="shared" si="62"/>
        <v>0</v>
      </c>
      <c r="J51" s="93">
        <f t="shared" si="62"/>
        <v>0</v>
      </c>
      <c r="K51" s="93">
        <f t="shared" si="62"/>
        <v>0</v>
      </c>
      <c r="L51" s="93">
        <f t="shared" si="62"/>
        <v>0</v>
      </c>
      <c r="M51" s="93">
        <f t="shared" si="62"/>
        <v>0</v>
      </c>
      <c r="N51" s="93">
        <f t="shared" si="62"/>
        <v>0</v>
      </c>
      <c r="O51" s="93">
        <f t="shared" si="62"/>
        <v>0</v>
      </c>
      <c r="P51" s="93">
        <f t="shared" si="62"/>
        <v>0</v>
      </c>
      <c r="Q51" s="93">
        <f t="shared" si="62"/>
        <v>0</v>
      </c>
      <c r="R51" s="93">
        <f t="shared" si="62"/>
        <v>0</v>
      </c>
      <c r="S51" s="93">
        <f t="shared" si="62"/>
        <v>0</v>
      </c>
      <c r="T51" s="93">
        <f t="shared" si="62"/>
        <v>0</v>
      </c>
      <c r="U51" s="93">
        <f t="shared" si="62"/>
        <v>0</v>
      </c>
      <c r="V51" s="93">
        <f t="shared" si="62"/>
        <v>0</v>
      </c>
      <c r="W51" s="93">
        <f t="shared" si="62"/>
        <v>0</v>
      </c>
      <c r="X51" s="93">
        <f t="shared" ref="X51:BQ51" si="63">X20*(1+$C20)</f>
        <v>0</v>
      </c>
      <c r="Y51" s="93">
        <f t="shared" si="63"/>
        <v>0</v>
      </c>
      <c r="Z51" s="93">
        <f t="shared" si="63"/>
        <v>0</v>
      </c>
      <c r="AA51" s="93">
        <f t="shared" si="63"/>
        <v>0</v>
      </c>
      <c r="AB51" s="93">
        <f t="shared" si="63"/>
        <v>0</v>
      </c>
      <c r="AC51" s="93">
        <f t="shared" si="63"/>
        <v>0</v>
      </c>
      <c r="AD51" s="93">
        <f t="shared" si="63"/>
        <v>0</v>
      </c>
      <c r="AE51" s="93">
        <f t="shared" si="63"/>
        <v>0</v>
      </c>
      <c r="AF51" s="93">
        <f t="shared" si="63"/>
        <v>0</v>
      </c>
      <c r="AG51" s="93">
        <f t="shared" si="63"/>
        <v>0</v>
      </c>
      <c r="AH51" s="93">
        <f t="shared" si="63"/>
        <v>0</v>
      </c>
      <c r="AI51" s="93">
        <f t="shared" si="63"/>
        <v>0</v>
      </c>
      <c r="AJ51" s="93">
        <f t="shared" si="63"/>
        <v>0</v>
      </c>
      <c r="AK51" s="93">
        <f t="shared" si="63"/>
        <v>0</v>
      </c>
      <c r="AL51" s="93">
        <f t="shared" si="63"/>
        <v>0</v>
      </c>
      <c r="AM51" s="93">
        <f t="shared" si="63"/>
        <v>0</v>
      </c>
      <c r="AN51" s="93">
        <f t="shared" si="63"/>
        <v>0</v>
      </c>
      <c r="AO51" s="93">
        <f t="shared" si="63"/>
        <v>0</v>
      </c>
      <c r="AP51" s="93">
        <f t="shared" si="63"/>
        <v>0</v>
      </c>
      <c r="AQ51" s="93">
        <f t="shared" si="63"/>
        <v>0</v>
      </c>
      <c r="AR51" s="93">
        <f t="shared" si="63"/>
        <v>0</v>
      </c>
      <c r="AS51" s="93">
        <f t="shared" si="63"/>
        <v>0</v>
      </c>
      <c r="AT51" s="93">
        <f t="shared" si="63"/>
        <v>0</v>
      </c>
      <c r="AU51" s="93">
        <f t="shared" si="63"/>
        <v>0</v>
      </c>
      <c r="AV51" s="93">
        <f t="shared" si="63"/>
        <v>0</v>
      </c>
      <c r="AW51" s="93">
        <f t="shared" si="63"/>
        <v>0</v>
      </c>
      <c r="AX51" s="93">
        <f t="shared" si="63"/>
        <v>0</v>
      </c>
      <c r="AY51" s="93">
        <f t="shared" si="63"/>
        <v>0</v>
      </c>
      <c r="AZ51" s="93">
        <f t="shared" si="63"/>
        <v>0</v>
      </c>
      <c r="BA51" s="93">
        <f t="shared" si="63"/>
        <v>0</v>
      </c>
      <c r="BB51" s="93">
        <f t="shared" si="63"/>
        <v>0</v>
      </c>
      <c r="BC51" s="93">
        <f t="shared" si="63"/>
        <v>0</v>
      </c>
      <c r="BD51" s="93">
        <f t="shared" si="63"/>
        <v>0</v>
      </c>
      <c r="BE51" s="93">
        <f t="shared" si="63"/>
        <v>0</v>
      </c>
      <c r="BF51" s="93">
        <f t="shared" si="63"/>
        <v>0</v>
      </c>
      <c r="BG51" s="93">
        <f t="shared" si="63"/>
        <v>0</v>
      </c>
      <c r="BH51" s="93">
        <f t="shared" si="63"/>
        <v>0</v>
      </c>
      <c r="BI51" s="93">
        <f t="shared" si="63"/>
        <v>0</v>
      </c>
      <c r="BJ51" s="93">
        <f t="shared" si="63"/>
        <v>0</v>
      </c>
      <c r="BK51" s="93">
        <f t="shared" si="63"/>
        <v>0</v>
      </c>
      <c r="BL51" s="93">
        <f t="shared" si="63"/>
        <v>0</v>
      </c>
      <c r="BM51" s="93">
        <f t="shared" si="63"/>
        <v>0</v>
      </c>
      <c r="BN51" s="93">
        <f t="shared" si="63"/>
        <v>0</v>
      </c>
      <c r="BO51" s="93">
        <f t="shared" si="63"/>
        <v>0</v>
      </c>
      <c r="BP51" s="93">
        <f t="shared" si="63"/>
        <v>0</v>
      </c>
      <c r="BQ51" s="93">
        <f t="shared" si="63"/>
        <v>0</v>
      </c>
      <c r="BR51" s="96"/>
      <c r="BS51" s="96"/>
      <c r="BT51" s="96"/>
      <c r="BU51" s="96"/>
      <c r="BV51" s="96"/>
    </row>
    <row r="52" spans="1:74" ht="15">
      <c r="A52" s="188" t="str">
        <f t="shared" si="54"/>
        <v>Accelerated Depr - Distr (forecast period)</v>
      </c>
      <c r="B52" s="102" t="str">
        <f t="shared" si="54"/>
        <v>n/a</v>
      </c>
      <c r="C52" s="97">
        <f t="shared" ref="C52" si="64">IF(F52=0,0,D52/F52)</f>
        <v>0</v>
      </c>
      <c r="D52" s="209">
        <f t="shared" ref="D52" si="65">IF(B52="n/a",0,E52-F52)</f>
        <v>0</v>
      </c>
      <c r="E52" s="185">
        <f t="shared" si="55"/>
        <v>-8.990098638428097E-16</v>
      </c>
      <c r="F52" s="186">
        <f t="shared" si="28"/>
        <v>0</v>
      </c>
      <c r="G52" s="92"/>
      <c r="H52" s="93">
        <f t="shared" ref="H52:W53" si="66">H21*(1+$C21)</f>
        <v>0</v>
      </c>
      <c r="I52" s="93">
        <f t="shared" si="66"/>
        <v>0</v>
      </c>
      <c r="J52" s="93">
        <f t="shared" si="66"/>
        <v>0</v>
      </c>
      <c r="K52" s="93">
        <f t="shared" si="66"/>
        <v>0</v>
      </c>
      <c r="L52" s="93">
        <f t="shared" si="66"/>
        <v>0</v>
      </c>
      <c r="M52" s="93">
        <f t="shared" si="66"/>
        <v>0</v>
      </c>
      <c r="N52" s="93">
        <f t="shared" si="66"/>
        <v>0</v>
      </c>
      <c r="O52" s="93">
        <f t="shared" si="66"/>
        <v>0</v>
      </c>
      <c r="P52" s="93">
        <f t="shared" si="66"/>
        <v>0</v>
      </c>
      <c r="Q52" s="93">
        <f t="shared" si="66"/>
        <v>0</v>
      </c>
      <c r="R52" s="93">
        <f t="shared" si="66"/>
        <v>0</v>
      </c>
      <c r="S52" s="93">
        <f t="shared" si="66"/>
        <v>0</v>
      </c>
      <c r="T52" s="93">
        <f t="shared" si="66"/>
        <v>0</v>
      </c>
      <c r="U52" s="93">
        <f t="shared" si="66"/>
        <v>0</v>
      </c>
      <c r="V52" s="93">
        <f t="shared" si="66"/>
        <v>0</v>
      </c>
      <c r="W52" s="93">
        <f t="shared" si="66"/>
        <v>0</v>
      </c>
      <c r="X52" s="93">
        <f t="shared" ref="X52:BQ53" si="67">X21*(1+$C21)</f>
        <v>0</v>
      </c>
      <c r="Y52" s="93">
        <f t="shared" si="67"/>
        <v>0</v>
      </c>
      <c r="Z52" s="93">
        <f t="shared" si="67"/>
        <v>0</v>
      </c>
      <c r="AA52" s="93">
        <f t="shared" si="67"/>
        <v>0</v>
      </c>
      <c r="AB52" s="93">
        <f t="shared" si="67"/>
        <v>0</v>
      </c>
      <c r="AC52" s="93">
        <f t="shared" si="67"/>
        <v>0</v>
      </c>
      <c r="AD52" s="93">
        <f t="shared" si="67"/>
        <v>0</v>
      </c>
      <c r="AE52" s="93">
        <f t="shared" si="67"/>
        <v>0</v>
      </c>
      <c r="AF52" s="93">
        <f t="shared" si="67"/>
        <v>0</v>
      </c>
      <c r="AG52" s="93">
        <f t="shared" si="67"/>
        <v>0</v>
      </c>
      <c r="AH52" s="93">
        <f t="shared" si="67"/>
        <v>0</v>
      </c>
      <c r="AI52" s="93">
        <f t="shared" si="67"/>
        <v>0</v>
      </c>
      <c r="AJ52" s="93">
        <f t="shared" si="67"/>
        <v>0</v>
      </c>
      <c r="AK52" s="93">
        <f t="shared" si="67"/>
        <v>0</v>
      </c>
      <c r="AL52" s="93">
        <f t="shared" si="67"/>
        <v>0</v>
      </c>
      <c r="AM52" s="93">
        <f t="shared" si="67"/>
        <v>0</v>
      </c>
      <c r="AN52" s="93">
        <f t="shared" si="67"/>
        <v>0</v>
      </c>
      <c r="AO52" s="93">
        <f t="shared" si="67"/>
        <v>0</v>
      </c>
      <c r="AP52" s="93">
        <f t="shared" si="67"/>
        <v>0</v>
      </c>
      <c r="AQ52" s="93">
        <f t="shared" si="67"/>
        <v>0</v>
      </c>
      <c r="AR52" s="93">
        <f t="shared" si="67"/>
        <v>0</v>
      </c>
      <c r="AS52" s="93">
        <f t="shared" si="67"/>
        <v>0</v>
      </c>
      <c r="AT52" s="93">
        <f t="shared" si="67"/>
        <v>0</v>
      </c>
      <c r="AU52" s="93">
        <f t="shared" si="67"/>
        <v>0</v>
      </c>
      <c r="AV52" s="93">
        <f t="shared" si="67"/>
        <v>0</v>
      </c>
      <c r="AW52" s="93">
        <f t="shared" si="67"/>
        <v>0</v>
      </c>
      <c r="AX52" s="93">
        <f t="shared" si="67"/>
        <v>0</v>
      </c>
      <c r="AY52" s="93">
        <f t="shared" si="67"/>
        <v>0</v>
      </c>
      <c r="AZ52" s="93">
        <f t="shared" si="67"/>
        <v>0</v>
      </c>
      <c r="BA52" s="93">
        <f t="shared" si="67"/>
        <v>0</v>
      </c>
      <c r="BB52" s="93">
        <f t="shared" si="67"/>
        <v>0</v>
      </c>
      <c r="BC52" s="93">
        <f t="shared" si="67"/>
        <v>0</v>
      </c>
      <c r="BD52" s="93">
        <f t="shared" si="67"/>
        <v>0</v>
      </c>
      <c r="BE52" s="93">
        <f t="shared" si="67"/>
        <v>0</v>
      </c>
      <c r="BF52" s="93">
        <f t="shared" si="67"/>
        <v>0</v>
      </c>
      <c r="BG52" s="93">
        <f t="shared" si="67"/>
        <v>0</v>
      </c>
      <c r="BH52" s="93">
        <f t="shared" si="67"/>
        <v>0</v>
      </c>
      <c r="BI52" s="93">
        <f t="shared" si="67"/>
        <v>0</v>
      </c>
      <c r="BJ52" s="93">
        <f t="shared" si="67"/>
        <v>0</v>
      </c>
      <c r="BK52" s="93">
        <f t="shared" si="67"/>
        <v>0</v>
      </c>
      <c r="BL52" s="93">
        <f t="shared" si="67"/>
        <v>0</v>
      </c>
      <c r="BM52" s="93">
        <f t="shared" si="67"/>
        <v>0</v>
      </c>
      <c r="BN52" s="93">
        <f t="shared" si="67"/>
        <v>0</v>
      </c>
      <c r="BO52" s="93">
        <f t="shared" si="67"/>
        <v>0</v>
      </c>
      <c r="BP52" s="93">
        <f t="shared" si="67"/>
        <v>0</v>
      </c>
      <c r="BQ52" s="93">
        <f t="shared" si="67"/>
        <v>0</v>
      </c>
      <c r="BR52" s="96"/>
      <c r="BS52" s="96"/>
      <c r="BT52" s="96"/>
      <c r="BU52" s="96"/>
      <c r="BV52" s="96"/>
    </row>
    <row r="53" spans="1:74" ht="15">
      <c r="A53" s="188" t="s">
        <v>140</v>
      </c>
      <c r="B53" s="102" t="str">
        <f>B22</f>
        <v>n/a</v>
      </c>
      <c r="C53" s="97">
        <f t="shared" ref="C53" si="68">IF(F53=0,0,D53/F53)</f>
        <v>0</v>
      </c>
      <c r="D53" s="209">
        <f t="shared" ref="D53" si="69">IF(B53="n/a",0,E53-F53)</f>
        <v>0</v>
      </c>
      <c r="E53" s="185">
        <f t="shared" si="55"/>
        <v>196.64451366971008</v>
      </c>
      <c r="F53" s="186">
        <f t="shared" si="28"/>
        <v>196.64451366971002</v>
      </c>
      <c r="G53" s="92"/>
      <c r="H53" s="93">
        <f t="shared" si="66"/>
        <v>62.782268100659643</v>
      </c>
      <c r="I53" s="93">
        <f t="shared" si="66"/>
        <v>30.093979162712159</v>
      </c>
      <c r="J53" s="93">
        <f t="shared" si="66"/>
        <v>24.600889944899013</v>
      </c>
      <c r="K53" s="93">
        <f t="shared" si="66"/>
        <v>20.930353350679539</v>
      </c>
      <c r="L53" s="93">
        <f t="shared" si="66"/>
        <v>16.918290866466766</v>
      </c>
      <c r="M53" s="93">
        <f t="shared" si="66"/>
        <v>13.871885891908651</v>
      </c>
      <c r="N53" s="93">
        <f t="shared" si="66"/>
        <v>11.85103710115969</v>
      </c>
      <c r="O53" s="93">
        <f t="shared" si="66"/>
        <v>9.2188675402982714</v>
      </c>
      <c r="P53" s="93">
        <f t="shared" si="66"/>
        <v>5.078068149142263</v>
      </c>
      <c r="Q53" s="93">
        <f t="shared" si="66"/>
        <v>1.298873561784021</v>
      </c>
      <c r="R53" s="93">
        <f t="shared" si="66"/>
        <v>0</v>
      </c>
      <c r="S53" s="93">
        <f t="shared" si="66"/>
        <v>0</v>
      </c>
      <c r="T53" s="93">
        <f t="shared" si="66"/>
        <v>0</v>
      </c>
      <c r="U53" s="93">
        <f t="shared" si="66"/>
        <v>0</v>
      </c>
      <c r="V53" s="93">
        <f t="shared" si="66"/>
        <v>0</v>
      </c>
      <c r="W53" s="93">
        <f t="shared" si="66"/>
        <v>0</v>
      </c>
      <c r="X53" s="93">
        <f t="shared" si="67"/>
        <v>0</v>
      </c>
      <c r="Y53" s="93">
        <f t="shared" si="67"/>
        <v>0</v>
      </c>
      <c r="Z53" s="93">
        <f t="shared" si="67"/>
        <v>0</v>
      </c>
      <c r="AA53" s="93">
        <f t="shared" si="67"/>
        <v>0</v>
      </c>
      <c r="AB53" s="93">
        <f t="shared" si="67"/>
        <v>0</v>
      </c>
      <c r="AC53" s="93">
        <f t="shared" si="67"/>
        <v>0</v>
      </c>
      <c r="AD53" s="93">
        <f t="shared" si="67"/>
        <v>0</v>
      </c>
      <c r="AE53" s="93">
        <f t="shared" si="67"/>
        <v>0</v>
      </c>
      <c r="AF53" s="93">
        <f t="shared" si="67"/>
        <v>0</v>
      </c>
      <c r="AG53" s="93">
        <f t="shared" si="67"/>
        <v>0</v>
      </c>
      <c r="AH53" s="93">
        <f t="shared" si="67"/>
        <v>0</v>
      </c>
      <c r="AI53" s="93">
        <f t="shared" si="67"/>
        <v>0</v>
      </c>
      <c r="AJ53" s="93">
        <f t="shared" si="67"/>
        <v>0</v>
      </c>
      <c r="AK53" s="93">
        <f t="shared" si="67"/>
        <v>0</v>
      </c>
      <c r="AL53" s="93">
        <f t="shared" si="67"/>
        <v>0</v>
      </c>
      <c r="AM53" s="93">
        <f t="shared" si="67"/>
        <v>0</v>
      </c>
      <c r="AN53" s="93">
        <f t="shared" si="67"/>
        <v>0</v>
      </c>
      <c r="AO53" s="93">
        <f t="shared" si="67"/>
        <v>0</v>
      </c>
      <c r="AP53" s="93">
        <f t="shared" si="67"/>
        <v>0</v>
      </c>
      <c r="AQ53" s="93">
        <f t="shared" si="67"/>
        <v>0</v>
      </c>
      <c r="AR53" s="93">
        <f t="shared" si="67"/>
        <v>0</v>
      </c>
      <c r="AS53" s="93">
        <f t="shared" si="67"/>
        <v>0</v>
      </c>
      <c r="AT53" s="93">
        <f t="shared" si="67"/>
        <v>0</v>
      </c>
      <c r="AU53" s="93">
        <f t="shared" si="67"/>
        <v>0</v>
      </c>
      <c r="AV53" s="93">
        <f t="shared" si="67"/>
        <v>0</v>
      </c>
      <c r="AW53" s="93">
        <f t="shared" si="67"/>
        <v>0</v>
      </c>
      <c r="AX53" s="93">
        <f t="shared" si="67"/>
        <v>0</v>
      </c>
      <c r="AY53" s="93">
        <f t="shared" si="67"/>
        <v>0</v>
      </c>
      <c r="AZ53" s="93">
        <f t="shared" si="67"/>
        <v>0</v>
      </c>
      <c r="BA53" s="93">
        <f t="shared" si="67"/>
        <v>0</v>
      </c>
      <c r="BB53" s="93">
        <f t="shared" si="67"/>
        <v>0</v>
      </c>
      <c r="BC53" s="93">
        <f t="shared" si="67"/>
        <v>0</v>
      </c>
      <c r="BD53" s="93">
        <f t="shared" si="67"/>
        <v>0</v>
      </c>
      <c r="BE53" s="93">
        <f t="shared" si="67"/>
        <v>0</v>
      </c>
      <c r="BF53" s="93">
        <f t="shared" si="67"/>
        <v>0</v>
      </c>
      <c r="BG53" s="93">
        <f t="shared" si="67"/>
        <v>0</v>
      </c>
      <c r="BH53" s="93">
        <f t="shared" si="67"/>
        <v>0</v>
      </c>
      <c r="BI53" s="93">
        <f t="shared" si="67"/>
        <v>0</v>
      </c>
      <c r="BJ53" s="93">
        <f t="shared" si="67"/>
        <v>0</v>
      </c>
      <c r="BK53" s="93">
        <f t="shared" si="67"/>
        <v>0</v>
      </c>
      <c r="BL53" s="93">
        <f t="shared" si="67"/>
        <v>0</v>
      </c>
      <c r="BM53" s="93">
        <f t="shared" si="67"/>
        <v>0</v>
      </c>
      <c r="BN53" s="93">
        <f t="shared" si="67"/>
        <v>0</v>
      </c>
      <c r="BO53" s="93">
        <f t="shared" si="67"/>
        <v>0</v>
      </c>
      <c r="BP53" s="93">
        <f t="shared" si="67"/>
        <v>0</v>
      </c>
      <c r="BQ53" s="93">
        <f t="shared" si="67"/>
        <v>0</v>
      </c>
      <c r="BR53" s="96"/>
      <c r="BS53" s="96"/>
      <c r="BT53" s="96"/>
      <c r="BU53" s="96"/>
      <c r="BV53" s="96"/>
    </row>
    <row r="54" spans="1:74" ht="15">
      <c r="A54" s="188" t="str">
        <f>A23</f>
        <v>Accelerated Depr - Distr assets (Contingent Project 1)</v>
      </c>
      <c r="B54" s="102">
        <f>B23</f>
        <v>1</v>
      </c>
      <c r="C54" s="97">
        <f t="shared" ref="C54" si="70">IF(F54=0,0,D54/F54)</f>
        <v>0</v>
      </c>
      <c r="D54" s="209">
        <f t="shared" ref="D54" si="71">IF(B54="n/a",0,E54-F54)</f>
        <v>0</v>
      </c>
      <c r="E54" s="185">
        <f t="shared" si="55"/>
        <v>0</v>
      </c>
      <c r="F54" s="186">
        <f t="shared" si="28"/>
        <v>0</v>
      </c>
      <c r="G54" s="92"/>
      <c r="H54" s="252">
        <f>IF($F23=0,$E23/5,H23*(1+$C23))</f>
        <v>0</v>
      </c>
      <c r="I54" s="252">
        <f t="shared" ref="I54:L54" si="72">IF($F23=0,$E23/5,I23*(1+$C23))</f>
        <v>0</v>
      </c>
      <c r="J54" s="252">
        <f t="shared" si="72"/>
        <v>0</v>
      </c>
      <c r="K54" s="252">
        <f t="shared" si="72"/>
        <v>0</v>
      </c>
      <c r="L54" s="252">
        <f t="shared" si="72"/>
        <v>0</v>
      </c>
      <c r="M54" s="93">
        <f t="shared" ref="M54:W54" si="73">M23*(1+$C23)</f>
        <v>0</v>
      </c>
      <c r="N54" s="93">
        <f t="shared" si="73"/>
        <v>0</v>
      </c>
      <c r="O54" s="93">
        <f t="shared" si="73"/>
        <v>0</v>
      </c>
      <c r="P54" s="93">
        <f t="shared" si="73"/>
        <v>0</v>
      </c>
      <c r="Q54" s="93">
        <f t="shared" si="73"/>
        <v>0</v>
      </c>
      <c r="R54" s="93">
        <f t="shared" si="73"/>
        <v>0</v>
      </c>
      <c r="S54" s="93">
        <f t="shared" si="73"/>
        <v>0</v>
      </c>
      <c r="T54" s="93">
        <f t="shared" si="73"/>
        <v>0</v>
      </c>
      <c r="U54" s="93">
        <f t="shared" si="73"/>
        <v>0</v>
      </c>
      <c r="V54" s="93">
        <f t="shared" si="73"/>
        <v>0</v>
      </c>
      <c r="W54" s="93">
        <f t="shared" si="73"/>
        <v>0</v>
      </c>
      <c r="X54" s="93">
        <f t="shared" ref="X54:BQ54" si="74">X23*(1+$C23)</f>
        <v>0</v>
      </c>
      <c r="Y54" s="93">
        <f t="shared" si="74"/>
        <v>0</v>
      </c>
      <c r="Z54" s="93">
        <f t="shared" si="74"/>
        <v>0</v>
      </c>
      <c r="AA54" s="93">
        <f t="shared" si="74"/>
        <v>0</v>
      </c>
      <c r="AB54" s="93">
        <f t="shared" si="74"/>
        <v>0</v>
      </c>
      <c r="AC54" s="93">
        <f t="shared" si="74"/>
        <v>0</v>
      </c>
      <c r="AD54" s="93">
        <f t="shared" si="74"/>
        <v>0</v>
      </c>
      <c r="AE54" s="93">
        <f t="shared" si="74"/>
        <v>0</v>
      </c>
      <c r="AF54" s="93">
        <f t="shared" si="74"/>
        <v>0</v>
      </c>
      <c r="AG54" s="93">
        <f t="shared" si="74"/>
        <v>0</v>
      </c>
      <c r="AH54" s="93">
        <f t="shared" si="74"/>
        <v>0</v>
      </c>
      <c r="AI54" s="93">
        <f t="shared" si="74"/>
        <v>0</v>
      </c>
      <c r="AJ54" s="93">
        <f t="shared" si="74"/>
        <v>0</v>
      </c>
      <c r="AK54" s="93">
        <f t="shared" si="74"/>
        <v>0</v>
      </c>
      <c r="AL54" s="93">
        <f t="shared" si="74"/>
        <v>0</v>
      </c>
      <c r="AM54" s="93">
        <f t="shared" si="74"/>
        <v>0</v>
      </c>
      <c r="AN54" s="93">
        <f t="shared" si="74"/>
        <v>0</v>
      </c>
      <c r="AO54" s="93">
        <f t="shared" si="74"/>
        <v>0</v>
      </c>
      <c r="AP54" s="93">
        <f t="shared" si="74"/>
        <v>0</v>
      </c>
      <c r="AQ54" s="93">
        <f t="shared" si="74"/>
        <v>0</v>
      </c>
      <c r="AR54" s="93">
        <f t="shared" si="74"/>
        <v>0</v>
      </c>
      <c r="AS54" s="93">
        <f t="shared" si="74"/>
        <v>0</v>
      </c>
      <c r="AT54" s="93">
        <f t="shared" si="74"/>
        <v>0</v>
      </c>
      <c r="AU54" s="93">
        <f t="shared" si="74"/>
        <v>0</v>
      </c>
      <c r="AV54" s="93">
        <f t="shared" si="74"/>
        <v>0</v>
      </c>
      <c r="AW54" s="93">
        <f t="shared" si="74"/>
        <v>0</v>
      </c>
      <c r="AX54" s="93">
        <f t="shared" si="74"/>
        <v>0</v>
      </c>
      <c r="AY54" s="93">
        <f t="shared" si="74"/>
        <v>0</v>
      </c>
      <c r="AZ54" s="93">
        <f t="shared" si="74"/>
        <v>0</v>
      </c>
      <c r="BA54" s="93">
        <f t="shared" si="74"/>
        <v>0</v>
      </c>
      <c r="BB54" s="93">
        <f t="shared" si="74"/>
        <v>0</v>
      </c>
      <c r="BC54" s="93">
        <f t="shared" si="74"/>
        <v>0</v>
      </c>
      <c r="BD54" s="93">
        <f t="shared" si="74"/>
        <v>0</v>
      </c>
      <c r="BE54" s="93">
        <f t="shared" si="74"/>
        <v>0</v>
      </c>
      <c r="BF54" s="93">
        <f t="shared" si="74"/>
        <v>0</v>
      </c>
      <c r="BG54" s="93">
        <f t="shared" si="74"/>
        <v>0</v>
      </c>
      <c r="BH54" s="93">
        <f t="shared" si="74"/>
        <v>0</v>
      </c>
      <c r="BI54" s="93">
        <f t="shared" si="74"/>
        <v>0</v>
      </c>
      <c r="BJ54" s="93">
        <f t="shared" si="74"/>
        <v>0</v>
      </c>
      <c r="BK54" s="93">
        <f t="shared" si="74"/>
        <v>0</v>
      </c>
      <c r="BL54" s="93">
        <f t="shared" si="74"/>
        <v>0</v>
      </c>
      <c r="BM54" s="93">
        <f t="shared" si="74"/>
        <v>0</v>
      </c>
      <c r="BN54" s="93">
        <f t="shared" si="74"/>
        <v>0</v>
      </c>
      <c r="BO54" s="93">
        <f t="shared" si="74"/>
        <v>0</v>
      </c>
      <c r="BP54" s="93">
        <f t="shared" si="74"/>
        <v>0</v>
      </c>
      <c r="BQ54" s="93">
        <f t="shared" si="74"/>
        <v>0</v>
      </c>
      <c r="BR54" s="96"/>
      <c r="BS54" s="96"/>
      <c r="BT54" s="96"/>
      <c r="BU54" s="96"/>
      <c r="BV54" s="96"/>
    </row>
    <row r="55" spans="1:74" ht="15">
      <c r="A55" s="188" t="str">
        <f>A24</f>
        <v>Accelerated Depr - Distr assets (Contingent Project 2)</v>
      </c>
      <c r="B55" s="102">
        <f>B24</f>
        <v>1</v>
      </c>
      <c r="C55" s="97">
        <f t="shared" ref="C55:C56" si="75">IF(F55=0,0,D55/F55)</f>
        <v>0</v>
      </c>
      <c r="D55" s="209">
        <f t="shared" ref="D55:D56" si="76">IF(B55="n/a",0,E55-F55)</f>
        <v>0</v>
      </c>
      <c r="E55" s="185">
        <f t="shared" si="55"/>
        <v>0</v>
      </c>
      <c r="F55" s="186">
        <f t="shared" si="28"/>
        <v>0</v>
      </c>
      <c r="G55" s="92"/>
      <c r="H55" s="252">
        <f t="shared" ref="H55:L55" si="77">IF($F24=0,$E24/5,H24*(1+$C24))</f>
        <v>0</v>
      </c>
      <c r="I55" s="252">
        <f t="shared" si="77"/>
        <v>0</v>
      </c>
      <c r="J55" s="252">
        <f t="shared" si="77"/>
        <v>0</v>
      </c>
      <c r="K55" s="252">
        <f t="shared" si="77"/>
        <v>0</v>
      </c>
      <c r="L55" s="252">
        <f t="shared" si="77"/>
        <v>0</v>
      </c>
      <c r="M55" s="93">
        <f t="shared" ref="M55:AN55" si="78">M24*(1+$C24)</f>
        <v>0</v>
      </c>
      <c r="N55" s="93">
        <f t="shared" si="78"/>
        <v>0</v>
      </c>
      <c r="O55" s="93">
        <f t="shared" si="78"/>
        <v>0</v>
      </c>
      <c r="P55" s="93">
        <f t="shared" si="78"/>
        <v>0</v>
      </c>
      <c r="Q55" s="93">
        <f t="shared" si="78"/>
        <v>0</v>
      </c>
      <c r="R55" s="93">
        <f t="shared" si="78"/>
        <v>0</v>
      </c>
      <c r="S55" s="93">
        <f t="shared" si="78"/>
        <v>0</v>
      </c>
      <c r="T55" s="93">
        <f t="shared" si="78"/>
        <v>0</v>
      </c>
      <c r="U55" s="93">
        <f t="shared" si="78"/>
        <v>0</v>
      </c>
      <c r="V55" s="93">
        <f t="shared" si="78"/>
        <v>0</v>
      </c>
      <c r="W55" s="93">
        <f t="shared" si="78"/>
        <v>0</v>
      </c>
      <c r="X55" s="93">
        <f t="shared" si="78"/>
        <v>0</v>
      </c>
      <c r="Y55" s="93">
        <f t="shared" si="78"/>
        <v>0</v>
      </c>
      <c r="Z55" s="93">
        <f t="shared" si="78"/>
        <v>0</v>
      </c>
      <c r="AA55" s="93">
        <f t="shared" si="78"/>
        <v>0</v>
      </c>
      <c r="AB55" s="93">
        <f t="shared" si="78"/>
        <v>0</v>
      </c>
      <c r="AC55" s="93">
        <f t="shared" si="78"/>
        <v>0</v>
      </c>
      <c r="AD55" s="93">
        <f t="shared" si="78"/>
        <v>0</v>
      </c>
      <c r="AE55" s="93">
        <f t="shared" si="78"/>
        <v>0</v>
      </c>
      <c r="AF55" s="93">
        <f t="shared" si="78"/>
        <v>0</v>
      </c>
      <c r="AG55" s="93">
        <f t="shared" si="78"/>
        <v>0</v>
      </c>
      <c r="AH55" s="93">
        <f t="shared" si="78"/>
        <v>0</v>
      </c>
      <c r="AI55" s="93">
        <f t="shared" si="78"/>
        <v>0</v>
      </c>
      <c r="AJ55" s="93">
        <f t="shared" si="78"/>
        <v>0</v>
      </c>
      <c r="AK55" s="93">
        <f t="shared" si="78"/>
        <v>0</v>
      </c>
      <c r="AL55" s="93">
        <f t="shared" si="78"/>
        <v>0</v>
      </c>
      <c r="AM55" s="93">
        <f t="shared" si="78"/>
        <v>0</v>
      </c>
      <c r="AN55" s="93">
        <f t="shared" si="78"/>
        <v>0</v>
      </c>
      <c r="AO55" s="93">
        <f t="shared" ref="AO55:BQ55" si="79">AO24*(1+$C24)</f>
        <v>0</v>
      </c>
      <c r="AP55" s="93">
        <f t="shared" si="79"/>
        <v>0</v>
      </c>
      <c r="AQ55" s="93">
        <f t="shared" si="79"/>
        <v>0</v>
      </c>
      <c r="AR55" s="93">
        <f t="shared" si="79"/>
        <v>0</v>
      </c>
      <c r="AS55" s="93">
        <f t="shared" si="79"/>
        <v>0</v>
      </c>
      <c r="AT55" s="93">
        <f t="shared" si="79"/>
        <v>0</v>
      </c>
      <c r="AU55" s="93">
        <f t="shared" si="79"/>
        <v>0</v>
      </c>
      <c r="AV55" s="93">
        <f t="shared" si="79"/>
        <v>0</v>
      </c>
      <c r="AW55" s="93">
        <f t="shared" si="79"/>
        <v>0</v>
      </c>
      <c r="AX55" s="93">
        <f t="shared" si="79"/>
        <v>0</v>
      </c>
      <c r="AY55" s="93">
        <f t="shared" si="79"/>
        <v>0</v>
      </c>
      <c r="AZ55" s="93">
        <f t="shared" si="79"/>
        <v>0</v>
      </c>
      <c r="BA55" s="93">
        <f t="shared" si="79"/>
        <v>0</v>
      </c>
      <c r="BB55" s="93">
        <f t="shared" si="79"/>
        <v>0</v>
      </c>
      <c r="BC55" s="93">
        <f t="shared" si="79"/>
        <v>0</v>
      </c>
      <c r="BD55" s="93">
        <f t="shared" si="79"/>
        <v>0</v>
      </c>
      <c r="BE55" s="93">
        <f t="shared" si="79"/>
        <v>0</v>
      </c>
      <c r="BF55" s="93">
        <f t="shared" si="79"/>
        <v>0</v>
      </c>
      <c r="BG55" s="93">
        <f t="shared" si="79"/>
        <v>0</v>
      </c>
      <c r="BH55" s="93">
        <f t="shared" si="79"/>
        <v>0</v>
      </c>
      <c r="BI55" s="93">
        <f t="shared" si="79"/>
        <v>0</v>
      </c>
      <c r="BJ55" s="93">
        <f t="shared" si="79"/>
        <v>0</v>
      </c>
      <c r="BK55" s="93">
        <f t="shared" si="79"/>
        <v>0</v>
      </c>
      <c r="BL55" s="93">
        <f t="shared" si="79"/>
        <v>0</v>
      </c>
      <c r="BM55" s="93">
        <f t="shared" si="79"/>
        <v>0</v>
      </c>
      <c r="BN55" s="93">
        <f t="shared" si="79"/>
        <v>0</v>
      </c>
      <c r="BO55" s="93">
        <f t="shared" si="79"/>
        <v>0</v>
      </c>
      <c r="BP55" s="93">
        <f t="shared" si="79"/>
        <v>0</v>
      </c>
      <c r="BQ55" s="93">
        <f t="shared" si="79"/>
        <v>0</v>
      </c>
      <c r="BR55" s="101"/>
      <c r="BS55" s="101"/>
      <c r="BT55" s="101"/>
      <c r="BU55" s="101"/>
      <c r="BV55" s="101"/>
    </row>
    <row r="56" spans="1:74" ht="15">
      <c r="A56" s="188" t="str">
        <f>A25</f>
        <v>Accelerated Depr - Distr assets (Contingent Project 3)</v>
      </c>
      <c r="B56" s="102">
        <f>B25</f>
        <v>2</v>
      </c>
      <c r="C56" s="97">
        <f t="shared" si="75"/>
        <v>0</v>
      </c>
      <c r="D56" s="209">
        <f t="shared" si="76"/>
        <v>0</v>
      </c>
      <c r="E56" s="185">
        <f t="shared" si="55"/>
        <v>2.5366071107613357</v>
      </c>
      <c r="F56" s="186">
        <f t="shared" si="28"/>
        <v>2.5366071107613357</v>
      </c>
      <c r="G56" s="92"/>
      <c r="H56" s="93">
        <f>H25*(1+$C25)</f>
        <v>1.2683035553806679</v>
      </c>
      <c r="I56" s="93">
        <f t="shared" ref="I56:AN57" si="80">I25*(1+$C25)</f>
        <v>1.2683035553806679</v>
      </c>
      <c r="J56" s="93">
        <f t="shared" si="80"/>
        <v>0</v>
      </c>
      <c r="K56" s="93">
        <f t="shared" si="80"/>
        <v>0</v>
      </c>
      <c r="L56" s="93">
        <f t="shared" si="80"/>
        <v>0</v>
      </c>
      <c r="M56" s="93">
        <f t="shared" si="80"/>
        <v>0</v>
      </c>
      <c r="N56" s="93">
        <f t="shared" si="80"/>
        <v>0</v>
      </c>
      <c r="O56" s="93">
        <f t="shared" si="80"/>
        <v>0</v>
      </c>
      <c r="P56" s="93">
        <f t="shared" si="80"/>
        <v>0</v>
      </c>
      <c r="Q56" s="93">
        <f t="shared" si="80"/>
        <v>0</v>
      </c>
      <c r="R56" s="93">
        <f t="shared" si="80"/>
        <v>0</v>
      </c>
      <c r="S56" s="93">
        <f t="shared" si="80"/>
        <v>0</v>
      </c>
      <c r="T56" s="93">
        <f t="shared" si="80"/>
        <v>0</v>
      </c>
      <c r="U56" s="93">
        <f t="shared" si="80"/>
        <v>0</v>
      </c>
      <c r="V56" s="93">
        <f t="shared" si="80"/>
        <v>0</v>
      </c>
      <c r="W56" s="93">
        <f t="shared" si="80"/>
        <v>0</v>
      </c>
      <c r="X56" s="93">
        <f t="shared" si="80"/>
        <v>0</v>
      </c>
      <c r="Y56" s="93">
        <f t="shared" si="80"/>
        <v>0</v>
      </c>
      <c r="Z56" s="93">
        <f t="shared" si="80"/>
        <v>0</v>
      </c>
      <c r="AA56" s="93">
        <f t="shared" si="80"/>
        <v>0</v>
      </c>
      <c r="AB56" s="93">
        <f t="shared" si="80"/>
        <v>0</v>
      </c>
      <c r="AC56" s="93">
        <f t="shared" si="80"/>
        <v>0</v>
      </c>
      <c r="AD56" s="93">
        <f t="shared" si="80"/>
        <v>0</v>
      </c>
      <c r="AE56" s="93">
        <f t="shared" si="80"/>
        <v>0</v>
      </c>
      <c r="AF56" s="93">
        <f t="shared" si="80"/>
        <v>0</v>
      </c>
      <c r="AG56" s="93">
        <f t="shared" si="80"/>
        <v>0</v>
      </c>
      <c r="AH56" s="93">
        <f t="shared" si="80"/>
        <v>0</v>
      </c>
      <c r="AI56" s="93">
        <f t="shared" si="80"/>
        <v>0</v>
      </c>
      <c r="AJ56" s="93">
        <f t="shared" si="80"/>
        <v>0</v>
      </c>
      <c r="AK56" s="93">
        <f t="shared" si="80"/>
        <v>0</v>
      </c>
      <c r="AL56" s="93">
        <f t="shared" si="80"/>
        <v>0</v>
      </c>
      <c r="AM56" s="93">
        <f t="shared" si="80"/>
        <v>0</v>
      </c>
      <c r="AN56" s="93">
        <f t="shared" si="80"/>
        <v>0</v>
      </c>
      <c r="AO56" s="93">
        <f t="shared" ref="AO56:BQ56" si="81">AO25*(1+$C25)</f>
        <v>0</v>
      </c>
      <c r="AP56" s="93">
        <f t="shared" si="81"/>
        <v>0</v>
      </c>
      <c r="AQ56" s="93">
        <f t="shared" si="81"/>
        <v>0</v>
      </c>
      <c r="AR56" s="93">
        <f t="shared" si="81"/>
        <v>0</v>
      </c>
      <c r="AS56" s="93">
        <f t="shared" si="81"/>
        <v>0</v>
      </c>
      <c r="AT56" s="93">
        <f t="shared" si="81"/>
        <v>0</v>
      </c>
      <c r="AU56" s="93">
        <f t="shared" si="81"/>
        <v>0</v>
      </c>
      <c r="AV56" s="93">
        <f t="shared" si="81"/>
        <v>0</v>
      </c>
      <c r="AW56" s="93">
        <f t="shared" si="81"/>
        <v>0</v>
      </c>
      <c r="AX56" s="93">
        <f t="shared" si="81"/>
        <v>0</v>
      </c>
      <c r="AY56" s="93">
        <f t="shared" si="81"/>
        <v>0</v>
      </c>
      <c r="AZ56" s="93">
        <f t="shared" si="81"/>
        <v>0</v>
      </c>
      <c r="BA56" s="93">
        <f t="shared" si="81"/>
        <v>0</v>
      </c>
      <c r="BB56" s="93">
        <f t="shared" si="81"/>
        <v>0</v>
      </c>
      <c r="BC56" s="93">
        <f t="shared" si="81"/>
        <v>0</v>
      </c>
      <c r="BD56" s="93">
        <f t="shared" si="81"/>
        <v>0</v>
      </c>
      <c r="BE56" s="93">
        <f t="shared" si="81"/>
        <v>0</v>
      </c>
      <c r="BF56" s="93">
        <f t="shared" si="81"/>
        <v>0</v>
      </c>
      <c r="BG56" s="93">
        <f t="shared" si="81"/>
        <v>0</v>
      </c>
      <c r="BH56" s="93">
        <f t="shared" si="81"/>
        <v>0</v>
      </c>
      <c r="BI56" s="93">
        <f t="shared" si="81"/>
        <v>0</v>
      </c>
      <c r="BJ56" s="93">
        <f t="shared" si="81"/>
        <v>0</v>
      </c>
      <c r="BK56" s="93">
        <f t="shared" si="81"/>
        <v>0</v>
      </c>
      <c r="BL56" s="93">
        <f t="shared" si="81"/>
        <v>0</v>
      </c>
      <c r="BM56" s="93">
        <f t="shared" si="81"/>
        <v>0</v>
      </c>
      <c r="BN56" s="93">
        <f t="shared" si="81"/>
        <v>0</v>
      </c>
      <c r="BO56" s="93">
        <f t="shared" si="81"/>
        <v>0</v>
      </c>
      <c r="BP56" s="93">
        <f t="shared" si="81"/>
        <v>0</v>
      </c>
      <c r="BQ56" s="93">
        <f t="shared" si="81"/>
        <v>0</v>
      </c>
      <c r="BR56" s="101"/>
      <c r="BS56" s="101"/>
      <c r="BT56" s="101"/>
      <c r="BU56" s="101"/>
      <c r="BV56" s="101"/>
    </row>
    <row r="57" spans="1:74" ht="15">
      <c r="A57" s="188" t="s">
        <v>168</v>
      </c>
      <c r="B57" s="102">
        <f>B26</f>
        <v>2</v>
      </c>
      <c r="C57" s="97">
        <f t="shared" ref="C57" si="82">IF(F57=0,0,D57/F57)</f>
        <v>0</v>
      </c>
      <c r="D57" s="209">
        <f t="shared" ref="D57" si="83">IF(B57="n/a",0,E57-F57)</f>
        <v>0</v>
      </c>
      <c r="E57" s="185">
        <f t="shared" si="55"/>
        <v>1.3827635215251359</v>
      </c>
      <c r="F57" s="186">
        <f t="shared" si="28"/>
        <v>1.3827635215251359</v>
      </c>
      <c r="G57" s="92"/>
      <c r="H57" s="93">
        <f>H26*(1+$C26)</f>
        <v>0.69138176076256797</v>
      </c>
      <c r="I57" s="93">
        <f t="shared" si="80"/>
        <v>0.69138176076256797</v>
      </c>
      <c r="J57" s="93">
        <f t="shared" si="80"/>
        <v>0</v>
      </c>
      <c r="K57" s="93">
        <f t="shared" si="80"/>
        <v>0</v>
      </c>
      <c r="L57" s="93">
        <f t="shared" si="80"/>
        <v>0</v>
      </c>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101"/>
      <c r="AN57" s="101"/>
      <c r="AO57" s="101"/>
      <c r="AP57" s="101"/>
      <c r="AQ57" s="101"/>
      <c r="AR57" s="101"/>
      <c r="AS57" s="101"/>
      <c r="AT57" s="101"/>
      <c r="AU57" s="101"/>
      <c r="AV57" s="101"/>
      <c r="AW57" s="101"/>
      <c r="AX57" s="101"/>
      <c r="AY57" s="101"/>
      <c r="AZ57" s="101"/>
      <c r="BA57" s="101"/>
      <c r="BB57" s="101"/>
      <c r="BC57" s="101"/>
      <c r="BD57" s="101"/>
      <c r="BE57" s="101"/>
      <c r="BF57" s="101"/>
      <c r="BG57" s="101"/>
      <c r="BH57" s="101"/>
      <c r="BI57" s="101"/>
      <c r="BJ57" s="101"/>
      <c r="BK57" s="101"/>
      <c r="BL57" s="101"/>
      <c r="BM57" s="101"/>
      <c r="BN57" s="101"/>
      <c r="BO57" s="101"/>
      <c r="BP57" s="101"/>
      <c r="BQ57" s="101"/>
      <c r="BR57" s="101"/>
      <c r="BS57" s="101"/>
      <c r="BT57" s="101"/>
      <c r="BU57" s="101"/>
      <c r="BV57" s="101"/>
    </row>
    <row r="58" spans="1:74" ht="15">
      <c r="A58" s="77"/>
      <c r="B58" s="120"/>
      <c r="C58" s="97"/>
      <c r="D58" s="98"/>
      <c r="E58" s="99"/>
      <c r="F58" s="100"/>
      <c r="G58" s="92"/>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1"/>
      <c r="BR58" s="101"/>
      <c r="BS58" s="101"/>
      <c r="BT58" s="101"/>
      <c r="BU58" s="101"/>
      <c r="BV58" s="101"/>
    </row>
    <row r="59" spans="1:74" ht="15">
      <c r="A59" s="77"/>
      <c r="B59" s="120"/>
      <c r="C59" s="97"/>
      <c r="D59" s="98"/>
      <c r="E59" s="99"/>
      <c r="F59" s="100"/>
      <c r="G59" s="92"/>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c r="BO59" s="101"/>
      <c r="BP59" s="101"/>
      <c r="BQ59" s="101"/>
      <c r="BR59" s="101"/>
      <c r="BS59" s="101"/>
      <c r="BT59" s="101"/>
      <c r="BU59" s="101"/>
      <c r="BV59" s="101"/>
    </row>
    <row r="60" spans="1:74">
      <c r="A60" s="103">
        <f>A29</f>
        <v>0</v>
      </c>
      <c r="B60" s="107"/>
      <c r="C60" s="105"/>
      <c r="D60" s="106"/>
      <c r="E60" s="178">
        <f>SUM(E38:E58)</f>
        <v>4679.158741007911</v>
      </c>
      <c r="F60" s="107"/>
      <c r="H60" s="162">
        <f t="shared" ref="H60:AM60" si="84">SUM(H38:H59)</f>
        <v>273.01548482804299</v>
      </c>
      <c r="I60" s="162">
        <f t="shared" si="84"/>
        <v>230.94496695694193</v>
      </c>
      <c r="J60" s="162">
        <f t="shared" si="84"/>
        <v>213.82173669162827</v>
      </c>
      <c r="K60" s="162">
        <f t="shared" si="84"/>
        <v>201.98104045378767</v>
      </c>
      <c r="L60" s="162">
        <f t="shared" si="84"/>
        <v>188.47449746723743</v>
      </c>
      <c r="M60" s="162">
        <f t="shared" si="84"/>
        <v>169.31967635653936</v>
      </c>
      <c r="N60" s="162">
        <f t="shared" si="84"/>
        <v>165.79596001715913</v>
      </c>
      <c r="O60" s="162">
        <f t="shared" si="84"/>
        <v>160.84549879806306</v>
      </c>
      <c r="P60" s="162">
        <f t="shared" si="84"/>
        <v>150.72405882377092</v>
      </c>
      <c r="Q60" s="162">
        <f t="shared" si="84"/>
        <v>142.04837483199051</v>
      </c>
      <c r="R60" s="162">
        <f t="shared" si="84"/>
        <v>137.15994682050174</v>
      </c>
      <c r="S60" s="162">
        <f t="shared" si="84"/>
        <v>137.22306909928483</v>
      </c>
      <c r="T60" s="162">
        <f t="shared" si="84"/>
        <v>137.37861718752924</v>
      </c>
      <c r="U60" s="162">
        <f t="shared" si="84"/>
        <v>137.76321489792201</v>
      </c>
      <c r="V60" s="162">
        <f t="shared" si="84"/>
        <v>137.99652372797894</v>
      </c>
      <c r="W60" s="162">
        <f t="shared" si="84"/>
        <v>138.08661302625535</v>
      </c>
      <c r="X60" s="162">
        <f t="shared" si="84"/>
        <v>138.23885050421487</v>
      </c>
      <c r="Y60" s="162">
        <f t="shared" si="84"/>
        <v>138.57707087006</v>
      </c>
      <c r="Z60" s="162">
        <f t="shared" si="84"/>
        <v>95.908148493590417</v>
      </c>
      <c r="AA60" s="162">
        <f t="shared" si="84"/>
        <v>63.391829921648387</v>
      </c>
      <c r="AB60" s="162">
        <f t="shared" si="84"/>
        <v>62.926319942282447</v>
      </c>
      <c r="AC60" s="162">
        <f t="shared" si="84"/>
        <v>63.109043405857605</v>
      </c>
      <c r="AD60" s="162">
        <f t="shared" si="84"/>
        <v>63.228307331918167</v>
      </c>
      <c r="AE60" s="162">
        <f t="shared" si="84"/>
        <v>62.828433990975483</v>
      </c>
      <c r="AF60" s="162">
        <f t="shared" si="84"/>
        <v>62.432320980151218</v>
      </c>
      <c r="AG60" s="162">
        <f t="shared" si="84"/>
        <v>62.432320980151218</v>
      </c>
      <c r="AH60" s="162">
        <f t="shared" si="84"/>
        <v>62.432320980151218</v>
      </c>
      <c r="AI60" s="162">
        <f t="shared" si="84"/>
        <v>62.432320980151218</v>
      </c>
      <c r="AJ60" s="162">
        <f t="shared" si="84"/>
        <v>62.432320980151218</v>
      </c>
      <c r="AK60" s="162">
        <f t="shared" si="84"/>
        <v>62.432320980151218</v>
      </c>
      <c r="AL60" s="162">
        <f t="shared" si="84"/>
        <v>62.432320980151218</v>
      </c>
      <c r="AM60" s="162">
        <f t="shared" si="84"/>
        <v>62.432320980151218</v>
      </c>
      <c r="AN60" s="162">
        <f t="shared" ref="AN60:BQ60" si="85">SUM(AN38:AN59)</f>
        <v>62.432320980151218</v>
      </c>
      <c r="AO60" s="162">
        <f t="shared" si="85"/>
        <v>62.432320980151218</v>
      </c>
      <c r="AP60" s="162">
        <f t="shared" si="85"/>
        <v>62.432320980151218</v>
      </c>
      <c r="AQ60" s="162">
        <f t="shared" si="85"/>
        <v>62.184511638997279</v>
      </c>
      <c r="AR60" s="162">
        <f t="shared" si="85"/>
        <v>61.366685493850795</v>
      </c>
      <c r="AS60" s="162">
        <f t="shared" si="85"/>
        <v>59.997927655896277</v>
      </c>
      <c r="AT60" s="162">
        <f t="shared" si="85"/>
        <v>58.569346341279797</v>
      </c>
      <c r="AU60" s="162">
        <f t="shared" si="85"/>
        <v>57.938714621349924</v>
      </c>
      <c r="AV60" s="162">
        <f t="shared" si="85"/>
        <v>55.356472850999147</v>
      </c>
      <c r="AW60" s="162">
        <f t="shared" si="85"/>
        <v>49.985378400248294</v>
      </c>
      <c r="AX60" s="162">
        <f t="shared" si="85"/>
        <v>44.009661321431771</v>
      </c>
      <c r="AY60" s="162">
        <f t="shared" si="85"/>
        <v>36.956020447483709</v>
      </c>
      <c r="AZ60" s="162">
        <f t="shared" si="85"/>
        <v>29.644497841125983</v>
      </c>
      <c r="BA60" s="162">
        <f t="shared" si="85"/>
        <v>22.846944543713963</v>
      </c>
      <c r="BB60" s="162">
        <f t="shared" si="85"/>
        <v>17.853114679518104</v>
      </c>
      <c r="BC60" s="162">
        <f t="shared" si="85"/>
        <v>12.767903832500533</v>
      </c>
      <c r="BD60" s="162">
        <f t="shared" si="85"/>
        <v>7.9846559132286288</v>
      </c>
      <c r="BE60" s="162">
        <f t="shared" si="85"/>
        <v>4.0739749171850184</v>
      </c>
      <c r="BF60" s="162">
        <f t="shared" si="85"/>
        <v>-3.5330116391821056E-14</v>
      </c>
      <c r="BG60" s="162">
        <f t="shared" si="85"/>
        <v>0</v>
      </c>
      <c r="BH60" s="162">
        <f t="shared" si="85"/>
        <v>0</v>
      </c>
      <c r="BI60" s="162">
        <f t="shared" si="85"/>
        <v>0</v>
      </c>
      <c r="BJ60" s="162">
        <f t="shared" si="85"/>
        <v>0</v>
      </c>
      <c r="BK60" s="162">
        <f t="shared" si="85"/>
        <v>0</v>
      </c>
      <c r="BL60" s="162">
        <f t="shared" si="85"/>
        <v>0</v>
      </c>
      <c r="BM60" s="162">
        <f t="shared" si="85"/>
        <v>0</v>
      </c>
      <c r="BN60" s="162">
        <f t="shared" si="85"/>
        <v>0</v>
      </c>
      <c r="BO60" s="162">
        <f t="shared" si="85"/>
        <v>0</v>
      </c>
      <c r="BP60" s="162">
        <f t="shared" si="85"/>
        <v>0</v>
      </c>
      <c r="BQ60" s="162">
        <f t="shared" si="85"/>
        <v>0</v>
      </c>
      <c r="BR60" s="121"/>
      <c r="BS60" s="121"/>
      <c r="BT60" s="121"/>
      <c r="BU60" s="121"/>
      <c r="BV60" s="121"/>
    </row>
    <row r="61" spans="1:74">
      <c r="A61" s="77"/>
      <c r="B61" s="107"/>
      <c r="C61" s="105"/>
      <c r="D61" s="106"/>
      <c r="E61" s="99"/>
      <c r="F61" s="107"/>
      <c r="H61" s="77">
        <f t="shared" ref="H61:L61" si="86">H60-H29</f>
        <v>-5.1589373728438659</v>
      </c>
      <c r="I61" s="77">
        <f t="shared" si="86"/>
        <v>-4.5353741675746733</v>
      </c>
      <c r="J61" s="77">
        <f t="shared" si="86"/>
        <v>-4.2049811940993322</v>
      </c>
      <c r="K61" s="77">
        <f t="shared" si="86"/>
        <v>-3.5167250524426663</v>
      </c>
      <c r="L61" s="77">
        <f t="shared" si="86"/>
        <v>-2.1176868943931311</v>
      </c>
    </row>
    <row r="62" spans="1:74" ht="15">
      <c r="A62" s="111" t="s">
        <v>109</v>
      </c>
      <c r="B62" s="89"/>
      <c r="C62" s="113">
        <f>IF(F62=0,1,(1+D62/F62))</f>
        <v>1.0000000000000004</v>
      </c>
      <c r="D62" s="114">
        <f>SUM(D38:D54)</f>
        <v>1.6182610806936282E-12</v>
      </c>
      <c r="E62" s="122">
        <f>SUM(E38:E57)-E46</f>
        <v>4679.0786257256541</v>
      </c>
      <c r="F62" s="122">
        <f>SUM(F38:F57)</f>
        <v>4679.0786257256532</v>
      </c>
      <c r="H62" s="110"/>
      <c r="I62" s="110"/>
      <c r="J62" s="110"/>
      <c r="K62" s="110"/>
      <c r="L62" s="110"/>
    </row>
    <row r="63" spans="1:74">
      <c r="L63" s="123"/>
    </row>
    <row r="64" spans="1:7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124"/>
      <c r="AX64" s="124"/>
      <c r="AY64" s="124"/>
      <c r="AZ64" s="124"/>
      <c r="BA64" s="124"/>
      <c r="BB64" s="124"/>
      <c r="BC64" s="124"/>
      <c r="BD64" s="124"/>
      <c r="BE64" s="124"/>
      <c r="BF64" s="124"/>
      <c r="BG64" s="124"/>
    </row>
    <row r="65" spans="1:27">
      <c r="B65" s="297">
        <v>43556</v>
      </c>
      <c r="G65" s="136" t="s">
        <v>130</v>
      </c>
      <c r="H65" s="138">
        <f>SUMPRODUCT($C$5:$C$8,H5:H8)</f>
        <v>-0.51227352031338147</v>
      </c>
      <c r="I65" s="138">
        <f>SUMPRODUCT($C$5:$C$8,I5:I8)</f>
        <v>-0.51227352031338147</v>
      </c>
      <c r="J65" s="138">
        <f>SUMPRODUCT($C$5:$C$8,J5:J8)</f>
        <v>-0.51227352031338147</v>
      </c>
      <c r="K65" s="138">
        <f>SUMPRODUCT($C$5:$C$8,K5:K8)</f>
        <v>-0.51227352031338147</v>
      </c>
      <c r="L65" s="138">
        <f>SUMPRODUCT($C$5:$C$8,L5:L8)</f>
        <v>-0.51227352031338147</v>
      </c>
    </row>
    <row r="66" spans="1:27">
      <c r="B66" s="297">
        <v>44377</v>
      </c>
      <c r="G66" s="136" t="s">
        <v>132</v>
      </c>
      <c r="H66" s="138">
        <f>$C$9*H9</f>
        <v>-8.4286333357171478E-2</v>
      </c>
      <c r="I66" s="138">
        <f>$C$9*I9</f>
        <v>-8.8120824718970675E-2</v>
      </c>
      <c r="J66" s="138">
        <f>$C$9*J9</f>
        <v>-8.8120824718970675E-2</v>
      </c>
      <c r="K66" s="138">
        <f>$C$9*K9</f>
        <v>-8.8120824718970675E-2</v>
      </c>
      <c r="L66" s="138">
        <f>$C$9*L9</f>
        <v>-8.8120824718970675E-2</v>
      </c>
    </row>
    <row r="67" spans="1:27">
      <c r="B67" s="296">
        <f>YEARFRAC(B65,B66,1)</f>
        <v>2.2472627737226278</v>
      </c>
      <c r="G67" s="136" t="s">
        <v>131</v>
      </c>
      <c r="H67" s="138">
        <f>SUMPRODUCT($C$10:$C$17,H10:H17)</f>
        <v>-4.6276335638821982</v>
      </c>
      <c r="I67" s="138">
        <f>SUMPRODUCT($C$10:$C$17,I10:I17)</f>
        <v>-4.0002358672512228</v>
      </c>
      <c r="J67" s="138">
        <f>SUMPRODUCT($C$10:$C$17,J10:J17)</f>
        <v>-3.6698428937758725</v>
      </c>
      <c r="K67" s="138">
        <f>SUMPRODUCT($C$10:$C$17,K10:K17)</f>
        <v>-2.9815867521191937</v>
      </c>
      <c r="L67" s="138">
        <f>SUMPRODUCT($C$10:$C$17,L10:L17)</f>
        <v>-1.5825485940696804</v>
      </c>
    </row>
    <row r="68" spans="1:27">
      <c r="G68" s="136" t="s">
        <v>136</v>
      </c>
      <c r="H68" s="138">
        <f>SUM(H49:H57)</f>
        <v>64.741953416802872</v>
      </c>
      <c r="I68" s="138">
        <f t="shared" ref="I68:L68" si="87">SUM(I49:I57)</f>
        <v>32.053664478855396</v>
      </c>
      <c r="J68" s="138">
        <f t="shared" si="87"/>
        <v>24.600889944899013</v>
      </c>
      <c r="K68" s="138">
        <f t="shared" si="87"/>
        <v>20.930353350679539</v>
      </c>
      <c r="L68" s="138">
        <f t="shared" si="87"/>
        <v>16.918290866466766</v>
      </c>
    </row>
    <row r="69" spans="1:27">
      <c r="B69" s="253" t="s">
        <v>186</v>
      </c>
      <c r="C69" s="253"/>
    </row>
    <row r="70" spans="1:27">
      <c r="A70" s="253"/>
      <c r="B70" s="253"/>
      <c r="C70" s="253"/>
      <c r="D70" s="253"/>
      <c r="E70" s="253"/>
      <c r="F70" s="253"/>
      <c r="G70" s="253"/>
      <c r="H70" s="253">
        <v>1</v>
      </c>
      <c r="I70" s="253">
        <v>2</v>
      </c>
      <c r="J70" s="253">
        <v>3</v>
      </c>
      <c r="K70" s="253">
        <v>4</v>
      </c>
      <c r="L70" s="253">
        <v>5</v>
      </c>
      <c r="M70" s="253">
        <v>6</v>
      </c>
      <c r="N70" s="253">
        <v>7</v>
      </c>
      <c r="O70" s="253">
        <v>8</v>
      </c>
      <c r="P70" s="253">
        <v>9</v>
      </c>
      <c r="Q70" s="253">
        <v>10</v>
      </c>
      <c r="R70" s="253">
        <v>11</v>
      </c>
      <c r="S70" s="253">
        <v>12</v>
      </c>
      <c r="T70" s="253">
        <v>13</v>
      </c>
      <c r="U70" s="253">
        <v>14</v>
      </c>
      <c r="V70" s="253">
        <v>15</v>
      </c>
      <c r="W70" s="253">
        <v>16</v>
      </c>
      <c r="X70" s="253">
        <v>17</v>
      </c>
      <c r="Y70" s="253">
        <v>18</v>
      </c>
      <c r="Z70" s="253">
        <v>19</v>
      </c>
      <c r="AA70" s="253">
        <v>20</v>
      </c>
    </row>
    <row r="71" spans="1:27">
      <c r="A71" s="253" t="str">
        <f>A14</f>
        <v>Non- Network Leasehold Land &amp; Buildings - 1 Apr 2019</v>
      </c>
      <c r="B71" s="254">
        <f>B85-2</f>
        <v>8.1810135698966882</v>
      </c>
      <c r="C71" s="253" t="b">
        <f>SUM(H71:AA71)=E14</f>
        <v>1</v>
      </c>
      <c r="D71" s="253"/>
      <c r="E71" s="253"/>
      <c r="F71" s="253"/>
      <c r="G71" s="253"/>
      <c r="H71" s="254">
        <f>$E$14/$B$71</f>
        <v>4.0949994545462696</v>
      </c>
      <c r="I71" s="254">
        <f t="shared" ref="I71:O71" si="88">$E$14/$B$71</f>
        <v>4.0949994545462696</v>
      </c>
      <c r="J71" s="254">
        <f t="shared" si="88"/>
        <v>4.0949994545462696</v>
      </c>
      <c r="K71" s="254">
        <f t="shared" si="88"/>
        <v>4.0949994545462696</v>
      </c>
      <c r="L71" s="254">
        <f t="shared" si="88"/>
        <v>4.0949994545462696</v>
      </c>
      <c r="M71" s="254">
        <f t="shared" si="88"/>
        <v>4.0949994545462696</v>
      </c>
      <c r="N71" s="254">
        <f t="shared" si="88"/>
        <v>4.0949994545462696</v>
      </c>
      <c r="O71" s="254">
        <f t="shared" si="88"/>
        <v>4.0949994545462696</v>
      </c>
      <c r="P71" s="254">
        <f>E14-SUM(H71:O71)</f>
        <v>0.74125046999240851</v>
      </c>
      <c r="Q71" s="258"/>
      <c r="R71" s="254"/>
      <c r="S71" s="253"/>
      <c r="T71" s="253"/>
      <c r="U71" s="253"/>
      <c r="V71" s="253"/>
      <c r="W71" s="253"/>
      <c r="X71" s="253"/>
      <c r="Y71" s="253"/>
      <c r="Z71" s="253"/>
      <c r="AA71" s="253"/>
    </row>
    <row r="72" spans="1:27">
      <c r="A72" s="253" t="str">
        <f t="shared" ref="A72:A73" si="89">A15</f>
        <v>Non- Network Leasehold Land &amp; Buildings - CY20</v>
      </c>
      <c r="B72" s="254">
        <f>C85-1</f>
        <v>18.548848495394584</v>
      </c>
      <c r="C72" s="253" t="b">
        <f t="shared" ref="C72:C73" si="90">SUM(H72:AA72)=E15</f>
        <v>1</v>
      </c>
      <c r="D72" s="253"/>
      <c r="E72" s="253"/>
      <c r="F72" s="253"/>
      <c r="G72" s="253"/>
      <c r="H72" s="254">
        <f>$E$15/$B$72</f>
        <v>1.8515711498485445E-2</v>
      </c>
      <c r="I72" s="254">
        <f t="shared" ref="I72:Y72" si="91">$E$15/$B$72</f>
        <v>1.8515711498485445E-2</v>
      </c>
      <c r="J72" s="254">
        <f t="shared" si="91"/>
        <v>1.8515711498485445E-2</v>
      </c>
      <c r="K72" s="254">
        <f t="shared" si="91"/>
        <v>1.8515711498485445E-2</v>
      </c>
      <c r="L72" s="254">
        <f t="shared" si="91"/>
        <v>1.8515711498485445E-2</v>
      </c>
      <c r="M72" s="254">
        <f t="shared" si="91"/>
        <v>1.8515711498485445E-2</v>
      </c>
      <c r="N72" s="254">
        <f t="shared" si="91"/>
        <v>1.8515711498485445E-2</v>
      </c>
      <c r="O72" s="254">
        <f t="shared" si="91"/>
        <v>1.8515711498485445E-2</v>
      </c>
      <c r="P72" s="254">
        <f t="shared" si="91"/>
        <v>1.8515711498485445E-2</v>
      </c>
      <c r="Q72" s="254">
        <f t="shared" si="91"/>
        <v>1.8515711498485445E-2</v>
      </c>
      <c r="R72" s="254">
        <f t="shared" si="91"/>
        <v>1.8515711498485445E-2</v>
      </c>
      <c r="S72" s="254">
        <f t="shared" si="91"/>
        <v>1.8515711498485445E-2</v>
      </c>
      <c r="T72" s="254">
        <f t="shared" si="91"/>
        <v>1.8515711498485445E-2</v>
      </c>
      <c r="U72" s="254">
        <f t="shared" si="91"/>
        <v>1.8515711498485445E-2</v>
      </c>
      <c r="V72" s="254">
        <f t="shared" si="91"/>
        <v>1.8515711498485445E-2</v>
      </c>
      <c r="W72" s="254">
        <f t="shared" si="91"/>
        <v>1.8515711498485445E-2</v>
      </c>
      <c r="X72" s="254">
        <f t="shared" si="91"/>
        <v>1.8515711498485445E-2</v>
      </c>
      <c r="Y72" s="254">
        <f t="shared" si="91"/>
        <v>1.8515711498485445E-2</v>
      </c>
      <c r="Z72" s="254">
        <f>$E$15-SUM(H72:Y72)</f>
        <v>1.0162320397103908E-2</v>
      </c>
      <c r="AA72" s="254"/>
    </row>
    <row r="73" spans="1:27">
      <c r="A73" s="253" t="str">
        <f t="shared" si="89"/>
        <v>Non- Network Leasehold Land &amp; Buildings - Jan-Jun 2021</v>
      </c>
      <c r="B73" s="254">
        <f>D85</f>
        <v>8</v>
      </c>
      <c r="C73" s="253" t="b">
        <f t="shared" si="90"/>
        <v>1</v>
      </c>
      <c r="D73" s="253"/>
      <c r="E73" s="253"/>
      <c r="F73" s="253"/>
      <c r="G73" s="253"/>
      <c r="H73" s="254">
        <f>$E$16/$B$73</f>
        <v>2.0350408922321903E-2</v>
      </c>
      <c r="I73" s="254">
        <f t="shared" ref="I73:O73" si="92">$E$16/$B$73</f>
        <v>2.0350408922321903E-2</v>
      </c>
      <c r="J73" s="254">
        <f t="shared" si="92"/>
        <v>2.0350408922321903E-2</v>
      </c>
      <c r="K73" s="254">
        <f t="shared" si="92"/>
        <v>2.0350408922321903E-2</v>
      </c>
      <c r="L73" s="254">
        <f t="shared" si="92"/>
        <v>2.0350408922321903E-2</v>
      </c>
      <c r="M73" s="254">
        <f t="shared" si="92"/>
        <v>2.0350408922321903E-2</v>
      </c>
      <c r="N73" s="254">
        <f t="shared" si="92"/>
        <v>2.0350408922321903E-2</v>
      </c>
      <c r="O73" s="254">
        <f t="shared" si="92"/>
        <v>2.0350408922321903E-2</v>
      </c>
      <c r="P73" s="253"/>
      <c r="Q73" s="253"/>
      <c r="R73" s="253"/>
      <c r="S73" s="253"/>
      <c r="T73" s="253"/>
      <c r="U73" s="253"/>
      <c r="V73" s="253"/>
      <c r="W73" s="253"/>
      <c r="X73" s="253"/>
      <c r="Y73" s="253"/>
      <c r="Z73" s="253"/>
      <c r="AA73" s="253"/>
    </row>
    <row r="75" spans="1:27">
      <c r="A75" s="253" t="str">
        <f>A47</f>
        <v>Non-network leasehold land &amp; buildings - 1 July 2021</v>
      </c>
      <c r="B75" s="254">
        <f>SUMPRODUCT(E14:E16,B71:B73)/SUM(E14:E16)</f>
        <v>8.2848528217022963</v>
      </c>
      <c r="H75" s="198"/>
      <c r="I75" s="198"/>
      <c r="J75" s="198"/>
      <c r="K75" s="198"/>
      <c r="L75" s="198"/>
      <c r="M75" s="198"/>
      <c r="N75" s="198"/>
      <c r="O75" s="198"/>
      <c r="P75" s="198"/>
      <c r="Q75" s="198"/>
      <c r="R75" s="198"/>
    </row>
    <row r="77" spans="1:27">
      <c r="A77" s="253" t="s">
        <v>222</v>
      </c>
      <c r="B77" s="254">
        <v>0.78161009433259909</v>
      </c>
    </row>
    <row r="82" spans="1:4">
      <c r="B82" s="303" t="s">
        <v>244</v>
      </c>
    </row>
    <row r="83" spans="1:4">
      <c r="A83" s="253"/>
      <c r="B83" s="295" t="s">
        <v>187</v>
      </c>
      <c r="C83" s="295" t="s">
        <v>188</v>
      </c>
      <c r="D83" s="295" t="s">
        <v>189</v>
      </c>
    </row>
    <row r="84" spans="1:4">
      <c r="A84" s="253" t="s">
        <v>190</v>
      </c>
      <c r="B84" s="299">
        <v>31.728429719999998</v>
      </c>
      <c r="C84" s="254">
        <v>0.33142974144065346</v>
      </c>
      <c r="D84" s="254">
        <v>0.16101271048294152</v>
      </c>
    </row>
    <row r="85" spans="1:4">
      <c r="A85" s="253" t="s">
        <v>191</v>
      </c>
      <c r="B85" s="299">
        <v>10.181013569896688</v>
      </c>
      <c r="C85" s="254">
        <v>19.548848495394584</v>
      </c>
      <c r="D85" s="254">
        <v>8</v>
      </c>
    </row>
    <row r="86" spans="1:4">
      <c r="A86" s="270" t="s">
        <v>192</v>
      </c>
      <c r="B86" s="253"/>
      <c r="C86" s="253"/>
      <c r="D86" s="253"/>
    </row>
    <row r="88" spans="1:4">
      <c r="A88" s="304" t="s">
        <v>245</v>
      </c>
    </row>
  </sheetData>
  <mergeCells count="2">
    <mergeCell ref="C3:D3"/>
    <mergeCell ref="C36:D36"/>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AER amendments</vt:lpstr>
      <vt:lpstr>Inputs</vt:lpstr>
      <vt:lpstr>Cover</vt:lpstr>
      <vt:lpstr>OAV 2011</vt:lpstr>
      <vt:lpstr>Accel Depr</vt:lpstr>
      <vt:lpstr>Depr schedule - Actual</vt:lpstr>
      <vt:lpstr>RAB depn offset</vt:lpstr>
      <vt:lpstr>Opening RAB 2020</vt:lpstr>
      <vt:lpstr>ORAB v Depn and input to PTRM</vt:lpstr>
      <vt:lpstr>Base_Reg_Year</vt:lpstr>
      <vt:lpstr>Reg_Period_Length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AER final decision depreciation model - AusNet Services</dc:title>
  <dc:creator>AER</dc:creator>
  <cp:lastModifiedBy>Robinson, Isaiah</cp:lastModifiedBy>
  <cp:lastPrinted>2019-10-16T02:32:31Z</cp:lastPrinted>
  <dcterms:created xsi:type="dcterms:W3CDTF">2015-11-04T23:32:07Z</dcterms:created>
  <dcterms:modified xsi:type="dcterms:W3CDTF">2021-12-06T01:57:58Z</dcterms:modified>
</cp:coreProperties>
</file>