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cing Group\_Regulatory\Annual_Pricing_Submissions\2018\Submission\"/>
    </mc:Choice>
  </mc:AlternateContent>
  <bookViews>
    <workbookView xWindow="165" yWindow="285" windowWidth="15195" windowHeight="8445"/>
  </bookViews>
  <sheets>
    <sheet name="ACS 2016-20" sheetId="1" r:id="rId1"/>
  </sheets>
  <externalReferences>
    <externalReference r:id="rId2"/>
  </externalReferences>
  <definedNames>
    <definedName name="_xlnm._FilterDatabase" localSheetId="0" hidden="1">'ACS 2016-20'!#REF!</definedName>
    <definedName name="dollars">'[1]Lookup|Tables'!$H$11</definedName>
    <definedName name="percent">'[1]Lookup|Tables'!$H$15</definedName>
  </definedNames>
  <calcPr calcId="171027"/>
</workbook>
</file>

<file path=xl/calcChain.xml><?xml version="1.0" encoding="utf-8"?>
<calcChain xmlns="http://schemas.openxmlformats.org/spreadsheetml/2006/main">
  <c r="J12" i="1" l="1"/>
  <c r="J15" i="1" s="1"/>
  <c r="L15" i="1" s="1"/>
  <c r="L31" i="1"/>
  <c r="K47" i="1"/>
  <c r="K48" i="1"/>
  <c r="K49" i="1" s="1"/>
  <c r="K50" i="1" s="1"/>
  <c r="K51" i="1" s="1"/>
  <c r="K52" i="1" s="1"/>
  <c r="K53" i="1" s="1"/>
  <c r="K46" i="1"/>
  <c r="K45" i="1"/>
  <c r="K44" i="1"/>
  <c r="K42" i="1"/>
  <c r="K41" i="1"/>
  <c r="K40" i="1"/>
  <c r="K39" i="1"/>
  <c r="K35" i="1"/>
  <c r="K34" i="1"/>
  <c r="K33" i="1"/>
  <c r="K32" i="1"/>
  <c r="K26" i="1"/>
  <c r="K27" i="1"/>
  <c r="K28" i="1" s="1"/>
  <c r="K29" i="1" s="1"/>
  <c r="K30" i="1" s="1"/>
  <c r="K25" i="1"/>
  <c r="K24" i="1"/>
  <c r="K23" i="1"/>
  <c r="K22" i="1"/>
  <c r="K21" i="1"/>
  <c r="K20" i="1"/>
  <c r="K18" i="1"/>
  <c r="K17" i="1"/>
  <c r="K16" i="1"/>
  <c r="J16" i="1" l="1"/>
  <c r="L16" i="1" s="1"/>
  <c r="J17" i="1" l="1"/>
  <c r="I31" i="1"/>
  <c r="L17" i="1" l="1"/>
  <c r="J18" i="1"/>
  <c r="G12" i="1"/>
  <c r="G47" i="1" s="1"/>
  <c r="I47" i="1" s="1"/>
  <c r="L18" i="1" l="1"/>
  <c r="J20" i="1"/>
  <c r="G16" i="1"/>
  <c r="I16" i="1" s="1"/>
  <c r="G28" i="1"/>
  <c r="I28" i="1" s="1"/>
  <c r="G24" i="1"/>
  <c r="I24" i="1" s="1"/>
  <c r="G32" i="1"/>
  <c r="I32" i="1" s="1"/>
  <c r="G39" i="1"/>
  <c r="I39" i="1" s="1"/>
  <c r="G44" i="1"/>
  <c r="I44" i="1" s="1"/>
  <c r="G50" i="1"/>
  <c r="I50" i="1" s="1"/>
  <c r="G46" i="1"/>
  <c r="I46" i="1" s="1"/>
  <c r="G15" i="1"/>
  <c r="I15" i="1" s="1"/>
  <c r="G20" i="1"/>
  <c r="I20" i="1" s="1"/>
  <c r="G27" i="1"/>
  <c r="I27" i="1" s="1"/>
  <c r="G23" i="1"/>
  <c r="I23" i="1" s="1"/>
  <c r="G33" i="1"/>
  <c r="I33" i="1" s="1"/>
  <c r="G42" i="1"/>
  <c r="I42" i="1" s="1"/>
  <c r="G53" i="1"/>
  <c r="I53" i="1" s="1"/>
  <c r="G49" i="1"/>
  <c r="I49" i="1" s="1"/>
  <c r="G45" i="1"/>
  <c r="I45" i="1" s="1"/>
  <c r="G18" i="1"/>
  <c r="I18" i="1" s="1"/>
  <c r="G30" i="1"/>
  <c r="I30" i="1" s="1"/>
  <c r="G26" i="1"/>
  <c r="I26" i="1" s="1"/>
  <c r="G22" i="1"/>
  <c r="I22" i="1" s="1"/>
  <c r="G34" i="1"/>
  <c r="I34" i="1" s="1"/>
  <c r="G41" i="1"/>
  <c r="I41" i="1" s="1"/>
  <c r="G52" i="1"/>
  <c r="I52" i="1" s="1"/>
  <c r="G48" i="1"/>
  <c r="I48" i="1" s="1"/>
  <c r="G17" i="1"/>
  <c r="I17" i="1" s="1"/>
  <c r="G29" i="1"/>
  <c r="I29" i="1" s="1"/>
  <c r="G25" i="1"/>
  <c r="I25" i="1" s="1"/>
  <c r="G21" i="1"/>
  <c r="I21" i="1" s="1"/>
  <c r="G35" i="1"/>
  <c r="I35" i="1" s="1"/>
  <c r="G40" i="1"/>
  <c r="I40" i="1" s="1"/>
  <c r="G51" i="1"/>
  <c r="I51" i="1" s="1"/>
  <c r="L20" i="1" l="1"/>
  <c r="J21" i="1"/>
  <c r="D12" i="1"/>
  <c r="D48" i="1" s="1"/>
  <c r="E48" i="1" s="1"/>
  <c r="L21" i="1" l="1"/>
  <c r="J22" i="1"/>
  <c r="D21" i="1"/>
  <c r="E21" i="1" s="1"/>
  <c r="D17" i="1"/>
  <c r="E17" i="1" s="1"/>
  <c r="D32" i="1"/>
  <c r="E32" i="1" s="1"/>
  <c r="D27" i="1"/>
  <c r="E27" i="1" s="1"/>
  <c r="D20" i="1"/>
  <c r="E20" i="1" s="1"/>
  <c r="D25" i="1"/>
  <c r="E25" i="1" s="1"/>
  <c r="D39" i="1"/>
  <c r="E39" i="1" s="1"/>
  <c r="D53" i="1"/>
  <c r="E53" i="1" s="1"/>
  <c r="D47" i="1"/>
  <c r="E47" i="1" s="1"/>
  <c r="D15" i="1"/>
  <c r="E15" i="1" s="1"/>
  <c r="D35" i="1"/>
  <c r="E35" i="1" s="1"/>
  <c r="D29" i="1"/>
  <c r="E29" i="1" s="1"/>
  <c r="D24" i="1"/>
  <c r="E24" i="1" s="1"/>
  <c r="D42" i="1"/>
  <c r="E42" i="1" s="1"/>
  <c r="D51" i="1"/>
  <c r="E51" i="1" s="1"/>
  <c r="D46" i="1"/>
  <c r="E46" i="1" s="1"/>
  <c r="D18" i="1"/>
  <c r="E18" i="1" s="1"/>
  <c r="D34" i="1"/>
  <c r="E34" i="1" s="1"/>
  <c r="D28" i="1"/>
  <c r="E28" i="1" s="1"/>
  <c r="D23" i="1"/>
  <c r="E23" i="1" s="1"/>
  <c r="D40" i="1"/>
  <c r="E40" i="1" s="1"/>
  <c r="D50" i="1"/>
  <c r="E50" i="1" s="1"/>
  <c r="D45" i="1"/>
  <c r="E45" i="1" s="1"/>
  <c r="D44" i="1"/>
  <c r="E44" i="1" s="1"/>
  <c r="D49" i="1"/>
  <c r="E49" i="1" s="1"/>
  <c r="D16" i="1"/>
  <c r="E16" i="1" s="1"/>
  <c r="D33" i="1"/>
  <c r="E33" i="1" s="1"/>
  <c r="D30" i="1"/>
  <c r="E30" i="1" s="1"/>
  <c r="D26" i="1"/>
  <c r="E26" i="1" s="1"/>
  <c r="D22" i="1"/>
  <c r="E22" i="1" s="1"/>
  <c r="D41" i="1"/>
  <c r="E41" i="1" s="1"/>
  <c r="D52" i="1"/>
  <c r="E52" i="1" s="1"/>
  <c r="L22" i="1" l="1"/>
  <c r="J23" i="1"/>
  <c r="L23" i="1" l="1"/>
  <c r="J24" i="1"/>
  <c r="L24" i="1" l="1"/>
  <c r="J25" i="1"/>
  <c r="J26" i="1" l="1"/>
  <c r="L25" i="1"/>
  <c r="J27" i="1" l="1"/>
  <c r="L26" i="1"/>
  <c r="J28" i="1" l="1"/>
  <c r="L27" i="1"/>
  <c r="J29" i="1" l="1"/>
  <c r="L28" i="1"/>
  <c r="J30" i="1" l="1"/>
  <c r="L29" i="1"/>
  <c r="L30" i="1" l="1"/>
  <c r="J32" i="1"/>
  <c r="L32" i="1" l="1"/>
  <c r="J33" i="1"/>
  <c r="L33" i="1" l="1"/>
  <c r="J34" i="1"/>
  <c r="L34" i="1" l="1"/>
  <c r="J35" i="1"/>
  <c r="L35" i="1" l="1"/>
  <c r="J39" i="1"/>
  <c r="L39" i="1" l="1"/>
  <c r="J40" i="1"/>
  <c r="L40" i="1" l="1"/>
  <c r="J41" i="1"/>
  <c r="L41" i="1" l="1"/>
  <c r="J42" i="1"/>
  <c r="L42" i="1" l="1"/>
  <c r="J44" i="1"/>
  <c r="L44" i="1" l="1"/>
  <c r="J45" i="1"/>
  <c r="L45" i="1" l="1"/>
  <c r="J46" i="1"/>
  <c r="L46" i="1" l="1"/>
  <c r="J47" i="1"/>
  <c r="L47" i="1" l="1"/>
  <c r="J48" i="1"/>
  <c r="L48" i="1" l="1"/>
  <c r="J49" i="1"/>
  <c r="L49" i="1" l="1"/>
  <c r="J50" i="1"/>
  <c r="L50" i="1" l="1"/>
  <c r="J51" i="1"/>
  <c r="J52" i="1" l="1"/>
  <c r="L51" i="1"/>
  <c r="J53" i="1" l="1"/>
  <c r="L53" i="1" s="1"/>
  <c r="L52" i="1"/>
</calcChain>
</file>

<file path=xl/sharedStrings.xml><?xml version="1.0" encoding="utf-8"?>
<sst xmlns="http://schemas.openxmlformats.org/spreadsheetml/2006/main" count="55" uniqueCount="36">
  <si>
    <t>Normal Hours</t>
  </si>
  <si>
    <t>After Hours</t>
  </si>
  <si>
    <t>Connection - single phase service connection to new premises - JEN is the responsible person for metering</t>
  </si>
  <si>
    <t>Connection - three phase service connection to new premises (less than 100amps) - JEN is the responsible person for metering</t>
  </si>
  <si>
    <t>Connection - single phase service connection to new premises - JEN is not the responsible person for metering</t>
  </si>
  <si>
    <t>Connection - three phase service connection to new premises (less than 100amps) - JEN is not the responsible person for metering</t>
  </si>
  <si>
    <t xml:space="preserve">Manual energisation of new premises </t>
  </si>
  <si>
    <t>Manual de-energisation existing premises</t>
  </si>
  <si>
    <t>Inflation and X factor adjustment</t>
  </si>
  <si>
    <t>Alternative Control Services - New Connection Services</t>
  </si>
  <si>
    <t>Alternative Control Services - Network Services</t>
  </si>
  <si>
    <t>AER Preliminary decision ($, 2016)</t>
  </si>
  <si>
    <t xml:space="preserve">Manual re-energisation existing premises </t>
  </si>
  <si>
    <t>Temporary single-phase connection</t>
  </si>
  <si>
    <t xml:space="preserve">Reconnection after temporary disconnection for non-payment </t>
  </si>
  <si>
    <t>Service vehicle visit</t>
  </si>
  <si>
    <t xml:space="preserve">Wasted service truck visit - not JEN's fault </t>
  </si>
  <si>
    <t xml:space="preserve">Fault response - not JEN's fault </t>
  </si>
  <si>
    <t>Re-test types 5, 6 and AMI smart metering installations</t>
  </si>
  <si>
    <t>PV installation</t>
  </si>
  <si>
    <t>Remote meter re-configuration</t>
  </si>
  <si>
    <t>Remote de-energisation</t>
  </si>
  <si>
    <t>Remote re-energisation</t>
  </si>
  <si>
    <t>Type 7 metering (meter data service)</t>
  </si>
  <si>
    <t>Temporary three-phase connection</t>
  </si>
  <si>
    <t>Special meter reads (including a special meter read)</t>
  </si>
  <si>
    <t>AER Preliminary decision ($, 2015)</t>
  </si>
  <si>
    <t>CPI</t>
  </si>
  <si>
    <t xml:space="preserve">Weighted average of eight capital cities </t>
  </si>
  <si>
    <t>2016 Final Decision</t>
  </si>
  <si>
    <t>X-factor</t>
  </si>
  <si>
    <t>2017 Proposed prices</t>
  </si>
  <si>
    <t>AER Final decision ($, 2016)</t>
  </si>
  <si>
    <t xml:space="preserve">JEN Alternative Control Services (Distribution Services) - 2018 Prices </t>
  </si>
  <si>
    <t>Fee based alternative control services prices for 2018</t>
  </si>
  <si>
    <t>2018 Proposed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</si>
</sst>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_-;\-* #,##0_-;_-* &quot;-&quot;??_-;_-@_-"/>
    <numFmt numFmtId="165" formatCode="&quot;$&quot;#,##0.00"/>
    <numFmt numFmtId="166" formatCode="0.0"/>
    <numFmt numFmtId="167" formatCode="_(#,##0_);\(#,##0\);_(&quot;-&quot;_)"/>
    <numFmt numFmtId="168" formatCode="_(#,##0.0_);\(#,##0.0\);_(&quot;-&quot;_)"/>
    <numFmt numFmtId="169" formatCode="0.0%"/>
    <numFmt numFmtId="170" formatCode="&quot;$&quot;#,##0.000"/>
  </numFmts>
  <fonts count="14" x14ac:knownFonts="1">
    <font>
      <sz val="10"/>
      <name val="Arial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7" fontId="5" fillId="0" borderId="1">
      <alignment horizontal="right" vertical="center"/>
      <protection locked="0"/>
    </xf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166" fontId="7" fillId="0" borderId="0" xfId="0" applyNumberFormat="1" applyFont="1" applyFill="1" applyBorder="1"/>
    <xf numFmtId="0" fontId="9" fillId="0" borderId="0" xfId="0" applyFont="1"/>
    <xf numFmtId="0" fontId="10" fillId="2" borderId="2" xfId="0" applyFont="1" applyFill="1" applyBorder="1"/>
    <xf numFmtId="0" fontId="5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4" fillId="0" borderId="0" xfId="0" applyFont="1" applyFill="1" applyBorder="1" applyAlignment="1">
      <alignment horizontal="right"/>
    </xf>
    <xf numFmtId="0" fontId="8" fillId="3" borderId="3" xfId="0" applyFont="1" applyFill="1" applyBorder="1"/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2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 applyProtection="1">
      <alignment horizontal="center" vertical="center"/>
    </xf>
    <xf numFmtId="165" fontId="5" fillId="4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left" indent="1"/>
    </xf>
    <xf numFmtId="17" fontId="1" fillId="0" borderId="0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/>
    </xf>
    <xf numFmtId="0" fontId="3" fillId="2" borderId="3" xfId="0" applyFont="1" applyFill="1" applyBorder="1"/>
    <xf numFmtId="0" fontId="13" fillId="0" borderId="0" xfId="0" applyFont="1" applyAlignment="1">
      <alignment horizontal="right" vertical="center"/>
    </xf>
    <xf numFmtId="17" fontId="0" fillId="0" borderId="0" xfId="0" applyNumberFormat="1" applyFill="1"/>
    <xf numFmtId="169" fontId="4" fillId="4" borderId="3" xfId="2" applyNumberFormat="1" applyFont="1" applyFill="1" applyBorder="1" applyAlignment="1">
      <alignment horizontal="center" vertical="center" wrapText="1"/>
    </xf>
    <xf numFmtId="169" fontId="5" fillId="4" borderId="3" xfId="2" applyNumberFormat="1" applyFont="1" applyFill="1" applyBorder="1" applyAlignment="1">
      <alignment horizontal="center"/>
    </xf>
    <xf numFmtId="169" fontId="5" fillId="4" borderId="3" xfId="0" applyNumberFormat="1" applyFont="1" applyFill="1" applyBorder="1" applyAlignment="1">
      <alignment horizontal="center"/>
    </xf>
    <xf numFmtId="169" fontId="11" fillId="3" borderId="3" xfId="0" applyNumberFormat="1" applyFont="1" applyFill="1" applyBorder="1" applyAlignment="1">
      <alignment horizontal="center"/>
    </xf>
    <xf numFmtId="166" fontId="0" fillId="0" borderId="0" xfId="0" applyNumberFormat="1" applyFill="1"/>
    <xf numFmtId="0" fontId="5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9" fontId="4" fillId="5" borderId="3" xfId="2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165" fontId="5" fillId="5" borderId="3" xfId="0" applyNumberFormat="1" applyFont="1" applyFill="1" applyBorder="1" applyAlignment="1">
      <alignment horizontal="center"/>
    </xf>
    <xf numFmtId="10" fontId="5" fillId="5" borderId="3" xfId="2" applyNumberFormat="1" applyFont="1" applyFill="1" applyBorder="1" applyAlignment="1">
      <alignment horizontal="center"/>
    </xf>
    <xf numFmtId="169" fontId="5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10" fontId="4" fillId="5" borderId="3" xfId="2" applyNumberFormat="1" applyFont="1" applyFill="1" applyBorder="1" applyAlignment="1">
      <alignment horizontal="center" vertical="center" wrapText="1"/>
    </xf>
    <xf numFmtId="10" fontId="5" fillId="5" borderId="3" xfId="0" applyNumberFormat="1" applyFont="1" applyFill="1" applyBorder="1" applyAlignment="1">
      <alignment horizontal="center"/>
    </xf>
    <xf numFmtId="170" fontId="5" fillId="5" borderId="3" xfId="0" applyNumberFormat="1" applyFont="1" applyFill="1" applyBorder="1" applyAlignment="1">
      <alignment horizontal="center"/>
    </xf>
    <xf numFmtId="0" fontId="5" fillId="6" borderId="2" xfId="0" applyFont="1" applyFill="1" applyBorder="1"/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/>
    <xf numFmtId="0" fontId="4" fillId="6" borderId="3" xfId="0" applyFont="1" applyFill="1" applyBorder="1" applyAlignment="1">
      <alignment horizontal="center" vertical="center" wrapText="1"/>
    </xf>
    <xf numFmtId="10" fontId="4" fillId="6" borderId="3" xfId="2" applyNumberFormat="1" applyFont="1" applyFill="1" applyBorder="1" applyAlignment="1">
      <alignment horizontal="center" vertical="center" wrapText="1"/>
    </xf>
    <xf numFmtId="169" fontId="4" fillId="6" borderId="3" xfId="2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top" wrapText="1"/>
    </xf>
    <xf numFmtId="165" fontId="5" fillId="6" borderId="3" xfId="0" applyNumberFormat="1" applyFont="1" applyFill="1" applyBorder="1" applyAlignment="1">
      <alignment horizontal="center"/>
    </xf>
    <xf numFmtId="10" fontId="5" fillId="6" borderId="3" xfId="2" applyNumberFormat="1" applyFont="1" applyFill="1" applyBorder="1" applyAlignment="1">
      <alignment horizontal="center"/>
    </xf>
    <xf numFmtId="10" fontId="5" fillId="6" borderId="3" xfId="0" applyNumberFormat="1" applyFont="1" applyFill="1" applyBorder="1" applyAlignment="1">
      <alignment horizontal="center"/>
    </xf>
    <xf numFmtId="169" fontId="5" fillId="6" borderId="3" xfId="0" applyNumberFormat="1" applyFont="1" applyFill="1" applyBorder="1" applyAlignment="1">
      <alignment horizontal="center"/>
    </xf>
    <xf numFmtId="170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/>
    </xf>
  </cellXfs>
  <cellStyles count="3">
    <cellStyle name="Assumptions Right Number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pvic\AppData\Local\Microsoft\Windows\Temporary%20Internet%20Files\Content.Outlook\WU46R9ID\Preparation%20documents\AER%20-%20Preliminary%20decision%20Jemena%20-%20Ancillary%20network%20services%20model%20-%20October%202015%20-%20CONFIDENTI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Costing"/>
      <sheetName val="Input|Assumptions"/>
      <sheetName val="Input|Volumes"/>
      <sheetName val="Calc|Base year cost"/>
      <sheetName val="Calc|Tax recovery"/>
      <sheetName val="Calc|Escalators"/>
      <sheetName val="Calc|ACS prices"/>
      <sheetName val="Calc|ACS revenues"/>
      <sheetName val="Output|Proposal"/>
      <sheetName val="Output|Attachment"/>
      <sheetName val="Output|RIN"/>
      <sheetName val="Lookup|Tables"/>
      <sheetName val="Check|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H11" t="str">
            <v>$dollars</v>
          </cell>
        </row>
        <row r="15">
          <cell r="H15" t="str">
            <v>Per cent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tabSelected="1" zoomScaleNormal="100" workbookViewId="0">
      <selection activeCell="N18" sqref="N18"/>
    </sheetView>
  </sheetViews>
  <sheetFormatPr defaultRowHeight="12.75" x14ac:dyDescent="0.2"/>
  <cols>
    <col min="1" max="1" width="4.28515625" customWidth="1"/>
    <col min="2" max="2" width="104.7109375" bestFit="1" customWidth="1"/>
    <col min="3" max="3" width="18.7109375" customWidth="1"/>
    <col min="4" max="4" width="10" customWidth="1"/>
    <col min="5" max="5" width="16" customWidth="1"/>
    <col min="6" max="6" width="16.85546875" customWidth="1"/>
    <col min="7" max="8" width="12.28515625" customWidth="1"/>
    <col min="9" max="9" width="14.5703125" customWidth="1"/>
    <col min="10" max="12" width="12.42578125" customWidth="1"/>
    <col min="13" max="13" width="1.42578125" customWidth="1"/>
  </cols>
  <sheetData>
    <row r="1" spans="2:12" ht="20.25" x14ac:dyDescent="0.3">
      <c r="B1" s="6" t="s">
        <v>33</v>
      </c>
    </row>
    <row r="2" spans="2:12" s="3" customFormat="1" x14ac:dyDescent="0.2">
      <c r="B2" s="4"/>
      <c r="C2" s="12"/>
      <c r="G2" s="30" t="s">
        <v>28</v>
      </c>
      <c r="H2" s="30"/>
    </row>
    <row r="3" spans="2:12" s="3" customFormat="1" x14ac:dyDescent="0.2">
      <c r="B3" s="26"/>
      <c r="C3" s="5"/>
      <c r="G3" s="31">
        <v>41883</v>
      </c>
      <c r="H3" s="3">
        <v>106.4</v>
      </c>
    </row>
    <row r="4" spans="2:12" s="3" customFormat="1" x14ac:dyDescent="0.2">
      <c r="B4" s="24"/>
      <c r="C4" s="5"/>
      <c r="G4" s="31">
        <v>42248</v>
      </c>
      <c r="H4" s="36">
        <v>108</v>
      </c>
    </row>
    <row r="5" spans="2:12" s="3" customFormat="1" x14ac:dyDescent="0.2">
      <c r="B5" s="24"/>
      <c r="C5" s="5"/>
      <c r="G5" s="31">
        <v>42156</v>
      </c>
      <c r="H5">
        <v>107.5</v>
      </c>
    </row>
    <row r="6" spans="2:12" s="3" customFormat="1" x14ac:dyDescent="0.2">
      <c r="B6" s="24"/>
      <c r="C6" s="5"/>
      <c r="G6" s="31">
        <v>42522</v>
      </c>
      <c r="H6">
        <v>108.6</v>
      </c>
    </row>
    <row r="7" spans="2:12" s="3" customFormat="1" x14ac:dyDescent="0.2">
      <c r="B7" s="24"/>
      <c r="C7" s="5"/>
      <c r="G7" s="31">
        <v>42887</v>
      </c>
      <c r="H7">
        <v>110.7</v>
      </c>
    </row>
    <row r="8" spans="2:12" ht="13.5" thickBot="1" x14ac:dyDescent="0.25"/>
    <row r="9" spans="2:12" ht="15.75" x14ac:dyDescent="0.25">
      <c r="B9" s="7" t="s">
        <v>34</v>
      </c>
      <c r="C9" s="14"/>
      <c r="D9" s="14"/>
      <c r="E9" s="14"/>
      <c r="F9" s="37"/>
      <c r="G9" s="37"/>
      <c r="H9" s="37"/>
      <c r="I9" s="37"/>
      <c r="J9" s="51"/>
      <c r="K9" s="51"/>
      <c r="L9" s="51"/>
    </row>
    <row r="10" spans="2:12" x14ac:dyDescent="0.2">
      <c r="B10" s="8"/>
      <c r="C10" s="15">
        <v>2016</v>
      </c>
      <c r="D10" s="15" t="s">
        <v>27</v>
      </c>
      <c r="E10" s="15">
        <v>2016</v>
      </c>
      <c r="F10" s="38" t="s">
        <v>29</v>
      </c>
      <c r="G10" s="38" t="s">
        <v>27</v>
      </c>
      <c r="H10" s="38" t="s">
        <v>30</v>
      </c>
      <c r="I10" s="38">
        <v>2017</v>
      </c>
      <c r="J10" s="52" t="s">
        <v>27</v>
      </c>
      <c r="K10" s="52" t="s">
        <v>30</v>
      </c>
      <c r="L10" s="52">
        <v>2018</v>
      </c>
    </row>
    <row r="11" spans="2:12" ht="13.5" thickBot="1" x14ac:dyDescent="0.25">
      <c r="B11" s="28" t="s">
        <v>8</v>
      </c>
      <c r="C11" s="16"/>
      <c r="D11" s="16"/>
      <c r="E11" s="16"/>
      <c r="F11" s="39"/>
      <c r="G11" s="39"/>
      <c r="H11" s="39"/>
      <c r="I11" s="39"/>
      <c r="J11" s="53"/>
      <c r="K11" s="53"/>
      <c r="L11" s="53"/>
    </row>
    <row r="12" spans="2:12" ht="56.25" customHeight="1" x14ac:dyDescent="0.2">
      <c r="B12" s="9"/>
      <c r="C12" s="27" t="s">
        <v>26</v>
      </c>
      <c r="D12" s="32">
        <f>H4/H3-1</f>
        <v>1.5037593984962294E-2</v>
      </c>
      <c r="E12" s="27" t="s">
        <v>11</v>
      </c>
      <c r="F12" s="40" t="s">
        <v>32</v>
      </c>
      <c r="G12" s="48">
        <f>H6/H5-1</f>
        <v>1.0232558139534831E-2</v>
      </c>
      <c r="H12" s="41"/>
      <c r="I12" s="40" t="s">
        <v>31</v>
      </c>
      <c r="J12" s="55">
        <f>H7/H6-1</f>
        <v>1.9337016574585641E-2</v>
      </c>
      <c r="K12" s="56"/>
      <c r="L12" s="54" t="s">
        <v>35</v>
      </c>
    </row>
    <row r="13" spans="2:12" x14ac:dyDescent="0.2">
      <c r="B13" s="13" t="s">
        <v>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12" x14ac:dyDescent="0.2">
      <c r="B14" s="10" t="s">
        <v>9</v>
      </c>
      <c r="C14" s="18"/>
      <c r="D14" s="18"/>
      <c r="E14" s="18"/>
      <c r="F14" s="42"/>
      <c r="G14" s="42"/>
      <c r="H14" s="42"/>
      <c r="I14" s="42"/>
      <c r="J14" s="57"/>
      <c r="K14" s="57"/>
      <c r="L14" s="57"/>
    </row>
    <row r="15" spans="2:12" x14ac:dyDescent="0.2">
      <c r="B15" s="8" t="s">
        <v>2</v>
      </c>
      <c r="C15" s="20">
        <v>544.97</v>
      </c>
      <c r="D15" s="33">
        <f>D12</f>
        <v>1.5037593984962294E-2</v>
      </c>
      <c r="E15" s="20">
        <f>C15*(1+D15)</f>
        <v>553.16503759398495</v>
      </c>
      <c r="F15" s="43">
        <v>572.69300227802603</v>
      </c>
      <c r="G15" s="44">
        <f>G$12</f>
        <v>1.0232558139534831E-2</v>
      </c>
      <c r="H15" s="44">
        <v>-3.7000000000000002E-3</v>
      </c>
      <c r="I15" s="43">
        <f>ROUND(F15*(1+G15)*(1-H15),3)</f>
        <v>580.69399999999996</v>
      </c>
      <c r="J15" s="59">
        <f>J12</f>
        <v>1.9337016574585641E-2</v>
      </c>
      <c r="K15" s="59">
        <v>-7.9000000000000008E-3</v>
      </c>
      <c r="L15" s="58">
        <f>ROUND(I15*(1-K15)*(1+J15), 3)</f>
        <v>596.59900000000005</v>
      </c>
    </row>
    <row r="16" spans="2:12" x14ac:dyDescent="0.2">
      <c r="B16" s="8" t="s">
        <v>3</v>
      </c>
      <c r="C16" s="20">
        <v>706.07</v>
      </c>
      <c r="D16" s="33">
        <f>D12</f>
        <v>1.5037593984962294E-2</v>
      </c>
      <c r="E16" s="20">
        <f>C16*(1+D16)</f>
        <v>716.6875939849624</v>
      </c>
      <c r="F16" s="43">
        <v>742.07509244236849</v>
      </c>
      <c r="G16" s="44">
        <f t="shared" ref="G16:G35" si="0">G$12</f>
        <v>1.0232558139534831E-2</v>
      </c>
      <c r="H16" s="44">
        <v>-3.7000000000000002E-3</v>
      </c>
      <c r="I16" s="43">
        <f>ROUND(F16*(1+G16)*(1-H16),3)</f>
        <v>752.44200000000001</v>
      </c>
      <c r="J16" s="59">
        <f t="shared" ref="J16:K18" si="1">J15</f>
        <v>1.9337016574585641E-2</v>
      </c>
      <c r="K16" s="59">
        <f t="shared" si="1"/>
        <v>-7.9000000000000008E-3</v>
      </c>
      <c r="L16" s="58">
        <f>ROUND(I16*(1-K16)*(1+J16), 3)</f>
        <v>773.05100000000004</v>
      </c>
    </row>
    <row r="17" spans="2:12" x14ac:dyDescent="0.2">
      <c r="B17" s="8" t="s">
        <v>4</v>
      </c>
      <c r="C17" s="20">
        <v>544.97</v>
      </c>
      <c r="D17" s="33">
        <f>D12</f>
        <v>1.5037593984962294E-2</v>
      </c>
      <c r="E17" s="20">
        <f>C17*(1+D17)</f>
        <v>553.16503759398495</v>
      </c>
      <c r="F17" s="43">
        <v>572.69300227802569</v>
      </c>
      <c r="G17" s="44">
        <f t="shared" si="0"/>
        <v>1.0232558139534831E-2</v>
      </c>
      <c r="H17" s="44">
        <v>-3.7000000000000002E-3</v>
      </c>
      <c r="I17" s="43">
        <f>ROUND(F17*(1+G17)*(1-H17),3)</f>
        <v>580.69399999999996</v>
      </c>
      <c r="J17" s="59">
        <f t="shared" si="1"/>
        <v>1.9337016574585641E-2</v>
      </c>
      <c r="K17" s="59">
        <f t="shared" si="1"/>
        <v>-7.9000000000000008E-3</v>
      </c>
      <c r="L17" s="58">
        <f>ROUND(I17*(1-K17)*(1+J17), 3)</f>
        <v>596.59900000000005</v>
      </c>
    </row>
    <row r="18" spans="2:12" x14ac:dyDescent="0.2">
      <c r="B18" s="8" t="s">
        <v>5</v>
      </c>
      <c r="C18" s="20">
        <v>706.07</v>
      </c>
      <c r="D18" s="33">
        <f>D12</f>
        <v>1.5037593984962294E-2</v>
      </c>
      <c r="E18" s="20">
        <f>C18*(1+D18)</f>
        <v>716.6875939849624</v>
      </c>
      <c r="F18" s="43">
        <v>742.07509244236849</v>
      </c>
      <c r="G18" s="44">
        <f t="shared" si="0"/>
        <v>1.0232558139534831E-2</v>
      </c>
      <c r="H18" s="44">
        <v>-3.7000000000000002E-3</v>
      </c>
      <c r="I18" s="43">
        <f>ROUND(F18*(1+G18)*(1-H18),3)</f>
        <v>752.44200000000001</v>
      </c>
      <c r="J18" s="59">
        <f t="shared" si="1"/>
        <v>1.9337016574585641E-2</v>
      </c>
      <c r="K18" s="59">
        <f t="shared" si="1"/>
        <v>-7.9000000000000008E-3</v>
      </c>
      <c r="L18" s="58">
        <f>ROUND(I18*(1-K18)*(1+J18), 3)</f>
        <v>773.05100000000004</v>
      </c>
    </row>
    <row r="19" spans="2:12" x14ac:dyDescent="0.2">
      <c r="B19" s="10" t="s">
        <v>10</v>
      </c>
      <c r="C19" s="20"/>
      <c r="D19" s="34"/>
      <c r="E19" s="20"/>
      <c r="F19" s="43"/>
      <c r="G19" s="49"/>
      <c r="H19" s="45"/>
      <c r="I19" s="43"/>
      <c r="J19" s="60"/>
      <c r="K19" s="61"/>
      <c r="L19" s="58"/>
    </row>
    <row r="20" spans="2:12" x14ac:dyDescent="0.2">
      <c r="B20" s="8" t="s">
        <v>6</v>
      </c>
      <c r="C20" s="20">
        <v>34.46</v>
      </c>
      <c r="D20" s="33">
        <f>D$12</f>
        <v>1.5037593984962294E-2</v>
      </c>
      <c r="E20" s="20">
        <f t="shared" ref="E20:E35" si="2">C20*(1+D20)</f>
        <v>34.978195488721802</v>
      </c>
      <c r="F20" s="43">
        <v>34.973584725888287</v>
      </c>
      <c r="G20" s="44">
        <f t="shared" si="0"/>
        <v>1.0232558139534831E-2</v>
      </c>
      <c r="H20" s="44">
        <v>-3.7000000000000002E-3</v>
      </c>
      <c r="I20" s="43">
        <f t="shared" ref="I20:I35" si="3">ROUND(F20*(1+G20)*(1-H20),3)</f>
        <v>35.462000000000003</v>
      </c>
      <c r="J20" s="59">
        <f>J18</f>
        <v>1.9337016574585641E-2</v>
      </c>
      <c r="K20" s="59">
        <f>K18</f>
        <v>-7.9000000000000008E-3</v>
      </c>
      <c r="L20" s="58">
        <f>ROUND(I20*(1-K20)*(1+J20), 3)</f>
        <v>36.433</v>
      </c>
    </row>
    <row r="21" spans="2:12" x14ac:dyDescent="0.2">
      <c r="B21" s="8" t="s">
        <v>12</v>
      </c>
      <c r="C21" s="20">
        <v>34.46</v>
      </c>
      <c r="D21" s="33">
        <f t="shared" ref="D21:D35" si="4">D$12</f>
        <v>1.5037593984962294E-2</v>
      </c>
      <c r="E21" s="20">
        <f t="shared" si="2"/>
        <v>34.978195488721802</v>
      </c>
      <c r="F21" s="43">
        <v>34.973584725888287</v>
      </c>
      <c r="G21" s="44">
        <f t="shared" si="0"/>
        <v>1.0232558139534831E-2</v>
      </c>
      <c r="H21" s="44">
        <v>-3.7000000000000002E-3</v>
      </c>
      <c r="I21" s="43">
        <f t="shared" si="3"/>
        <v>35.462000000000003</v>
      </c>
      <c r="J21" s="59">
        <f>J20</f>
        <v>1.9337016574585641E-2</v>
      </c>
      <c r="K21" s="59">
        <f>K20</f>
        <v>-7.9000000000000008E-3</v>
      </c>
      <c r="L21" s="58">
        <f t="shared" ref="L21:L35" si="5">ROUND(I21*(1-K21)*(1+J21), 3)</f>
        <v>36.433</v>
      </c>
    </row>
    <row r="22" spans="2:12" x14ac:dyDescent="0.2">
      <c r="B22" s="8" t="s">
        <v>7</v>
      </c>
      <c r="C22" s="20">
        <v>53.17</v>
      </c>
      <c r="D22" s="33">
        <f t="shared" si="4"/>
        <v>1.5037593984962294E-2</v>
      </c>
      <c r="E22" s="20">
        <f>C22*(1+D22)</f>
        <v>53.969548872180447</v>
      </c>
      <c r="F22" s="43">
        <v>53.966631153797096</v>
      </c>
      <c r="G22" s="44">
        <f t="shared" si="0"/>
        <v>1.0232558139534831E-2</v>
      </c>
      <c r="H22" s="44">
        <v>-3.7000000000000002E-3</v>
      </c>
      <c r="I22" s="43">
        <f t="shared" si="3"/>
        <v>54.720999999999997</v>
      </c>
      <c r="J22" s="59">
        <f t="shared" ref="J22:J30" si="6">J21</f>
        <v>1.9337016574585641E-2</v>
      </c>
      <c r="K22" s="59">
        <f>K21</f>
        <v>-7.9000000000000008E-3</v>
      </c>
      <c r="L22" s="58">
        <f t="shared" si="5"/>
        <v>56.22</v>
      </c>
    </row>
    <row r="23" spans="2:12" x14ac:dyDescent="0.2">
      <c r="B23" s="8" t="s">
        <v>13</v>
      </c>
      <c r="C23" s="20">
        <v>530.79999999999995</v>
      </c>
      <c r="D23" s="33">
        <f t="shared" si="4"/>
        <v>1.5037593984962294E-2</v>
      </c>
      <c r="E23" s="20">
        <f t="shared" si="2"/>
        <v>538.78195488721792</v>
      </c>
      <c r="F23" s="43">
        <v>557.8006613375245</v>
      </c>
      <c r="G23" s="44">
        <f t="shared" si="0"/>
        <v>1.0232558139534831E-2</v>
      </c>
      <c r="H23" s="44">
        <v>-3.7000000000000002E-3</v>
      </c>
      <c r="I23" s="43">
        <f t="shared" si="3"/>
        <v>565.59299999999996</v>
      </c>
      <c r="J23" s="59">
        <f t="shared" si="6"/>
        <v>1.9337016574585641E-2</v>
      </c>
      <c r="K23" s="59">
        <f>K22</f>
        <v>-7.9000000000000008E-3</v>
      </c>
      <c r="L23" s="58">
        <f t="shared" si="5"/>
        <v>581.08399999999995</v>
      </c>
    </row>
    <row r="24" spans="2:12" x14ac:dyDescent="0.2">
      <c r="B24" s="8" t="s">
        <v>24</v>
      </c>
      <c r="C24" s="20">
        <v>679.16</v>
      </c>
      <c r="D24" s="33">
        <f t="shared" si="4"/>
        <v>1.5037593984962294E-2</v>
      </c>
      <c r="E24" s="20">
        <f t="shared" si="2"/>
        <v>689.37293233082698</v>
      </c>
      <c r="F24" s="43">
        <v>713.79978757265178</v>
      </c>
      <c r="G24" s="44">
        <f t="shared" si="0"/>
        <v>1.0232558139534831E-2</v>
      </c>
      <c r="H24" s="44">
        <v>-3.7000000000000002E-3</v>
      </c>
      <c r="I24" s="43">
        <f t="shared" si="3"/>
        <v>723.77200000000005</v>
      </c>
      <c r="J24" s="59">
        <f t="shared" si="6"/>
        <v>1.9337016574585641E-2</v>
      </c>
      <c r="K24" s="59">
        <f>K23</f>
        <v>-7.9000000000000008E-3</v>
      </c>
      <c r="L24" s="58">
        <f t="shared" si="5"/>
        <v>743.596</v>
      </c>
    </row>
    <row r="25" spans="2:12" x14ac:dyDescent="0.2">
      <c r="B25" s="8" t="s">
        <v>14</v>
      </c>
      <c r="C25" s="20">
        <v>65.2</v>
      </c>
      <c r="D25" s="33">
        <f t="shared" si="4"/>
        <v>1.5037593984962294E-2</v>
      </c>
      <c r="E25" s="20">
        <f t="shared" si="2"/>
        <v>66.180451127819538</v>
      </c>
      <c r="F25" s="43">
        <v>66.184162601216926</v>
      </c>
      <c r="G25" s="44">
        <f t="shared" si="0"/>
        <v>1.0232558139534831E-2</v>
      </c>
      <c r="H25" s="44">
        <v>-3.7000000000000002E-3</v>
      </c>
      <c r="I25" s="43">
        <f t="shared" si="3"/>
        <v>67.108999999999995</v>
      </c>
      <c r="J25" s="59">
        <f t="shared" si="6"/>
        <v>1.9337016574585641E-2</v>
      </c>
      <c r="K25" s="59">
        <f>K24</f>
        <v>-7.9000000000000008E-3</v>
      </c>
      <c r="L25" s="58">
        <f t="shared" si="5"/>
        <v>68.947000000000003</v>
      </c>
    </row>
    <row r="26" spans="2:12" x14ac:dyDescent="0.2">
      <c r="B26" s="29" t="s">
        <v>25</v>
      </c>
      <c r="C26" s="20">
        <v>30.78</v>
      </c>
      <c r="D26" s="33">
        <f t="shared" si="4"/>
        <v>1.5037593984962294E-2</v>
      </c>
      <c r="E26" s="20">
        <f t="shared" si="2"/>
        <v>31.24285714285714</v>
      </c>
      <c r="F26" s="43">
        <v>31.243628809348102</v>
      </c>
      <c r="G26" s="44">
        <f t="shared" si="0"/>
        <v>1.0232558139534831E-2</v>
      </c>
      <c r="H26" s="44">
        <v>-3.7000000000000002E-3</v>
      </c>
      <c r="I26" s="43">
        <f t="shared" si="3"/>
        <v>31.68</v>
      </c>
      <c r="J26" s="59">
        <f t="shared" si="6"/>
        <v>1.9337016574585641E-2</v>
      </c>
      <c r="K26" s="59">
        <f t="shared" ref="K26:K30" si="7">K25</f>
        <v>-7.9000000000000008E-3</v>
      </c>
      <c r="L26" s="58">
        <f t="shared" si="5"/>
        <v>32.548000000000002</v>
      </c>
    </row>
    <row r="27" spans="2:12" x14ac:dyDescent="0.2">
      <c r="B27" s="8" t="s">
        <v>15</v>
      </c>
      <c r="C27" s="20">
        <v>428.25</v>
      </c>
      <c r="D27" s="33">
        <f t="shared" si="4"/>
        <v>1.5037593984962294E-2</v>
      </c>
      <c r="E27" s="20">
        <f t="shared" si="2"/>
        <v>434.68984962406012</v>
      </c>
      <c r="F27" s="43">
        <v>434.68910247115684</v>
      </c>
      <c r="G27" s="44">
        <f t="shared" si="0"/>
        <v>1.0232558139534831E-2</v>
      </c>
      <c r="H27" s="44">
        <v>-3.7000000000000002E-3</v>
      </c>
      <c r="I27" s="43">
        <f t="shared" si="3"/>
        <v>440.762</v>
      </c>
      <c r="J27" s="59">
        <f t="shared" si="6"/>
        <v>1.9337016574585641E-2</v>
      </c>
      <c r="K27" s="59">
        <f t="shared" si="7"/>
        <v>-7.9000000000000008E-3</v>
      </c>
      <c r="L27" s="58">
        <f t="shared" si="5"/>
        <v>452.834</v>
      </c>
    </row>
    <row r="28" spans="2:12" x14ac:dyDescent="0.2">
      <c r="B28" s="8" t="s">
        <v>16</v>
      </c>
      <c r="C28" s="20">
        <v>397.17</v>
      </c>
      <c r="D28" s="33">
        <f t="shared" si="4"/>
        <v>1.5037593984962294E-2</v>
      </c>
      <c r="E28" s="20">
        <f t="shared" si="2"/>
        <v>403.14248120300749</v>
      </c>
      <c r="F28" s="43">
        <v>403.13917319007589</v>
      </c>
      <c r="G28" s="44">
        <f t="shared" si="0"/>
        <v>1.0232558139534831E-2</v>
      </c>
      <c r="H28" s="44">
        <v>-3.7000000000000002E-3</v>
      </c>
      <c r="I28" s="43">
        <f t="shared" si="3"/>
        <v>408.77100000000002</v>
      </c>
      <c r="J28" s="59">
        <f t="shared" si="6"/>
        <v>1.9337016574585641E-2</v>
      </c>
      <c r="K28" s="59">
        <f t="shared" si="7"/>
        <v>-7.9000000000000008E-3</v>
      </c>
      <c r="L28" s="58">
        <f t="shared" si="5"/>
        <v>419.96699999999998</v>
      </c>
    </row>
    <row r="29" spans="2:12" x14ac:dyDescent="0.2">
      <c r="B29" s="8" t="s">
        <v>17</v>
      </c>
      <c r="C29" s="20">
        <v>428.25</v>
      </c>
      <c r="D29" s="33">
        <f t="shared" si="4"/>
        <v>1.5037593984962294E-2</v>
      </c>
      <c r="E29" s="20">
        <f t="shared" si="2"/>
        <v>434.68984962406012</v>
      </c>
      <c r="F29" s="43">
        <v>434.68910247115684</v>
      </c>
      <c r="G29" s="44">
        <f t="shared" si="0"/>
        <v>1.0232558139534831E-2</v>
      </c>
      <c r="H29" s="44">
        <v>-3.7000000000000002E-3</v>
      </c>
      <c r="I29" s="43">
        <f t="shared" si="3"/>
        <v>440.762</v>
      </c>
      <c r="J29" s="59">
        <f t="shared" si="6"/>
        <v>1.9337016574585641E-2</v>
      </c>
      <c r="K29" s="59">
        <f t="shared" si="7"/>
        <v>-7.9000000000000008E-3</v>
      </c>
      <c r="L29" s="58">
        <f t="shared" si="5"/>
        <v>452.834</v>
      </c>
    </row>
    <row r="30" spans="2:12" x14ac:dyDescent="0.2">
      <c r="B30" s="8" t="s">
        <v>18</v>
      </c>
      <c r="C30" s="20">
        <v>362.74</v>
      </c>
      <c r="D30" s="33">
        <f t="shared" si="4"/>
        <v>1.5037593984962294E-2</v>
      </c>
      <c r="E30" s="20">
        <f t="shared" si="2"/>
        <v>368.19473684210521</v>
      </c>
      <c r="F30" s="43">
        <v>368.19342784060615</v>
      </c>
      <c r="G30" s="44">
        <f t="shared" si="0"/>
        <v>1.0232558139534831E-2</v>
      </c>
      <c r="H30" s="44">
        <v>-3.7000000000000002E-3</v>
      </c>
      <c r="I30" s="43">
        <f t="shared" si="3"/>
        <v>373.33699999999999</v>
      </c>
      <c r="J30" s="59">
        <f t="shared" si="6"/>
        <v>1.9337016574585641E-2</v>
      </c>
      <c r="K30" s="59">
        <f t="shared" si="7"/>
        <v>-7.9000000000000008E-3</v>
      </c>
      <c r="L30" s="58">
        <f t="shared" si="5"/>
        <v>383.56299999999999</v>
      </c>
    </row>
    <row r="31" spans="2:12" x14ac:dyDescent="0.2">
      <c r="B31" s="8" t="s">
        <v>19</v>
      </c>
      <c r="C31" s="20"/>
      <c r="D31" s="33"/>
      <c r="E31" s="20"/>
      <c r="F31" s="43"/>
      <c r="G31" s="44"/>
      <c r="H31" s="44"/>
      <c r="I31" s="43">
        <f t="shared" si="3"/>
        <v>0</v>
      </c>
      <c r="J31" s="59"/>
      <c r="K31" s="59"/>
      <c r="L31" s="58">
        <f t="shared" si="5"/>
        <v>0</v>
      </c>
    </row>
    <row r="32" spans="2:12" x14ac:dyDescent="0.2">
      <c r="B32" s="8" t="s">
        <v>20</v>
      </c>
      <c r="C32" s="20">
        <v>48.72</v>
      </c>
      <c r="D32" s="33">
        <f t="shared" si="4"/>
        <v>1.5037593984962294E-2</v>
      </c>
      <c r="E32" s="20">
        <f t="shared" si="2"/>
        <v>49.452631578947361</v>
      </c>
      <c r="F32" s="43">
        <v>49.447625956993924</v>
      </c>
      <c r="G32" s="44">
        <f t="shared" si="0"/>
        <v>1.0232558139534831E-2</v>
      </c>
      <c r="H32" s="44">
        <v>-3.7000000000000002E-3</v>
      </c>
      <c r="I32" s="43">
        <f t="shared" si="3"/>
        <v>50.137999999999998</v>
      </c>
      <c r="J32" s="59">
        <f>J30</f>
        <v>1.9337016574585641E-2</v>
      </c>
      <c r="K32" s="59">
        <f>K30</f>
        <v>-7.9000000000000008E-3</v>
      </c>
      <c r="L32" s="58">
        <f t="shared" si="5"/>
        <v>51.511000000000003</v>
      </c>
    </row>
    <row r="33" spans="2:12" x14ac:dyDescent="0.2">
      <c r="B33" s="8" t="s">
        <v>21</v>
      </c>
      <c r="C33" s="20">
        <v>9.31</v>
      </c>
      <c r="D33" s="33">
        <f t="shared" si="4"/>
        <v>1.5037593984962294E-2</v>
      </c>
      <c r="E33" s="20">
        <f t="shared" si="2"/>
        <v>9.4499999999999993</v>
      </c>
      <c r="F33" s="43">
        <v>9.4518985749695243</v>
      </c>
      <c r="G33" s="44">
        <f t="shared" si="0"/>
        <v>1.0232558139534831E-2</v>
      </c>
      <c r="H33" s="44">
        <v>-3.7000000000000002E-3</v>
      </c>
      <c r="I33" s="43">
        <f t="shared" si="3"/>
        <v>9.5839999999999996</v>
      </c>
      <c r="J33" s="59">
        <f t="shared" ref="J33:K35" si="8">J32</f>
        <v>1.9337016574585641E-2</v>
      </c>
      <c r="K33" s="59">
        <f t="shared" si="8"/>
        <v>-7.9000000000000008E-3</v>
      </c>
      <c r="L33" s="58">
        <f t="shared" si="5"/>
        <v>9.8469999999999995</v>
      </c>
    </row>
    <row r="34" spans="2:12" x14ac:dyDescent="0.2">
      <c r="B34" s="8" t="s">
        <v>22</v>
      </c>
      <c r="C34" s="20">
        <v>9.31</v>
      </c>
      <c r="D34" s="33">
        <f t="shared" si="4"/>
        <v>1.5037593984962294E-2</v>
      </c>
      <c r="E34" s="20">
        <f t="shared" si="2"/>
        <v>9.4499999999999993</v>
      </c>
      <c r="F34" s="43">
        <v>9.4518985749695243</v>
      </c>
      <c r="G34" s="44">
        <f t="shared" si="0"/>
        <v>1.0232558139534831E-2</v>
      </c>
      <c r="H34" s="44">
        <v>-3.7000000000000002E-3</v>
      </c>
      <c r="I34" s="43">
        <f t="shared" si="3"/>
        <v>9.5839999999999996</v>
      </c>
      <c r="J34" s="59">
        <f t="shared" si="8"/>
        <v>1.9337016574585641E-2</v>
      </c>
      <c r="K34" s="59">
        <f t="shared" si="8"/>
        <v>-7.9000000000000008E-3</v>
      </c>
      <c r="L34" s="58">
        <f t="shared" si="5"/>
        <v>9.8469999999999995</v>
      </c>
    </row>
    <row r="35" spans="2:12" x14ac:dyDescent="0.2">
      <c r="B35" s="8" t="s">
        <v>23</v>
      </c>
      <c r="C35" s="20">
        <v>0.56999999999999995</v>
      </c>
      <c r="D35" s="33">
        <f t="shared" si="4"/>
        <v>1.5037593984962294E-2</v>
      </c>
      <c r="E35" s="20">
        <f t="shared" si="2"/>
        <v>0.5785714285714284</v>
      </c>
      <c r="F35" s="43">
        <v>0.59580557883354501</v>
      </c>
      <c r="G35" s="44">
        <f t="shared" si="0"/>
        <v>1.0232558139534831E-2</v>
      </c>
      <c r="H35" s="44">
        <v>-3.7000000000000002E-3</v>
      </c>
      <c r="I35" s="50">
        <f t="shared" si="3"/>
        <v>0.60399999999999998</v>
      </c>
      <c r="J35" s="59">
        <f t="shared" si="8"/>
        <v>1.9337016574585641E-2</v>
      </c>
      <c r="K35" s="59">
        <f t="shared" si="8"/>
        <v>-7.9000000000000008E-3</v>
      </c>
      <c r="L35" s="62">
        <f t="shared" si="5"/>
        <v>0.621</v>
      </c>
    </row>
    <row r="36" spans="2:12" x14ac:dyDescent="0.2">
      <c r="B36" s="8"/>
      <c r="C36" s="20"/>
      <c r="D36" s="34"/>
      <c r="E36" s="20"/>
      <c r="F36" s="43"/>
      <c r="G36" s="45"/>
      <c r="H36" s="45"/>
      <c r="I36" s="43"/>
      <c r="J36" s="61"/>
      <c r="K36" s="61"/>
      <c r="L36" s="58"/>
    </row>
    <row r="37" spans="2:12" x14ac:dyDescent="0.2">
      <c r="B37" s="13" t="s">
        <v>1</v>
      </c>
      <c r="C37" s="21"/>
      <c r="D37" s="35"/>
      <c r="E37" s="21"/>
      <c r="F37" s="17"/>
      <c r="G37" s="17"/>
      <c r="H37" s="17"/>
      <c r="I37" s="17"/>
      <c r="J37" s="17"/>
      <c r="K37" s="17"/>
      <c r="L37" s="17"/>
    </row>
    <row r="38" spans="2:12" x14ac:dyDescent="0.2">
      <c r="B38" s="10" t="s">
        <v>9</v>
      </c>
      <c r="C38" s="22"/>
      <c r="D38" s="34"/>
      <c r="E38" s="22"/>
      <c r="F38" s="46"/>
      <c r="G38" s="45"/>
      <c r="H38" s="45"/>
      <c r="I38" s="46"/>
      <c r="J38" s="61"/>
      <c r="K38" s="61"/>
      <c r="L38" s="63"/>
    </row>
    <row r="39" spans="2:12" x14ac:dyDescent="0.2">
      <c r="B39" s="8" t="s">
        <v>2</v>
      </c>
      <c r="C39" s="20">
        <v>544.97</v>
      </c>
      <c r="D39" s="33">
        <f t="shared" ref="D39:D53" si="9">D$12</f>
        <v>1.5037593984962294E-2</v>
      </c>
      <c r="E39" s="20">
        <f t="shared" ref="E39:E53" si="10">C39*(1+D39)</f>
        <v>553.16503759398495</v>
      </c>
      <c r="F39" s="43">
        <v>572.69300227802569</v>
      </c>
      <c r="G39" s="44">
        <f t="shared" ref="G39:G53" si="11">G$12</f>
        <v>1.0232558139534831E-2</v>
      </c>
      <c r="H39" s="44">
        <v>-3.7000000000000002E-3</v>
      </c>
      <c r="I39" s="43">
        <f>ROUND(F39*(1+G39)*(1-H39),3)</f>
        <v>580.69399999999996</v>
      </c>
      <c r="J39" s="59">
        <f>J35</f>
        <v>1.9337016574585641E-2</v>
      </c>
      <c r="K39" s="59">
        <f>K35</f>
        <v>-7.9000000000000008E-3</v>
      </c>
      <c r="L39" s="58">
        <f t="shared" ref="L39:L53" si="12">ROUND(I39*(1-K39)*(1+J39), 3)</f>
        <v>596.59900000000005</v>
      </c>
    </row>
    <row r="40" spans="2:12" x14ac:dyDescent="0.2">
      <c r="B40" s="8" t="s">
        <v>3</v>
      </c>
      <c r="C40" s="20">
        <v>706.07</v>
      </c>
      <c r="D40" s="33">
        <f t="shared" si="9"/>
        <v>1.5037593984962294E-2</v>
      </c>
      <c r="E40" s="20">
        <f t="shared" si="10"/>
        <v>716.6875939849624</v>
      </c>
      <c r="F40" s="43">
        <v>742.07509244236849</v>
      </c>
      <c r="G40" s="44">
        <f t="shared" si="11"/>
        <v>1.0232558139534831E-2</v>
      </c>
      <c r="H40" s="44">
        <v>-3.7000000000000002E-3</v>
      </c>
      <c r="I40" s="43">
        <f>ROUND(F40*(1+G40)*(1-H40),3)</f>
        <v>752.44200000000001</v>
      </c>
      <c r="J40" s="59">
        <f t="shared" ref="J40:K42" si="13">J39</f>
        <v>1.9337016574585641E-2</v>
      </c>
      <c r="K40" s="59">
        <f t="shared" si="13"/>
        <v>-7.9000000000000008E-3</v>
      </c>
      <c r="L40" s="58">
        <f t="shared" si="12"/>
        <v>773.05100000000004</v>
      </c>
    </row>
    <row r="41" spans="2:12" x14ac:dyDescent="0.2">
      <c r="B41" s="8" t="s">
        <v>4</v>
      </c>
      <c r="C41" s="20">
        <v>544.97</v>
      </c>
      <c r="D41" s="33">
        <f t="shared" si="9"/>
        <v>1.5037593984962294E-2</v>
      </c>
      <c r="E41" s="20">
        <f t="shared" si="10"/>
        <v>553.16503759398495</v>
      </c>
      <c r="F41" s="43">
        <v>572.69300227802569</v>
      </c>
      <c r="G41" s="44">
        <f t="shared" si="11"/>
        <v>1.0232558139534831E-2</v>
      </c>
      <c r="H41" s="44">
        <v>-3.7000000000000002E-3</v>
      </c>
      <c r="I41" s="43">
        <f>ROUND(F41*(1+G41)*(1-H41),3)</f>
        <v>580.69399999999996</v>
      </c>
      <c r="J41" s="59">
        <f t="shared" si="13"/>
        <v>1.9337016574585641E-2</v>
      </c>
      <c r="K41" s="59">
        <f t="shared" si="13"/>
        <v>-7.9000000000000008E-3</v>
      </c>
      <c r="L41" s="58">
        <f t="shared" si="12"/>
        <v>596.59900000000005</v>
      </c>
    </row>
    <row r="42" spans="2:12" x14ac:dyDescent="0.2">
      <c r="B42" s="8" t="s">
        <v>5</v>
      </c>
      <c r="C42" s="20">
        <v>706.07</v>
      </c>
      <c r="D42" s="33">
        <f t="shared" si="9"/>
        <v>1.5037593984962294E-2</v>
      </c>
      <c r="E42" s="20">
        <f t="shared" si="10"/>
        <v>716.6875939849624</v>
      </c>
      <c r="F42" s="43">
        <v>742.07509244236849</v>
      </c>
      <c r="G42" s="44">
        <f t="shared" si="11"/>
        <v>1.0232558139534831E-2</v>
      </c>
      <c r="H42" s="44">
        <v>-3.7000000000000002E-3</v>
      </c>
      <c r="I42" s="43">
        <f>ROUND(F42*(1+G42)*(1-H42),3)</f>
        <v>752.44200000000001</v>
      </c>
      <c r="J42" s="59">
        <f t="shared" si="13"/>
        <v>1.9337016574585641E-2</v>
      </c>
      <c r="K42" s="59">
        <f t="shared" si="13"/>
        <v>-7.9000000000000008E-3</v>
      </c>
      <c r="L42" s="58">
        <f t="shared" si="12"/>
        <v>773.05100000000004</v>
      </c>
    </row>
    <row r="43" spans="2:12" x14ac:dyDescent="0.2">
      <c r="B43" s="10" t="s">
        <v>10</v>
      </c>
      <c r="C43" s="20"/>
      <c r="D43" s="34"/>
      <c r="E43" s="20"/>
      <c r="F43" s="43"/>
      <c r="G43" s="49"/>
      <c r="H43" s="45"/>
      <c r="I43" s="43"/>
      <c r="J43" s="60"/>
      <c r="K43" s="61"/>
      <c r="L43" s="58"/>
    </row>
    <row r="44" spans="2:12" x14ac:dyDescent="0.2">
      <c r="B44" s="8" t="s">
        <v>6</v>
      </c>
      <c r="C44" s="20">
        <v>54.76</v>
      </c>
      <c r="D44" s="33">
        <f t="shared" si="9"/>
        <v>1.5037593984962294E-2</v>
      </c>
      <c r="E44" s="20">
        <f t="shared" si="10"/>
        <v>55.583458646616535</v>
      </c>
      <c r="F44" s="43">
        <v>55.581761343145956</v>
      </c>
      <c r="G44" s="44">
        <f t="shared" si="11"/>
        <v>1.0232558139534831E-2</v>
      </c>
      <c r="H44" s="44">
        <v>-3.7000000000000002E-3</v>
      </c>
      <c r="I44" s="43">
        <f t="shared" ref="I44:I53" si="14">ROUND(F44*(1+G44)*(1-H44),3)</f>
        <v>56.357999999999997</v>
      </c>
      <c r="J44" s="59">
        <f>J42</f>
        <v>1.9337016574585641E-2</v>
      </c>
      <c r="K44" s="59">
        <f>K42</f>
        <v>-7.9000000000000008E-3</v>
      </c>
      <c r="L44" s="58">
        <f t="shared" si="12"/>
        <v>57.902000000000001</v>
      </c>
    </row>
    <row r="45" spans="2:12" x14ac:dyDescent="0.2">
      <c r="B45" s="8" t="s">
        <v>12</v>
      </c>
      <c r="C45" s="20">
        <v>54.76</v>
      </c>
      <c r="D45" s="33">
        <f t="shared" si="9"/>
        <v>1.5037593984962294E-2</v>
      </c>
      <c r="E45" s="20">
        <f t="shared" si="10"/>
        <v>55.583458646616535</v>
      </c>
      <c r="F45" s="43">
        <v>55.581761343145956</v>
      </c>
      <c r="G45" s="44">
        <f t="shared" si="11"/>
        <v>1.0232558139534831E-2</v>
      </c>
      <c r="H45" s="44">
        <v>-3.7000000000000002E-3</v>
      </c>
      <c r="I45" s="43">
        <f t="shared" si="14"/>
        <v>56.357999999999997</v>
      </c>
      <c r="J45" s="59">
        <f>J44</f>
        <v>1.9337016574585641E-2</v>
      </c>
      <c r="K45" s="59">
        <f>K44</f>
        <v>-7.9000000000000008E-3</v>
      </c>
      <c r="L45" s="58">
        <f t="shared" si="12"/>
        <v>57.902000000000001</v>
      </c>
    </row>
    <row r="46" spans="2:12" x14ac:dyDescent="0.2">
      <c r="B46" s="8" t="s">
        <v>7</v>
      </c>
      <c r="C46" s="20">
        <v>69.81</v>
      </c>
      <c r="D46" s="33">
        <f t="shared" si="9"/>
        <v>1.5037593984962294E-2</v>
      </c>
      <c r="E46" s="20">
        <f t="shared" si="10"/>
        <v>70.85977443609022</v>
      </c>
      <c r="F46" s="43">
        <v>70.861077873834716</v>
      </c>
      <c r="G46" s="44">
        <f t="shared" si="11"/>
        <v>1.0232558139534831E-2</v>
      </c>
      <c r="H46" s="44">
        <v>-3.7000000000000002E-3</v>
      </c>
      <c r="I46" s="43">
        <f t="shared" si="14"/>
        <v>71.850999999999999</v>
      </c>
      <c r="J46" s="59">
        <f>J45</f>
        <v>1.9337016574585641E-2</v>
      </c>
      <c r="K46" s="59">
        <f>K45</f>
        <v>-7.9000000000000008E-3</v>
      </c>
      <c r="L46" s="58">
        <f t="shared" si="12"/>
        <v>73.819000000000003</v>
      </c>
    </row>
    <row r="47" spans="2:12" x14ac:dyDescent="0.2">
      <c r="B47" s="8" t="s">
        <v>13</v>
      </c>
      <c r="C47" s="20">
        <v>530.79999999999995</v>
      </c>
      <c r="D47" s="33">
        <f t="shared" si="9"/>
        <v>1.5037593984962294E-2</v>
      </c>
      <c r="E47" s="20">
        <f>C47*(1+D47)</f>
        <v>538.78195488721792</v>
      </c>
      <c r="F47" s="43">
        <v>557.8006613375245</v>
      </c>
      <c r="G47" s="44">
        <f t="shared" si="11"/>
        <v>1.0232558139534831E-2</v>
      </c>
      <c r="H47" s="44">
        <v>-3.7000000000000002E-3</v>
      </c>
      <c r="I47" s="43">
        <f t="shared" si="14"/>
        <v>565.59299999999996</v>
      </c>
      <c r="J47" s="59">
        <f>J46</f>
        <v>1.9337016574585641E-2</v>
      </c>
      <c r="K47" s="59">
        <f t="shared" ref="K47:K53" si="15">K46</f>
        <v>-7.9000000000000008E-3</v>
      </c>
      <c r="L47" s="58">
        <f t="shared" si="12"/>
        <v>581.08399999999995</v>
      </c>
    </row>
    <row r="48" spans="2:12" x14ac:dyDescent="0.2">
      <c r="B48" s="8" t="s">
        <v>24</v>
      </c>
      <c r="C48" s="20">
        <v>679.16</v>
      </c>
      <c r="D48" s="33">
        <f t="shared" si="9"/>
        <v>1.5037593984962294E-2</v>
      </c>
      <c r="E48" s="20">
        <f t="shared" si="10"/>
        <v>689.37293233082698</v>
      </c>
      <c r="F48" s="43">
        <v>713.79978757265178</v>
      </c>
      <c r="G48" s="44">
        <f t="shared" si="11"/>
        <v>1.0232558139534831E-2</v>
      </c>
      <c r="H48" s="44">
        <v>-3.7000000000000002E-3</v>
      </c>
      <c r="I48" s="43">
        <f t="shared" si="14"/>
        <v>723.77200000000005</v>
      </c>
      <c r="J48" s="59">
        <f>J47</f>
        <v>1.9337016574585641E-2</v>
      </c>
      <c r="K48" s="59">
        <f t="shared" si="15"/>
        <v>-7.9000000000000008E-3</v>
      </c>
      <c r="L48" s="58">
        <f t="shared" si="12"/>
        <v>743.596</v>
      </c>
    </row>
    <row r="49" spans="2:12" x14ac:dyDescent="0.2">
      <c r="B49" s="8" t="s">
        <v>14</v>
      </c>
      <c r="C49" s="20">
        <v>72.81</v>
      </c>
      <c r="D49" s="33">
        <f t="shared" si="9"/>
        <v>1.5037593984962294E-2</v>
      </c>
      <c r="E49" s="20">
        <f t="shared" si="10"/>
        <v>73.904887218045104</v>
      </c>
      <c r="F49" s="43">
        <v>73.90475718876047</v>
      </c>
      <c r="G49" s="44">
        <f t="shared" si="11"/>
        <v>1.0232558139534831E-2</v>
      </c>
      <c r="H49" s="44">
        <v>-3.7000000000000002E-3</v>
      </c>
      <c r="I49" s="43">
        <f t="shared" si="14"/>
        <v>74.936999999999998</v>
      </c>
      <c r="J49" s="59">
        <f>J48</f>
        <v>1.9337016574585641E-2</v>
      </c>
      <c r="K49" s="59">
        <f t="shared" si="15"/>
        <v>-7.9000000000000008E-3</v>
      </c>
      <c r="L49" s="58">
        <f t="shared" si="12"/>
        <v>76.989999999999995</v>
      </c>
    </row>
    <row r="50" spans="2:12" x14ac:dyDescent="0.2">
      <c r="B50" s="8" t="s">
        <v>15</v>
      </c>
      <c r="C50" s="20">
        <v>562.9</v>
      </c>
      <c r="D50" s="33">
        <f t="shared" si="9"/>
        <v>1.5037593984962294E-2</v>
      </c>
      <c r="E50" s="20">
        <f t="shared" si="10"/>
        <v>571.36466165413526</v>
      </c>
      <c r="F50" s="43">
        <v>571.36984481174966</v>
      </c>
      <c r="G50" s="44">
        <f t="shared" si="11"/>
        <v>1.0232558139534831E-2</v>
      </c>
      <c r="H50" s="44">
        <v>-3.7000000000000002E-3</v>
      </c>
      <c r="I50" s="43">
        <f t="shared" si="14"/>
        <v>579.35199999999998</v>
      </c>
      <c r="J50" s="59">
        <f t="shared" ref="J50:J53" si="16">J49</f>
        <v>1.9337016574585641E-2</v>
      </c>
      <c r="K50" s="59">
        <f t="shared" si="15"/>
        <v>-7.9000000000000008E-3</v>
      </c>
      <c r="L50" s="58">
        <f t="shared" si="12"/>
        <v>595.22</v>
      </c>
    </row>
    <row r="51" spans="2:12" x14ac:dyDescent="0.2">
      <c r="B51" s="8" t="s">
        <v>16</v>
      </c>
      <c r="C51" s="20">
        <v>562.9</v>
      </c>
      <c r="D51" s="33">
        <f t="shared" si="9"/>
        <v>1.5037593984962294E-2</v>
      </c>
      <c r="E51" s="20">
        <f t="shared" si="10"/>
        <v>571.36466165413526</v>
      </c>
      <c r="F51" s="43">
        <v>571.36396972939428</v>
      </c>
      <c r="G51" s="44">
        <f t="shared" si="11"/>
        <v>1.0232558139534831E-2</v>
      </c>
      <c r="H51" s="44">
        <v>-3.7000000000000002E-3</v>
      </c>
      <c r="I51" s="43">
        <f t="shared" si="14"/>
        <v>579.346</v>
      </c>
      <c r="J51" s="59">
        <f t="shared" si="16"/>
        <v>1.9337016574585641E-2</v>
      </c>
      <c r="K51" s="59">
        <f t="shared" si="15"/>
        <v>-7.9000000000000008E-3</v>
      </c>
      <c r="L51" s="58">
        <f t="shared" si="12"/>
        <v>595.21400000000006</v>
      </c>
    </row>
    <row r="52" spans="2:12" x14ac:dyDescent="0.2">
      <c r="B52" s="8" t="s">
        <v>17</v>
      </c>
      <c r="C52" s="20">
        <v>562.9</v>
      </c>
      <c r="D52" s="33">
        <f t="shared" si="9"/>
        <v>1.5037593984962294E-2</v>
      </c>
      <c r="E52" s="20">
        <f t="shared" si="10"/>
        <v>571.36466165413526</v>
      </c>
      <c r="F52" s="43">
        <v>571.36984481174966</v>
      </c>
      <c r="G52" s="44">
        <f t="shared" si="11"/>
        <v>1.0232558139534831E-2</v>
      </c>
      <c r="H52" s="44">
        <v>-3.7000000000000002E-3</v>
      </c>
      <c r="I52" s="43">
        <f t="shared" si="14"/>
        <v>579.35199999999998</v>
      </c>
      <c r="J52" s="59">
        <f t="shared" si="16"/>
        <v>1.9337016574585641E-2</v>
      </c>
      <c r="K52" s="59">
        <f t="shared" si="15"/>
        <v>-7.9000000000000008E-3</v>
      </c>
      <c r="L52" s="58">
        <f t="shared" si="12"/>
        <v>595.22</v>
      </c>
    </row>
    <row r="53" spans="2:12" x14ac:dyDescent="0.2">
      <c r="B53" s="8" t="s">
        <v>18</v>
      </c>
      <c r="C53" s="20">
        <v>596.99</v>
      </c>
      <c r="D53" s="33">
        <f t="shared" si="9"/>
        <v>1.5037593984962294E-2</v>
      </c>
      <c r="E53" s="20">
        <f t="shared" si="10"/>
        <v>605.96729323308261</v>
      </c>
      <c r="F53" s="43">
        <v>605.96943037544827</v>
      </c>
      <c r="G53" s="44">
        <f t="shared" si="11"/>
        <v>1.0232558139534831E-2</v>
      </c>
      <c r="H53" s="44">
        <v>-3.7000000000000002E-3</v>
      </c>
      <c r="I53" s="43">
        <f t="shared" si="14"/>
        <v>614.43499999999995</v>
      </c>
      <c r="J53" s="59">
        <f t="shared" si="16"/>
        <v>1.9337016574585641E-2</v>
      </c>
      <c r="K53" s="59">
        <f t="shared" si="15"/>
        <v>-7.9000000000000008E-3</v>
      </c>
      <c r="L53" s="58">
        <f t="shared" si="12"/>
        <v>631.26400000000001</v>
      </c>
    </row>
    <row r="54" spans="2:12" x14ac:dyDescent="0.2">
      <c r="B54" s="8"/>
      <c r="C54" s="20"/>
      <c r="D54" s="20"/>
      <c r="E54" s="20"/>
      <c r="F54" s="43"/>
      <c r="G54" s="43"/>
      <c r="H54" s="43"/>
      <c r="I54" s="43"/>
      <c r="J54" s="58"/>
      <c r="K54" s="58"/>
      <c r="L54" s="58"/>
    </row>
    <row r="55" spans="2:12" ht="13.5" thickBot="1" x14ac:dyDescent="0.25">
      <c r="B55" s="11"/>
      <c r="C55" s="23"/>
      <c r="D55" s="23"/>
      <c r="E55" s="23"/>
      <c r="F55" s="47"/>
      <c r="G55" s="47"/>
      <c r="H55" s="47"/>
      <c r="I55" s="47"/>
      <c r="J55" s="64"/>
      <c r="K55" s="64"/>
      <c r="L55" s="64"/>
    </row>
    <row r="56" spans="2:12" x14ac:dyDescent="0.2">
      <c r="E56" s="25"/>
      <c r="F56" s="19"/>
    </row>
    <row r="57" spans="2:12" x14ac:dyDescent="0.2">
      <c r="B57" s="1"/>
      <c r="C57" s="2"/>
      <c r="E57" s="3"/>
      <c r="F57" s="3"/>
    </row>
    <row r="58" spans="2:12" x14ac:dyDescent="0.2">
      <c r="B58" s="2"/>
      <c r="C58" s="2"/>
      <c r="F58" s="3"/>
    </row>
    <row r="59" spans="2:12" x14ac:dyDescent="0.2">
      <c r="B59" s="2"/>
      <c r="C59" s="2"/>
    </row>
    <row r="60" spans="2:12" x14ac:dyDescent="0.2">
      <c r="B60" s="2"/>
      <c r="C60" s="2"/>
    </row>
    <row r="61" spans="2:12" x14ac:dyDescent="0.2">
      <c r="B61" s="2"/>
      <c r="C61" s="2"/>
    </row>
    <row r="62" spans="2:12" x14ac:dyDescent="0.2">
      <c r="B62" s="2"/>
      <c r="C62" s="2"/>
    </row>
    <row r="63" spans="2:12" x14ac:dyDescent="0.2">
      <c r="B63" s="2"/>
      <c r="C63" s="2"/>
    </row>
    <row r="64" spans="2:12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  <row r="80" spans="2:3" x14ac:dyDescent="0.2">
      <c r="B80" s="2"/>
      <c r="C80" s="2"/>
    </row>
    <row r="81" spans="2:3" x14ac:dyDescent="0.2">
      <c r="B81" s="2"/>
      <c r="C81" s="2"/>
    </row>
  </sheetData>
  <phoneticPr fontId="3" type="noConversion"/>
  <pageMargins left="0.45" right="0.31" top="0.55000000000000004" bottom="0.3" header="0.5" footer="0.25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ACS 2016-20</vt:lpstr>
    </vt:vector>
  </TitlesOfParts>
  <Company>Jemena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smoorthy</dc:creator>
  <cp:lastModifiedBy>Elena Markova</cp:lastModifiedBy>
  <cp:lastPrinted>2015-12-02T06:19:48Z</cp:lastPrinted>
  <dcterms:created xsi:type="dcterms:W3CDTF">2010-11-14T23:18:05Z</dcterms:created>
  <dcterms:modified xsi:type="dcterms:W3CDTF">2017-09-24T23:50:17Z</dcterms:modified>
</cp:coreProperties>
</file>